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0490" windowHeight="7665" firstSheet="1" activeTab="5"/>
  </bookViews>
  <sheets>
    <sheet name="Registro de ventas" sheetId="1" r:id="rId1"/>
    <sheet name="Registro de Compras" sheetId="2" r:id="rId2"/>
    <sheet name="Orden por fecha" sheetId="17" r:id="rId3"/>
    <sheet name="Orden por factura" sheetId="18" r:id="rId4"/>
    <sheet name="Facturas faltantes" sheetId="3" r:id="rId5"/>
    <sheet name="DEPOSITO" sheetId="4" r:id="rId6"/>
    <sheet name="Libro Banco" sheetId="19" r:id="rId7"/>
    <sheet name="Celso Vargas Medina" sheetId="5" r:id="rId8"/>
    <sheet name="Beraf SA" sheetId="6" r:id="rId9"/>
    <sheet name="San Luis SA" sheetId="7" r:id="rId10"/>
    <sheet name="Alcosur SA" sheetId="8" r:id="rId11"/>
    <sheet name="Vargas Medina SA" sheetId="9" r:id="rId12"/>
    <sheet name="Juan Roa Benitez" sheetId="10" r:id="rId13"/>
    <sheet name="Rosa Isabel Canale" sheetId="11" r:id="rId14"/>
    <sheet name="Monte Alegre SA" sheetId="12" r:id="rId15"/>
    <sheet name="TLP SA" sheetId="13" r:id="rId16"/>
    <sheet name="Petropar" sheetId="14" r:id="rId17"/>
    <sheet name="Resumen Ventas" sheetId="15" r:id="rId18"/>
    <sheet name="Resumen Compras" sheetId="16" r:id="rId19"/>
  </sheets>
  <definedNames>
    <definedName name="_xlnm._FilterDatabase" localSheetId="5" hidden="1">DEPOSITO!$C$7:$O$267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74" i="19"/>
  <c r="G174"/>
  <c r="H174"/>
  <c r="G43" i="2"/>
  <c r="I43"/>
  <c r="I265" i="1"/>
  <c r="G265"/>
  <c r="G266" i="18" l="1"/>
  <c r="H266"/>
  <c r="I266"/>
  <c r="I265"/>
  <c r="I264"/>
  <c r="I263"/>
  <c r="I262"/>
  <c r="I261"/>
  <c r="I260"/>
  <c r="I259"/>
  <c r="I258"/>
  <c r="I257"/>
  <c r="I256"/>
  <c r="I255"/>
  <c r="I254"/>
  <c r="I253"/>
  <c r="I252"/>
  <c r="I251"/>
  <c r="I250"/>
  <c r="I249"/>
  <c r="I248"/>
  <c r="I247"/>
  <c r="I246"/>
  <c r="I245"/>
  <c r="I244"/>
  <c r="I243"/>
  <c r="I242"/>
  <c r="I241"/>
  <c r="I240"/>
  <c r="I239"/>
  <c r="I238"/>
  <c r="I237"/>
  <c r="I236"/>
  <c r="I235"/>
  <c r="I234"/>
  <c r="I233"/>
  <c r="I232"/>
  <c r="I231"/>
  <c r="I230"/>
  <c r="I229"/>
  <c r="I228"/>
  <c r="I227"/>
  <c r="I226"/>
  <c r="I222"/>
  <c r="I221"/>
  <c r="I220"/>
  <c r="I219"/>
  <c r="I218"/>
  <c r="I217"/>
  <c r="I216"/>
  <c r="I215"/>
  <c r="I214"/>
  <c r="I213"/>
  <c r="I212"/>
  <c r="I211"/>
  <c r="I210"/>
  <c r="I209"/>
  <c r="I208"/>
  <c r="I207"/>
  <c r="I206"/>
  <c r="I205"/>
  <c r="I204"/>
  <c r="I203"/>
  <c r="I202"/>
  <c r="I201"/>
  <c r="I200"/>
  <c r="I199"/>
  <c r="I198"/>
  <c r="I197"/>
  <c r="I196"/>
  <c r="I195"/>
  <c r="I194"/>
  <c r="I193"/>
  <c r="I192"/>
  <c r="I191"/>
  <c r="I190"/>
  <c r="I189"/>
  <c r="I188"/>
  <c r="I187"/>
  <c r="I186"/>
  <c r="I185"/>
  <c r="I184"/>
  <c r="I183"/>
  <c r="I182"/>
  <c r="I181"/>
  <c r="I180"/>
  <c r="I179"/>
  <c r="I178"/>
  <c r="I177"/>
  <c r="I176"/>
  <c r="I175"/>
  <c r="I174"/>
  <c r="I173"/>
  <c r="I172"/>
  <c r="I171"/>
  <c r="I170"/>
  <c r="I169"/>
  <c r="I168"/>
  <c r="I167"/>
  <c r="I166"/>
  <c r="I165"/>
  <c r="I164"/>
  <c r="I163"/>
  <c r="I162"/>
  <c r="I161"/>
  <c r="I160"/>
  <c r="I158"/>
  <c r="I157"/>
  <c r="I156"/>
  <c r="I155"/>
  <c r="I154"/>
  <c r="I153"/>
  <c r="I152"/>
  <c r="I151"/>
  <c r="I159"/>
  <c r="I150"/>
  <c r="I149"/>
  <c r="I148"/>
  <c r="I147"/>
  <c r="I146"/>
  <c r="I145"/>
  <c r="I144"/>
  <c r="I140"/>
  <c r="I139"/>
  <c r="I138"/>
  <c r="I137"/>
  <c r="I136"/>
  <c r="I135"/>
  <c r="I134"/>
  <c r="I133"/>
  <c r="I132"/>
  <c r="I131"/>
  <c r="I130"/>
  <c r="I129"/>
  <c r="I128"/>
  <c r="I127"/>
  <c r="I126"/>
  <c r="I125"/>
  <c r="I124"/>
  <c r="I123"/>
  <c r="I122"/>
  <c r="I121"/>
  <c r="I120"/>
  <c r="I119"/>
  <c r="I225"/>
  <c r="I224"/>
  <c r="I223"/>
  <c r="I143"/>
  <c r="I142"/>
  <c r="I141"/>
  <c r="I118"/>
  <c r="I117"/>
  <c r="I116"/>
  <c r="I115"/>
  <c r="I114"/>
  <c r="I113"/>
  <c r="I112"/>
  <c r="I111"/>
  <c r="I110"/>
  <c r="I109"/>
  <c r="I108"/>
  <c r="I107"/>
  <c r="I106"/>
  <c r="I105"/>
  <c r="I104"/>
  <c r="I103"/>
  <c r="I102"/>
  <c r="I101"/>
  <c r="I100"/>
  <c r="I99"/>
  <c r="I98"/>
  <c r="I97"/>
  <c r="I96"/>
  <c r="I95"/>
  <c r="I91"/>
  <c r="I90"/>
  <c r="I89"/>
  <c r="I92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94"/>
  <c r="I93"/>
  <c r="I60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59"/>
  <c r="I58"/>
  <c r="I57"/>
  <c r="I56"/>
  <c r="I55"/>
  <c r="I54"/>
  <c r="I19"/>
  <c r="I18"/>
  <c r="I17"/>
  <c r="I16"/>
  <c r="I15"/>
  <c r="I14"/>
  <c r="I13"/>
  <c r="I12"/>
  <c r="I11"/>
  <c r="I10"/>
  <c r="I9"/>
  <c r="I8"/>
  <c r="I266" i="17"/>
  <c r="I265"/>
  <c r="I264"/>
  <c r="I263"/>
  <c r="I262"/>
  <c r="I261"/>
  <c r="I260"/>
  <c r="I259"/>
  <c r="I258"/>
  <c r="I257"/>
  <c r="I256"/>
  <c r="I255"/>
  <c r="I254"/>
  <c r="I253"/>
  <c r="I252"/>
  <c r="I251"/>
  <c r="I250"/>
  <c r="I249"/>
  <c r="I248"/>
  <c r="I247"/>
  <c r="I246"/>
  <c r="I245"/>
  <c r="I244"/>
  <c r="I243"/>
  <c r="I242"/>
  <c r="I241"/>
  <c r="I240"/>
  <c r="I239"/>
  <c r="I238"/>
  <c r="I237"/>
  <c r="I236"/>
  <c r="I235"/>
  <c r="I234"/>
  <c r="I233"/>
  <c r="I232"/>
  <c r="I231"/>
  <c r="I230"/>
  <c r="I229"/>
  <c r="I228"/>
  <c r="I227"/>
  <c r="I125"/>
  <c r="I124"/>
  <c r="I123"/>
  <c r="I226"/>
  <c r="I225"/>
  <c r="I224"/>
  <c r="I223"/>
  <c r="I222"/>
  <c r="I221"/>
  <c r="I220"/>
  <c r="I219"/>
  <c r="I218"/>
  <c r="I217"/>
  <c r="I216"/>
  <c r="I215"/>
  <c r="I214"/>
  <c r="I213"/>
  <c r="I212"/>
  <c r="I211"/>
  <c r="I210"/>
  <c r="I209"/>
  <c r="I208"/>
  <c r="I207"/>
  <c r="I206"/>
  <c r="I205"/>
  <c r="I204"/>
  <c r="I203"/>
  <c r="I202"/>
  <c r="I201"/>
  <c r="I200"/>
  <c r="I199"/>
  <c r="I198"/>
  <c r="I197"/>
  <c r="I196"/>
  <c r="I195"/>
  <c r="I194"/>
  <c r="I193"/>
  <c r="I192"/>
  <c r="I191"/>
  <c r="I190"/>
  <c r="I189"/>
  <c r="I188"/>
  <c r="I187"/>
  <c r="I186"/>
  <c r="I185"/>
  <c r="I184"/>
  <c r="I183"/>
  <c r="I182"/>
  <c r="I181"/>
  <c r="I180"/>
  <c r="I179"/>
  <c r="I178"/>
  <c r="I177"/>
  <c r="I176"/>
  <c r="I175"/>
  <c r="I174"/>
  <c r="I173"/>
  <c r="I172"/>
  <c r="I171"/>
  <c r="I170"/>
  <c r="I169"/>
  <c r="I168"/>
  <c r="I167"/>
  <c r="I166"/>
  <c r="I165"/>
  <c r="I164"/>
  <c r="I155"/>
  <c r="I163"/>
  <c r="I162"/>
  <c r="I161"/>
  <c r="I160"/>
  <c r="I159"/>
  <c r="I158"/>
  <c r="I157"/>
  <c r="I156"/>
  <c r="I154"/>
  <c r="I153"/>
  <c r="I152"/>
  <c r="I151"/>
  <c r="I150"/>
  <c r="I149"/>
  <c r="I148"/>
  <c r="I122"/>
  <c r="I121"/>
  <c r="I120"/>
  <c r="I147"/>
  <c r="I146"/>
  <c r="I145"/>
  <c r="I144"/>
  <c r="I143"/>
  <c r="I142"/>
  <c r="I141"/>
  <c r="I140"/>
  <c r="I139"/>
  <c r="I138"/>
  <c r="I137"/>
  <c r="I136"/>
  <c r="I135"/>
  <c r="I134"/>
  <c r="I133"/>
  <c r="I132"/>
  <c r="I131"/>
  <c r="I130"/>
  <c r="I129"/>
  <c r="I128"/>
  <c r="I127"/>
  <c r="I126"/>
  <c r="I119"/>
  <c r="I118"/>
  <c r="I117"/>
  <c r="I116"/>
  <c r="I115"/>
  <c r="I114"/>
  <c r="I113"/>
  <c r="I112"/>
  <c r="I111"/>
  <c r="I110"/>
  <c r="I109"/>
  <c r="I108"/>
  <c r="I107"/>
  <c r="I106"/>
  <c r="I105"/>
  <c r="I104"/>
  <c r="I103"/>
  <c r="I102"/>
  <c r="I101"/>
  <c r="I100"/>
  <c r="I99"/>
  <c r="I98"/>
  <c r="I97"/>
  <c r="I96"/>
  <c r="I63"/>
  <c r="I62"/>
  <c r="I92"/>
  <c r="I95"/>
  <c r="I94"/>
  <c r="I93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1"/>
  <c r="I26"/>
  <c r="I25"/>
  <c r="I24"/>
  <c r="I23"/>
  <c r="I22"/>
  <c r="I2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0"/>
  <c r="I19"/>
  <c r="I18"/>
  <c r="I17"/>
  <c r="I16"/>
  <c r="I15"/>
  <c r="I14"/>
  <c r="I13"/>
  <c r="I12"/>
  <c r="I11"/>
  <c r="I10"/>
  <c r="I9"/>
  <c r="Q190" i="4" l="1"/>
  <c r="M176"/>
  <c r="R126" l="1"/>
  <c r="R106"/>
  <c r="R108"/>
  <c r="R110" s="1"/>
  <c r="H267" l="1"/>
  <c r="L21" i="16"/>
  <c r="K21"/>
  <c r="J21"/>
  <c r="I21"/>
  <c r="H21"/>
  <c r="G21"/>
  <c r="F21"/>
  <c r="E21"/>
  <c r="D21"/>
  <c r="C21"/>
  <c r="M20"/>
  <c r="M19"/>
  <c r="M18"/>
  <c r="L13"/>
  <c r="K13"/>
  <c r="J13"/>
  <c r="I13"/>
  <c r="H13"/>
  <c r="G13"/>
  <c r="F13"/>
  <c r="E13"/>
  <c r="D13"/>
  <c r="C13"/>
  <c r="M12"/>
  <c r="M11"/>
  <c r="M10"/>
  <c r="K47" i="15"/>
  <c r="J47"/>
  <c r="I47"/>
  <c r="H47"/>
  <c r="G47"/>
  <c r="F47"/>
  <c r="E47"/>
  <c r="D47"/>
  <c r="L47" s="1"/>
  <c r="L46"/>
  <c r="L45"/>
  <c r="L44"/>
  <c r="L43"/>
  <c r="L42"/>
  <c r="L41"/>
  <c r="L40"/>
  <c r="L39"/>
  <c r="L38"/>
  <c r="L37"/>
  <c r="L36"/>
  <c r="L35"/>
  <c r="L34"/>
  <c r="L33"/>
  <c r="L32"/>
  <c r="L31"/>
  <c r="K26"/>
  <c r="J26"/>
  <c r="I26"/>
  <c r="H26"/>
  <c r="G26"/>
  <c r="F26"/>
  <c r="E26"/>
  <c r="D26"/>
  <c r="L25"/>
  <c r="L24"/>
  <c r="L23"/>
  <c r="L22"/>
  <c r="L21"/>
  <c r="L20"/>
  <c r="L19"/>
  <c r="L18"/>
  <c r="L17"/>
  <c r="L16"/>
  <c r="L15"/>
  <c r="L14"/>
  <c r="L13"/>
  <c r="L12"/>
  <c r="L11"/>
  <c r="L10"/>
  <c r="M34" i="14"/>
  <c r="M32"/>
  <c r="J34"/>
  <c r="J32"/>
  <c r="J35" s="1"/>
  <c r="I35"/>
  <c r="L34"/>
  <c r="N34" s="1"/>
  <c r="L32"/>
  <c r="N32" s="1"/>
  <c r="L31"/>
  <c r="L30"/>
  <c r="L33"/>
  <c r="H23"/>
  <c r="J22"/>
  <c r="L22" s="1"/>
  <c r="J21"/>
  <c r="J20"/>
  <c r="J18"/>
  <c r="L18" s="1"/>
  <c r="J19"/>
  <c r="J23" s="1"/>
  <c r="H12"/>
  <c r="J11"/>
  <c r="J10"/>
  <c r="J9"/>
  <c r="J8"/>
  <c r="J7"/>
  <c r="Y32" i="13"/>
  <c r="X32"/>
  <c r="X29"/>
  <c r="Y19"/>
  <c r="X19"/>
  <c r="X14"/>
  <c r="X11"/>
  <c r="U32"/>
  <c r="U29"/>
  <c r="U19"/>
  <c r="U14"/>
  <c r="U11"/>
  <c r="U33" s="1"/>
  <c r="T33"/>
  <c r="W32"/>
  <c r="W29"/>
  <c r="W19"/>
  <c r="W11"/>
  <c r="W28"/>
  <c r="W27"/>
  <c r="W18"/>
  <c r="W10"/>
  <c r="Y11" s="1"/>
  <c r="W26"/>
  <c r="W25"/>
  <c r="W24"/>
  <c r="W14"/>
  <c r="W17"/>
  <c r="W9"/>
  <c r="W31"/>
  <c r="W23"/>
  <c r="W13"/>
  <c r="W16"/>
  <c r="W8"/>
  <c r="W22"/>
  <c r="W21"/>
  <c r="W30"/>
  <c r="W20"/>
  <c r="Y29" s="1"/>
  <c r="W12"/>
  <c r="Y14" s="1"/>
  <c r="W15"/>
  <c r="W7"/>
  <c r="H66"/>
  <c r="J65"/>
  <c r="J64"/>
  <c r="J63"/>
  <c r="L65" s="1"/>
  <c r="J62"/>
  <c r="J61"/>
  <c r="J60"/>
  <c r="L60" s="1"/>
  <c r="J59"/>
  <c r="J58"/>
  <c r="J57"/>
  <c r="J56"/>
  <c r="L56" s="1"/>
  <c r="J55"/>
  <c r="J54"/>
  <c r="J53"/>
  <c r="J52"/>
  <c r="J51"/>
  <c r="L51" s="1"/>
  <c r="J50"/>
  <c r="J49"/>
  <c r="J48"/>
  <c r="J47"/>
  <c r="J46"/>
  <c r="J45"/>
  <c r="J44"/>
  <c r="J43"/>
  <c r="L45" s="1"/>
  <c r="J42"/>
  <c r="J41"/>
  <c r="J40"/>
  <c r="H33"/>
  <c r="J32"/>
  <c r="J31"/>
  <c r="J30"/>
  <c r="J29"/>
  <c r="J28"/>
  <c r="J27"/>
  <c r="J26"/>
  <c r="J25"/>
  <c r="J24"/>
  <c r="J23"/>
  <c r="J22"/>
  <c r="J21"/>
  <c r="J20"/>
  <c r="J19"/>
  <c r="J18"/>
  <c r="J17"/>
  <c r="J16"/>
  <c r="J15"/>
  <c r="J14"/>
  <c r="J13"/>
  <c r="J12"/>
  <c r="J11"/>
  <c r="J10"/>
  <c r="J9"/>
  <c r="J8"/>
  <c r="J7"/>
  <c r="J33" s="1"/>
  <c r="M35" i="12"/>
  <c r="N33"/>
  <c r="M33"/>
  <c r="M32"/>
  <c r="J35"/>
  <c r="J36" s="1"/>
  <c r="J33"/>
  <c r="J32"/>
  <c r="I36"/>
  <c r="L35"/>
  <c r="N35" s="1"/>
  <c r="L33"/>
  <c r="L32"/>
  <c r="N32" s="1"/>
  <c r="N36" s="1"/>
  <c r="L34"/>
  <c r="H24"/>
  <c r="J22"/>
  <c r="J21"/>
  <c r="J20"/>
  <c r="J23"/>
  <c r="J24" s="1"/>
  <c r="H12"/>
  <c r="J11"/>
  <c r="J10"/>
  <c r="J9"/>
  <c r="J8"/>
  <c r="R43" i="2"/>
  <c r="T37"/>
  <c r="T36"/>
  <c r="T35"/>
  <c r="T34"/>
  <c r="T33"/>
  <c r="T42"/>
  <c r="T41"/>
  <c r="T40"/>
  <c r="T32"/>
  <c r="T31"/>
  <c r="T30"/>
  <c r="T29"/>
  <c r="T28"/>
  <c r="T27"/>
  <c r="T26"/>
  <c r="T25"/>
  <c r="T24"/>
  <c r="T39"/>
  <c r="T38"/>
  <c r="T23"/>
  <c r="T22"/>
  <c r="T21"/>
  <c r="T20"/>
  <c r="T19"/>
  <c r="T18"/>
  <c r="T11"/>
  <c r="T10"/>
  <c r="T9"/>
  <c r="T17"/>
  <c r="T16"/>
  <c r="T15"/>
  <c r="T14"/>
  <c r="T13"/>
  <c r="T12"/>
  <c r="T8"/>
  <c r="Z13" i="11"/>
  <c r="Z9"/>
  <c r="Z7"/>
  <c r="W13"/>
  <c r="W9"/>
  <c r="W7"/>
  <c r="W15" s="1"/>
  <c r="V15"/>
  <c r="Y13"/>
  <c r="AA13" s="1"/>
  <c r="Y9"/>
  <c r="AA9" s="1"/>
  <c r="Y7"/>
  <c r="AA7" s="1"/>
  <c r="Y12"/>
  <c r="Y11"/>
  <c r="Y8"/>
  <c r="Y10"/>
  <c r="Y15" s="1"/>
  <c r="M29"/>
  <c r="H31"/>
  <c r="J30"/>
  <c r="M30" s="1"/>
  <c r="J29"/>
  <c r="J28"/>
  <c r="M28" s="1"/>
  <c r="J27"/>
  <c r="J26"/>
  <c r="M26" s="1"/>
  <c r="K25"/>
  <c r="K31" s="1"/>
  <c r="J24"/>
  <c r="M25" s="1"/>
  <c r="J23"/>
  <c r="H15"/>
  <c r="K9"/>
  <c r="K15" s="1"/>
  <c r="J14"/>
  <c r="J13"/>
  <c r="J12"/>
  <c r="J11"/>
  <c r="J10"/>
  <c r="J8"/>
  <c r="J7"/>
  <c r="H11" i="10"/>
  <c r="K8"/>
  <c r="K11" s="1"/>
  <c r="J10"/>
  <c r="J9"/>
  <c r="J7"/>
  <c r="J11" s="1"/>
  <c r="Z31" i="9"/>
  <c r="Z23"/>
  <c r="Z20"/>
  <c r="AA18"/>
  <c r="Z18"/>
  <c r="Z17"/>
  <c r="W31"/>
  <c r="W23"/>
  <c r="W20"/>
  <c r="W18"/>
  <c r="W34" s="1"/>
  <c r="W17"/>
  <c r="V34"/>
  <c r="Y18"/>
  <c r="Y17"/>
  <c r="Y31"/>
  <c r="Y16"/>
  <c r="Y15"/>
  <c r="Y30"/>
  <c r="Y14"/>
  <c r="Y29"/>
  <c r="Y13"/>
  <c r="Y12"/>
  <c r="Y23"/>
  <c r="Y11"/>
  <c r="Y28"/>
  <c r="Y22"/>
  <c r="AA23" s="1"/>
  <c r="Y20"/>
  <c r="AA20" s="1"/>
  <c r="Y27"/>
  <c r="Y33"/>
  <c r="Y10"/>
  <c r="Y26"/>
  <c r="Y19"/>
  <c r="Y9"/>
  <c r="Y8"/>
  <c r="Y25"/>
  <c r="Y21"/>
  <c r="Y7"/>
  <c r="AA17" s="1"/>
  <c r="Y24"/>
  <c r="Y34" s="1"/>
  <c r="M62"/>
  <c r="N52"/>
  <c r="H69"/>
  <c r="J67"/>
  <c r="J66"/>
  <c r="M67" s="1"/>
  <c r="J65"/>
  <c r="M65" s="1"/>
  <c r="J68"/>
  <c r="M68" s="1"/>
  <c r="J64"/>
  <c r="M64" s="1"/>
  <c r="J63"/>
  <c r="M63" s="1"/>
  <c r="J62"/>
  <c r="J61"/>
  <c r="J60"/>
  <c r="M60" s="1"/>
  <c r="J59"/>
  <c r="M59" s="1"/>
  <c r="J58"/>
  <c r="J57"/>
  <c r="J56"/>
  <c r="J55"/>
  <c r="M55" s="1"/>
  <c r="J54"/>
  <c r="J53"/>
  <c r="K52"/>
  <c r="J52"/>
  <c r="J51"/>
  <c r="M52" s="1"/>
  <c r="J50"/>
  <c r="J49"/>
  <c r="M49" s="1"/>
  <c r="J48"/>
  <c r="M48" s="1"/>
  <c r="K47"/>
  <c r="K69" s="1"/>
  <c r="J46"/>
  <c r="J45"/>
  <c r="J44"/>
  <c r="M44" s="1"/>
  <c r="M69" s="1"/>
  <c r="J43"/>
  <c r="J42"/>
  <c r="H34"/>
  <c r="K17"/>
  <c r="K12"/>
  <c r="K34" s="1"/>
  <c r="K80" i="8"/>
  <c r="J33" i="9"/>
  <c r="J32"/>
  <c r="J31"/>
  <c r="J30"/>
  <c r="J29"/>
  <c r="J28"/>
  <c r="J27"/>
  <c r="J26"/>
  <c r="J25"/>
  <c r="J24"/>
  <c r="J23"/>
  <c r="J22"/>
  <c r="J21"/>
  <c r="J20"/>
  <c r="J19"/>
  <c r="J18"/>
  <c r="J16"/>
  <c r="J15"/>
  <c r="J14"/>
  <c r="J13"/>
  <c r="J11"/>
  <c r="J10"/>
  <c r="J9"/>
  <c r="J8"/>
  <c r="J7"/>
  <c r="Z78" i="8"/>
  <c r="Z49"/>
  <c r="Z47"/>
  <c r="Z45"/>
  <c r="Z28"/>
  <c r="W78"/>
  <c r="W49"/>
  <c r="W47"/>
  <c r="W45"/>
  <c r="W80" s="1"/>
  <c r="W28"/>
  <c r="K161"/>
  <c r="K135"/>
  <c r="N135" s="1"/>
  <c r="N161" s="1"/>
  <c r="V80"/>
  <c r="Y45"/>
  <c r="Y78"/>
  <c r="Y28"/>
  <c r="Y77"/>
  <c r="Y27"/>
  <c r="Y47"/>
  <c r="AA47" s="1"/>
  <c r="Y76"/>
  <c r="Y26"/>
  <c r="Y44"/>
  <c r="Y75"/>
  <c r="Y43"/>
  <c r="Y74"/>
  <c r="Y25"/>
  <c r="Y73"/>
  <c r="Y24"/>
  <c r="Y42"/>
  <c r="Y41"/>
  <c r="Y40"/>
  <c r="Y72"/>
  <c r="Y23"/>
  <c r="Y71"/>
  <c r="Y22"/>
  <c r="Y70"/>
  <c r="Y21"/>
  <c r="Y69"/>
  <c r="Y68"/>
  <c r="Y67"/>
  <c r="Y20"/>
  <c r="Y39"/>
  <c r="Y66"/>
  <c r="Y19"/>
  <c r="Y38"/>
  <c r="Y65"/>
  <c r="Y18"/>
  <c r="Y64"/>
  <c r="Y63"/>
  <c r="Y17"/>
  <c r="Y37"/>
  <c r="Y62"/>
  <c r="Y16"/>
  <c r="Y36"/>
  <c r="Y61"/>
  <c r="Y35"/>
  <c r="Y49"/>
  <c r="AA49" s="1"/>
  <c r="Y34"/>
  <c r="Y60"/>
  <c r="Y15"/>
  <c r="Y14"/>
  <c r="Y13"/>
  <c r="Y33"/>
  <c r="Y59"/>
  <c r="Y12"/>
  <c r="Y32"/>
  <c r="Y58"/>
  <c r="Y57"/>
  <c r="Y56"/>
  <c r="Y11"/>
  <c r="Y31"/>
  <c r="Y55"/>
  <c r="Y10"/>
  <c r="Y30"/>
  <c r="Y54"/>
  <c r="Y9"/>
  <c r="Y29"/>
  <c r="AA45" s="1"/>
  <c r="Y53"/>
  <c r="Y8"/>
  <c r="Y52"/>
  <c r="Y7"/>
  <c r="AA28" s="1"/>
  <c r="Y51"/>
  <c r="Y48"/>
  <c r="Y46"/>
  <c r="Y50"/>
  <c r="AA78" s="1"/>
  <c r="H161"/>
  <c r="J160"/>
  <c r="M160" s="1"/>
  <c r="J159"/>
  <c r="J158"/>
  <c r="J157"/>
  <c r="J156"/>
  <c r="J155"/>
  <c r="J154"/>
  <c r="J153"/>
  <c r="J152"/>
  <c r="J151"/>
  <c r="J150"/>
  <c r="J149"/>
  <c r="J148"/>
  <c r="J147"/>
  <c r="J146"/>
  <c r="J145"/>
  <c r="J144"/>
  <c r="J143"/>
  <c r="J142"/>
  <c r="J141"/>
  <c r="J140"/>
  <c r="J139"/>
  <c r="J138"/>
  <c r="J137"/>
  <c r="J136"/>
  <c r="J134"/>
  <c r="M135" s="1"/>
  <c r="J133"/>
  <c r="J132"/>
  <c r="J131"/>
  <c r="J130"/>
  <c r="J129"/>
  <c r="J128"/>
  <c r="J127"/>
  <c r="J126"/>
  <c r="J125"/>
  <c r="J124"/>
  <c r="J123"/>
  <c r="J122"/>
  <c r="J121"/>
  <c r="J120"/>
  <c r="J119"/>
  <c r="J118"/>
  <c r="J117"/>
  <c r="J116"/>
  <c r="J115"/>
  <c r="J114"/>
  <c r="J113"/>
  <c r="J112"/>
  <c r="J111"/>
  <c r="J110"/>
  <c r="J109"/>
  <c r="J108"/>
  <c r="J107"/>
  <c r="J106"/>
  <c r="J105"/>
  <c r="J97"/>
  <c r="J96"/>
  <c r="J103"/>
  <c r="J102"/>
  <c r="J101"/>
  <c r="J100"/>
  <c r="J99"/>
  <c r="J98"/>
  <c r="J104"/>
  <c r="M104" s="1"/>
  <c r="J95"/>
  <c r="M95" s="1"/>
  <c r="J94"/>
  <c r="J93"/>
  <c r="J92"/>
  <c r="J91"/>
  <c r="J90"/>
  <c r="J89"/>
  <c r="J88"/>
  <c r="J161" s="1"/>
  <c r="H80"/>
  <c r="J79"/>
  <c r="J78"/>
  <c r="J77"/>
  <c r="J76"/>
  <c r="J75"/>
  <c r="J74"/>
  <c r="J73"/>
  <c r="J72"/>
  <c r="J71"/>
  <c r="J70"/>
  <c r="J69"/>
  <c r="J68"/>
  <c r="J67"/>
  <c r="J66"/>
  <c r="J65"/>
  <c r="J64"/>
  <c r="J63"/>
  <c r="J62"/>
  <c r="J61"/>
  <c r="J60"/>
  <c r="J59"/>
  <c r="J58"/>
  <c r="J57"/>
  <c r="J56"/>
  <c r="J55"/>
  <c r="J54"/>
  <c r="J53"/>
  <c r="J52"/>
  <c r="J51"/>
  <c r="J50"/>
  <c r="J49"/>
  <c r="J48"/>
  <c r="J47"/>
  <c r="J46"/>
  <c r="J45"/>
  <c r="J44"/>
  <c r="J43"/>
  <c r="J42"/>
  <c r="J41"/>
  <c r="J40"/>
  <c r="J39"/>
  <c r="J38"/>
  <c r="J37"/>
  <c r="J36"/>
  <c r="J35"/>
  <c r="J34"/>
  <c r="J33"/>
  <c r="J32"/>
  <c r="J31"/>
  <c r="J30"/>
  <c r="J29"/>
  <c r="J28"/>
  <c r="J27"/>
  <c r="J26"/>
  <c r="J25"/>
  <c r="J24"/>
  <c r="J23"/>
  <c r="J22"/>
  <c r="J21"/>
  <c r="J20"/>
  <c r="J19"/>
  <c r="J18"/>
  <c r="J17"/>
  <c r="J16"/>
  <c r="J15"/>
  <c r="J14"/>
  <c r="J13"/>
  <c r="J12"/>
  <c r="J11"/>
  <c r="J10"/>
  <c r="J9"/>
  <c r="J8"/>
  <c r="J7"/>
  <c r="Y61" i="7"/>
  <c r="Y34"/>
  <c r="Y12"/>
  <c r="V34"/>
  <c r="V61"/>
  <c r="V12"/>
  <c r="V62" s="1"/>
  <c r="U62"/>
  <c r="X34"/>
  <c r="X12"/>
  <c r="X33"/>
  <c r="X61"/>
  <c r="X60"/>
  <c r="X32"/>
  <c r="X59"/>
  <c r="X58"/>
  <c r="X57"/>
  <c r="X31"/>
  <c r="X56"/>
  <c r="X30"/>
  <c r="X29"/>
  <c r="X55"/>
  <c r="X28"/>
  <c r="X11"/>
  <c r="X27"/>
  <c r="X54"/>
  <c r="X53"/>
  <c r="X52"/>
  <c r="X10"/>
  <c r="X26"/>
  <c r="X25"/>
  <c r="X51"/>
  <c r="X24"/>
  <c r="X23"/>
  <c r="X50"/>
  <c r="X49"/>
  <c r="X48"/>
  <c r="X47"/>
  <c r="X22"/>
  <c r="X46"/>
  <c r="X9"/>
  <c r="X21"/>
  <c r="X45"/>
  <c r="X44"/>
  <c r="X20"/>
  <c r="X43"/>
  <c r="X19"/>
  <c r="X42"/>
  <c r="X18"/>
  <c r="X17"/>
  <c r="X41"/>
  <c r="X40"/>
  <c r="X8"/>
  <c r="X39"/>
  <c r="X16"/>
  <c r="X38"/>
  <c r="X37"/>
  <c r="X36"/>
  <c r="X7"/>
  <c r="Z12" s="1"/>
  <c r="X15"/>
  <c r="X14"/>
  <c r="X13"/>
  <c r="Z34" s="1"/>
  <c r="X35"/>
  <c r="X62" s="1"/>
  <c r="H123"/>
  <c r="J122"/>
  <c r="L122" s="1"/>
  <c r="J121"/>
  <c r="J120"/>
  <c r="J117"/>
  <c r="L117" s="1"/>
  <c r="J119"/>
  <c r="J118"/>
  <c r="J116"/>
  <c r="J115"/>
  <c r="J114"/>
  <c r="L114" s="1"/>
  <c r="J113"/>
  <c r="L113" s="1"/>
  <c r="J111"/>
  <c r="L111" s="1"/>
  <c r="J110"/>
  <c r="J109"/>
  <c r="J108"/>
  <c r="J107"/>
  <c r="L107" s="1"/>
  <c r="J106"/>
  <c r="J105"/>
  <c r="J104"/>
  <c r="J112"/>
  <c r="J103"/>
  <c r="J95"/>
  <c r="L95" s="1"/>
  <c r="J94"/>
  <c r="J93"/>
  <c r="J87"/>
  <c r="J102"/>
  <c r="L103" s="1"/>
  <c r="J101"/>
  <c r="J100"/>
  <c r="L100" s="1"/>
  <c r="J99"/>
  <c r="J98"/>
  <c r="J97"/>
  <c r="J96"/>
  <c r="J92"/>
  <c r="J91"/>
  <c r="J90"/>
  <c r="L90" s="1"/>
  <c r="J89"/>
  <c r="J88"/>
  <c r="J86"/>
  <c r="L87" s="1"/>
  <c r="J85"/>
  <c r="L85" s="1"/>
  <c r="J84"/>
  <c r="J83"/>
  <c r="J82"/>
  <c r="J81"/>
  <c r="J80"/>
  <c r="L81" s="1"/>
  <c r="J78"/>
  <c r="L78" s="1"/>
  <c r="J77"/>
  <c r="J76"/>
  <c r="J75"/>
  <c r="J79"/>
  <c r="J74"/>
  <c r="L76" s="1"/>
  <c r="J73"/>
  <c r="L73" s="1"/>
  <c r="J72"/>
  <c r="J71"/>
  <c r="J70"/>
  <c r="J69"/>
  <c r="J68"/>
  <c r="H62"/>
  <c r="J61"/>
  <c r="J60"/>
  <c r="J59"/>
  <c r="J58"/>
  <c r="J57"/>
  <c r="J56"/>
  <c r="J55"/>
  <c r="J54"/>
  <c r="J53"/>
  <c r="J52"/>
  <c r="J51"/>
  <c r="J50"/>
  <c r="J49"/>
  <c r="J48"/>
  <c r="J47"/>
  <c r="J46"/>
  <c r="J45"/>
  <c r="J44"/>
  <c r="J43"/>
  <c r="J42"/>
  <c r="J41"/>
  <c r="J40"/>
  <c r="J39"/>
  <c r="J38"/>
  <c r="J37"/>
  <c r="J36"/>
  <c r="J35"/>
  <c r="J34"/>
  <c r="J33"/>
  <c r="J32"/>
  <c r="J31"/>
  <c r="J30"/>
  <c r="J29"/>
  <c r="J28"/>
  <c r="J27"/>
  <c r="J26"/>
  <c r="J25"/>
  <c r="J24"/>
  <c r="J23"/>
  <c r="J22"/>
  <c r="J21"/>
  <c r="J20"/>
  <c r="J19"/>
  <c r="J18"/>
  <c r="J17"/>
  <c r="J16"/>
  <c r="J15"/>
  <c r="J14"/>
  <c r="J13"/>
  <c r="J12"/>
  <c r="J11"/>
  <c r="J10"/>
  <c r="J62" s="1"/>
  <c r="J9"/>
  <c r="J8"/>
  <c r="J7"/>
  <c r="Z51" i="6"/>
  <c r="Z35"/>
  <c r="Z34"/>
  <c r="Z22"/>
  <c r="Z20"/>
  <c r="W20"/>
  <c r="W53" s="1"/>
  <c r="W22"/>
  <c r="W34"/>
  <c r="W35"/>
  <c r="W51"/>
  <c r="V53"/>
  <c r="Y20"/>
  <c r="J104"/>
  <c r="M104" s="1"/>
  <c r="H53"/>
  <c r="J52"/>
  <c r="Y19"/>
  <c r="Y34"/>
  <c r="Y22"/>
  <c r="AA22" s="1"/>
  <c r="Y51"/>
  <c r="Y50"/>
  <c r="Y33"/>
  <c r="Y49"/>
  <c r="Y18"/>
  <c r="Y32"/>
  <c r="Y17"/>
  <c r="Y16"/>
  <c r="Y48"/>
  <c r="Y15"/>
  <c r="Y47"/>
  <c r="Y31"/>
  <c r="Y14"/>
  <c r="Y30"/>
  <c r="Y29"/>
  <c r="Y46"/>
  <c r="Y45"/>
  <c r="Y44"/>
  <c r="Y43"/>
  <c r="Y13"/>
  <c r="Y28"/>
  <c r="Y42"/>
  <c r="Y12"/>
  <c r="Y27"/>
  <c r="Y26"/>
  <c r="Y41"/>
  <c r="Y35"/>
  <c r="AA35" s="1"/>
  <c r="Y11"/>
  <c r="Y40"/>
  <c r="Y21"/>
  <c r="Y10"/>
  <c r="Y39"/>
  <c r="Y25"/>
  <c r="Y52"/>
  <c r="Y9"/>
  <c r="Y38"/>
  <c r="Y8"/>
  <c r="Y24"/>
  <c r="Y37"/>
  <c r="Y23"/>
  <c r="AA34" s="1"/>
  <c r="Y7"/>
  <c r="Y53" s="1"/>
  <c r="Y36"/>
  <c r="AA51" s="1"/>
  <c r="H108"/>
  <c r="J103"/>
  <c r="J101"/>
  <c r="M101" s="1"/>
  <c r="J100"/>
  <c r="J107"/>
  <c r="M107" s="1"/>
  <c r="J106"/>
  <c r="J105"/>
  <c r="J99"/>
  <c r="J98"/>
  <c r="J97"/>
  <c r="J96"/>
  <c r="J95"/>
  <c r="J94"/>
  <c r="J93"/>
  <c r="J92"/>
  <c r="J91"/>
  <c r="J90"/>
  <c r="J89"/>
  <c r="J88"/>
  <c r="J87"/>
  <c r="J86"/>
  <c r="M86" s="1"/>
  <c r="J85"/>
  <c r="M85" s="1"/>
  <c r="J74"/>
  <c r="J81"/>
  <c r="J80"/>
  <c r="J79"/>
  <c r="J78"/>
  <c r="J77"/>
  <c r="J76"/>
  <c r="J75"/>
  <c r="J73"/>
  <c r="J72"/>
  <c r="J84"/>
  <c r="J83"/>
  <c r="J82"/>
  <c r="J71"/>
  <c r="K70"/>
  <c r="K108" s="1"/>
  <c r="J70"/>
  <c r="J69"/>
  <c r="J68"/>
  <c r="J67"/>
  <c r="J66"/>
  <c r="J65"/>
  <c r="J64"/>
  <c r="J63"/>
  <c r="J62"/>
  <c r="J102"/>
  <c r="K16"/>
  <c r="K53" s="1"/>
  <c r="J51"/>
  <c r="J50"/>
  <c r="J49"/>
  <c r="J48"/>
  <c r="J47"/>
  <c r="J46"/>
  <c r="J45"/>
  <c r="J44"/>
  <c r="J43"/>
  <c r="J42"/>
  <c r="J41"/>
  <c r="J40"/>
  <c r="J39"/>
  <c r="J38"/>
  <c r="J37"/>
  <c r="J36"/>
  <c r="J35"/>
  <c r="J34"/>
  <c r="J33"/>
  <c r="J32"/>
  <c r="J31"/>
  <c r="J30"/>
  <c r="J29"/>
  <c r="J28"/>
  <c r="J27"/>
  <c r="J26"/>
  <c r="J25"/>
  <c r="J24"/>
  <c r="J23"/>
  <c r="J22"/>
  <c r="J21"/>
  <c r="J20"/>
  <c r="J19"/>
  <c r="J18"/>
  <c r="J17"/>
  <c r="J16"/>
  <c r="J15"/>
  <c r="J14"/>
  <c r="J13"/>
  <c r="J12"/>
  <c r="J11"/>
  <c r="J10"/>
  <c r="J9"/>
  <c r="J8"/>
  <c r="J7"/>
  <c r="J53" s="1"/>
  <c r="AA27" i="5"/>
  <c r="Z39"/>
  <c r="Z30"/>
  <c r="Z28"/>
  <c r="Z27"/>
  <c r="Z25"/>
  <c r="Z24"/>
  <c r="W39"/>
  <c r="W30"/>
  <c r="W28"/>
  <c r="W27"/>
  <c r="W25"/>
  <c r="W24"/>
  <c r="W53" s="1"/>
  <c r="V53"/>
  <c r="Y24"/>
  <c r="Y23"/>
  <c r="Y39"/>
  <c r="Y25"/>
  <c r="AA25" s="1"/>
  <c r="Y22"/>
  <c r="Y21"/>
  <c r="Y20"/>
  <c r="Y30"/>
  <c r="AA30" s="1"/>
  <c r="Y19"/>
  <c r="Y38"/>
  <c r="Y18"/>
  <c r="Y37"/>
  <c r="Y17"/>
  <c r="Y16"/>
  <c r="Y36"/>
  <c r="Y15"/>
  <c r="Y35"/>
  <c r="Y52"/>
  <c r="Y14"/>
  <c r="Y51"/>
  <c r="Y27"/>
  <c r="Y28"/>
  <c r="AA28" s="1"/>
  <c r="Y50"/>
  <c r="Y13"/>
  <c r="Y49"/>
  <c r="Y12"/>
  <c r="Y48"/>
  <c r="Y34"/>
  <c r="Y47"/>
  <c r="Y11"/>
  <c r="Y10"/>
  <c r="Y33"/>
  <c r="Y44"/>
  <c r="Y26"/>
  <c r="Y43"/>
  <c r="Y9"/>
  <c r="Y42"/>
  <c r="Y32"/>
  <c r="Y31"/>
  <c r="AA39" s="1"/>
  <c r="Y29"/>
  <c r="Y8"/>
  <c r="M96"/>
  <c r="M89"/>
  <c r="H107"/>
  <c r="J106"/>
  <c r="M106" s="1"/>
  <c r="J105"/>
  <c r="J104"/>
  <c r="J103"/>
  <c r="J102"/>
  <c r="M102" s="1"/>
  <c r="J101"/>
  <c r="J100"/>
  <c r="J99"/>
  <c r="M99" s="1"/>
  <c r="J98"/>
  <c r="J97"/>
  <c r="J96"/>
  <c r="J95"/>
  <c r="J94"/>
  <c r="M94" s="1"/>
  <c r="J93"/>
  <c r="J92"/>
  <c r="J91"/>
  <c r="M91" s="1"/>
  <c r="J90"/>
  <c r="K89"/>
  <c r="N89" s="1"/>
  <c r="J89"/>
  <c r="J88"/>
  <c r="K87"/>
  <c r="J87"/>
  <c r="J86"/>
  <c r="J85"/>
  <c r="K84"/>
  <c r="N84" s="1"/>
  <c r="J84"/>
  <c r="J83"/>
  <c r="M84" s="1"/>
  <c r="K82"/>
  <c r="J82"/>
  <c r="J81"/>
  <c r="K80"/>
  <c r="J80"/>
  <c r="J79"/>
  <c r="K72"/>
  <c r="N72" s="1"/>
  <c r="N107" s="1"/>
  <c r="J72"/>
  <c r="J71"/>
  <c r="M72" s="1"/>
  <c r="M107" s="1"/>
  <c r="K70"/>
  <c r="J70"/>
  <c r="J69"/>
  <c r="K68"/>
  <c r="J68"/>
  <c r="J67"/>
  <c r="K78"/>
  <c r="N78" s="1"/>
  <c r="J78"/>
  <c r="J77"/>
  <c r="M78" s="1"/>
  <c r="K76"/>
  <c r="J75"/>
  <c r="K74"/>
  <c r="J73"/>
  <c r="K66"/>
  <c r="J65"/>
  <c r="K64"/>
  <c r="J63"/>
  <c r="J62"/>
  <c r="H53"/>
  <c r="K35"/>
  <c r="K33"/>
  <c r="K30"/>
  <c r="K28"/>
  <c r="K26"/>
  <c r="K24"/>
  <c r="K22"/>
  <c r="K20"/>
  <c r="K53" s="1"/>
  <c r="K18"/>
  <c r="K16"/>
  <c r="K14"/>
  <c r="J15"/>
  <c r="K12"/>
  <c r="K10"/>
  <c r="J52"/>
  <c r="J51"/>
  <c r="J50"/>
  <c r="J49"/>
  <c r="J48"/>
  <c r="J47"/>
  <c r="J46"/>
  <c r="J45"/>
  <c r="J44"/>
  <c r="J43"/>
  <c r="J42"/>
  <c r="J41"/>
  <c r="J40"/>
  <c r="J39"/>
  <c r="J38"/>
  <c r="J37"/>
  <c r="J36"/>
  <c r="J35"/>
  <c r="J34"/>
  <c r="J33"/>
  <c r="J32"/>
  <c r="J31"/>
  <c r="J30"/>
  <c r="J29"/>
  <c r="J28"/>
  <c r="J27"/>
  <c r="J26"/>
  <c r="J25"/>
  <c r="J24"/>
  <c r="J23"/>
  <c r="J22"/>
  <c r="J21"/>
  <c r="J20"/>
  <c r="J19"/>
  <c r="J18"/>
  <c r="J17"/>
  <c r="J13"/>
  <c r="J11"/>
  <c r="J9"/>
  <c r="J8"/>
  <c r="J53" s="1"/>
  <c r="J254" i="4"/>
  <c r="M254" s="1"/>
  <c r="J252"/>
  <c r="J251"/>
  <c r="J266"/>
  <c r="J265"/>
  <c r="J264"/>
  <c r="J263"/>
  <c r="J259"/>
  <c r="M259" s="1"/>
  <c r="J258"/>
  <c r="M258" s="1"/>
  <c r="J257"/>
  <c r="J249"/>
  <c r="M249" s="1"/>
  <c r="J248"/>
  <c r="J247"/>
  <c r="J246"/>
  <c r="J245"/>
  <c r="J244"/>
  <c r="J243"/>
  <c r="M243" s="1"/>
  <c r="J242"/>
  <c r="J241"/>
  <c r="M241" s="1"/>
  <c r="J240"/>
  <c r="M240" s="1"/>
  <c r="J238"/>
  <c r="M238" s="1"/>
  <c r="J235"/>
  <c r="J234"/>
  <c r="J233"/>
  <c r="J232"/>
  <c r="J231"/>
  <c r="J229"/>
  <c r="J228"/>
  <c r="J230"/>
  <c r="J253"/>
  <c r="M253" s="1"/>
  <c r="J250"/>
  <c r="M250" s="1"/>
  <c r="J237"/>
  <c r="M237" s="1"/>
  <c r="J236"/>
  <c r="M236" s="1"/>
  <c r="J227"/>
  <c r="J262"/>
  <c r="M262" s="1"/>
  <c r="J261"/>
  <c r="J260"/>
  <c r="J255"/>
  <c r="M255" s="1"/>
  <c r="J256"/>
  <c r="M256" s="1"/>
  <c r="J223"/>
  <c r="J222"/>
  <c r="J221"/>
  <c r="J220"/>
  <c r="J218"/>
  <c r="M218" s="1"/>
  <c r="J216"/>
  <c r="J215"/>
  <c r="M215" s="1"/>
  <c r="J214"/>
  <c r="M214" s="1"/>
  <c r="J213"/>
  <c r="M213" s="1"/>
  <c r="J212"/>
  <c r="M212" s="1"/>
  <c r="J211"/>
  <c r="J210"/>
  <c r="J209"/>
  <c r="M209" s="1"/>
  <c r="J208"/>
  <c r="M208" s="1"/>
  <c r="J219"/>
  <c r="J206"/>
  <c r="J205"/>
  <c r="M205" s="1"/>
  <c r="J204"/>
  <c r="M204" s="1"/>
  <c r="J203"/>
  <c r="J202"/>
  <c r="J201"/>
  <c r="J200"/>
  <c r="J199"/>
  <c r="J198"/>
  <c r="J197"/>
  <c r="J196"/>
  <c r="M196" s="1"/>
  <c r="J195"/>
  <c r="J194"/>
  <c r="J193"/>
  <c r="J192"/>
  <c r="J191"/>
  <c r="J190"/>
  <c r="J189"/>
  <c r="J188"/>
  <c r="J187"/>
  <c r="J186"/>
  <c r="J207"/>
  <c r="M207" s="1"/>
  <c r="J171"/>
  <c r="M171" s="1"/>
  <c r="J177"/>
  <c r="M177" s="1"/>
  <c r="J159"/>
  <c r="M159" s="1"/>
  <c r="J137"/>
  <c r="M137" s="1"/>
  <c r="J138"/>
  <c r="M138" s="1"/>
  <c r="J119"/>
  <c r="J185"/>
  <c r="J184"/>
  <c r="J183"/>
  <c r="J182"/>
  <c r="M182" s="1"/>
  <c r="J181"/>
  <c r="M181" s="1"/>
  <c r="J180"/>
  <c r="J179"/>
  <c r="M179" s="1"/>
  <c r="J178"/>
  <c r="J175"/>
  <c r="M175" s="1"/>
  <c r="J174"/>
  <c r="J173"/>
  <c r="J172"/>
  <c r="J170"/>
  <c r="M170" s="1"/>
  <c r="J169"/>
  <c r="J168"/>
  <c r="M168" s="1"/>
  <c r="J167"/>
  <c r="M167" s="1"/>
  <c r="J166"/>
  <c r="M166" s="1"/>
  <c r="J165"/>
  <c r="J164"/>
  <c r="J163"/>
  <c r="M163" s="1"/>
  <c r="J162"/>
  <c r="M162" s="1"/>
  <c r="J161"/>
  <c r="J160"/>
  <c r="M160" s="1"/>
  <c r="J158"/>
  <c r="J157"/>
  <c r="J156"/>
  <c r="J155"/>
  <c r="J154"/>
  <c r="J153"/>
  <c r="J152"/>
  <c r="J151"/>
  <c r="J150"/>
  <c r="J149"/>
  <c r="J148"/>
  <c r="M148" s="1"/>
  <c r="J147"/>
  <c r="M147" s="1"/>
  <c r="J146"/>
  <c r="J145"/>
  <c r="J144"/>
  <c r="J140"/>
  <c r="J139"/>
  <c r="J136"/>
  <c r="M136" s="1"/>
  <c r="J135"/>
  <c r="J134"/>
  <c r="J133"/>
  <c r="J132"/>
  <c r="J131"/>
  <c r="J130"/>
  <c r="J129"/>
  <c r="J128"/>
  <c r="J127"/>
  <c r="J126"/>
  <c r="J125"/>
  <c r="J123"/>
  <c r="J122"/>
  <c r="J121"/>
  <c r="J120"/>
  <c r="J66"/>
  <c r="M66" s="1"/>
  <c r="J124"/>
  <c r="J143"/>
  <c r="J142"/>
  <c r="J141"/>
  <c r="J118"/>
  <c r="J226"/>
  <c r="J225"/>
  <c r="J224"/>
  <c r="J117"/>
  <c r="J116"/>
  <c r="J115"/>
  <c r="J114"/>
  <c r="J113"/>
  <c r="J112"/>
  <c r="J111"/>
  <c r="J110"/>
  <c r="J109"/>
  <c r="J105"/>
  <c r="M105" s="1"/>
  <c r="J104"/>
  <c r="J103"/>
  <c r="J102"/>
  <c r="J101"/>
  <c r="J100"/>
  <c r="J99"/>
  <c r="J98"/>
  <c r="M98" s="1"/>
  <c r="J96"/>
  <c r="J95"/>
  <c r="J91"/>
  <c r="J90"/>
  <c r="J88"/>
  <c r="J87"/>
  <c r="J86"/>
  <c r="J85"/>
  <c r="M86" s="1"/>
  <c r="J84"/>
  <c r="J83"/>
  <c r="M84" s="1"/>
  <c r="J82"/>
  <c r="J81"/>
  <c r="M82" s="1"/>
  <c r="J80"/>
  <c r="M80" s="1"/>
  <c r="J77"/>
  <c r="J76"/>
  <c r="J75"/>
  <c r="J74"/>
  <c r="J73"/>
  <c r="J79"/>
  <c r="J78"/>
  <c r="J94"/>
  <c r="J93"/>
  <c r="J72"/>
  <c r="J71"/>
  <c r="J70"/>
  <c r="J69"/>
  <c r="J68"/>
  <c r="J67"/>
  <c r="J65"/>
  <c r="J64"/>
  <c r="J62"/>
  <c r="J61"/>
  <c r="J89"/>
  <c r="M89" s="1"/>
  <c r="J92"/>
  <c r="M92" s="1"/>
  <c r="J63"/>
  <c r="M63" s="1"/>
  <c r="J108"/>
  <c r="J107"/>
  <c r="J106"/>
  <c r="J44"/>
  <c r="M44" s="1"/>
  <c r="J60"/>
  <c r="M60" s="1"/>
  <c r="J59"/>
  <c r="J58"/>
  <c r="M59" s="1"/>
  <c r="J57"/>
  <c r="J56"/>
  <c r="M57" s="1"/>
  <c r="J55"/>
  <c r="J54"/>
  <c r="M55" s="1"/>
  <c r="J53"/>
  <c r="J52"/>
  <c r="M53" s="1"/>
  <c r="J51"/>
  <c r="J50"/>
  <c r="M51" s="1"/>
  <c r="J49"/>
  <c r="J48"/>
  <c r="M49" s="1"/>
  <c r="J47"/>
  <c r="J46"/>
  <c r="J45"/>
  <c r="M45" s="1"/>
  <c r="J43"/>
  <c r="J42"/>
  <c r="J41"/>
  <c r="M41" s="1"/>
  <c r="J40"/>
  <c r="J39"/>
  <c r="J38"/>
  <c r="J37"/>
  <c r="J36"/>
  <c r="J35"/>
  <c r="J34"/>
  <c r="J33"/>
  <c r="J32"/>
  <c r="J31"/>
  <c r="J30"/>
  <c r="J29"/>
  <c r="M29" s="1"/>
  <c r="J28"/>
  <c r="M28" s="1"/>
  <c r="J27"/>
  <c r="J26"/>
  <c r="M27" s="1"/>
  <c r="J25"/>
  <c r="J24"/>
  <c r="J23"/>
  <c r="J22"/>
  <c r="J21"/>
  <c r="J20"/>
  <c r="J19"/>
  <c r="J18"/>
  <c r="M19" s="1"/>
  <c r="J17"/>
  <c r="J16"/>
  <c r="J15"/>
  <c r="J14"/>
  <c r="J13"/>
  <c r="J12"/>
  <c r="J9"/>
  <c r="J8"/>
  <c r="J11"/>
  <c r="J10"/>
  <c r="J239"/>
  <c r="M239" s="1"/>
  <c r="M43" l="1"/>
  <c r="M140"/>
  <c r="M266"/>
  <c r="M11"/>
  <c r="M22"/>
  <c r="M38"/>
  <c r="M64"/>
  <c r="M69"/>
  <c r="M77"/>
  <c r="M235"/>
  <c r="M246"/>
  <c r="M264"/>
  <c r="M252"/>
  <c r="T43" i="2"/>
  <c r="M17" i="4"/>
  <c r="M25"/>
  <c r="M32"/>
  <c r="M40"/>
  <c r="M62"/>
  <c r="M72"/>
  <c r="M79"/>
  <c r="M91"/>
  <c r="M152"/>
  <c r="M156"/>
  <c r="M165"/>
  <c r="M174"/>
  <c r="M35"/>
  <c r="M61"/>
  <c r="M75"/>
  <c r="P86"/>
  <c r="M101"/>
  <c r="P113"/>
  <c r="P115" s="1"/>
  <c r="R127" s="1"/>
  <c r="M14"/>
  <c r="M47"/>
  <c r="M65"/>
  <c r="M94"/>
  <c r="M88"/>
  <c r="M104"/>
  <c r="M146"/>
  <c r="M150"/>
  <c r="M158"/>
  <c r="M211"/>
  <c r="J267"/>
  <c r="AA80" i="8"/>
  <c r="AA15" i="11"/>
  <c r="Y33" i="13"/>
  <c r="M31" i="11"/>
  <c r="L66" i="13"/>
  <c r="M156" i="8"/>
  <c r="L26" i="15"/>
  <c r="J107" i="5"/>
  <c r="J108" i="6"/>
  <c r="M103"/>
  <c r="AA20"/>
  <c r="AA53" s="1"/>
  <c r="M90" i="8"/>
  <c r="M94"/>
  <c r="M103"/>
  <c r="M126"/>
  <c r="Y80"/>
  <c r="J31" i="11"/>
  <c r="J12" i="12"/>
  <c r="M13" i="16"/>
  <c r="Y53" i="5"/>
  <c r="AA24"/>
  <c r="AA53" s="1"/>
  <c r="J123" i="7"/>
  <c r="L69"/>
  <c r="L123" s="1"/>
  <c r="M129" i="8"/>
  <c r="M138"/>
  <c r="M146"/>
  <c r="M150"/>
  <c r="J69" i="9"/>
  <c r="AA31"/>
  <c r="AA34" s="1"/>
  <c r="W33" i="13"/>
  <c r="J12" i="14"/>
  <c r="L35"/>
  <c r="M21" i="16"/>
  <c r="K107" i="5"/>
  <c r="M99" i="6"/>
  <c r="Z61" i="7"/>
  <c r="Z62" s="1"/>
  <c r="M97" i="8"/>
  <c r="M108"/>
  <c r="M112"/>
  <c r="M116"/>
  <c r="M120"/>
  <c r="M141"/>
  <c r="N48" i="9"/>
  <c r="N69" s="1"/>
  <c r="J15" i="11"/>
  <c r="N25"/>
  <c r="N31" s="1"/>
  <c r="L36" i="12"/>
  <c r="J66" i="13"/>
  <c r="L19" i="14"/>
  <c r="L23" s="1"/>
  <c r="L22" i="12"/>
  <c r="L23"/>
  <c r="L24" s="1"/>
  <c r="J80" i="8"/>
  <c r="M63" i="6"/>
  <c r="M67"/>
  <c r="M71"/>
  <c r="M84"/>
  <c r="M81"/>
  <c r="M74"/>
  <c r="M89"/>
  <c r="M92"/>
  <c r="M94"/>
  <c r="M96"/>
  <c r="N71"/>
  <c r="N108" s="1"/>
  <c r="M264" i="1"/>
  <c r="L264"/>
  <c r="K264"/>
  <c r="J252"/>
  <c r="J235"/>
  <c r="L230"/>
  <c r="K230"/>
  <c r="J260"/>
  <c r="L225"/>
  <c r="K225"/>
  <c r="J221"/>
  <c r="M161" i="8" l="1"/>
  <c r="M108" i="6"/>
  <c r="J186" i="1"/>
  <c r="J170"/>
  <c r="M181"/>
  <c r="L181"/>
  <c r="K181"/>
  <c r="J184"/>
  <c r="I145"/>
  <c r="N123" l="1"/>
  <c r="M123"/>
  <c r="L123"/>
  <c r="K123"/>
  <c r="J142"/>
  <c r="N124" s="1"/>
  <c r="J58"/>
  <c r="N58"/>
  <c r="M58"/>
  <c r="L58"/>
  <c r="K58"/>
  <c r="I8" i="2"/>
  <c r="O59" i="1" l="1"/>
  <c r="I134"/>
  <c r="I74"/>
  <c r="I192"/>
  <c r="I191"/>
  <c r="I266"/>
  <c r="I230"/>
  <c r="I197"/>
  <c r="I23"/>
  <c r="I9"/>
  <c r="I10"/>
  <c r="I7"/>
  <c r="I8"/>
  <c r="I11"/>
  <c r="I12"/>
  <c r="I13"/>
  <c r="I14"/>
  <c r="I15"/>
  <c r="I16"/>
  <c r="I17"/>
  <c r="I18"/>
  <c r="I19"/>
  <c r="I237"/>
  <c r="I11" i="2"/>
  <c r="I12"/>
  <c r="I13"/>
  <c r="I14"/>
  <c r="I15"/>
  <c r="I16"/>
  <c r="I17"/>
  <c r="I252" i="1"/>
  <c r="I250"/>
  <c r="I249"/>
  <c r="I264"/>
  <c r="I263"/>
  <c r="I262"/>
  <c r="I261"/>
  <c r="I257"/>
  <c r="I256"/>
  <c r="I255"/>
  <c r="I247"/>
  <c r="I246"/>
  <c r="I245"/>
  <c r="I244"/>
  <c r="I243"/>
  <c r="I242"/>
  <c r="I241"/>
  <c r="I240"/>
  <c r="I239"/>
  <c r="I238"/>
  <c r="I236"/>
  <c r="I233"/>
  <c r="I232"/>
  <c r="I231"/>
  <c r="I229"/>
  <c r="I227"/>
  <c r="I226"/>
  <c r="I228"/>
  <c r="I251"/>
  <c r="I248"/>
  <c r="I235"/>
  <c r="I234"/>
  <c r="I225"/>
  <c r="I260"/>
  <c r="I259"/>
  <c r="I258"/>
  <c r="I253"/>
  <c r="I254"/>
  <c r="I221"/>
  <c r="I220"/>
  <c r="I219"/>
  <c r="I218"/>
  <c r="I216"/>
  <c r="I215"/>
  <c r="I214"/>
  <c r="I213"/>
  <c r="I212"/>
  <c r="I211"/>
  <c r="I210"/>
  <c r="I209"/>
  <c r="I208"/>
  <c r="I207"/>
  <c r="I217"/>
  <c r="I205"/>
  <c r="I204"/>
  <c r="I203"/>
  <c r="I202"/>
  <c r="I201"/>
  <c r="I200"/>
  <c r="I199"/>
  <c r="I198"/>
  <c r="I196"/>
  <c r="I195"/>
  <c r="I194"/>
  <c r="I193"/>
  <c r="I190"/>
  <c r="I189"/>
  <c r="I188"/>
  <c r="I187"/>
  <c r="I175"/>
  <c r="I186"/>
  <c r="I185"/>
  <c r="I206"/>
  <c r="I170"/>
  <c r="I176"/>
  <c r="I158"/>
  <c r="I136"/>
  <c r="I137"/>
  <c r="I118"/>
  <c r="I184"/>
  <c r="I183"/>
  <c r="I182"/>
  <c r="I181"/>
  <c r="I180"/>
  <c r="I179"/>
  <c r="I178"/>
  <c r="I177"/>
  <c r="I174"/>
  <c r="I173"/>
  <c r="I172"/>
  <c r="I171"/>
  <c r="I169"/>
  <c r="I168"/>
  <c r="I167"/>
  <c r="I166"/>
  <c r="I165"/>
  <c r="I164"/>
  <c r="I163"/>
  <c r="I162"/>
  <c r="I161"/>
  <c r="I160"/>
  <c r="I159"/>
  <c r="I42" i="2"/>
  <c r="I41"/>
  <c r="I157" i="1"/>
  <c r="I156"/>
  <c r="I40" i="2"/>
  <c r="I39"/>
  <c r="I155" i="1"/>
  <c r="I154"/>
  <c r="I38" i="2"/>
  <c r="I37"/>
  <c r="I153" i="1"/>
  <c r="I36" i="2"/>
  <c r="I152" i="1"/>
  <c r="I151"/>
  <c r="I35" i="2"/>
  <c r="I34"/>
  <c r="I150" i="1"/>
  <c r="I149"/>
  <c r="I148"/>
  <c r="I147"/>
  <c r="I146"/>
  <c r="I144"/>
  <c r="I143"/>
  <c r="I139"/>
  <c r="I33" i="2"/>
  <c r="I32"/>
  <c r="I31"/>
  <c r="I138" i="1"/>
  <c r="I135"/>
  <c r="I133"/>
  <c r="I132"/>
  <c r="I131"/>
  <c r="I130"/>
  <c r="I129"/>
  <c r="I128"/>
  <c r="I127"/>
  <c r="I126"/>
  <c r="I125"/>
  <c r="I124"/>
  <c r="I122"/>
  <c r="I121"/>
  <c r="I120"/>
  <c r="I119"/>
  <c r="I65"/>
  <c r="I123"/>
  <c r="I142"/>
  <c r="I141"/>
  <c r="I140"/>
  <c r="I117"/>
  <c r="I224"/>
  <c r="I223"/>
  <c r="I222"/>
  <c r="I116"/>
  <c r="I115"/>
  <c r="I114"/>
  <c r="I113"/>
  <c r="I112"/>
  <c r="I111"/>
  <c r="I110"/>
  <c r="I109"/>
  <c r="I30" i="2"/>
  <c r="I29"/>
  <c r="I28"/>
  <c r="I108" i="1"/>
  <c r="I104"/>
  <c r="I103"/>
  <c r="I102"/>
  <c r="I101"/>
  <c r="I100"/>
  <c r="I99"/>
  <c r="I98"/>
  <c r="I97"/>
  <c r="I96"/>
  <c r="I95"/>
  <c r="I94"/>
  <c r="I90"/>
  <c r="I89"/>
  <c r="I87"/>
  <c r="I86"/>
  <c r="I85"/>
  <c r="I84"/>
  <c r="I83"/>
  <c r="I82"/>
  <c r="I27" i="2"/>
  <c r="I26"/>
  <c r="I25"/>
  <c r="I24"/>
  <c r="I81" i="1"/>
  <c r="I80"/>
  <c r="I79"/>
  <c r="I76"/>
  <c r="I75"/>
  <c r="I73"/>
  <c r="I72"/>
  <c r="I23" i="2"/>
  <c r="I78" i="1"/>
  <c r="I22" i="2"/>
  <c r="I77" i="1"/>
  <c r="I93"/>
  <c r="I92"/>
  <c r="I71"/>
  <c r="I70"/>
  <c r="I69"/>
  <c r="I68"/>
  <c r="I67"/>
  <c r="I66"/>
  <c r="I64"/>
  <c r="I63"/>
  <c r="I61"/>
  <c r="I60"/>
  <c r="I88"/>
  <c r="I91"/>
  <c r="I62"/>
  <c r="I107"/>
  <c r="I21" i="2"/>
  <c r="I106" i="1"/>
  <c r="I105"/>
  <c r="I43"/>
  <c r="I59"/>
  <c r="I58"/>
  <c r="I57"/>
  <c r="I56"/>
  <c r="I55"/>
  <c r="I54"/>
  <c r="I53"/>
  <c r="I52"/>
  <c r="I51"/>
  <c r="I50"/>
  <c r="I49"/>
  <c r="I48"/>
  <c r="I47"/>
  <c r="I46"/>
  <c r="I45"/>
  <c r="I44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0" i="2"/>
  <c r="I19"/>
  <c r="I18"/>
  <c r="I22" i="1"/>
  <c r="I21"/>
  <c r="I20"/>
  <c r="I9" i="2"/>
  <c r="I10"/>
  <c r="J17" i="9"/>
  <c r="J34" s="1"/>
</calcChain>
</file>

<file path=xl/sharedStrings.xml><?xml version="1.0" encoding="utf-8"?>
<sst xmlns="http://schemas.openxmlformats.org/spreadsheetml/2006/main" count="9147" uniqueCount="530">
  <si>
    <t>N° Fact</t>
  </si>
  <si>
    <t>N° Remisión</t>
  </si>
  <si>
    <t>Nombre de Clientes</t>
  </si>
  <si>
    <t>Importes</t>
  </si>
  <si>
    <t>Cantidad</t>
  </si>
  <si>
    <t>Litros</t>
  </si>
  <si>
    <t>Descripción</t>
  </si>
  <si>
    <t>Fecha</t>
  </si>
  <si>
    <t>Precio</t>
  </si>
  <si>
    <t>Observ.</t>
  </si>
  <si>
    <t>Nombre del Proveedor</t>
  </si>
  <si>
    <t>Petropar</t>
  </si>
  <si>
    <t>Nafta Econo 85</t>
  </si>
  <si>
    <t>Alcosur SA</t>
  </si>
  <si>
    <t>Nafta Eco Sol 85</t>
  </si>
  <si>
    <t>TLP SA</t>
  </si>
  <si>
    <t>Nafta Economica TLP</t>
  </si>
  <si>
    <t>Nafta Normal TLP</t>
  </si>
  <si>
    <t>Nafta Super TLP</t>
  </si>
  <si>
    <t>Diesel Tipo I</t>
  </si>
  <si>
    <t>San Luis SA</t>
  </si>
  <si>
    <t>Celso Vargas Medina</t>
  </si>
  <si>
    <t>Servicio de Flete</t>
  </si>
  <si>
    <t>001-001-19466</t>
  </si>
  <si>
    <t>Montealegre SA</t>
  </si>
  <si>
    <t>001-001-3416</t>
  </si>
  <si>
    <t>001-001-2733</t>
  </si>
  <si>
    <t>Beraf SA</t>
  </si>
  <si>
    <t>001-001-1528</t>
  </si>
  <si>
    <t>Diesel Tipo I Extra TLP</t>
  </si>
  <si>
    <t>001-001-3271</t>
  </si>
  <si>
    <t>001-001-2590</t>
  </si>
  <si>
    <t>Nafta Unica</t>
  </si>
  <si>
    <t>Nafta Unica 90</t>
  </si>
  <si>
    <t>001-001-3172</t>
  </si>
  <si>
    <t>001-001-2589</t>
  </si>
  <si>
    <t>001-001-3273</t>
  </si>
  <si>
    <t>001-001-2591</t>
  </si>
  <si>
    <t>Vargas Medina SA</t>
  </si>
  <si>
    <t>001-001-3274</t>
  </si>
  <si>
    <t>001-001-2592</t>
  </si>
  <si>
    <t>Nafta Super Sol 95</t>
  </si>
  <si>
    <t>001-001-3275</t>
  </si>
  <si>
    <t>001-001-2593</t>
  </si>
  <si>
    <t>001-001-3277</t>
  </si>
  <si>
    <t>001-001-2595</t>
  </si>
  <si>
    <t>Rosa Isabel Canale</t>
  </si>
  <si>
    <t>001-001-3278</t>
  </si>
  <si>
    <t>001-001-2596</t>
  </si>
  <si>
    <t>001-001-3279</t>
  </si>
  <si>
    <t>001-001-2597</t>
  </si>
  <si>
    <t>Juan Roa Benitez</t>
  </si>
  <si>
    <t>001-001-3280</t>
  </si>
  <si>
    <t>001-001-2598</t>
  </si>
  <si>
    <t>001-001-3281</t>
  </si>
  <si>
    <t>001-001-3282</t>
  </si>
  <si>
    <t>001-001-2600</t>
  </si>
  <si>
    <t>001-001-2599</t>
  </si>
  <si>
    <t>001-001-3283</t>
  </si>
  <si>
    <t>001-001-2601</t>
  </si>
  <si>
    <t>Diesel Solium</t>
  </si>
  <si>
    <t>001-001-3284</t>
  </si>
  <si>
    <t>001-001-2602</t>
  </si>
  <si>
    <t>001-001-3285</t>
  </si>
  <si>
    <t>001-001-2603</t>
  </si>
  <si>
    <t>001-001-3286</t>
  </si>
  <si>
    <t>001-001-2604</t>
  </si>
  <si>
    <t>001-001-3287</t>
  </si>
  <si>
    <t>001-001-2605</t>
  </si>
  <si>
    <t>001-001-3289</t>
  </si>
  <si>
    <t>001-001-2607</t>
  </si>
  <si>
    <t>001-001-3290</t>
  </si>
  <si>
    <t>001-001-2608</t>
  </si>
  <si>
    <t>001-001-3291</t>
  </si>
  <si>
    <t>001-001-2609</t>
  </si>
  <si>
    <t>001-001-3292</t>
  </si>
  <si>
    <t>001-001-2610</t>
  </si>
  <si>
    <t>001-001-3293</t>
  </si>
  <si>
    <t>001-001-2611</t>
  </si>
  <si>
    <t>001-001-3294</t>
  </si>
  <si>
    <t>001-001-2612</t>
  </si>
  <si>
    <t>001-001-3295</t>
  </si>
  <si>
    <t>001-001-2613</t>
  </si>
  <si>
    <t>001-001-3296</t>
  </si>
  <si>
    <t>001-001-2614</t>
  </si>
  <si>
    <t>Nafta Eco</t>
  </si>
  <si>
    <t>Nafta Super</t>
  </si>
  <si>
    <t>001-001-1529</t>
  </si>
  <si>
    <t>001-001-3297</t>
  </si>
  <si>
    <t>001-001-2615</t>
  </si>
  <si>
    <t>001-001-3288</t>
  </si>
  <si>
    <t>001-001-2606</t>
  </si>
  <si>
    <t>001-001-19254</t>
  </si>
  <si>
    <t xml:space="preserve">Nafta Economica </t>
  </si>
  <si>
    <t>Nafta Especial</t>
  </si>
  <si>
    <t>001-001-3322</t>
  </si>
  <si>
    <t>001-001-2640</t>
  </si>
  <si>
    <t>Diesel Tipo I(Premium)</t>
  </si>
  <si>
    <t>001-001-1536</t>
  </si>
  <si>
    <t>001-001-3299</t>
  </si>
  <si>
    <t>001-001-2617</t>
  </si>
  <si>
    <t>001-001-3315</t>
  </si>
  <si>
    <t>001-001-2633</t>
  </si>
  <si>
    <t>001-001-3313</t>
  </si>
  <si>
    <t>001-001-2631</t>
  </si>
  <si>
    <t>001-001-1535</t>
  </si>
  <si>
    <t>001-001-3298</t>
  </si>
  <si>
    <t>001-001-2616</t>
  </si>
  <si>
    <t>001-001-3301</t>
  </si>
  <si>
    <t>001-001-2619</t>
  </si>
  <si>
    <t>001-001-3303</t>
  </si>
  <si>
    <t>001-001-2621</t>
  </si>
  <si>
    <t>001-001-3304</t>
  </si>
  <si>
    <t>001-001-2622</t>
  </si>
  <si>
    <t>001-001-3316</t>
  </si>
  <si>
    <t>001-001-2634</t>
  </si>
  <si>
    <t>001-001-3307</t>
  </si>
  <si>
    <t>001-001-2625</t>
  </si>
  <si>
    <t>001-001-3305</t>
  </si>
  <si>
    <t>001-001-2623</t>
  </si>
  <si>
    <t>001-001-3306</t>
  </si>
  <si>
    <t>001-001-2624</t>
  </si>
  <si>
    <t>001-001-3308</t>
  </si>
  <si>
    <t>001-001-2626</t>
  </si>
  <si>
    <t>001-001-3309</t>
  </si>
  <si>
    <t>001-001-2627</t>
  </si>
  <si>
    <t>001-001-3310</t>
  </si>
  <si>
    <t>001-001-2628</t>
  </si>
  <si>
    <t>001-001-3311</t>
  </si>
  <si>
    <t>001-001-2629</t>
  </si>
  <si>
    <t>001-001-3312</t>
  </si>
  <si>
    <t>001-001-2630</t>
  </si>
  <si>
    <t>001-001-3314</t>
  </si>
  <si>
    <t>001-001-2632</t>
  </si>
  <si>
    <t>001-001-3317</t>
  </si>
  <si>
    <t>001-001-2635</t>
  </si>
  <si>
    <t>001-001-3318</t>
  </si>
  <si>
    <t>001-001-2636</t>
  </si>
  <si>
    <t>001-001-3319</t>
  </si>
  <si>
    <t>001-001-2637</t>
  </si>
  <si>
    <t>001-001-3320</t>
  </si>
  <si>
    <t>001-001-2638</t>
  </si>
  <si>
    <t>001-001-3321</t>
  </si>
  <si>
    <t>001-001-2639</t>
  </si>
  <si>
    <t>001-001-3323</t>
  </si>
  <si>
    <t>001-001-2641</t>
  </si>
  <si>
    <t>001-001-3324</t>
  </si>
  <si>
    <t>001-001-2642</t>
  </si>
  <si>
    <t>001-001-3325</t>
  </si>
  <si>
    <t>001-001-2643</t>
  </si>
  <si>
    <t>001-001-3326</t>
  </si>
  <si>
    <t>001-001-2644</t>
  </si>
  <si>
    <t>001-001-3327</t>
  </si>
  <si>
    <t>001-001-2645</t>
  </si>
  <si>
    <t>001-001-3405</t>
  </si>
  <si>
    <t>001-001-2722</t>
  </si>
  <si>
    <t>001-001-3329</t>
  </si>
  <si>
    <t>001-001-2647</t>
  </si>
  <si>
    <t>001-001-3346</t>
  </si>
  <si>
    <t>001-001-2664</t>
  </si>
  <si>
    <t>002-001-14843</t>
  </si>
  <si>
    <t>001-001-3335</t>
  </si>
  <si>
    <t>001-001-2653</t>
  </si>
  <si>
    <t>Obs: Dif. Nafta eco dif. De 27 cant.</t>
  </si>
  <si>
    <t>002-001-14687</t>
  </si>
  <si>
    <t>Gas Oil</t>
  </si>
  <si>
    <t>001-001-3302</t>
  </si>
  <si>
    <t>001-001-2620</t>
  </si>
  <si>
    <t>Diesel Comun Tipo III</t>
  </si>
  <si>
    <t>001-001-1545</t>
  </si>
  <si>
    <t>001-001-3332</t>
  </si>
  <si>
    <t>001-001-2650</t>
  </si>
  <si>
    <t>001-001-3334</t>
  </si>
  <si>
    <t>001-001-2652</t>
  </si>
  <si>
    <t>001-001-3336</t>
  </si>
  <si>
    <t>001-001-2654</t>
  </si>
  <si>
    <t>001-001-3337</t>
  </si>
  <si>
    <t>001-001-2655</t>
  </si>
  <si>
    <t>Obs: Hecho a mano</t>
  </si>
  <si>
    <t>001-001-3338</t>
  </si>
  <si>
    <t>001-001-2656</t>
  </si>
  <si>
    <t>001-001-3339</t>
  </si>
  <si>
    <t>001-001-2657</t>
  </si>
  <si>
    <t>001-001-3340</t>
  </si>
  <si>
    <t>001-001-2658</t>
  </si>
  <si>
    <t>001-001-3341</t>
  </si>
  <si>
    <t>001-001-2659</t>
  </si>
  <si>
    <t>001-001-3342</t>
  </si>
  <si>
    <t>001-001-2660</t>
  </si>
  <si>
    <t>001-001-3345</t>
  </si>
  <si>
    <t>001-001-2663</t>
  </si>
  <si>
    <t>001-001-3348</t>
  </si>
  <si>
    <t>001-001-2666</t>
  </si>
  <si>
    <t>001-001-3350</t>
  </si>
  <si>
    <t>001-001-2668</t>
  </si>
  <si>
    <t>001-001-3352</t>
  </si>
  <si>
    <t>001-001-2670</t>
  </si>
  <si>
    <t>001-001-3353</t>
  </si>
  <si>
    <t>001-001-2671</t>
  </si>
  <si>
    <t>001-001-3354</t>
  </si>
  <si>
    <t>001-001-2672</t>
  </si>
  <si>
    <t>001-001-3355</t>
  </si>
  <si>
    <t>001-001-2673</t>
  </si>
  <si>
    <t>001-001-3356</t>
  </si>
  <si>
    <t>001-001-2674</t>
  </si>
  <si>
    <t>001-001-3357</t>
  </si>
  <si>
    <t>001-001-2675</t>
  </si>
  <si>
    <t>001-001-3359</t>
  </si>
  <si>
    <t>001-001-2677</t>
  </si>
  <si>
    <t>001-001-3360</t>
  </si>
  <si>
    <t>001-001-2678</t>
  </si>
  <si>
    <t>001-001-3361</t>
  </si>
  <si>
    <t>001-001-2679</t>
  </si>
  <si>
    <t>001-001-3362</t>
  </si>
  <si>
    <t>001-001-2680</t>
  </si>
  <si>
    <t>001-001-3363</t>
  </si>
  <si>
    <t>001-001-2681</t>
  </si>
  <si>
    <t>001-001-3364</t>
  </si>
  <si>
    <t>001-001-2682</t>
  </si>
  <si>
    <t>001-001-3365</t>
  </si>
  <si>
    <t>001-001-2683</t>
  </si>
  <si>
    <t>001-001-3366</t>
  </si>
  <si>
    <t>001-001-2684</t>
  </si>
  <si>
    <t>001-001-3368</t>
  </si>
  <si>
    <t>001-001-2686</t>
  </si>
  <si>
    <t>001-001-3369</t>
  </si>
  <si>
    <t>001-001-2687</t>
  </si>
  <si>
    <t>001-001-3372</t>
  </si>
  <si>
    <t>001-001-2689</t>
  </si>
  <si>
    <t>001-001-3373</t>
  </si>
  <si>
    <t>001-001-2690</t>
  </si>
  <si>
    <t>001-001-3374</t>
  </si>
  <si>
    <t>001-001-2691</t>
  </si>
  <si>
    <t>001-001-3375</t>
  </si>
  <si>
    <t>001-001-2692</t>
  </si>
  <si>
    <t>001-001-1547</t>
  </si>
  <si>
    <t>001-001-3331</t>
  </si>
  <si>
    <t>001-001-2649</t>
  </si>
  <si>
    <t>001-001-3344</t>
  </si>
  <si>
    <t>001-001-2662</t>
  </si>
  <si>
    <t>001-001-3343</t>
  </si>
  <si>
    <t>001-001-2661</t>
  </si>
  <si>
    <t>001-001-3358</t>
  </si>
  <si>
    <t>001-001-2676</t>
  </si>
  <si>
    <t>001-001-3371</t>
  </si>
  <si>
    <t>001-001-2688</t>
  </si>
  <si>
    <t>001-001-3367</t>
  </si>
  <si>
    <t>001-001-2685</t>
  </si>
  <si>
    <t>001-001-1554</t>
  </si>
  <si>
    <t>001-001-3392</t>
  </si>
  <si>
    <t>001-001-2709</t>
  </si>
  <si>
    <t>001-001-3377</t>
  </si>
  <si>
    <t>001-001-2694</t>
  </si>
  <si>
    <t>001-001-3378</t>
  </si>
  <si>
    <t>001-001-2695</t>
  </si>
  <si>
    <t>001-001-1553</t>
  </si>
  <si>
    <t>001-001-3370</t>
  </si>
  <si>
    <t>Diferencia de Precio</t>
  </si>
  <si>
    <t>001-001-3379</t>
  </si>
  <si>
    <t>001-001-2696</t>
  </si>
  <si>
    <t>001-001-3380</t>
  </si>
  <si>
    <t>001-001-2697</t>
  </si>
  <si>
    <t>001-001-3381</t>
  </si>
  <si>
    <t>001-001-2698</t>
  </si>
  <si>
    <t>001-001-3382</t>
  </si>
  <si>
    <t>001-001-2699</t>
  </si>
  <si>
    <t>001-001-3383</t>
  </si>
  <si>
    <t>001-001-2700</t>
  </si>
  <si>
    <t>001-001-3384</t>
  </si>
  <si>
    <t>001-001-2701</t>
  </si>
  <si>
    <t>001-001-3385</t>
  </si>
  <si>
    <t>001-001-2702</t>
  </si>
  <si>
    <t>001-001-3386</t>
  </si>
  <si>
    <t>001-001-2703</t>
  </si>
  <si>
    <t>001-001-3387</t>
  </si>
  <si>
    <t>001-001-2704</t>
  </si>
  <si>
    <t>001-001-3388</t>
  </si>
  <si>
    <t>001-001-2705</t>
  </si>
  <si>
    <t>001-001-3389</t>
  </si>
  <si>
    <t>001-001-2706</t>
  </si>
  <si>
    <t>001-001-3390</t>
  </si>
  <si>
    <t>001-001-2707</t>
  </si>
  <si>
    <t>001-001-3391</t>
  </si>
  <si>
    <t>001-001-2708</t>
  </si>
  <si>
    <t>001-001-3402</t>
  </si>
  <si>
    <t>001-001-2719</t>
  </si>
  <si>
    <t>001-001-3393</t>
  </si>
  <si>
    <t>001-001-2710</t>
  </si>
  <si>
    <t>001-001-3394</t>
  </si>
  <si>
    <t>001-001-2711</t>
  </si>
  <si>
    <t>001-001-3395</t>
  </si>
  <si>
    <t>001-001-2712</t>
  </si>
  <si>
    <t>001-001-3396</t>
  </si>
  <si>
    <t>001-001-2713</t>
  </si>
  <si>
    <t>001-001-3397</t>
  </si>
  <si>
    <t>001-001-2714</t>
  </si>
  <si>
    <t>001-001-3398</t>
  </si>
  <si>
    <t>001-001-2715</t>
  </si>
  <si>
    <t>001-001-3399</t>
  </si>
  <si>
    <t>001-001-2716</t>
  </si>
  <si>
    <t>001-001-3400</t>
  </si>
  <si>
    <t>001-001-3401</t>
  </si>
  <si>
    <t>001-001-2718</t>
  </si>
  <si>
    <t>001-001-2717</t>
  </si>
  <si>
    <t>001-001-3403</t>
  </si>
  <si>
    <t>001-001-2720</t>
  </si>
  <si>
    <t>001-001-3404</t>
  </si>
  <si>
    <t>001-001-2721</t>
  </si>
  <si>
    <t>002-001-15162</t>
  </si>
  <si>
    <t>Nafta Eco 90 E.</t>
  </si>
  <si>
    <t>001-001-3429</t>
  </si>
  <si>
    <t>001-001-2746</t>
  </si>
  <si>
    <t>Diesel Comun Tipo I</t>
  </si>
  <si>
    <t>001-001-3428</t>
  </si>
  <si>
    <t>001-001-2745</t>
  </si>
  <si>
    <t>001-001-3433</t>
  </si>
  <si>
    <t>001-001-2750</t>
  </si>
  <si>
    <t>Dif. 10</t>
  </si>
  <si>
    <t>Dif. 1</t>
  </si>
  <si>
    <t>Dif. 4</t>
  </si>
  <si>
    <t>001-001-1561</t>
  </si>
  <si>
    <t>001-001-3406</t>
  </si>
  <si>
    <t>001-001-2723</t>
  </si>
  <si>
    <t>001-001-3413</t>
  </si>
  <si>
    <t>001-001-2730</t>
  </si>
  <si>
    <t>Diesel tipo I</t>
  </si>
  <si>
    <t>001-001-3414</t>
  </si>
  <si>
    <t>001-001-2731</t>
  </si>
  <si>
    <t>001-001-1562</t>
  </si>
  <si>
    <t>001-001-3424</t>
  </si>
  <si>
    <t>001-001-2741</t>
  </si>
  <si>
    <t>001-001-3426</t>
  </si>
  <si>
    <t>001-001-2749</t>
  </si>
  <si>
    <t>001-001-3409</t>
  </si>
  <si>
    <t>001-001-2726</t>
  </si>
  <si>
    <t>001-001-3408</t>
  </si>
  <si>
    <t>001-001-2725</t>
  </si>
  <si>
    <t>001-001-3410</t>
  </si>
  <si>
    <t>001-001-2727</t>
  </si>
  <si>
    <t>001-001-3411</t>
  </si>
  <si>
    <t>001-001-2728</t>
  </si>
  <si>
    <t>001-001-3412</t>
  </si>
  <si>
    <t>001-001-2729</t>
  </si>
  <si>
    <t>001-001-3415</t>
  </si>
  <si>
    <t>001-001-2732</t>
  </si>
  <si>
    <t>001-001-3417</t>
  </si>
  <si>
    <t>001-001-2734</t>
  </si>
  <si>
    <t>001-001-3418</t>
  </si>
  <si>
    <t>001-001-2735</t>
  </si>
  <si>
    <t>001-001-3421</t>
  </si>
  <si>
    <t>001-001-2738</t>
  </si>
  <si>
    <t>001-001-3422</t>
  </si>
  <si>
    <t>001-001-2739</t>
  </si>
  <si>
    <t>001-001-3423</t>
  </si>
  <si>
    <t>001-001-2740</t>
  </si>
  <si>
    <t>001-001-3430</t>
  </si>
  <si>
    <t>001-001-2747</t>
  </si>
  <si>
    <t>001-001-3431</t>
  </si>
  <si>
    <t>001-001-2748</t>
  </si>
  <si>
    <t>001-001-3432</t>
  </si>
  <si>
    <t>001-001-3434</t>
  </si>
  <si>
    <t>001-001-2751</t>
  </si>
  <si>
    <t>001-001-3436</t>
  </si>
  <si>
    <t>001-001-2753</t>
  </si>
  <si>
    <t>001-001-3425</t>
  </si>
  <si>
    <t>001-001-2742</t>
  </si>
  <si>
    <t>001-001-3427</t>
  </si>
  <si>
    <t>001-001-2744</t>
  </si>
  <si>
    <t>Orden por Cliente</t>
  </si>
  <si>
    <t>Ser, Fletes</t>
  </si>
  <si>
    <t>Venc</t>
  </si>
  <si>
    <t>Productos</t>
  </si>
  <si>
    <t>Fletes</t>
  </si>
  <si>
    <t>Clase</t>
  </si>
  <si>
    <t>T. Lts</t>
  </si>
  <si>
    <t>T. Productos</t>
  </si>
  <si>
    <t xml:space="preserve"> Clientes</t>
  </si>
  <si>
    <t>Producto</t>
  </si>
  <si>
    <t>T. Producto</t>
  </si>
  <si>
    <t>T. Proudcto</t>
  </si>
  <si>
    <t>N° Rem.</t>
  </si>
  <si>
    <t xml:space="preserve"> Proveedor</t>
  </si>
  <si>
    <t>Monte Alegre SA</t>
  </si>
  <si>
    <t>Montos</t>
  </si>
  <si>
    <t>Ref.</t>
  </si>
  <si>
    <t>Firmas</t>
  </si>
  <si>
    <t>Unica 90</t>
  </si>
  <si>
    <t>Diesel T.III</t>
  </si>
  <si>
    <t>Eco Sol 85</t>
  </si>
  <si>
    <t>D. Solium</t>
  </si>
  <si>
    <t>Naf. Super 95</t>
  </si>
  <si>
    <t>N. Sol Normal</t>
  </si>
  <si>
    <t>Diesel T. I</t>
  </si>
  <si>
    <t>Diesel Especial  T. II</t>
  </si>
  <si>
    <t>Total</t>
  </si>
  <si>
    <t>Celso Vargas</t>
  </si>
  <si>
    <t>Beraf S.A.</t>
  </si>
  <si>
    <t>San Luis</t>
  </si>
  <si>
    <t>Alcosur</t>
  </si>
  <si>
    <t>Vargas Medina S.A.</t>
  </si>
  <si>
    <t>Silvino Ortiz</t>
  </si>
  <si>
    <t>Zunilda Concepción Vargas</t>
  </si>
  <si>
    <t>Carlos Perez</t>
  </si>
  <si>
    <t>Rene Espinola</t>
  </si>
  <si>
    <t>Victorio Valdez C.</t>
  </si>
  <si>
    <t>Eirh Sirio</t>
  </si>
  <si>
    <t>Tomas Perez</t>
  </si>
  <si>
    <t>Soledad Vadora</t>
  </si>
  <si>
    <t>Rossana Elizabeth Fenandez</t>
  </si>
  <si>
    <t>Totales</t>
  </si>
  <si>
    <t>Nafta economica</t>
  </si>
  <si>
    <t>Diesel Tipo III</t>
  </si>
  <si>
    <t>Nafta Comun</t>
  </si>
  <si>
    <t>Naf . Super 95</t>
  </si>
  <si>
    <t>Diesel Tipo I Extra</t>
  </si>
  <si>
    <t>D. T. II ESPECIAL</t>
  </si>
  <si>
    <t>Monte Alegre</t>
  </si>
  <si>
    <t>TLP</t>
  </si>
  <si>
    <t>Deposito Nº</t>
  </si>
  <si>
    <t>Monto</t>
  </si>
  <si>
    <t>Banco</t>
  </si>
  <si>
    <t>Cheque</t>
  </si>
  <si>
    <t>Continental</t>
  </si>
  <si>
    <t>Familiar</t>
  </si>
  <si>
    <t>Amambay</t>
  </si>
  <si>
    <t>Atlas</t>
  </si>
  <si>
    <t>B N A</t>
  </si>
  <si>
    <t>BBVA</t>
  </si>
  <si>
    <t>NOTA DE RETENCION NUMERO 813</t>
  </si>
  <si>
    <t>NOTA DE CREDITO 3323-24-25</t>
  </si>
  <si>
    <t>N/C 274</t>
  </si>
  <si>
    <t>NOTA CREDITO 293</t>
  </si>
  <si>
    <t>Argentina</t>
  </si>
  <si>
    <t>N/C290</t>
  </si>
  <si>
    <t>nota decredito 288</t>
  </si>
  <si>
    <t>Itau</t>
  </si>
  <si>
    <t>n/ c 301</t>
  </si>
  <si>
    <t>falta deposito</t>
  </si>
  <si>
    <t xml:space="preserve">DEVOLUCION petropar NOTA DE CREDITO </t>
  </si>
  <si>
    <t>n/ c 299</t>
  </si>
  <si>
    <t>TOTAL</t>
  </si>
  <si>
    <t>MES: MARZO 2016</t>
  </si>
  <si>
    <t>Ordenado por factura</t>
  </si>
  <si>
    <t>001-001-3300</t>
  </si>
  <si>
    <t>001-001-3328</t>
  </si>
  <si>
    <t>001-001-3330</t>
  </si>
  <si>
    <t>001-001-3349</t>
  </si>
  <si>
    <t>001-001-3347</t>
  </si>
  <si>
    <t>001-001-3351</t>
  </si>
  <si>
    <t>001-001-3376</t>
  </si>
  <si>
    <t>001-001-3407</t>
  </si>
  <si>
    <t>001-001-3419</t>
  </si>
  <si>
    <t>001-001-3420</t>
  </si>
  <si>
    <t>001-001-3435</t>
  </si>
  <si>
    <t>Registro de Ventas Marzo 2016</t>
  </si>
  <si>
    <t>Ordenado por fecha</t>
  </si>
  <si>
    <t>Cheque Nº</t>
  </si>
  <si>
    <t>Beneficiarios</t>
  </si>
  <si>
    <t>Concepto</t>
  </si>
  <si>
    <t>Factura Nº</t>
  </si>
  <si>
    <t>Saldo del mes anterior</t>
  </si>
  <si>
    <t>001-001-3272</t>
  </si>
  <si>
    <t>SALDO</t>
  </si>
  <si>
    <t>atlas</t>
  </si>
  <si>
    <t xml:space="preserve">Continental </t>
  </si>
  <si>
    <t>continental</t>
  </si>
  <si>
    <t>FAMILIAR</t>
  </si>
  <si>
    <t>BNA</t>
  </si>
  <si>
    <t>gestion cheque cobro</t>
  </si>
  <si>
    <t>cheque devuelto</t>
  </si>
  <si>
    <t>Copaco SA</t>
  </si>
  <si>
    <t>Benita Leon</t>
  </si>
  <si>
    <t>Liviere B.</t>
  </si>
  <si>
    <t>Alsur SA</t>
  </si>
  <si>
    <t>Maltel SRL</t>
  </si>
  <si>
    <t>Celso V.</t>
  </si>
  <si>
    <t xml:space="preserve">Reinaldo </t>
  </si>
  <si>
    <t>802-803</t>
  </si>
  <si>
    <t>Caja chica</t>
  </si>
  <si>
    <t>Gustavo Sueldo</t>
  </si>
  <si>
    <t>Alcosur SA Combible febrero</t>
  </si>
  <si>
    <t>V. M. Combu. 02</t>
  </si>
  <si>
    <t>tLP SA combu.</t>
  </si>
  <si>
    <t>CHEQU NO PRESENTADO</t>
  </si>
  <si>
    <t>Ande</t>
  </si>
  <si>
    <t>13754-42</t>
  </si>
  <si>
    <t>San Luis SA FLETES</t>
  </si>
  <si>
    <t xml:space="preserve">Zunilda Vargas Boni. Remuneracion </t>
  </si>
  <si>
    <t>733-732</t>
  </si>
  <si>
    <t>Zunilda Vargas fletes</t>
  </si>
  <si>
    <t>Petropar combu</t>
  </si>
  <si>
    <t>13947-44</t>
  </si>
  <si>
    <t>Humberto Vargas</t>
  </si>
  <si>
    <t>Nelson cajachica</t>
  </si>
  <si>
    <t>Teresa Gonzales</t>
  </si>
  <si>
    <t>M. S. M.</t>
  </si>
  <si>
    <t>Beraf SA fletes</t>
  </si>
  <si>
    <t>1488-89</t>
  </si>
  <si>
    <t>telecel tigo</t>
  </si>
  <si>
    <t>Nelson Ramos</t>
  </si>
  <si>
    <t>14481-30</t>
  </si>
  <si>
    <t>Petropar Parjeta</t>
  </si>
  <si>
    <t>Escribanania</t>
  </si>
  <si>
    <t>IPS</t>
  </si>
  <si>
    <t>AVS</t>
  </si>
  <si>
    <t>4666-4860</t>
  </si>
  <si>
    <t>198-83-84</t>
  </si>
  <si>
    <t>Nelson vaciones</t>
  </si>
  <si>
    <t>Modista</t>
  </si>
  <si>
    <t>1498-1501-08</t>
  </si>
  <si>
    <t xml:space="preserve">Celso Vrgas </t>
  </si>
  <si>
    <t>Gustavo</t>
  </si>
  <si>
    <t>Luis Borddon</t>
  </si>
  <si>
    <t>189-190</t>
  </si>
  <si>
    <t>Reinaldo</t>
  </si>
  <si>
    <t>ande</t>
  </si>
  <si>
    <t>302-543-48</t>
  </si>
  <si>
    <t>Nelson Ramos sueldo</t>
  </si>
  <si>
    <t>Rodrigo sueldo</t>
  </si>
  <si>
    <t>Fatima sueldo</t>
  </si>
  <si>
    <t>Agustna</t>
  </si>
  <si>
    <t>Carlos Sueldo</t>
  </si>
  <si>
    <t xml:space="preserve">DEPOSITOS </t>
  </si>
  <si>
    <t>CHEQUES</t>
  </si>
  <si>
    <t>boleta no encontrado</t>
  </si>
  <si>
    <t>No coincide el deposito con el monto de facturas</t>
  </si>
  <si>
    <t xml:space="preserve">SIPAP </t>
  </si>
  <si>
    <t>Redeposito</t>
  </si>
  <si>
    <t>boleta no encontrada</t>
  </si>
  <si>
    <t>SIPAP</t>
  </si>
</sst>
</file>

<file path=xl/styles.xml><?xml version="1.0" encoding="utf-8"?>
<styleSheet xmlns="http://schemas.openxmlformats.org/spreadsheetml/2006/main">
  <numFmts count="4">
    <numFmt numFmtId="164" formatCode="_(* #,##0.00_);_(* \(#,##0.00\);_(* &quot;-&quot;??_);_(@_)"/>
    <numFmt numFmtId="165" formatCode="_(* #,##0_);_(* \(#,##0\);_(* &quot;-&quot;??_);_(@_)"/>
    <numFmt numFmtId="166" formatCode="_-* #,##0\ _$_-;\-* #,##0\ _$_-;_-* &quot;-&quot;??\ _$_-;_-@_-"/>
    <numFmt numFmtId="167" formatCode="_(* #,##0.0_);_(* \(#,##0.0\);_(* &quot;-&quot;??_);_(@_)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rgb="FFFF0000"/>
      <name val="Calibri"/>
      <family val="2"/>
      <scheme val="minor"/>
    </font>
    <font>
      <b/>
      <sz val="16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30">
    <xf numFmtId="0" fontId="0" fillId="0" borderId="0" xfId="0"/>
    <xf numFmtId="165" fontId="0" fillId="0" borderId="0" xfId="0" applyNumberFormat="1"/>
    <xf numFmtId="0" fontId="2" fillId="0" borderId="0" xfId="0" applyFont="1"/>
    <xf numFmtId="0" fontId="3" fillId="0" borderId="1" xfId="0" applyFont="1" applyBorder="1"/>
    <xf numFmtId="165" fontId="0" fillId="0" borderId="0" xfId="1" applyNumberFormat="1" applyFont="1"/>
    <xf numFmtId="0" fontId="0" fillId="0" borderId="3" xfId="0" applyFill="1" applyBorder="1"/>
    <xf numFmtId="14" fontId="3" fillId="0" borderId="1" xfId="0" applyNumberFormat="1" applyFont="1" applyBorder="1"/>
    <xf numFmtId="0" fontId="3" fillId="0" borderId="1" xfId="0" applyFont="1" applyFill="1" applyBorder="1"/>
    <xf numFmtId="165" fontId="2" fillId="0" borderId="0" xfId="0" applyNumberFormat="1" applyFont="1"/>
    <xf numFmtId="0" fontId="4" fillId="0" borderId="1" xfId="0" applyFont="1" applyBorder="1"/>
    <xf numFmtId="14" fontId="5" fillId="0" borderId="1" xfId="0" applyNumberFormat="1" applyFont="1" applyBorder="1"/>
    <xf numFmtId="0" fontId="5" fillId="0" borderId="1" xfId="0" applyFont="1" applyBorder="1"/>
    <xf numFmtId="165" fontId="5" fillId="0" borderId="1" xfId="1" applyNumberFormat="1" applyFont="1" applyBorder="1"/>
    <xf numFmtId="165" fontId="4" fillId="0" borderId="1" xfId="1" applyNumberFormat="1" applyFont="1" applyBorder="1"/>
    <xf numFmtId="165" fontId="5" fillId="2" borderId="1" xfId="1" applyNumberFormat="1" applyFont="1" applyFill="1" applyBorder="1"/>
    <xf numFmtId="0" fontId="5" fillId="0" borderId="1" xfId="0" applyFont="1" applyFill="1" applyBorder="1"/>
    <xf numFmtId="165" fontId="5" fillId="0" borderId="1" xfId="1" applyNumberFormat="1" applyFont="1" applyFill="1" applyBorder="1"/>
    <xf numFmtId="165" fontId="5" fillId="0" borderId="1" xfId="1" applyNumberFormat="1" applyFont="1" applyBorder="1" applyAlignment="1">
      <alignment horizontal="left" indent="1"/>
    </xf>
    <xf numFmtId="165" fontId="4" fillId="0" borderId="1" xfId="1" applyNumberFormat="1" applyFont="1" applyFill="1" applyBorder="1"/>
    <xf numFmtId="165" fontId="6" fillId="0" borderId="1" xfId="1" applyNumberFormat="1" applyFont="1" applyFill="1" applyBorder="1"/>
    <xf numFmtId="0" fontId="5" fillId="0" borderId="4" xfId="0" applyFont="1" applyBorder="1"/>
    <xf numFmtId="0" fontId="5" fillId="0" borderId="4" xfId="0" applyFont="1" applyFill="1" applyBorder="1"/>
    <xf numFmtId="165" fontId="4" fillId="0" borderId="1" xfId="0" applyNumberFormat="1" applyFont="1" applyBorder="1"/>
    <xf numFmtId="0" fontId="4" fillId="0" borderId="2" xfId="0" applyFont="1" applyBorder="1"/>
    <xf numFmtId="165" fontId="5" fillId="3" borderId="1" xfId="1" applyNumberFormat="1" applyFont="1" applyFill="1" applyBorder="1"/>
    <xf numFmtId="0" fontId="4" fillId="0" borderId="1" xfId="0" applyFont="1" applyFill="1" applyBorder="1"/>
    <xf numFmtId="165" fontId="4" fillId="3" borderId="1" xfId="1" applyNumberFormat="1" applyFont="1" applyFill="1" applyBorder="1"/>
    <xf numFmtId="0" fontId="5" fillId="3" borderId="1" xfId="0" applyFont="1" applyFill="1" applyBorder="1"/>
    <xf numFmtId="165" fontId="5" fillId="3" borderId="1" xfId="0" applyNumberFormat="1" applyFont="1" applyFill="1" applyBorder="1"/>
    <xf numFmtId="165" fontId="5" fillId="0" borderId="4" xfId="1" applyNumberFormat="1" applyFont="1" applyFill="1" applyBorder="1"/>
    <xf numFmtId="14" fontId="5" fillId="3" borderId="1" xfId="0" applyNumberFormat="1" applyFont="1" applyFill="1" applyBorder="1"/>
    <xf numFmtId="0" fontId="5" fillId="3" borderId="4" xfId="0" applyFont="1" applyFill="1" applyBorder="1"/>
    <xf numFmtId="0" fontId="4" fillId="0" borderId="0" xfId="0" applyFont="1" applyFill="1" applyBorder="1"/>
    <xf numFmtId="0" fontId="4" fillId="0" borderId="0" xfId="0" applyFont="1" applyBorder="1"/>
    <xf numFmtId="165" fontId="4" fillId="0" borderId="0" xfId="0" applyNumberFormat="1" applyFont="1" applyBorder="1"/>
    <xf numFmtId="14" fontId="4" fillId="0" borderId="1" xfId="0" applyNumberFormat="1" applyFont="1" applyBorder="1"/>
    <xf numFmtId="0" fontId="4" fillId="0" borderId="4" xfId="0" applyFont="1" applyBorder="1"/>
    <xf numFmtId="0" fontId="4" fillId="0" borderId="4" xfId="0" applyFont="1" applyFill="1" applyBorder="1"/>
    <xf numFmtId="0" fontId="11" fillId="0" borderId="0" xfId="0" applyFont="1"/>
    <xf numFmtId="0" fontId="4" fillId="0" borderId="11" xfId="0" applyFont="1" applyBorder="1"/>
    <xf numFmtId="165" fontId="4" fillId="0" borderId="1" xfId="1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65" fontId="4" fillId="0" borderId="0" xfId="1" applyNumberFormat="1" applyFont="1"/>
    <xf numFmtId="0" fontId="4" fillId="0" borderId="0" xfId="0" applyFont="1"/>
    <xf numFmtId="166" fontId="4" fillId="0" borderId="1" xfId="1" applyNumberFormat="1" applyFont="1" applyBorder="1"/>
    <xf numFmtId="0" fontId="9" fillId="0" borderId="0" xfId="0" applyFont="1"/>
    <xf numFmtId="165" fontId="9" fillId="0" borderId="0" xfId="1" applyNumberFormat="1" applyFont="1"/>
    <xf numFmtId="17" fontId="0" fillId="0" borderId="0" xfId="0" applyNumberFormat="1"/>
    <xf numFmtId="165" fontId="5" fillId="3" borderId="1" xfId="1" applyNumberFormat="1" applyFont="1" applyFill="1" applyBorder="1" applyAlignment="1">
      <alignment horizontal="left" indent="1"/>
    </xf>
    <xf numFmtId="14" fontId="3" fillId="0" borderId="0" xfId="0" applyNumberFormat="1" applyFont="1" applyBorder="1"/>
    <xf numFmtId="0" fontId="3" fillId="0" borderId="0" xfId="0" applyFont="1" applyFill="1" applyBorder="1"/>
    <xf numFmtId="165" fontId="3" fillId="0" borderId="0" xfId="1" applyNumberFormat="1" applyFont="1" applyFill="1" applyBorder="1"/>
    <xf numFmtId="165" fontId="0" fillId="0" borderId="0" xfId="1" applyNumberFormat="1" applyFont="1" applyFill="1" applyBorder="1"/>
    <xf numFmtId="0" fontId="0" fillId="0" borderId="0" xfId="0" applyFill="1" applyBorder="1"/>
    <xf numFmtId="14" fontId="0" fillId="0" borderId="0" xfId="0" applyNumberFormat="1" applyBorder="1"/>
    <xf numFmtId="0" fontId="0" fillId="0" borderId="0" xfId="0" applyBorder="1"/>
    <xf numFmtId="165" fontId="0" fillId="0" borderId="0" xfId="1" applyNumberFormat="1" applyFont="1" applyBorder="1"/>
    <xf numFmtId="1" fontId="0" fillId="0" borderId="0" xfId="0" applyNumberFormat="1" applyFill="1" applyBorder="1"/>
    <xf numFmtId="165" fontId="4" fillId="0" borderId="0" xfId="1" applyNumberFormat="1" applyFont="1" applyBorder="1"/>
    <xf numFmtId="165" fontId="0" fillId="0" borderId="0" xfId="0" applyNumberFormat="1" applyBorder="1"/>
    <xf numFmtId="167" fontId="0" fillId="0" borderId="0" xfId="1" applyNumberFormat="1" applyFont="1" applyBorder="1"/>
    <xf numFmtId="0" fontId="0" fillId="0" borderId="0" xfId="0" applyFont="1" applyBorder="1"/>
    <xf numFmtId="0" fontId="12" fillId="0" borderId="0" xfId="0" applyFont="1" applyBorder="1" applyAlignment="1">
      <alignment horizontal="center"/>
    </xf>
    <xf numFmtId="3" fontId="12" fillId="0" borderId="0" xfId="0" applyNumberFormat="1" applyFont="1" applyBorder="1" applyAlignment="1">
      <alignment horizontal="center"/>
    </xf>
    <xf numFmtId="0" fontId="3" fillId="0" borderId="0" xfId="0" applyFont="1" applyBorder="1"/>
    <xf numFmtId="165" fontId="3" fillId="0" borderId="0" xfId="1" applyNumberFormat="1" applyFont="1" applyBorder="1"/>
    <xf numFmtId="165" fontId="0" fillId="0" borderId="0" xfId="0" applyNumberFormat="1" applyFont="1" applyBorder="1"/>
    <xf numFmtId="14" fontId="0" fillId="0" borderId="0" xfId="0" applyNumberFormat="1" applyFont="1" applyBorder="1"/>
    <xf numFmtId="165" fontId="3" fillId="0" borderId="0" xfId="1" applyNumberFormat="1" applyFont="1" applyBorder="1" applyAlignment="1">
      <alignment horizontal="left" indent="1"/>
    </xf>
    <xf numFmtId="165" fontId="3" fillId="2" borderId="0" xfId="1" applyNumberFormat="1" applyFont="1" applyFill="1" applyBorder="1"/>
    <xf numFmtId="165" fontId="3" fillId="3" borderId="0" xfId="1" applyNumberFormat="1" applyFont="1" applyFill="1" applyBorder="1"/>
    <xf numFmtId="14" fontId="3" fillId="3" borderId="0" xfId="0" applyNumberFormat="1" applyFont="1" applyFill="1" applyBorder="1"/>
    <xf numFmtId="0" fontId="3" fillId="3" borderId="0" xfId="0" applyFont="1" applyFill="1" applyBorder="1"/>
    <xf numFmtId="0" fontId="0" fillId="3" borderId="0" xfId="0" applyFont="1" applyFill="1" applyBorder="1"/>
    <xf numFmtId="14" fontId="0" fillId="3" borderId="0" xfId="0" applyNumberFormat="1" applyFont="1" applyFill="1" applyBorder="1"/>
    <xf numFmtId="165" fontId="0" fillId="3" borderId="0" xfId="0" applyNumberFormat="1" applyFont="1" applyFill="1" applyBorder="1"/>
    <xf numFmtId="14" fontId="3" fillId="2" borderId="0" xfId="0" applyNumberFormat="1" applyFont="1" applyFill="1" applyBorder="1"/>
    <xf numFmtId="0" fontId="3" fillId="2" borderId="0" xfId="0" applyFont="1" applyFill="1" applyBorder="1"/>
    <xf numFmtId="165" fontId="0" fillId="2" borderId="0" xfId="1" applyNumberFormat="1" applyFont="1" applyFill="1" applyBorder="1"/>
    <xf numFmtId="0" fontId="0" fillId="2" borderId="0" xfId="0" applyFont="1" applyFill="1" applyBorder="1"/>
    <xf numFmtId="165" fontId="2" fillId="0" borderId="0" xfId="1" applyNumberFormat="1" applyFont="1" applyFill="1" applyBorder="1"/>
    <xf numFmtId="0" fontId="0" fillId="0" borderId="0" xfId="1" applyNumberFormat="1" applyFont="1" applyBorder="1"/>
    <xf numFmtId="0" fontId="11" fillId="0" borderId="0" xfId="0" applyFont="1" applyBorder="1"/>
    <xf numFmtId="0" fontId="12" fillId="0" borderId="0" xfId="0" applyFont="1" applyFill="1" applyBorder="1"/>
    <xf numFmtId="165" fontId="11" fillId="0" borderId="0" xfId="0" applyNumberFormat="1" applyFont="1" applyBorder="1"/>
    <xf numFmtId="0" fontId="11" fillId="0" borderId="1" xfId="0" applyFont="1" applyBorder="1"/>
    <xf numFmtId="0" fontId="11" fillId="0" borderId="1" xfId="0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11" fillId="0" borderId="1" xfId="1" applyNumberFormat="1" applyFont="1" applyBorder="1"/>
    <xf numFmtId="14" fontId="0" fillId="0" borderId="1" xfId="0" applyNumberFormat="1" applyFont="1" applyBorder="1"/>
    <xf numFmtId="0" fontId="0" fillId="0" borderId="1" xfId="0" applyFont="1" applyBorder="1"/>
    <xf numFmtId="165" fontId="0" fillId="0" borderId="1" xfId="0" applyNumberFormat="1" applyFont="1" applyBorder="1"/>
    <xf numFmtId="0" fontId="0" fillId="0" borderId="1" xfId="0" applyFont="1" applyBorder="1" applyAlignment="1">
      <alignment horizontal="right"/>
    </xf>
    <xf numFmtId="165" fontId="0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Fill="1" applyBorder="1"/>
    <xf numFmtId="14" fontId="0" fillId="0" borderId="1" xfId="0" applyNumberFormat="1" applyFill="1" applyBorder="1"/>
    <xf numFmtId="165" fontId="0" fillId="2" borderId="1" xfId="0" applyNumberFormat="1" applyFont="1" applyFill="1" applyBorder="1" applyAlignment="1">
      <alignment horizontal="center"/>
    </xf>
    <xf numFmtId="0" fontId="0" fillId="0" borderId="2" xfId="0" applyBorder="1"/>
    <xf numFmtId="165" fontId="11" fillId="3" borderId="8" xfId="0" applyNumberFormat="1" applyFont="1" applyFill="1" applyBorder="1"/>
    <xf numFmtId="165" fontId="11" fillId="3" borderId="10" xfId="0" applyNumberFormat="1" applyFont="1" applyFill="1" applyBorder="1"/>
    <xf numFmtId="165" fontId="11" fillId="0" borderId="12" xfId="0" applyNumberFormat="1" applyFont="1" applyBorder="1"/>
    <xf numFmtId="165" fontId="3" fillId="4" borderId="1" xfId="1" applyNumberFormat="1" applyFont="1" applyFill="1" applyBorder="1"/>
    <xf numFmtId="165" fontId="3" fillId="4" borderId="1" xfId="0" applyNumberFormat="1" applyFont="1" applyFill="1" applyBorder="1"/>
    <xf numFmtId="165" fontId="3" fillId="4" borderId="1" xfId="0" applyNumberFormat="1" applyFont="1" applyFill="1" applyBorder="1" applyAlignment="1">
      <alignment horizontal="center"/>
    </xf>
    <xf numFmtId="0" fontId="3" fillId="4" borderId="1" xfId="0" applyFont="1" applyFill="1" applyBorder="1"/>
    <xf numFmtId="165" fontId="3" fillId="4" borderId="2" xfId="0" applyNumberFormat="1" applyFont="1" applyFill="1" applyBorder="1"/>
    <xf numFmtId="165" fontId="0" fillId="5" borderId="1" xfId="1" applyNumberFormat="1" applyFont="1" applyFill="1" applyBorder="1"/>
    <xf numFmtId="0" fontId="0" fillId="5" borderId="1" xfId="0" applyFill="1" applyBorder="1"/>
    <xf numFmtId="166" fontId="0" fillId="5" borderId="1" xfId="1" applyNumberFormat="1" applyFont="1" applyFill="1" applyBorder="1"/>
    <xf numFmtId="165" fontId="0" fillId="5" borderId="1" xfId="0" applyNumberFormat="1" applyFill="1" applyBorder="1"/>
    <xf numFmtId="0" fontId="0" fillId="5" borderId="2" xfId="0" applyFill="1" applyBorder="1"/>
    <xf numFmtId="0" fontId="4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0" fontId="9" fillId="0" borderId="0" xfId="0" applyFont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3:O337"/>
  <sheetViews>
    <sheetView topLeftCell="A33" workbookViewId="0">
      <selection activeCell="D33" sqref="D33"/>
    </sheetView>
  </sheetViews>
  <sheetFormatPr baseColWidth="10" defaultColWidth="10.7109375" defaultRowHeight="15"/>
  <cols>
    <col min="2" max="2" width="9" bestFit="1" customWidth="1"/>
    <col min="3" max="3" width="10.42578125" bestFit="1" customWidth="1"/>
    <col min="4" max="4" width="12.28515625" customWidth="1"/>
    <col min="5" max="6" width="15" bestFit="1" customWidth="1"/>
    <col min="7" max="7" width="8.7109375" customWidth="1"/>
    <col min="8" max="8" width="10.7109375" customWidth="1"/>
    <col min="9" max="9" width="11.7109375" bestFit="1" customWidth="1"/>
    <col min="10" max="10" width="17.85546875" customWidth="1"/>
    <col min="11" max="11" width="13.28515625" customWidth="1"/>
    <col min="12" max="12" width="14.85546875" bestFit="1" customWidth="1"/>
    <col min="13" max="13" width="13.42578125" bestFit="1" customWidth="1"/>
    <col min="14" max="14" width="14.7109375" bestFit="1" customWidth="1"/>
    <col min="15" max="15" width="13.85546875" bestFit="1" customWidth="1"/>
  </cols>
  <sheetData>
    <row r="3" spans="2:11" ht="18.75">
      <c r="D3" s="45" t="s">
        <v>454</v>
      </c>
    </row>
    <row r="5" spans="2:11">
      <c r="B5" s="9"/>
      <c r="C5" s="9"/>
      <c r="D5" s="9"/>
      <c r="E5" s="9"/>
      <c r="F5" s="9"/>
      <c r="G5" s="114" t="s">
        <v>4</v>
      </c>
      <c r="H5" s="114"/>
      <c r="I5" s="9"/>
    </row>
    <row r="6" spans="2:11">
      <c r="B6" s="41" t="s">
        <v>7</v>
      </c>
      <c r="C6" s="41" t="s">
        <v>0</v>
      </c>
      <c r="D6" s="41" t="s">
        <v>1</v>
      </c>
      <c r="E6" s="41" t="s">
        <v>2</v>
      </c>
      <c r="F6" s="41" t="s">
        <v>6</v>
      </c>
      <c r="G6" s="41" t="s">
        <v>5</v>
      </c>
      <c r="H6" s="41" t="s">
        <v>8</v>
      </c>
      <c r="I6" s="41" t="s">
        <v>3</v>
      </c>
      <c r="J6" s="5" t="s">
        <v>9</v>
      </c>
    </row>
    <row r="7" spans="2:11">
      <c r="B7" s="10">
        <v>42430</v>
      </c>
      <c r="C7" s="11" t="s">
        <v>34</v>
      </c>
      <c r="D7" s="11" t="s">
        <v>35</v>
      </c>
      <c r="E7" s="11" t="s">
        <v>20</v>
      </c>
      <c r="F7" s="11" t="s">
        <v>19</v>
      </c>
      <c r="G7" s="12">
        <v>15800</v>
      </c>
      <c r="H7" s="12">
        <v>3595</v>
      </c>
      <c r="I7" s="13">
        <f t="shared" ref="I7:I70" si="0">G7*H7</f>
        <v>56801000</v>
      </c>
    </row>
    <row r="8" spans="2:11">
      <c r="B8" s="10">
        <v>42430</v>
      </c>
      <c r="C8" s="11" t="s">
        <v>34</v>
      </c>
      <c r="D8" s="11" t="s">
        <v>35</v>
      </c>
      <c r="E8" s="11" t="s">
        <v>20</v>
      </c>
      <c r="F8" s="11" t="s">
        <v>14</v>
      </c>
      <c r="G8" s="12">
        <v>17900</v>
      </c>
      <c r="H8" s="12">
        <v>3380</v>
      </c>
      <c r="I8" s="13">
        <f t="shared" si="0"/>
        <v>60502000</v>
      </c>
    </row>
    <row r="9" spans="2:11">
      <c r="B9" s="10">
        <v>42430</v>
      </c>
      <c r="C9" s="11" t="s">
        <v>30</v>
      </c>
      <c r="D9" s="10" t="s">
        <v>31</v>
      </c>
      <c r="E9" s="11" t="s">
        <v>27</v>
      </c>
      <c r="F9" s="11" t="s">
        <v>19</v>
      </c>
      <c r="G9" s="14">
        <v>5000</v>
      </c>
      <c r="H9" s="12">
        <v>3595</v>
      </c>
      <c r="I9" s="13">
        <f t="shared" si="0"/>
        <v>17975000</v>
      </c>
    </row>
    <row r="10" spans="2:11">
      <c r="B10" s="10">
        <v>42430</v>
      </c>
      <c r="C10" s="11" t="s">
        <v>30</v>
      </c>
      <c r="D10" s="10" t="s">
        <v>31</v>
      </c>
      <c r="E10" s="11" t="s">
        <v>27</v>
      </c>
      <c r="F10" s="11" t="s">
        <v>33</v>
      </c>
      <c r="G10" s="12">
        <v>5000</v>
      </c>
      <c r="H10" s="12">
        <v>3885</v>
      </c>
      <c r="I10" s="13">
        <f t="shared" si="0"/>
        <v>19425000</v>
      </c>
    </row>
    <row r="11" spans="2:11">
      <c r="B11" s="10">
        <v>42430</v>
      </c>
      <c r="C11" s="11" t="s">
        <v>36</v>
      </c>
      <c r="D11" s="11" t="s">
        <v>37</v>
      </c>
      <c r="E11" s="11" t="s">
        <v>38</v>
      </c>
      <c r="F11" s="11" t="s">
        <v>19</v>
      </c>
      <c r="G11" s="12">
        <v>10000</v>
      </c>
      <c r="H11" s="12">
        <v>3595</v>
      </c>
      <c r="I11" s="13">
        <f t="shared" si="0"/>
        <v>35950000</v>
      </c>
    </row>
    <row r="12" spans="2:11">
      <c r="B12" s="10">
        <v>42430</v>
      </c>
      <c r="C12" s="11" t="s">
        <v>36</v>
      </c>
      <c r="D12" s="11" t="s">
        <v>37</v>
      </c>
      <c r="E12" s="11" t="s">
        <v>38</v>
      </c>
      <c r="F12" s="11" t="s">
        <v>33</v>
      </c>
      <c r="G12" s="12">
        <v>10000</v>
      </c>
      <c r="H12" s="12">
        <v>3885</v>
      </c>
      <c r="I12" s="13">
        <f t="shared" si="0"/>
        <v>38850000</v>
      </c>
      <c r="J12" s="1"/>
    </row>
    <row r="13" spans="2:11">
      <c r="B13" s="10">
        <v>42430</v>
      </c>
      <c r="C13" s="11" t="s">
        <v>36</v>
      </c>
      <c r="D13" s="11" t="s">
        <v>37</v>
      </c>
      <c r="E13" s="11" t="s">
        <v>38</v>
      </c>
      <c r="F13" s="11" t="s">
        <v>41</v>
      </c>
      <c r="G13" s="12">
        <v>10000</v>
      </c>
      <c r="H13" s="12">
        <v>4715</v>
      </c>
      <c r="I13" s="13">
        <f t="shared" si="0"/>
        <v>47150000</v>
      </c>
    </row>
    <row r="14" spans="2:11">
      <c r="B14" s="10">
        <v>42430</v>
      </c>
      <c r="C14" s="11" t="s">
        <v>39</v>
      </c>
      <c r="D14" s="11" t="s">
        <v>40</v>
      </c>
      <c r="E14" s="11" t="s">
        <v>21</v>
      </c>
      <c r="F14" s="11" t="s">
        <v>33</v>
      </c>
      <c r="G14" s="12">
        <v>6200</v>
      </c>
      <c r="H14" s="12">
        <v>3885</v>
      </c>
      <c r="I14" s="12">
        <f t="shared" si="0"/>
        <v>24087000</v>
      </c>
    </row>
    <row r="15" spans="2:11">
      <c r="B15" s="10">
        <v>42430</v>
      </c>
      <c r="C15" s="11" t="s">
        <v>39</v>
      </c>
      <c r="D15" s="11" t="s">
        <v>40</v>
      </c>
      <c r="E15" s="11" t="s">
        <v>21</v>
      </c>
      <c r="F15" s="11" t="s">
        <v>41</v>
      </c>
      <c r="G15" s="12">
        <v>5300</v>
      </c>
      <c r="H15" s="12">
        <v>4715</v>
      </c>
      <c r="I15" s="12">
        <f t="shared" si="0"/>
        <v>24989500</v>
      </c>
    </row>
    <row r="16" spans="2:11">
      <c r="B16" s="10">
        <v>42430</v>
      </c>
      <c r="C16" s="11" t="s">
        <v>39</v>
      </c>
      <c r="D16" s="11" t="s">
        <v>40</v>
      </c>
      <c r="E16" s="11" t="s">
        <v>21</v>
      </c>
      <c r="F16" s="11" t="s">
        <v>22</v>
      </c>
      <c r="G16" s="12">
        <v>1</v>
      </c>
      <c r="H16" s="12">
        <v>2702500</v>
      </c>
      <c r="I16" s="12">
        <f t="shared" si="0"/>
        <v>2702500</v>
      </c>
      <c r="K16" s="1"/>
    </row>
    <row r="17" spans="2:15">
      <c r="B17" s="10">
        <v>42430</v>
      </c>
      <c r="C17" s="11" t="s">
        <v>42</v>
      </c>
      <c r="D17" s="11" t="s">
        <v>43</v>
      </c>
      <c r="E17" s="11" t="s">
        <v>21</v>
      </c>
      <c r="F17" s="11" t="s">
        <v>19</v>
      </c>
      <c r="G17" s="12">
        <v>5200</v>
      </c>
      <c r="H17" s="12">
        <v>3595</v>
      </c>
      <c r="I17" s="12">
        <f t="shared" si="0"/>
        <v>18694000</v>
      </c>
      <c r="J17" s="1"/>
      <c r="K17" s="1"/>
    </row>
    <row r="18" spans="2:15">
      <c r="B18" s="10">
        <v>42430</v>
      </c>
      <c r="C18" s="11" t="s">
        <v>42</v>
      </c>
      <c r="D18" s="11" t="s">
        <v>43</v>
      </c>
      <c r="E18" s="11" t="s">
        <v>21</v>
      </c>
      <c r="F18" s="11" t="s">
        <v>22</v>
      </c>
      <c r="G18" s="12">
        <v>1</v>
      </c>
      <c r="H18" s="12">
        <v>1222000</v>
      </c>
      <c r="I18" s="12">
        <f t="shared" si="0"/>
        <v>1222000</v>
      </c>
      <c r="J18" s="1"/>
      <c r="K18" s="1"/>
    </row>
    <row r="19" spans="2:15">
      <c r="B19" s="10">
        <v>42431</v>
      </c>
      <c r="C19" s="11" t="s">
        <v>44</v>
      </c>
      <c r="D19" s="11" t="s">
        <v>45</v>
      </c>
      <c r="E19" s="11" t="s">
        <v>46</v>
      </c>
      <c r="F19" s="11" t="s">
        <v>19</v>
      </c>
      <c r="G19" s="12">
        <v>5000</v>
      </c>
      <c r="H19" s="12">
        <v>3990</v>
      </c>
      <c r="I19" s="12">
        <f t="shared" si="0"/>
        <v>19950000</v>
      </c>
      <c r="J19" s="1"/>
    </row>
    <row r="20" spans="2:15">
      <c r="B20" s="10">
        <v>42431</v>
      </c>
      <c r="C20" s="11" t="s">
        <v>44</v>
      </c>
      <c r="D20" s="11" t="s">
        <v>45</v>
      </c>
      <c r="E20" s="11" t="s">
        <v>46</v>
      </c>
      <c r="F20" s="11" t="s">
        <v>14</v>
      </c>
      <c r="G20" s="12">
        <v>5000</v>
      </c>
      <c r="H20" s="12">
        <v>3671</v>
      </c>
      <c r="I20" s="12">
        <f t="shared" si="0"/>
        <v>18355000</v>
      </c>
      <c r="J20" s="1"/>
    </row>
    <row r="21" spans="2:15">
      <c r="B21" s="10">
        <v>42431</v>
      </c>
      <c r="C21" s="11" t="s">
        <v>44</v>
      </c>
      <c r="D21" s="11" t="s">
        <v>45</v>
      </c>
      <c r="E21" s="11" t="s">
        <v>46</v>
      </c>
      <c r="F21" s="11" t="s">
        <v>22</v>
      </c>
      <c r="G21" s="12">
        <v>1</v>
      </c>
      <c r="H21" s="12">
        <v>2500000</v>
      </c>
      <c r="I21" s="12">
        <f t="shared" si="0"/>
        <v>2500000</v>
      </c>
    </row>
    <row r="22" spans="2:15">
      <c r="B22" s="10">
        <v>42431</v>
      </c>
      <c r="C22" s="11" t="s">
        <v>47</v>
      </c>
      <c r="D22" s="11" t="s">
        <v>48</v>
      </c>
      <c r="E22" s="11" t="s">
        <v>38</v>
      </c>
      <c r="F22" s="11" t="s">
        <v>19</v>
      </c>
      <c r="G22" s="12">
        <v>5000</v>
      </c>
      <c r="H22" s="12">
        <v>3595</v>
      </c>
      <c r="I22" s="12">
        <f t="shared" si="0"/>
        <v>17975000</v>
      </c>
      <c r="K22" s="1"/>
      <c r="L22" s="1"/>
    </row>
    <row r="23" spans="2:15">
      <c r="B23" s="10">
        <v>42431</v>
      </c>
      <c r="C23" s="11" t="s">
        <v>47</v>
      </c>
      <c r="D23" s="11" t="s">
        <v>48</v>
      </c>
      <c r="E23" s="11" t="s">
        <v>38</v>
      </c>
      <c r="F23" s="11" t="s">
        <v>33</v>
      </c>
      <c r="G23" s="12">
        <v>10000</v>
      </c>
      <c r="H23" s="12">
        <v>3885</v>
      </c>
      <c r="I23" s="12">
        <f t="shared" si="0"/>
        <v>38850000</v>
      </c>
      <c r="J23" s="2"/>
    </row>
    <row r="24" spans="2:15">
      <c r="B24" s="10">
        <v>42431</v>
      </c>
      <c r="C24" s="11" t="s">
        <v>47</v>
      </c>
      <c r="D24" s="11" t="s">
        <v>48</v>
      </c>
      <c r="E24" s="11" t="s">
        <v>38</v>
      </c>
      <c r="F24" s="11" t="s">
        <v>22</v>
      </c>
      <c r="G24" s="12">
        <v>1</v>
      </c>
      <c r="H24" s="12">
        <v>3525000</v>
      </c>
      <c r="I24" s="12">
        <f t="shared" si="0"/>
        <v>3525000</v>
      </c>
      <c r="J24" s="8"/>
    </row>
    <row r="25" spans="2:15">
      <c r="B25" s="10">
        <v>42431</v>
      </c>
      <c r="C25" s="11" t="s">
        <v>49</v>
      </c>
      <c r="D25" s="11" t="s">
        <v>50</v>
      </c>
      <c r="E25" s="11" t="s">
        <v>51</v>
      </c>
      <c r="F25" s="11" t="s">
        <v>33</v>
      </c>
      <c r="G25" s="12">
        <v>5000</v>
      </c>
      <c r="H25" s="12">
        <v>4738</v>
      </c>
      <c r="I25" s="12">
        <f t="shared" si="0"/>
        <v>23690000</v>
      </c>
      <c r="J25" s="1"/>
    </row>
    <row r="26" spans="2:15">
      <c r="B26" s="10">
        <v>42431</v>
      </c>
      <c r="C26" s="11" t="s">
        <v>49</v>
      </c>
      <c r="D26" s="11" t="s">
        <v>50</v>
      </c>
      <c r="E26" s="11" t="s">
        <v>51</v>
      </c>
      <c r="F26" s="11" t="s">
        <v>22</v>
      </c>
      <c r="G26" s="12">
        <v>1</v>
      </c>
      <c r="H26" s="12">
        <v>1500000</v>
      </c>
      <c r="I26" s="12">
        <f t="shared" si="0"/>
        <v>1500000</v>
      </c>
      <c r="J26" s="1"/>
      <c r="K26" s="1"/>
    </row>
    <row r="27" spans="2:15">
      <c r="B27" s="10">
        <v>42431</v>
      </c>
      <c r="C27" s="11" t="s">
        <v>52</v>
      </c>
      <c r="D27" s="11" t="s">
        <v>53</v>
      </c>
      <c r="E27" s="11" t="s">
        <v>38</v>
      </c>
      <c r="F27" s="11" t="s">
        <v>33</v>
      </c>
      <c r="G27" s="12">
        <v>4300</v>
      </c>
      <c r="H27" s="12">
        <v>3885</v>
      </c>
      <c r="I27" s="12">
        <f t="shared" si="0"/>
        <v>16705500</v>
      </c>
    </row>
    <row r="28" spans="2:15">
      <c r="B28" s="10">
        <v>42431</v>
      </c>
      <c r="C28" s="11" t="s">
        <v>54</v>
      </c>
      <c r="D28" s="11" t="s">
        <v>57</v>
      </c>
      <c r="E28" s="11" t="s">
        <v>27</v>
      </c>
      <c r="F28" s="11" t="s">
        <v>14</v>
      </c>
      <c r="G28" s="12">
        <v>4500</v>
      </c>
      <c r="H28" s="12">
        <v>3380</v>
      </c>
      <c r="I28" s="12">
        <f t="shared" si="0"/>
        <v>15210000</v>
      </c>
    </row>
    <row r="29" spans="2:15">
      <c r="B29" s="10">
        <v>42431</v>
      </c>
      <c r="C29" s="11" t="s">
        <v>55</v>
      </c>
      <c r="D29" s="11" t="s">
        <v>56</v>
      </c>
      <c r="E29" s="11" t="s">
        <v>27</v>
      </c>
      <c r="F29" s="11" t="s">
        <v>19</v>
      </c>
      <c r="G29" s="12">
        <v>10000</v>
      </c>
      <c r="H29" s="12">
        <v>3595</v>
      </c>
      <c r="I29" s="12">
        <f t="shared" si="0"/>
        <v>35950000</v>
      </c>
    </row>
    <row r="30" spans="2:15">
      <c r="B30" s="10">
        <v>42431</v>
      </c>
      <c r="C30" s="11" t="s">
        <v>55</v>
      </c>
      <c r="D30" s="11" t="s">
        <v>56</v>
      </c>
      <c r="E30" s="11" t="s">
        <v>27</v>
      </c>
      <c r="F30" s="11" t="s">
        <v>14</v>
      </c>
      <c r="G30" s="12">
        <v>5300</v>
      </c>
      <c r="H30" s="12">
        <v>3380</v>
      </c>
      <c r="I30" s="12">
        <f t="shared" si="0"/>
        <v>17914000</v>
      </c>
      <c r="J30" s="1"/>
    </row>
    <row r="31" spans="2:15">
      <c r="B31" s="10">
        <v>42431</v>
      </c>
      <c r="C31" s="11" t="s">
        <v>55</v>
      </c>
      <c r="D31" s="11" t="s">
        <v>56</v>
      </c>
      <c r="E31" s="11" t="s">
        <v>27</v>
      </c>
      <c r="F31" s="11" t="s">
        <v>33</v>
      </c>
      <c r="G31" s="12">
        <v>7200</v>
      </c>
      <c r="H31" s="12">
        <v>3885</v>
      </c>
      <c r="I31" s="12">
        <f t="shared" si="0"/>
        <v>27972000</v>
      </c>
      <c r="J31" s="1"/>
    </row>
    <row r="32" spans="2:15">
      <c r="B32" s="10">
        <v>42431</v>
      </c>
      <c r="C32" s="11" t="s">
        <v>58</v>
      </c>
      <c r="D32" s="11" t="s">
        <v>59</v>
      </c>
      <c r="E32" s="11" t="s">
        <v>13</v>
      </c>
      <c r="F32" s="11" t="s">
        <v>19</v>
      </c>
      <c r="G32" s="12">
        <v>5400</v>
      </c>
      <c r="H32" s="12">
        <v>3595</v>
      </c>
      <c r="I32" s="12">
        <f t="shared" si="0"/>
        <v>19413000</v>
      </c>
      <c r="L32" s="1"/>
      <c r="M32" s="1"/>
      <c r="O32" s="4"/>
    </row>
    <row r="33" spans="2:12">
      <c r="B33" s="10">
        <v>42431</v>
      </c>
      <c r="C33" s="11" t="s">
        <v>58</v>
      </c>
      <c r="D33" s="11" t="s">
        <v>59</v>
      </c>
      <c r="E33" s="11" t="s">
        <v>13</v>
      </c>
      <c r="F33" s="11" t="s">
        <v>60</v>
      </c>
      <c r="G33" s="12">
        <v>5200</v>
      </c>
      <c r="H33" s="12">
        <v>4050</v>
      </c>
      <c r="I33" s="12">
        <f t="shared" si="0"/>
        <v>21060000</v>
      </c>
    </row>
    <row r="34" spans="2:12">
      <c r="B34" s="10">
        <v>42431</v>
      </c>
      <c r="C34" s="11" t="s">
        <v>58</v>
      </c>
      <c r="D34" s="11" t="s">
        <v>59</v>
      </c>
      <c r="E34" s="11" t="s">
        <v>13</v>
      </c>
      <c r="F34" s="11" t="s">
        <v>41</v>
      </c>
      <c r="G34" s="12">
        <v>5200</v>
      </c>
      <c r="H34" s="12">
        <v>5015</v>
      </c>
      <c r="I34" s="12">
        <f t="shared" si="0"/>
        <v>26078000</v>
      </c>
    </row>
    <row r="35" spans="2:12">
      <c r="B35" s="10">
        <v>42432</v>
      </c>
      <c r="C35" s="11" t="s">
        <v>61</v>
      </c>
      <c r="D35" s="11" t="s">
        <v>62</v>
      </c>
      <c r="E35" s="11" t="s">
        <v>27</v>
      </c>
      <c r="F35" s="11" t="s">
        <v>19</v>
      </c>
      <c r="G35" s="12">
        <v>10500</v>
      </c>
      <c r="H35" s="12">
        <v>3595</v>
      </c>
      <c r="I35" s="12">
        <f t="shared" si="0"/>
        <v>37747500</v>
      </c>
    </row>
    <row r="36" spans="2:12">
      <c r="B36" s="10">
        <v>42432</v>
      </c>
      <c r="C36" s="11" t="s">
        <v>61</v>
      </c>
      <c r="D36" s="11" t="s">
        <v>62</v>
      </c>
      <c r="E36" s="11" t="s">
        <v>27</v>
      </c>
      <c r="F36" s="11" t="s">
        <v>33</v>
      </c>
      <c r="G36" s="12">
        <v>6200</v>
      </c>
      <c r="H36" s="12">
        <v>3885</v>
      </c>
      <c r="I36" s="12">
        <f t="shared" si="0"/>
        <v>24087000</v>
      </c>
    </row>
    <row r="37" spans="2:12">
      <c r="B37" s="10">
        <v>42432</v>
      </c>
      <c r="C37" s="11" t="s">
        <v>61</v>
      </c>
      <c r="D37" s="11" t="s">
        <v>62</v>
      </c>
      <c r="E37" s="11" t="s">
        <v>27</v>
      </c>
      <c r="F37" s="11" t="s">
        <v>22</v>
      </c>
      <c r="G37" s="12">
        <v>1</v>
      </c>
      <c r="H37" s="12">
        <v>2338000</v>
      </c>
      <c r="I37" s="12">
        <f t="shared" si="0"/>
        <v>2338000</v>
      </c>
    </row>
    <row r="38" spans="2:12">
      <c r="B38" s="10">
        <v>42432</v>
      </c>
      <c r="C38" s="11" t="s">
        <v>63</v>
      </c>
      <c r="D38" s="11" t="s">
        <v>64</v>
      </c>
      <c r="E38" s="11" t="s">
        <v>13</v>
      </c>
      <c r="F38" s="11" t="s">
        <v>19</v>
      </c>
      <c r="G38" s="12">
        <v>11500</v>
      </c>
      <c r="H38" s="12">
        <v>3595</v>
      </c>
      <c r="I38" s="12">
        <f t="shared" si="0"/>
        <v>41342500</v>
      </c>
      <c r="J38" s="1"/>
    </row>
    <row r="39" spans="2:12">
      <c r="B39" s="10">
        <v>42432</v>
      </c>
      <c r="C39" s="11" t="s">
        <v>63</v>
      </c>
      <c r="D39" s="11" t="s">
        <v>64</v>
      </c>
      <c r="E39" s="11" t="s">
        <v>13</v>
      </c>
      <c r="F39" s="11" t="s">
        <v>33</v>
      </c>
      <c r="G39" s="12">
        <v>4000</v>
      </c>
      <c r="H39" s="12">
        <v>3885</v>
      </c>
      <c r="I39" s="12">
        <f t="shared" si="0"/>
        <v>15540000</v>
      </c>
      <c r="K39" s="1"/>
    </row>
    <row r="40" spans="2:12">
      <c r="B40" s="10">
        <v>42432</v>
      </c>
      <c r="C40" s="11" t="s">
        <v>65</v>
      </c>
      <c r="D40" s="11" t="s">
        <v>66</v>
      </c>
      <c r="E40" s="11" t="s">
        <v>27</v>
      </c>
      <c r="F40" s="11" t="s">
        <v>14</v>
      </c>
      <c r="G40" s="12">
        <v>9000</v>
      </c>
      <c r="H40" s="12">
        <v>3380</v>
      </c>
      <c r="I40" s="12">
        <f t="shared" si="0"/>
        <v>30420000</v>
      </c>
    </row>
    <row r="41" spans="2:12">
      <c r="B41" s="10">
        <v>42432</v>
      </c>
      <c r="C41" s="11" t="s">
        <v>67</v>
      </c>
      <c r="D41" s="11" t="s">
        <v>68</v>
      </c>
      <c r="E41" s="11" t="s">
        <v>13</v>
      </c>
      <c r="F41" s="11" t="s">
        <v>19</v>
      </c>
      <c r="G41" s="12">
        <v>10400</v>
      </c>
      <c r="H41" s="12">
        <v>3595</v>
      </c>
      <c r="I41" s="12">
        <f t="shared" si="0"/>
        <v>37388000</v>
      </c>
      <c r="K41" s="1"/>
    </row>
    <row r="42" spans="2:12">
      <c r="B42" s="10">
        <v>42432</v>
      </c>
      <c r="C42" s="11" t="s">
        <v>67</v>
      </c>
      <c r="D42" s="11" t="s">
        <v>68</v>
      </c>
      <c r="E42" s="11" t="s">
        <v>13</v>
      </c>
      <c r="F42" s="11" t="s">
        <v>33</v>
      </c>
      <c r="G42" s="12">
        <v>5400</v>
      </c>
      <c r="H42" s="12">
        <v>3885</v>
      </c>
      <c r="I42" s="12">
        <f t="shared" si="0"/>
        <v>20979000</v>
      </c>
    </row>
    <row r="43" spans="2:12">
      <c r="B43" s="10">
        <v>42433</v>
      </c>
      <c r="C43" s="11" t="s">
        <v>90</v>
      </c>
      <c r="D43" s="11" t="s">
        <v>91</v>
      </c>
      <c r="E43" s="11" t="s">
        <v>20</v>
      </c>
      <c r="F43" s="11" t="s">
        <v>19</v>
      </c>
      <c r="G43" s="12">
        <v>15000</v>
      </c>
      <c r="H43" s="12">
        <v>3410</v>
      </c>
      <c r="I43" s="12">
        <f t="shared" si="0"/>
        <v>51150000</v>
      </c>
    </row>
    <row r="44" spans="2:12">
      <c r="B44" s="10">
        <v>42433</v>
      </c>
      <c r="C44" s="11" t="s">
        <v>69</v>
      </c>
      <c r="D44" s="11" t="s">
        <v>70</v>
      </c>
      <c r="E44" s="11" t="s">
        <v>20</v>
      </c>
      <c r="F44" s="11" t="s">
        <v>14</v>
      </c>
      <c r="G44" s="12">
        <v>15000</v>
      </c>
      <c r="H44" s="12">
        <v>3380</v>
      </c>
      <c r="I44" s="12">
        <f t="shared" si="0"/>
        <v>50700000</v>
      </c>
      <c r="K44" s="1"/>
      <c r="L44" s="1"/>
    </row>
    <row r="45" spans="2:12">
      <c r="B45" s="10">
        <v>42433</v>
      </c>
      <c r="C45" s="11" t="s">
        <v>71</v>
      </c>
      <c r="D45" s="11" t="s">
        <v>72</v>
      </c>
      <c r="E45" s="11" t="s">
        <v>20</v>
      </c>
      <c r="F45" s="11" t="s">
        <v>14</v>
      </c>
      <c r="G45" s="12">
        <v>10000</v>
      </c>
      <c r="H45" s="12">
        <v>3380</v>
      </c>
      <c r="I45" s="12">
        <f t="shared" si="0"/>
        <v>33800000</v>
      </c>
    </row>
    <row r="46" spans="2:12">
      <c r="B46" s="10">
        <v>42433</v>
      </c>
      <c r="C46" s="11" t="s">
        <v>71</v>
      </c>
      <c r="D46" s="11" t="s">
        <v>72</v>
      </c>
      <c r="E46" s="11" t="s">
        <v>20</v>
      </c>
      <c r="F46" s="11" t="s">
        <v>33</v>
      </c>
      <c r="G46" s="12">
        <v>10000</v>
      </c>
      <c r="H46" s="12">
        <v>3885</v>
      </c>
      <c r="I46" s="12">
        <f t="shared" si="0"/>
        <v>38850000</v>
      </c>
    </row>
    <row r="47" spans="2:12">
      <c r="B47" s="10">
        <v>42433</v>
      </c>
      <c r="C47" s="11" t="s">
        <v>73</v>
      </c>
      <c r="D47" s="11" t="s">
        <v>74</v>
      </c>
      <c r="E47" s="11" t="s">
        <v>21</v>
      </c>
      <c r="F47" s="11" t="s">
        <v>19</v>
      </c>
      <c r="G47" s="12">
        <v>6200</v>
      </c>
      <c r="H47" s="12">
        <v>3595</v>
      </c>
      <c r="I47" s="12">
        <f t="shared" si="0"/>
        <v>22289000</v>
      </c>
    </row>
    <row r="48" spans="2:12">
      <c r="B48" s="10">
        <v>42433</v>
      </c>
      <c r="C48" s="11" t="s">
        <v>73</v>
      </c>
      <c r="D48" s="11" t="s">
        <v>74</v>
      </c>
      <c r="E48" s="11" t="s">
        <v>21</v>
      </c>
      <c r="F48" s="11" t="s">
        <v>22</v>
      </c>
      <c r="G48" s="12">
        <v>1</v>
      </c>
      <c r="H48" s="12">
        <v>1457000</v>
      </c>
      <c r="I48" s="12">
        <f t="shared" si="0"/>
        <v>1457000</v>
      </c>
    </row>
    <row r="49" spans="2:15">
      <c r="B49" s="10">
        <v>42433</v>
      </c>
      <c r="C49" s="11" t="s">
        <v>75</v>
      </c>
      <c r="D49" s="11" t="s">
        <v>76</v>
      </c>
      <c r="E49" s="11" t="s">
        <v>21</v>
      </c>
      <c r="F49" s="11" t="s">
        <v>33</v>
      </c>
      <c r="G49" s="12">
        <v>5300</v>
      </c>
      <c r="H49" s="12">
        <v>3885</v>
      </c>
      <c r="I49" s="12">
        <f t="shared" si="0"/>
        <v>20590500</v>
      </c>
    </row>
    <row r="50" spans="2:15">
      <c r="B50" s="10">
        <v>42433</v>
      </c>
      <c r="C50" s="11" t="s">
        <v>75</v>
      </c>
      <c r="D50" s="11" t="s">
        <v>76</v>
      </c>
      <c r="E50" s="11" t="s">
        <v>21</v>
      </c>
      <c r="F50" s="15" t="s">
        <v>22</v>
      </c>
      <c r="G50" s="16">
        <v>1</v>
      </c>
      <c r="H50" s="16">
        <v>1245500</v>
      </c>
      <c r="I50" s="16">
        <f t="shared" si="0"/>
        <v>1245500</v>
      </c>
    </row>
    <row r="51" spans="2:15">
      <c r="B51" s="10">
        <v>42433</v>
      </c>
      <c r="C51" s="11" t="s">
        <v>77</v>
      </c>
      <c r="D51" s="11" t="s">
        <v>78</v>
      </c>
      <c r="E51" s="11" t="s">
        <v>21</v>
      </c>
      <c r="F51" s="11" t="s">
        <v>33</v>
      </c>
      <c r="G51" s="12">
        <v>5200</v>
      </c>
      <c r="H51" s="12">
        <v>3885</v>
      </c>
      <c r="I51" s="17">
        <f t="shared" si="0"/>
        <v>20202000</v>
      </c>
    </row>
    <row r="52" spans="2:15">
      <c r="B52" s="10">
        <v>42433</v>
      </c>
      <c r="C52" s="11" t="s">
        <v>77</v>
      </c>
      <c r="D52" s="11" t="s">
        <v>78</v>
      </c>
      <c r="E52" s="11" t="s">
        <v>21</v>
      </c>
      <c r="F52" s="11" t="s">
        <v>22</v>
      </c>
      <c r="G52" s="12">
        <v>1</v>
      </c>
      <c r="H52" s="12">
        <v>1222000</v>
      </c>
      <c r="I52" s="12">
        <f t="shared" si="0"/>
        <v>1222000</v>
      </c>
    </row>
    <row r="53" spans="2:15">
      <c r="B53" s="10">
        <v>42430</v>
      </c>
      <c r="C53" s="11" t="s">
        <v>79</v>
      </c>
      <c r="D53" s="11" t="s">
        <v>80</v>
      </c>
      <c r="E53" s="11" t="s">
        <v>21</v>
      </c>
      <c r="F53" s="11" t="s">
        <v>19</v>
      </c>
      <c r="G53" s="12">
        <v>6200</v>
      </c>
      <c r="H53" s="12">
        <v>3595</v>
      </c>
      <c r="I53" s="12">
        <f t="shared" si="0"/>
        <v>22289000</v>
      </c>
    </row>
    <row r="54" spans="2:15">
      <c r="B54" s="10">
        <v>42430</v>
      </c>
      <c r="C54" s="11" t="s">
        <v>79</v>
      </c>
      <c r="D54" s="11" t="s">
        <v>80</v>
      </c>
      <c r="E54" s="11" t="s">
        <v>21</v>
      </c>
      <c r="F54" s="11" t="s">
        <v>22</v>
      </c>
      <c r="G54" s="12">
        <v>1</v>
      </c>
      <c r="H54" s="12">
        <v>1457000</v>
      </c>
      <c r="I54" s="12">
        <f t="shared" si="0"/>
        <v>1457000</v>
      </c>
    </row>
    <row r="55" spans="2:15">
      <c r="B55" s="10">
        <v>42430</v>
      </c>
      <c r="C55" s="11" t="s">
        <v>81</v>
      </c>
      <c r="D55" s="11" t="s">
        <v>82</v>
      </c>
      <c r="E55" s="11" t="s">
        <v>21</v>
      </c>
      <c r="F55" s="11" t="s">
        <v>33</v>
      </c>
      <c r="G55" s="12">
        <v>5300</v>
      </c>
      <c r="H55" s="12">
        <v>3885</v>
      </c>
      <c r="I55" s="12">
        <f t="shared" si="0"/>
        <v>20590500</v>
      </c>
    </row>
    <row r="56" spans="2:15">
      <c r="B56" s="10">
        <v>42430</v>
      </c>
      <c r="C56" s="11" t="s">
        <v>81</v>
      </c>
      <c r="D56" s="11" t="s">
        <v>82</v>
      </c>
      <c r="E56" s="11" t="s">
        <v>21</v>
      </c>
      <c r="F56" s="11" t="s">
        <v>22</v>
      </c>
      <c r="G56" s="12">
        <v>1</v>
      </c>
      <c r="H56" s="12">
        <v>1245500</v>
      </c>
      <c r="I56" s="12">
        <f t="shared" si="0"/>
        <v>1245500</v>
      </c>
      <c r="J56" s="1"/>
    </row>
    <row r="57" spans="2:15">
      <c r="B57" s="10">
        <v>42430</v>
      </c>
      <c r="C57" s="11" t="s">
        <v>83</v>
      </c>
      <c r="D57" s="11" t="s">
        <v>84</v>
      </c>
      <c r="E57" s="11" t="s">
        <v>21</v>
      </c>
      <c r="F57" s="11" t="s">
        <v>14</v>
      </c>
      <c r="G57" s="12">
        <v>5200</v>
      </c>
      <c r="H57" s="12">
        <v>3380</v>
      </c>
      <c r="I57" s="12">
        <f t="shared" si="0"/>
        <v>17576000</v>
      </c>
      <c r="J57" t="s">
        <v>19</v>
      </c>
      <c r="K57" t="s">
        <v>85</v>
      </c>
      <c r="L57" t="s">
        <v>32</v>
      </c>
      <c r="M57" t="s">
        <v>86</v>
      </c>
      <c r="N57" t="s">
        <v>60</v>
      </c>
    </row>
    <row r="58" spans="2:15">
      <c r="B58" s="10">
        <v>42430</v>
      </c>
      <c r="C58" s="11" t="s">
        <v>83</v>
      </c>
      <c r="D58" s="11" t="s">
        <v>84</v>
      </c>
      <c r="E58" s="11" t="s">
        <v>21</v>
      </c>
      <c r="F58" s="11" t="s">
        <v>22</v>
      </c>
      <c r="G58" s="12">
        <v>1</v>
      </c>
      <c r="H58" s="12">
        <v>1222000</v>
      </c>
      <c r="I58" s="12">
        <f t="shared" si="0"/>
        <v>1222000</v>
      </c>
      <c r="J58" s="1">
        <f>G8+G10+G12+G18+G20+G23+G30+G33+G36+G39+G42+G47+G53</f>
        <v>86401</v>
      </c>
      <c r="K58" s="1">
        <f>G11+G21+G29+G31+G41+G44+G45+G57</f>
        <v>67801</v>
      </c>
      <c r="L58" s="1">
        <f>G9+G13+G15+G24+G26+G28+G32+G37+G40+G43+G46+G49+G51+G55</f>
        <v>80003</v>
      </c>
      <c r="M58" s="1">
        <f>G14+G16+G35</f>
        <v>16701</v>
      </c>
      <c r="N58" s="1">
        <f>G34</f>
        <v>5200</v>
      </c>
    </row>
    <row r="59" spans="2:15">
      <c r="B59" s="10">
        <v>42433</v>
      </c>
      <c r="C59" s="11" t="s">
        <v>88</v>
      </c>
      <c r="D59" s="11" t="s">
        <v>89</v>
      </c>
      <c r="E59" s="11" t="s">
        <v>13</v>
      </c>
      <c r="F59" s="11" t="s">
        <v>19</v>
      </c>
      <c r="G59" s="14">
        <v>16600</v>
      </c>
      <c r="H59" s="12">
        <v>3410</v>
      </c>
      <c r="I59" s="12">
        <f t="shared" si="0"/>
        <v>56606000</v>
      </c>
      <c r="O59" s="1">
        <f>J58+K58+L58+M58+N58</f>
        <v>256106</v>
      </c>
    </row>
    <row r="60" spans="2:15">
      <c r="B60" s="10">
        <v>42436</v>
      </c>
      <c r="C60" s="11" t="s">
        <v>106</v>
      </c>
      <c r="D60" s="11" t="s">
        <v>107</v>
      </c>
      <c r="E60" s="11" t="s">
        <v>20</v>
      </c>
      <c r="F60" s="11" t="s">
        <v>19</v>
      </c>
      <c r="G60" s="14">
        <v>10000</v>
      </c>
      <c r="H60" s="12">
        <v>3595</v>
      </c>
      <c r="I60" s="12">
        <f t="shared" si="0"/>
        <v>35950000</v>
      </c>
    </row>
    <row r="61" spans="2:15">
      <c r="B61" s="10">
        <v>42436</v>
      </c>
      <c r="C61" s="11" t="s">
        <v>106</v>
      </c>
      <c r="D61" s="11" t="s">
        <v>107</v>
      </c>
      <c r="E61" s="11" t="s">
        <v>20</v>
      </c>
      <c r="F61" s="11" t="s">
        <v>14</v>
      </c>
      <c r="G61" s="12">
        <v>25000</v>
      </c>
      <c r="H61" s="12">
        <v>3380</v>
      </c>
      <c r="I61" s="12">
        <f t="shared" si="0"/>
        <v>84500000</v>
      </c>
    </row>
    <row r="62" spans="2:15">
      <c r="B62" s="10">
        <v>42436</v>
      </c>
      <c r="C62" s="11" t="s">
        <v>99</v>
      </c>
      <c r="D62" s="11" t="s">
        <v>100</v>
      </c>
      <c r="E62" s="11" t="s">
        <v>20</v>
      </c>
      <c r="F62" s="11" t="s">
        <v>19</v>
      </c>
      <c r="G62" s="14">
        <v>21700</v>
      </c>
      <c r="H62" s="12">
        <v>3410</v>
      </c>
      <c r="I62" s="12">
        <f t="shared" si="0"/>
        <v>73997000</v>
      </c>
    </row>
    <row r="63" spans="2:15">
      <c r="B63" s="10">
        <v>42436</v>
      </c>
      <c r="C63" s="11" t="s">
        <v>108</v>
      </c>
      <c r="D63" s="11" t="s">
        <v>109</v>
      </c>
      <c r="E63" s="11" t="s">
        <v>27</v>
      </c>
      <c r="F63" s="11" t="s">
        <v>19</v>
      </c>
      <c r="G63" s="12">
        <v>4000</v>
      </c>
      <c r="H63" s="12">
        <v>3595</v>
      </c>
      <c r="I63" s="12">
        <f t="shared" si="0"/>
        <v>14380000</v>
      </c>
    </row>
    <row r="64" spans="2:15">
      <c r="B64" s="10">
        <v>42436</v>
      </c>
      <c r="C64" s="11" t="s">
        <v>108</v>
      </c>
      <c r="D64" s="11" t="s">
        <v>109</v>
      </c>
      <c r="E64" s="11" t="s">
        <v>27</v>
      </c>
      <c r="F64" s="11" t="s">
        <v>33</v>
      </c>
      <c r="G64" s="12">
        <v>5000</v>
      </c>
      <c r="H64" s="12">
        <v>3885</v>
      </c>
      <c r="I64" s="12">
        <f t="shared" si="0"/>
        <v>19425000</v>
      </c>
    </row>
    <row r="65" spans="2:10">
      <c r="B65" s="10">
        <v>42436</v>
      </c>
      <c r="C65" s="11" t="s">
        <v>166</v>
      </c>
      <c r="D65" s="11" t="s">
        <v>167</v>
      </c>
      <c r="E65" s="11" t="s">
        <v>27</v>
      </c>
      <c r="F65" s="11" t="s">
        <v>168</v>
      </c>
      <c r="G65" s="14">
        <v>15300</v>
      </c>
      <c r="H65" s="12">
        <v>3595</v>
      </c>
      <c r="I65" s="12">
        <f t="shared" si="0"/>
        <v>55003500</v>
      </c>
    </row>
    <row r="66" spans="2:10">
      <c r="B66" s="10">
        <v>42436</v>
      </c>
      <c r="C66" s="11" t="s">
        <v>110</v>
      </c>
      <c r="D66" s="11" t="s">
        <v>111</v>
      </c>
      <c r="E66" s="11" t="s">
        <v>13</v>
      </c>
      <c r="F66" s="11" t="s">
        <v>19</v>
      </c>
      <c r="G66" s="12">
        <v>5200</v>
      </c>
      <c r="H66" s="12">
        <v>3595</v>
      </c>
      <c r="I66" s="12">
        <f t="shared" si="0"/>
        <v>18694000</v>
      </c>
      <c r="J66" s="2"/>
    </row>
    <row r="67" spans="2:10">
      <c r="B67" s="10">
        <v>42436</v>
      </c>
      <c r="C67" s="11" t="s">
        <v>110</v>
      </c>
      <c r="D67" s="11" t="s">
        <v>111</v>
      </c>
      <c r="E67" s="11" t="s">
        <v>13</v>
      </c>
      <c r="F67" s="11" t="s">
        <v>14</v>
      </c>
      <c r="G67" s="12">
        <v>5400</v>
      </c>
      <c r="H67" s="12">
        <v>3380</v>
      </c>
      <c r="I67" s="12">
        <f t="shared" si="0"/>
        <v>18252000</v>
      </c>
    </row>
    <row r="68" spans="2:10">
      <c r="B68" s="10">
        <v>42436</v>
      </c>
      <c r="C68" s="11" t="s">
        <v>110</v>
      </c>
      <c r="D68" s="11" t="s">
        <v>111</v>
      </c>
      <c r="E68" s="11" t="s">
        <v>13</v>
      </c>
      <c r="F68" s="11" t="s">
        <v>33</v>
      </c>
      <c r="G68" s="12">
        <v>5200</v>
      </c>
      <c r="H68" s="12">
        <v>3885</v>
      </c>
      <c r="I68" s="12">
        <f t="shared" si="0"/>
        <v>20202000</v>
      </c>
    </row>
    <row r="69" spans="2:10">
      <c r="B69" s="10">
        <v>42436</v>
      </c>
      <c r="C69" s="11" t="s">
        <v>112</v>
      </c>
      <c r="D69" s="11" t="s">
        <v>113</v>
      </c>
      <c r="E69" s="11" t="s">
        <v>13</v>
      </c>
      <c r="F69" s="11" t="s">
        <v>19</v>
      </c>
      <c r="G69" s="12">
        <v>5300</v>
      </c>
      <c r="H69" s="12">
        <v>3595</v>
      </c>
      <c r="I69" s="12">
        <f t="shared" si="0"/>
        <v>19053500</v>
      </c>
    </row>
    <row r="70" spans="2:10">
      <c r="B70" s="10">
        <v>42436</v>
      </c>
      <c r="C70" s="11" t="s">
        <v>112</v>
      </c>
      <c r="D70" s="11" t="s">
        <v>113</v>
      </c>
      <c r="E70" s="11" t="s">
        <v>13</v>
      </c>
      <c r="F70" s="11" t="s">
        <v>14</v>
      </c>
      <c r="G70" s="12">
        <v>6200</v>
      </c>
      <c r="H70" s="12">
        <v>3380</v>
      </c>
      <c r="I70" s="12">
        <f t="shared" si="0"/>
        <v>20956000</v>
      </c>
    </row>
    <row r="71" spans="2:10">
      <c r="B71" s="10">
        <v>42436</v>
      </c>
      <c r="C71" s="11" t="s">
        <v>112</v>
      </c>
      <c r="D71" s="11" t="s">
        <v>113</v>
      </c>
      <c r="E71" s="11" t="s">
        <v>13</v>
      </c>
      <c r="F71" s="11" t="s">
        <v>33</v>
      </c>
      <c r="G71" s="12">
        <v>4000</v>
      </c>
      <c r="H71" s="12">
        <v>3885</v>
      </c>
      <c r="I71" s="12">
        <f t="shared" ref="I71:I134" si="1">G71*H71</f>
        <v>15540000</v>
      </c>
    </row>
    <row r="72" spans="2:10">
      <c r="B72" s="10">
        <v>42437</v>
      </c>
      <c r="C72" s="11" t="s">
        <v>118</v>
      </c>
      <c r="D72" s="11" t="s">
        <v>119</v>
      </c>
      <c r="E72" s="11" t="s">
        <v>27</v>
      </c>
      <c r="F72" s="11" t="s">
        <v>19</v>
      </c>
      <c r="G72" s="12">
        <v>4500</v>
      </c>
      <c r="H72" s="12">
        <v>3595</v>
      </c>
      <c r="I72" s="12">
        <f t="shared" si="1"/>
        <v>16177500</v>
      </c>
    </row>
    <row r="73" spans="2:10">
      <c r="B73" s="10">
        <v>42437</v>
      </c>
      <c r="C73" s="11" t="s">
        <v>118</v>
      </c>
      <c r="D73" s="11" t="s">
        <v>119</v>
      </c>
      <c r="E73" s="11" t="s">
        <v>27</v>
      </c>
      <c r="F73" s="11" t="s">
        <v>33</v>
      </c>
      <c r="G73" s="12">
        <v>7200</v>
      </c>
      <c r="H73" s="12">
        <v>3885</v>
      </c>
      <c r="I73" s="12">
        <f t="shared" si="1"/>
        <v>27972000</v>
      </c>
    </row>
    <row r="74" spans="2:10">
      <c r="B74" s="10">
        <v>42437</v>
      </c>
      <c r="C74" s="11" t="s">
        <v>118</v>
      </c>
      <c r="D74" s="11" t="s">
        <v>119</v>
      </c>
      <c r="E74" s="11" t="s">
        <v>27</v>
      </c>
      <c r="F74" s="11" t="s">
        <v>41</v>
      </c>
      <c r="G74" s="12">
        <v>4300</v>
      </c>
      <c r="H74" s="12">
        <v>4715</v>
      </c>
      <c r="I74" s="12">
        <f t="shared" si="1"/>
        <v>20274500</v>
      </c>
    </row>
    <row r="75" spans="2:10">
      <c r="B75" s="10">
        <v>42437</v>
      </c>
      <c r="C75" s="11" t="s">
        <v>120</v>
      </c>
      <c r="D75" s="11" t="s">
        <v>121</v>
      </c>
      <c r="E75" s="11" t="s">
        <v>27</v>
      </c>
      <c r="F75" s="11" t="s">
        <v>19</v>
      </c>
      <c r="G75" s="12">
        <v>5300</v>
      </c>
      <c r="H75" s="12">
        <v>3595</v>
      </c>
      <c r="I75" s="12">
        <f t="shared" si="1"/>
        <v>19053500</v>
      </c>
    </row>
    <row r="76" spans="2:10">
      <c r="B76" s="10">
        <v>42437</v>
      </c>
      <c r="C76" s="11" t="s">
        <v>120</v>
      </c>
      <c r="D76" s="11" t="s">
        <v>121</v>
      </c>
      <c r="E76" s="11" t="s">
        <v>27</v>
      </c>
      <c r="F76" s="11" t="s">
        <v>14</v>
      </c>
      <c r="G76" s="12">
        <v>10000</v>
      </c>
      <c r="H76" s="12">
        <v>3380</v>
      </c>
      <c r="I76" s="12">
        <f t="shared" si="1"/>
        <v>33800000</v>
      </c>
    </row>
    <row r="77" spans="2:10">
      <c r="B77" s="10">
        <v>42437</v>
      </c>
      <c r="C77" s="11" t="s">
        <v>116</v>
      </c>
      <c r="D77" s="11" t="s">
        <v>117</v>
      </c>
      <c r="E77" s="11" t="s">
        <v>20</v>
      </c>
      <c r="F77" s="11" t="s">
        <v>19</v>
      </c>
      <c r="G77" s="12">
        <v>6000</v>
      </c>
      <c r="H77" s="12">
        <v>3595</v>
      </c>
      <c r="I77" s="12">
        <f t="shared" si="1"/>
        <v>21570000</v>
      </c>
    </row>
    <row r="78" spans="2:10">
      <c r="B78" s="10">
        <v>42437</v>
      </c>
      <c r="C78" s="11" t="s">
        <v>116</v>
      </c>
      <c r="D78" s="11" t="s">
        <v>117</v>
      </c>
      <c r="E78" s="11" t="s">
        <v>20</v>
      </c>
      <c r="F78" s="11" t="s">
        <v>33</v>
      </c>
      <c r="G78" s="12">
        <v>6000</v>
      </c>
      <c r="H78" s="12">
        <v>3885</v>
      </c>
      <c r="I78" s="12">
        <f t="shared" si="1"/>
        <v>23310000</v>
      </c>
    </row>
    <row r="79" spans="2:10">
      <c r="B79" s="10">
        <v>42437</v>
      </c>
      <c r="C79" s="11" t="s">
        <v>122</v>
      </c>
      <c r="D79" s="11" t="s">
        <v>123</v>
      </c>
      <c r="E79" s="11" t="s">
        <v>38</v>
      </c>
      <c r="F79" s="11" t="s">
        <v>14</v>
      </c>
      <c r="G79" s="12">
        <v>5000</v>
      </c>
      <c r="H79" s="12">
        <v>3380</v>
      </c>
      <c r="I79" s="12">
        <f t="shared" si="1"/>
        <v>16900000</v>
      </c>
    </row>
    <row r="80" spans="2:10">
      <c r="B80" s="10">
        <v>42437</v>
      </c>
      <c r="C80" s="11" t="s">
        <v>124</v>
      </c>
      <c r="D80" s="11" t="s">
        <v>125</v>
      </c>
      <c r="E80" s="11" t="s">
        <v>21</v>
      </c>
      <c r="F80" s="11" t="s">
        <v>19</v>
      </c>
      <c r="G80" s="12">
        <v>5200</v>
      </c>
      <c r="H80" s="12">
        <v>3595</v>
      </c>
      <c r="I80" s="12">
        <f t="shared" si="1"/>
        <v>18694000</v>
      </c>
    </row>
    <row r="81" spans="2:9">
      <c r="B81" s="10">
        <v>42437</v>
      </c>
      <c r="C81" s="11" t="s">
        <v>124</v>
      </c>
      <c r="D81" s="11" t="s">
        <v>125</v>
      </c>
      <c r="E81" s="11" t="s">
        <v>21</v>
      </c>
      <c r="F81" s="11" t="s">
        <v>22</v>
      </c>
      <c r="G81" s="12">
        <v>1</v>
      </c>
      <c r="H81" s="12">
        <v>1222000</v>
      </c>
      <c r="I81" s="12">
        <f t="shared" si="1"/>
        <v>1222000</v>
      </c>
    </row>
    <row r="82" spans="2:9">
      <c r="B82" s="10">
        <v>42437</v>
      </c>
      <c r="C82" s="11" t="s">
        <v>126</v>
      </c>
      <c r="D82" s="11" t="s">
        <v>127</v>
      </c>
      <c r="E82" s="11" t="s">
        <v>21</v>
      </c>
      <c r="F82" s="11" t="s">
        <v>33</v>
      </c>
      <c r="G82" s="12">
        <v>5300</v>
      </c>
      <c r="H82" s="12">
        <v>3885</v>
      </c>
      <c r="I82" s="12">
        <f t="shared" si="1"/>
        <v>20590500</v>
      </c>
    </row>
    <row r="83" spans="2:9">
      <c r="B83" s="10">
        <v>42437</v>
      </c>
      <c r="C83" s="11" t="s">
        <v>126</v>
      </c>
      <c r="D83" s="11" t="s">
        <v>127</v>
      </c>
      <c r="E83" s="11" t="s">
        <v>21</v>
      </c>
      <c r="F83" s="11" t="s">
        <v>22</v>
      </c>
      <c r="G83" s="12">
        <v>1</v>
      </c>
      <c r="H83" s="12">
        <v>1245500</v>
      </c>
      <c r="I83" s="12">
        <f t="shared" si="1"/>
        <v>1245500</v>
      </c>
    </row>
    <row r="84" spans="2:9">
      <c r="B84" s="10">
        <v>42437</v>
      </c>
      <c r="C84" s="11" t="s">
        <v>128</v>
      </c>
      <c r="D84" s="11" t="s">
        <v>129</v>
      </c>
      <c r="E84" s="11" t="s">
        <v>21</v>
      </c>
      <c r="F84" s="11" t="s">
        <v>33</v>
      </c>
      <c r="G84" s="12">
        <v>6200</v>
      </c>
      <c r="H84" s="12">
        <v>3885</v>
      </c>
      <c r="I84" s="12">
        <f t="shared" si="1"/>
        <v>24087000</v>
      </c>
    </row>
    <row r="85" spans="2:9">
      <c r="B85" s="10">
        <v>42437</v>
      </c>
      <c r="C85" s="11" t="s">
        <v>128</v>
      </c>
      <c r="D85" s="11" t="s">
        <v>129</v>
      </c>
      <c r="E85" s="11" t="s">
        <v>21</v>
      </c>
      <c r="F85" s="11" t="s">
        <v>22</v>
      </c>
      <c r="G85" s="12">
        <v>1</v>
      </c>
      <c r="H85" s="12">
        <v>1457000</v>
      </c>
      <c r="I85" s="12">
        <f t="shared" si="1"/>
        <v>1457000</v>
      </c>
    </row>
    <row r="86" spans="2:9">
      <c r="B86" s="10">
        <v>42437</v>
      </c>
      <c r="C86" s="11" t="s">
        <v>130</v>
      </c>
      <c r="D86" s="11" t="s">
        <v>131</v>
      </c>
      <c r="E86" s="11" t="s">
        <v>27</v>
      </c>
      <c r="F86" s="11" t="s">
        <v>14</v>
      </c>
      <c r="G86" s="12">
        <v>5000</v>
      </c>
      <c r="H86" s="12">
        <v>3380</v>
      </c>
      <c r="I86" s="12">
        <f t="shared" si="1"/>
        <v>16900000</v>
      </c>
    </row>
    <row r="87" spans="2:9">
      <c r="B87" s="10">
        <v>42437</v>
      </c>
      <c r="C87" s="11" t="s">
        <v>130</v>
      </c>
      <c r="D87" s="11" t="s">
        <v>131</v>
      </c>
      <c r="E87" s="11" t="s">
        <v>27</v>
      </c>
      <c r="F87" s="11" t="s">
        <v>33</v>
      </c>
      <c r="G87" s="12">
        <v>4000</v>
      </c>
      <c r="H87" s="12">
        <v>3885</v>
      </c>
      <c r="I87" s="12">
        <f t="shared" si="1"/>
        <v>15540000</v>
      </c>
    </row>
    <row r="88" spans="2:9">
      <c r="B88" s="10">
        <v>42438</v>
      </c>
      <c r="C88" s="11" t="s">
        <v>103</v>
      </c>
      <c r="D88" s="11" t="s">
        <v>104</v>
      </c>
      <c r="E88" s="11" t="s">
        <v>20</v>
      </c>
      <c r="F88" s="11" t="s">
        <v>19</v>
      </c>
      <c r="G88" s="12">
        <v>35000</v>
      </c>
      <c r="H88" s="12">
        <v>3410</v>
      </c>
      <c r="I88" s="12">
        <f t="shared" si="1"/>
        <v>119350000</v>
      </c>
    </row>
    <row r="89" spans="2:9">
      <c r="B89" s="10">
        <v>42438</v>
      </c>
      <c r="C89" s="11" t="s">
        <v>132</v>
      </c>
      <c r="D89" s="11" t="s">
        <v>133</v>
      </c>
      <c r="E89" s="11" t="s">
        <v>20</v>
      </c>
      <c r="F89" s="11" t="s">
        <v>19</v>
      </c>
      <c r="G89" s="12">
        <v>15000</v>
      </c>
      <c r="H89" s="12">
        <v>3595</v>
      </c>
      <c r="I89" s="12">
        <f t="shared" si="1"/>
        <v>53925000</v>
      </c>
    </row>
    <row r="90" spans="2:9">
      <c r="B90" s="10">
        <v>42438</v>
      </c>
      <c r="C90" s="11" t="s">
        <v>132</v>
      </c>
      <c r="D90" s="11" t="s">
        <v>133</v>
      </c>
      <c r="E90" s="11" t="s">
        <v>20</v>
      </c>
      <c r="F90" s="11" t="s">
        <v>14</v>
      </c>
      <c r="G90" s="12">
        <v>20000</v>
      </c>
      <c r="H90" s="12">
        <v>3380</v>
      </c>
      <c r="I90" s="12">
        <f t="shared" si="1"/>
        <v>67600000</v>
      </c>
    </row>
    <row r="91" spans="2:9">
      <c r="B91" s="10">
        <v>42437</v>
      </c>
      <c r="C91" s="11" t="s">
        <v>101</v>
      </c>
      <c r="D91" s="11" t="s">
        <v>102</v>
      </c>
      <c r="E91" s="11" t="s">
        <v>13</v>
      </c>
      <c r="F91" s="11" t="s">
        <v>19</v>
      </c>
      <c r="G91" s="12">
        <v>8300</v>
      </c>
      <c r="H91" s="12">
        <v>3410</v>
      </c>
      <c r="I91" s="12">
        <f t="shared" si="1"/>
        <v>28303000</v>
      </c>
    </row>
    <row r="92" spans="2:9">
      <c r="B92" s="10">
        <v>42435</v>
      </c>
      <c r="C92" s="11" t="s">
        <v>114</v>
      </c>
      <c r="D92" s="11" t="s">
        <v>115</v>
      </c>
      <c r="E92" s="11" t="s">
        <v>13</v>
      </c>
      <c r="F92" s="11" t="s">
        <v>14</v>
      </c>
      <c r="G92" s="12">
        <v>4100</v>
      </c>
      <c r="H92" s="12">
        <v>3380</v>
      </c>
      <c r="I92" s="12">
        <f t="shared" si="1"/>
        <v>13858000</v>
      </c>
    </row>
    <row r="93" spans="2:9">
      <c r="B93" s="10">
        <v>42435</v>
      </c>
      <c r="C93" s="11" t="s">
        <v>114</v>
      </c>
      <c r="D93" s="11" t="s">
        <v>115</v>
      </c>
      <c r="E93" s="11" t="s">
        <v>13</v>
      </c>
      <c r="F93" s="11" t="s">
        <v>33</v>
      </c>
      <c r="G93" s="12">
        <v>4200</v>
      </c>
      <c r="H93" s="12">
        <v>3885</v>
      </c>
      <c r="I93" s="12">
        <f t="shared" si="1"/>
        <v>16317000</v>
      </c>
    </row>
    <row r="94" spans="2:9">
      <c r="B94" s="10">
        <v>42438</v>
      </c>
      <c r="C94" s="11" t="s">
        <v>134</v>
      </c>
      <c r="D94" s="11" t="s">
        <v>135</v>
      </c>
      <c r="E94" s="11" t="s">
        <v>38</v>
      </c>
      <c r="F94" s="11" t="s">
        <v>19</v>
      </c>
      <c r="G94" s="12">
        <v>5000</v>
      </c>
      <c r="H94" s="12">
        <v>3595</v>
      </c>
      <c r="I94" s="12">
        <f t="shared" si="1"/>
        <v>17975000</v>
      </c>
    </row>
    <row r="95" spans="2:9">
      <c r="B95" s="10">
        <v>42438</v>
      </c>
      <c r="C95" s="11" t="s">
        <v>134</v>
      </c>
      <c r="D95" s="11" t="s">
        <v>135</v>
      </c>
      <c r="E95" s="11" t="s">
        <v>38</v>
      </c>
      <c r="F95" s="15" t="s">
        <v>33</v>
      </c>
      <c r="G95" s="16">
        <v>15000</v>
      </c>
      <c r="H95" s="16">
        <v>3885</v>
      </c>
      <c r="I95" s="16">
        <f t="shared" si="1"/>
        <v>58275000</v>
      </c>
    </row>
    <row r="96" spans="2:9">
      <c r="B96" s="10">
        <v>42438</v>
      </c>
      <c r="C96" s="11" t="s">
        <v>134</v>
      </c>
      <c r="D96" s="11" t="s">
        <v>135</v>
      </c>
      <c r="E96" s="11" t="s">
        <v>38</v>
      </c>
      <c r="F96" s="15" t="s">
        <v>22</v>
      </c>
      <c r="G96" s="16">
        <v>1</v>
      </c>
      <c r="H96" s="16">
        <v>4700000</v>
      </c>
      <c r="I96" s="16">
        <f t="shared" si="1"/>
        <v>4700000</v>
      </c>
    </row>
    <row r="97" spans="2:9">
      <c r="B97" s="10">
        <v>42438</v>
      </c>
      <c r="C97" s="11" t="s">
        <v>136</v>
      </c>
      <c r="D97" s="11" t="s">
        <v>137</v>
      </c>
      <c r="E97" s="11" t="s">
        <v>13</v>
      </c>
      <c r="F97" s="15" t="s">
        <v>19</v>
      </c>
      <c r="G97" s="16">
        <v>9300</v>
      </c>
      <c r="H97" s="16">
        <v>3595</v>
      </c>
      <c r="I97" s="16">
        <f t="shared" si="1"/>
        <v>33433500</v>
      </c>
    </row>
    <row r="98" spans="2:9">
      <c r="B98" s="10">
        <v>42438</v>
      </c>
      <c r="C98" s="15" t="s">
        <v>138</v>
      </c>
      <c r="D98" s="15" t="s">
        <v>139</v>
      </c>
      <c r="E98" s="15" t="s">
        <v>13</v>
      </c>
      <c r="F98" s="15" t="s">
        <v>19</v>
      </c>
      <c r="G98" s="16">
        <v>5400</v>
      </c>
      <c r="H98" s="16">
        <v>3595</v>
      </c>
      <c r="I98" s="16">
        <f t="shared" si="1"/>
        <v>19413000</v>
      </c>
    </row>
    <row r="99" spans="2:9">
      <c r="B99" s="10">
        <v>42438</v>
      </c>
      <c r="C99" s="15" t="s">
        <v>138</v>
      </c>
      <c r="D99" s="15" t="s">
        <v>139</v>
      </c>
      <c r="E99" s="15" t="s">
        <v>13</v>
      </c>
      <c r="F99" s="15" t="s">
        <v>14</v>
      </c>
      <c r="G99" s="16">
        <v>5200</v>
      </c>
      <c r="H99" s="16">
        <v>3380</v>
      </c>
      <c r="I99" s="16">
        <f t="shared" si="1"/>
        <v>17576000</v>
      </c>
    </row>
    <row r="100" spans="2:9">
      <c r="B100" s="10">
        <v>42438</v>
      </c>
      <c r="C100" s="15" t="s">
        <v>138</v>
      </c>
      <c r="D100" s="15" t="s">
        <v>139</v>
      </c>
      <c r="E100" s="15" t="s">
        <v>13</v>
      </c>
      <c r="F100" s="15" t="s">
        <v>33</v>
      </c>
      <c r="G100" s="16">
        <v>5200</v>
      </c>
      <c r="H100" s="16">
        <v>3885</v>
      </c>
      <c r="I100" s="16">
        <f t="shared" si="1"/>
        <v>20202000</v>
      </c>
    </row>
    <row r="101" spans="2:9">
      <c r="B101" s="10">
        <v>42439</v>
      </c>
      <c r="C101" s="15" t="s">
        <v>140</v>
      </c>
      <c r="D101" s="15" t="s">
        <v>141</v>
      </c>
      <c r="E101" s="15" t="s">
        <v>13</v>
      </c>
      <c r="F101" s="15" t="s">
        <v>19</v>
      </c>
      <c r="G101" s="16">
        <v>5400</v>
      </c>
      <c r="H101" s="16">
        <v>3595</v>
      </c>
      <c r="I101" s="16">
        <f t="shared" si="1"/>
        <v>19413000</v>
      </c>
    </row>
    <row r="102" spans="2:9">
      <c r="B102" s="10">
        <v>42439</v>
      </c>
      <c r="C102" s="15" t="s">
        <v>140</v>
      </c>
      <c r="D102" s="15" t="s">
        <v>141</v>
      </c>
      <c r="E102" s="15" t="s">
        <v>13</v>
      </c>
      <c r="F102" s="15" t="s">
        <v>14</v>
      </c>
      <c r="G102" s="16">
        <v>5200</v>
      </c>
      <c r="H102" s="16">
        <v>3380</v>
      </c>
      <c r="I102" s="16">
        <f t="shared" si="1"/>
        <v>17576000</v>
      </c>
    </row>
    <row r="103" spans="2:9">
      <c r="B103" s="10">
        <v>42439</v>
      </c>
      <c r="C103" s="15" t="s">
        <v>140</v>
      </c>
      <c r="D103" s="15" t="s">
        <v>141</v>
      </c>
      <c r="E103" s="15" t="s">
        <v>13</v>
      </c>
      <c r="F103" s="15" t="s">
        <v>33</v>
      </c>
      <c r="G103" s="16">
        <v>5200</v>
      </c>
      <c r="H103" s="16">
        <v>3885</v>
      </c>
      <c r="I103" s="16">
        <f t="shared" si="1"/>
        <v>20202000</v>
      </c>
    </row>
    <row r="104" spans="2:9">
      <c r="B104" s="10">
        <v>42439</v>
      </c>
      <c r="C104" s="15" t="s">
        <v>142</v>
      </c>
      <c r="D104" s="15" t="s">
        <v>143</v>
      </c>
      <c r="E104" s="15" t="s">
        <v>13</v>
      </c>
      <c r="F104" s="15" t="s">
        <v>33</v>
      </c>
      <c r="G104" s="16">
        <v>15500</v>
      </c>
      <c r="H104" s="16">
        <v>3885</v>
      </c>
      <c r="I104" s="16">
        <f t="shared" si="1"/>
        <v>60217500</v>
      </c>
    </row>
    <row r="105" spans="2:9">
      <c r="B105" s="10">
        <v>42440</v>
      </c>
      <c r="C105" s="11" t="s">
        <v>95</v>
      </c>
      <c r="D105" s="11" t="s">
        <v>96</v>
      </c>
      <c r="E105" s="11" t="s">
        <v>27</v>
      </c>
      <c r="F105" s="11" t="s">
        <v>19</v>
      </c>
      <c r="G105" s="14">
        <v>9300</v>
      </c>
      <c r="H105" s="12">
        <v>3645</v>
      </c>
      <c r="I105" s="12">
        <f t="shared" si="1"/>
        <v>33898500</v>
      </c>
    </row>
    <row r="106" spans="2:9">
      <c r="B106" s="10">
        <v>42440</v>
      </c>
      <c r="C106" s="11" t="s">
        <v>95</v>
      </c>
      <c r="D106" s="11" t="s">
        <v>96</v>
      </c>
      <c r="E106" s="11" t="s">
        <v>27</v>
      </c>
      <c r="F106" s="11" t="s">
        <v>14</v>
      </c>
      <c r="G106" s="12">
        <v>10300</v>
      </c>
      <c r="H106" s="12">
        <v>3200</v>
      </c>
      <c r="I106" s="12">
        <f t="shared" si="1"/>
        <v>32960000</v>
      </c>
    </row>
    <row r="107" spans="2:9">
      <c r="B107" s="10">
        <v>42440</v>
      </c>
      <c r="C107" s="11" t="s">
        <v>95</v>
      </c>
      <c r="D107" s="11" t="s">
        <v>96</v>
      </c>
      <c r="E107" s="11" t="s">
        <v>27</v>
      </c>
      <c r="F107" s="11" t="s">
        <v>33</v>
      </c>
      <c r="G107" s="12">
        <v>11700</v>
      </c>
      <c r="H107" s="12">
        <v>3750</v>
      </c>
      <c r="I107" s="12">
        <f t="shared" si="1"/>
        <v>43875000</v>
      </c>
    </row>
    <row r="108" spans="2:9">
      <c r="B108" s="10">
        <v>42440</v>
      </c>
      <c r="C108" s="15" t="s">
        <v>144</v>
      </c>
      <c r="D108" s="15" t="s">
        <v>145</v>
      </c>
      <c r="E108" s="15" t="s">
        <v>20</v>
      </c>
      <c r="F108" s="15" t="s">
        <v>14</v>
      </c>
      <c r="G108" s="16">
        <v>15800</v>
      </c>
      <c r="H108" s="16">
        <v>3380</v>
      </c>
      <c r="I108" s="16">
        <f t="shared" si="1"/>
        <v>53404000</v>
      </c>
    </row>
    <row r="109" spans="2:9">
      <c r="B109" s="10">
        <v>42440</v>
      </c>
      <c r="C109" s="15" t="s">
        <v>146</v>
      </c>
      <c r="D109" s="15" t="s">
        <v>147</v>
      </c>
      <c r="E109" s="15" t="s">
        <v>20</v>
      </c>
      <c r="F109" s="15" t="s">
        <v>19</v>
      </c>
      <c r="G109" s="16">
        <v>6000</v>
      </c>
      <c r="H109" s="16">
        <v>3595</v>
      </c>
      <c r="I109" s="16">
        <f t="shared" si="1"/>
        <v>21570000</v>
      </c>
    </row>
    <row r="110" spans="2:9">
      <c r="B110" s="10">
        <v>42440</v>
      </c>
      <c r="C110" s="15" t="s">
        <v>146</v>
      </c>
      <c r="D110" s="15" t="s">
        <v>147</v>
      </c>
      <c r="E110" s="15" t="s">
        <v>20</v>
      </c>
      <c r="F110" s="15" t="s">
        <v>14</v>
      </c>
      <c r="G110" s="16">
        <v>6000</v>
      </c>
      <c r="H110" s="16">
        <v>3380</v>
      </c>
      <c r="I110" s="16">
        <f t="shared" si="1"/>
        <v>20280000</v>
      </c>
    </row>
    <row r="111" spans="2:9">
      <c r="B111" s="10">
        <v>42440</v>
      </c>
      <c r="C111" s="15" t="s">
        <v>148</v>
      </c>
      <c r="D111" s="15" t="s">
        <v>149</v>
      </c>
      <c r="E111" s="15" t="s">
        <v>20</v>
      </c>
      <c r="F111" s="15" t="s">
        <v>19</v>
      </c>
      <c r="G111" s="16">
        <v>5900</v>
      </c>
      <c r="H111" s="16">
        <v>3595</v>
      </c>
      <c r="I111" s="16">
        <f t="shared" si="1"/>
        <v>21210500</v>
      </c>
    </row>
    <row r="112" spans="2:9">
      <c r="B112" s="10">
        <v>42440</v>
      </c>
      <c r="C112" s="15" t="s">
        <v>150</v>
      </c>
      <c r="D112" s="15" t="s">
        <v>151</v>
      </c>
      <c r="E112" s="15" t="s">
        <v>21</v>
      </c>
      <c r="F112" s="15" t="s">
        <v>60</v>
      </c>
      <c r="G112" s="16">
        <v>5200</v>
      </c>
      <c r="H112" s="16">
        <v>4050</v>
      </c>
      <c r="I112" s="16">
        <f t="shared" si="1"/>
        <v>21060000</v>
      </c>
    </row>
    <row r="113" spans="2:14">
      <c r="B113" s="10">
        <v>42440</v>
      </c>
      <c r="C113" s="15" t="s">
        <v>150</v>
      </c>
      <c r="D113" s="15" t="s">
        <v>151</v>
      </c>
      <c r="E113" s="15" t="s">
        <v>21</v>
      </c>
      <c r="F113" s="15" t="s">
        <v>14</v>
      </c>
      <c r="G113" s="16">
        <v>6200</v>
      </c>
      <c r="H113" s="16">
        <v>3380</v>
      </c>
      <c r="I113" s="16">
        <f t="shared" si="1"/>
        <v>20956000</v>
      </c>
    </row>
    <row r="114" spans="2:14">
      <c r="B114" s="10">
        <v>42440</v>
      </c>
      <c r="C114" s="15" t="s">
        <v>150</v>
      </c>
      <c r="D114" s="15" t="s">
        <v>151</v>
      </c>
      <c r="E114" s="15" t="s">
        <v>21</v>
      </c>
      <c r="F114" s="15" t="s">
        <v>22</v>
      </c>
      <c r="G114" s="16">
        <v>1</v>
      </c>
      <c r="H114" s="16">
        <v>2679000</v>
      </c>
      <c r="I114" s="16">
        <f t="shared" si="1"/>
        <v>2679000</v>
      </c>
    </row>
    <row r="115" spans="2:14">
      <c r="B115" s="10">
        <v>42440</v>
      </c>
      <c r="C115" s="15" t="s">
        <v>152</v>
      </c>
      <c r="D115" s="15" t="s">
        <v>153</v>
      </c>
      <c r="E115" s="15" t="s">
        <v>21</v>
      </c>
      <c r="F115" s="15" t="s">
        <v>33</v>
      </c>
      <c r="G115" s="16">
        <v>5300</v>
      </c>
      <c r="H115" s="16">
        <v>3885</v>
      </c>
      <c r="I115" s="16">
        <f t="shared" si="1"/>
        <v>20590500</v>
      </c>
    </row>
    <row r="116" spans="2:14">
      <c r="B116" s="10">
        <v>42440</v>
      </c>
      <c r="C116" s="15" t="s">
        <v>152</v>
      </c>
      <c r="D116" s="15" t="s">
        <v>153</v>
      </c>
      <c r="E116" s="15" t="s">
        <v>21</v>
      </c>
      <c r="F116" s="15" t="s">
        <v>22</v>
      </c>
      <c r="G116" s="16">
        <v>1</v>
      </c>
      <c r="H116" s="16">
        <v>1245500</v>
      </c>
      <c r="I116" s="16">
        <f t="shared" si="1"/>
        <v>1245500</v>
      </c>
    </row>
    <row r="117" spans="2:14">
      <c r="B117" s="10">
        <v>42440</v>
      </c>
      <c r="C117" s="15" t="s">
        <v>156</v>
      </c>
      <c r="D117" s="15" t="s">
        <v>157</v>
      </c>
      <c r="E117" s="15" t="s">
        <v>13</v>
      </c>
      <c r="F117" s="11" t="s">
        <v>33</v>
      </c>
      <c r="G117" s="12">
        <v>15500</v>
      </c>
      <c r="H117" s="12">
        <v>3885</v>
      </c>
      <c r="I117" s="12">
        <f t="shared" si="1"/>
        <v>60217500</v>
      </c>
    </row>
    <row r="118" spans="2:14">
      <c r="B118" s="10">
        <v>42443</v>
      </c>
      <c r="C118" s="11" t="s">
        <v>236</v>
      </c>
      <c r="D118" s="11" t="s">
        <v>237</v>
      </c>
      <c r="E118" s="11" t="s">
        <v>20</v>
      </c>
      <c r="F118" s="11" t="s">
        <v>19</v>
      </c>
      <c r="G118" s="14">
        <v>17900</v>
      </c>
      <c r="H118" s="12">
        <v>3410</v>
      </c>
      <c r="I118" s="13">
        <f t="shared" si="1"/>
        <v>61039000</v>
      </c>
    </row>
    <row r="119" spans="2:14">
      <c r="B119" s="10">
        <v>42443</v>
      </c>
      <c r="C119" s="11" t="s">
        <v>170</v>
      </c>
      <c r="D119" s="11" t="s">
        <v>171</v>
      </c>
      <c r="E119" s="11" t="s">
        <v>20</v>
      </c>
      <c r="F119" s="11" t="s">
        <v>14</v>
      </c>
      <c r="G119" s="14">
        <v>15800</v>
      </c>
      <c r="H119" s="12">
        <v>3380</v>
      </c>
      <c r="I119" s="12">
        <f t="shared" si="1"/>
        <v>53404000</v>
      </c>
    </row>
    <row r="120" spans="2:14">
      <c r="B120" s="10">
        <v>42443</v>
      </c>
      <c r="C120" s="11" t="s">
        <v>172</v>
      </c>
      <c r="D120" s="11" t="s">
        <v>173</v>
      </c>
      <c r="E120" s="11" t="s">
        <v>38</v>
      </c>
      <c r="F120" s="11" t="s">
        <v>19</v>
      </c>
      <c r="G120" s="12">
        <v>5000</v>
      </c>
      <c r="H120" s="12">
        <v>3595</v>
      </c>
      <c r="I120" s="12">
        <f t="shared" si="1"/>
        <v>17975000</v>
      </c>
    </row>
    <row r="121" spans="2:14">
      <c r="B121" s="10">
        <v>42443</v>
      </c>
      <c r="C121" s="11" t="s">
        <v>172</v>
      </c>
      <c r="D121" s="11" t="s">
        <v>173</v>
      </c>
      <c r="E121" s="11" t="s">
        <v>38</v>
      </c>
      <c r="F121" s="11" t="s">
        <v>33</v>
      </c>
      <c r="G121" s="12">
        <v>5000</v>
      </c>
      <c r="H121" s="12">
        <v>3885</v>
      </c>
      <c r="I121" s="12">
        <f t="shared" si="1"/>
        <v>19425000</v>
      </c>
    </row>
    <row r="122" spans="2:14">
      <c r="B122" s="10">
        <v>42443</v>
      </c>
      <c r="C122" s="11" t="s">
        <v>172</v>
      </c>
      <c r="D122" s="11" t="s">
        <v>173</v>
      </c>
      <c r="E122" s="11" t="s">
        <v>38</v>
      </c>
      <c r="F122" s="11" t="s">
        <v>41</v>
      </c>
      <c r="G122" s="12">
        <v>5000</v>
      </c>
      <c r="H122" s="12">
        <v>4715</v>
      </c>
      <c r="I122" s="12">
        <f t="shared" si="1"/>
        <v>23575000</v>
      </c>
      <c r="K122" t="s">
        <v>85</v>
      </c>
      <c r="L122" t="s">
        <v>32</v>
      </c>
      <c r="M122" t="s">
        <v>86</v>
      </c>
      <c r="N122" t="s">
        <v>60</v>
      </c>
    </row>
    <row r="123" spans="2:14">
      <c r="B123" s="10">
        <v>42443</v>
      </c>
      <c r="C123" s="15" t="s">
        <v>161</v>
      </c>
      <c r="D123" s="15" t="s">
        <v>162</v>
      </c>
      <c r="E123" s="15" t="s">
        <v>13</v>
      </c>
      <c r="F123" s="11" t="s">
        <v>14</v>
      </c>
      <c r="G123" s="14">
        <v>15800</v>
      </c>
      <c r="H123" s="12">
        <v>3380</v>
      </c>
      <c r="I123" s="12">
        <f t="shared" si="1"/>
        <v>53404000</v>
      </c>
      <c r="J123" t="s">
        <v>163</v>
      </c>
      <c r="K123" s="1">
        <f>G68+G72+G75+G77+G85+G86+G93+G96+G102+G105+G108+G110+G113+G118+G122</f>
        <v>95602</v>
      </c>
      <c r="L123" s="1">
        <f>G70+G73+G76+G78+G80+G82+G89+G91+G94+G98+G103+G106+G107+G115+G120</f>
        <v>111100</v>
      </c>
      <c r="M123" s="1">
        <f>G83+G119+G123</f>
        <v>31601</v>
      </c>
      <c r="N123" s="1">
        <f>G112</f>
        <v>5200</v>
      </c>
    </row>
    <row r="124" spans="2:14">
      <c r="B124" s="10">
        <v>42443</v>
      </c>
      <c r="C124" s="11" t="s">
        <v>174</v>
      </c>
      <c r="D124" s="11" t="s">
        <v>175</v>
      </c>
      <c r="E124" s="11" t="s">
        <v>13</v>
      </c>
      <c r="F124" s="11" t="s">
        <v>19</v>
      </c>
      <c r="G124" s="12">
        <v>6200</v>
      </c>
      <c r="H124" s="12">
        <v>3595</v>
      </c>
      <c r="I124" s="12">
        <f t="shared" si="1"/>
        <v>22289000</v>
      </c>
      <c r="N124" s="1" t="e">
        <f>J123+K123+L123+M123+N123</f>
        <v>#VALUE!</v>
      </c>
    </row>
    <row r="125" spans="2:14">
      <c r="B125" s="10">
        <v>42443</v>
      </c>
      <c r="C125" s="11" t="s">
        <v>174</v>
      </c>
      <c r="D125" s="11" t="s">
        <v>175</v>
      </c>
      <c r="E125" s="11" t="s">
        <v>13</v>
      </c>
      <c r="F125" s="11" t="s">
        <v>14</v>
      </c>
      <c r="G125" s="12">
        <v>5300</v>
      </c>
      <c r="H125" s="12">
        <v>3380</v>
      </c>
      <c r="I125" s="12">
        <f t="shared" si="1"/>
        <v>17914000</v>
      </c>
    </row>
    <row r="126" spans="2:14">
      <c r="B126" s="10">
        <v>42443</v>
      </c>
      <c r="C126" s="11" t="s">
        <v>174</v>
      </c>
      <c r="D126" s="11" t="s">
        <v>175</v>
      </c>
      <c r="E126" s="11" t="s">
        <v>13</v>
      </c>
      <c r="F126" s="11" t="s">
        <v>33</v>
      </c>
      <c r="G126" s="12">
        <v>4000</v>
      </c>
      <c r="H126" s="12">
        <v>3885</v>
      </c>
      <c r="I126" s="12">
        <f t="shared" si="1"/>
        <v>15540000</v>
      </c>
    </row>
    <row r="127" spans="2:14">
      <c r="B127" s="10">
        <v>42443</v>
      </c>
      <c r="C127" s="11" t="s">
        <v>176</v>
      </c>
      <c r="D127" s="11" t="s">
        <v>177</v>
      </c>
      <c r="E127" s="11" t="s">
        <v>21</v>
      </c>
      <c r="F127" s="11" t="s">
        <v>19</v>
      </c>
      <c r="G127" s="12">
        <v>10500</v>
      </c>
      <c r="H127" s="12">
        <v>3595</v>
      </c>
      <c r="I127" s="12">
        <f t="shared" si="1"/>
        <v>37747500</v>
      </c>
      <c r="J127" t="s">
        <v>178</v>
      </c>
    </row>
    <row r="128" spans="2:14">
      <c r="B128" s="10">
        <v>42443</v>
      </c>
      <c r="C128" s="11" t="s">
        <v>176</v>
      </c>
      <c r="D128" s="11" t="s">
        <v>177</v>
      </c>
      <c r="E128" s="11" t="s">
        <v>21</v>
      </c>
      <c r="F128" s="11" t="s">
        <v>33</v>
      </c>
      <c r="G128" s="12">
        <v>6200</v>
      </c>
      <c r="H128" s="12">
        <v>3885</v>
      </c>
      <c r="I128" s="13">
        <f t="shared" si="1"/>
        <v>24087000</v>
      </c>
    </row>
    <row r="129" spans="2:10">
      <c r="B129" s="10">
        <v>42443</v>
      </c>
      <c r="C129" s="11" t="s">
        <v>179</v>
      </c>
      <c r="D129" s="11" t="s">
        <v>180</v>
      </c>
      <c r="E129" s="11" t="s">
        <v>38</v>
      </c>
      <c r="F129" s="11" t="s">
        <v>33</v>
      </c>
      <c r="G129" s="12">
        <v>10000</v>
      </c>
      <c r="H129" s="12">
        <v>3885</v>
      </c>
      <c r="I129" s="13">
        <f t="shared" si="1"/>
        <v>38850000</v>
      </c>
    </row>
    <row r="130" spans="2:10">
      <c r="B130" s="10">
        <v>42443</v>
      </c>
      <c r="C130" s="15" t="s">
        <v>181</v>
      </c>
      <c r="D130" s="11" t="s">
        <v>182</v>
      </c>
      <c r="E130" s="11" t="s">
        <v>51</v>
      </c>
      <c r="F130" s="11" t="s">
        <v>33</v>
      </c>
      <c r="G130" s="12">
        <v>5000</v>
      </c>
      <c r="H130" s="12">
        <v>5038</v>
      </c>
      <c r="I130" s="13">
        <f t="shared" si="1"/>
        <v>25190000</v>
      </c>
    </row>
    <row r="131" spans="2:10">
      <c r="B131" s="10">
        <v>42443</v>
      </c>
      <c r="C131" s="15" t="s">
        <v>183</v>
      </c>
      <c r="D131" s="11" t="s">
        <v>184</v>
      </c>
      <c r="E131" s="11" t="s">
        <v>46</v>
      </c>
      <c r="F131" s="11" t="s">
        <v>19</v>
      </c>
      <c r="G131" s="12">
        <v>5000</v>
      </c>
      <c r="H131" s="12">
        <v>4290</v>
      </c>
      <c r="I131" s="13">
        <f t="shared" si="1"/>
        <v>21450000</v>
      </c>
    </row>
    <row r="132" spans="2:10">
      <c r="B132" s="10">
        <v>42444</v>
      </c>
      <c r="C132" s="11" t="s">
        <v>185</v>
      </c>
      <c r="D132" s="11" t="s">
        <v>186</v>
      </c>
      <c r="E132" s="11" t="s">
        <v>20</v>
      </c>
      <c r="F132" s="11" t="s">
        <v>19</v>
      </c>
      <c r="G132" s="12">
        <v>15000</v>
      </c>
      <c r="H132" s="12">
        <v>3595</v>
      </c>
      <c r="I132" s="13">
        <f t="shared" si="1"/>
        <v>53925000</v>
      </c>
    </row>
    <row r="133" spans="2:10">
      <c r="B133" s="10">
        <v>42444</v>
      </c>
      <c r="C133" s="11" t="s">
        <v>185</v>
      </c>
      <c r="D133" s="11" t="s">
        <v>186</v>
      </c>
      <c r="E133" s="11" t="s">
        <v>20</v>
      </c>
      <c r="F133" s="11" t="s">
        <v>14</v>
      </c>
      <c r="G133" s="12">
        <v>15000</v>
      </c>
      <c r="H133" s="12">
        <v>3380</v>
      </c>
      <c r="I133" s="13">
        <f t="shared" si="1"/>
        <v>50700000</v>
      </c>
    </row>
    <row r="134" spans="2:10">
      <c r="B134" s="10">
        <v>42444</v>
      </c>
      <c r="C134" s="11" t="s">
        <v>185</v>
      </c>
      <c r="D134" s="11" t="s">
        <v>186</v>
      </c>
      <c r="E134" s="11" t="s">
        <v>20</v>
      </c>
      <c r="F134" s="11" t="s">
        <v>33</v>
      </c>
      <c r="G134" s="12">
        <v>5000</v>
      </c>
      <c r="H134" s="12">
        <v>3885</v>
      </c>
      <c r="I134" s="13">
        <f t="shared" si="1"/>
        <v>19425000</v>
      </c>
    </row>
    <row r="135" spans="2:10">
      <c r="B135" s="10">
        <v>42444</v>
      </c>
      <c r="C135" s="11" t="s">
        <v>187</v>
      </c>
      <c r="D135" s="11" t="s">
        <v>188</v>
      </c>
      <c r="E135" s="11" t="s">
        <v>27</v>
      </c>
      <c r="F135" s="11" t="s">
        <v>19</v>
      </c>
      <c r="G135" s="12">
        <v>15300</v>
      </c>
      <c r="H135" s="12">
        <v>3595</v>
      </c>
      <c r="I135" s="13">
        <f t="shared" ref="I135:I198" si="2">G135*H135</f>
        <v>55003500</v>
      </c>
    </row>
    <row r="136" spans="2:10">
      <c r="B136" s="10">
        <v>42445</v>
      </c>
      <c r="C136" s="11" t="s">
        <v>240</v>
      </c>
      <c r="D136" s="11" t="s">
        <v>241</v>
      </c>
      <c r="E136" s="11" t="s">
        <v>20</v>
      </c>
      <c r="F136" s="11" t="s">
        <v>19</v>
      </c>
      <c r="G136" s="12">
        <v>15800</v>
      </c>
      <c r="H136" s="12">
        <v>3410</v>
      </c>
      <c r="I136" s="13">
        <f t="shared" si="2"/>
        <v>53878000</v>
      </c>
    </row>
    <row r="137" spans="2:10">
      <c r="B137" s="10">
        <v>42445</v>
      </c>
      <c r="C137" s="11" t="s">
        <v>238</v>
      </c>
      <c r="D137" s="11" t="s">
        <v>239</v>
      </c>
      <c r="E137" s="11" t="s">
        <v>20</v>
      </c>
      <c r="F137" s="11" t="s">
        <v>19</v>
      </c>
      <c r="G137" s="12">
        <v>21700</v>
      </c>
      <c r="H137" s="12">
        <v>3410</v>
      </c>
      <c r="I137" s="13">
        <f t="shared" si="2"/>
        <v>73997000</v>
      </c>
    </row>
    <row r="138" spans="2:10">
      <c r="B138" s="10">
        <v>42445</v>
      </c>
      <c r="C138" s="11" t="s">
        <v>189</v>
      </c>
      <c r="D138" s="11" t="s">
        <v>190</v>
      </c>
      <c r="E138" s="11" t="s">
        <v>20</v>
      </c>
      <c r="F138" s="11" t="s">
        <v>19</v>
      </c>
      <c r="G138" s="12">
        <v>6000</v>
      </c>
      <c r="H138" s="12">
        <v>3595</v>
      </c>
      <c r="I138" s="13">
        <f t="shared" si="2"/>
        <v>21570000</v>
      </c>
    </row>
    <row r="139" spans="2:10">
      <c r="B139" s="10">
        <v>42445</v>
      </c>
      <c r="C139" s="11" t="s">
        <v>189</v>
      </c>
      <c r="D139" s="11" t="s">
        <v>190</v>
      </c>
      <c r="E139" s="11" t="s">
        <v>20</v>
      </c>
      <c r="F139" s="11" t="s">
        <v>14</v>
      </c>
      <c r="G139" s="12">
        <v>6000</v>
      </c>
      <c r="H139" s="12">
        <v>3380</v>
      </c>
      <c r="I139" s="13">
        <f t="shared" si="2"/>
        <v>20280000</v>
      </c>
    </row>
    <row r="140" spans="2:10">
      <c r="B140" s="10">
        <v>42440</v>
      </c>
      <c r="C140" s="15" t="s">
        <v>158</v>
      </c>
      <c r="D140" s="15" t="s">
        <v>159</v>
      </c>
      <c r="E140" s="15" t="s">
        <v>13</v>
      </c>
      <c r="F140" s="11" t="s">
        <v>19</v>
      </c>
      <c r="G140" s="12">
        <v>5200</v>
      </c>
      <c r="H140" s="12">
        <v>3595</v>
      </c>
      <c r="I140" s="12">
        <f t="shared" si="2"/>
        <v>18694000</v>
      </c>
    </row>
    <row r="141" spans="2:10">
      <c r="B141" s="10">
        <v>42440</v>
      </c>
      <c r="C141" s="15" t="s">
        <v>158</v>
      </c>
      <c r="D141" s="15" t="s">
        <v>159</v>
      </c>
      <c r="E141" s="15" t="s">
        <v>13</v>
      </c>
      <c r="F141" s="11" t="s">
        <v>14</v>
      </c>
      <c r="G141" s="12">
        <v>5400</v>
      </c>
      <c r="H141" s="12">
        <v>3380</v>
      </c>
      <c r="I141" s="12">
        <f t="shared" si="2"/>
        <v>18252000</v>
      </c>
      <c r="J141" t="s">
        <v>19</v>
      </c>
    </row>
    <row r="142" spans="2:10">
      <c r="B142" s="10">
        <v>42440</v>
      </c>
      <c r="C142" s="15" t="s">
        <v>158</v>
      </c>
      <c r="D142" s="15" t="s">
        <v>159</v>
      </c>
      <c r="E142" s="15" t="s">
        <v>13</v>
      </c>
      <c r="F142" s="11" t="s">
        <v>41</v>
      </c>
      <c r="G142" s="12">
        <v>5200</v>
      </c>
      <c r="H142" s="12">
        <v>4715</v>
      </c>
      <c r="I142" s="12">
        <f t="shared" si="2"/>
        <v>24518000</v>
      </c>
      <c r="J142" s="1">
        <f>G86+G88+G90+G93+G98+G100+G103+G106+G114+G116+G119+G120+G123+G128+G130+G136+G140</f>
        <v>159102</v>
      </c>
    </row>
    <row r="143" spans="2:10">
      <c r="B143" s="10">
        <v>42445</v>
      </c>
      <c r="C143" s="11" t="s">
        <v>191</v>
      </c>
      <c r="D143" s="11" t="s">
        <v>192</v>
      </c>
      <c r="E143" s="11" t="s">
        <v>13</v>
      </c>
      <c r="F143" s="11" t="s">
        <v>19</v>
      </c>
      <c r="G143" s="12">
        <v>20000</v>
      </c>
      <c r="H143" s="12">
        <v>3595</v>
      </c>
      <c r="I143" s="13">
        <f t="shared" si="2"/>
        <v>71900000</v>
      </c>
    </row>
    <row r="144" spans="2:10">
      <c r="B144" s="10">
        <v>42445</v>
      </c>
      <c r="C144" s="11" t="s">
        <v>191</v>
      </c>
      <c r="D144" s="11" t="s">
        <v>192</v>
      </c>
      <c r="E144" s="11" t="s">
        <v>13</v>
      </c>
      <c r="F144" s="11" t="s">
        <v>14</v>
      </c>
      <c r="G144" s="12">
        <v>5000</v>
      </c>
      <c r="H144" s="12">
        <v>3380</v>
      </c>
      <c r="I144" s="13">
        <f t="shared" si="2"/>
        <v>16900000</v>
      </c>
    </row>
    <row r="145" spans="2:9">
      <c r="B145" s="10">
        <v>42445</v>
      </c>
      <c r="C145" s="11" t="s">
        <v>191</v>
      </c>
      <c r="D145" s="11" t="s">
        <v>192</v>
      </c>
      <c r="E145" s="11" t="s">
        <v>13</v>
      </c>
      <c r="F145" s="11" t="s">
        <v>33</v>
      </c>
      <c r="G145" s="12">
        <v>5000</v>
      </c>
      <c r="H145" s="12">
        <v>3885</v>
      </c>
      <c r="I145" s="13">
        <f t="shared" si="2"/>
        <v>19425000</v>
      </c>
    </row>
    <row r="146" spans="2:9">
      <c r="B146" s="10">
        <v>42445</v>
      </c>
      <c r="C146" s="11" t="s">
        <v>193</v>
      </c>
      <c r="D146" s="11" t="s">
        <v>194</v>
      </c>
      <c r="E146" s="11" t="s">
        <v>27</v>
      </c>
      <c r="F146" s="11" t="s">
        <v>19</v>
      </c>
      <c r="G146" s="12">
        <v>15300</v>
      </c>
      <c r="H146" s="12">
        <v>3595</v>
      </c>
      <c r="I146" s="13">
        <f t="shared" si="2"/>
        <v>55003500</v>
      </c>
    </row>
    <row r="147" spans="2:9">
      <c r="B147" s="10">
        <v>42445</v>
      </c>
      <c r="C147" s="11" t="s">
        <v>195</v>
      </c>
      <c r="D147" s="11" t="s">
        <v>196</v>
      </c>
      <c r="E147" s="11" t="s">
        <v>13</v>
      </c>
      <c r="F147" s="11" t="s">
        <v>19</v>
      </c>
      <c r="G147" s="12">
        <v>5200</v>
      </c>
      <c r="H147" s="12">
        <v>3595</v>
      </c>
      <c r="I147" s="13">
        <f t="shared" si="2"/>
        <v>18694000</v>
      </c>
    </row>
    <row r="148" spans="2:9">
      <c r="B148" s="10">
        <v>42445</v>
      </c>
      <c r="C148" s="11" t="s">
        <v>197</v>
      </c>
      <c r="D148" s="11" t="s">
        <v>198</v>
      </c>
      <c r="E148" s="11" t="s">
        <v>13</v>
      </c>
      <c r="F148" s="11" t="s">
        <v>19</v>
      </c>
      <c r="G148" s="12">
        <v>10200</v>
      </c>
      <c r="H148" s="12">
        <v>3595</v>
      </c>
      <c r="I148" s="13">
        <f t="shared" si="2"/>
        <v>36669000</v>
      </c>
    </row>
    <row r="149" spans="2:9">
      <c r="B149" s="10">
        <v>42445</v>
      </c>
      <c r="C149" s="11" t="s">
        <v>197</v>
      </c>
      <c r="D149" s="11" t="s">
        <v>198</v>
      </c>
      <c r="E149" s="11" t="s">
        <v>13</v>
      </c>
      <c r="F149" s="11" t="s">
        <v>33</v>
      </c>
      <c r="G149" s="12">
        <v>5300</v>
      </c>
      <c r="H149" s="12">
        <v>3885</v>
      </c>
      <c r="I149" s="13">
        <f t="shared" si="2"/>
        <v>20590500</v>
      </c>
    </row>
    <row r="150" spans="2:9">
      <c r="B150" s="10">
        <v>42446</v>
      </c>
      <c r="C150" s="11" t="s">
        <v>199</v>
      </c>
      <c r="D150" s="11" t="s">
        <v>200</v>
      </c>
      <c r="E150" s="11" t="s">
        <v>21</v>
      </c>
      <c r="F150" s="11" t="s">
        <v>19</v>
      </c>
      <c r="G150" s="12">
        <v>5200</v>
      </c>
      <c r="H150" s="12">
        <v>3595</v>
      </c>
      <c r="I150" s="13">
        <f t="shared" si="2"/>
        <v>18694000</v>
      </c>
    </row>
    <row r="151" spans="2:9">
      <c r="B151" s="10">
        <v>42446</v>
      </c>
      <c r="C151" s="11" t="s">
        <v>199</v>
      </c>
      <c r="D151" s="11" t="s">
        <v>200</v>
      </c>
      <c r="E151" s="11" t="s">
        <v>21</v>
      </c>
      <c r="F151" s="11" t="s">
        <v>33</v>
      </c>
      <c r="G151" s="12">
        <v>5300</v>
      </c>
      <c r="H151" s="12">
        <v>3885</v>
      </c>
      <c r="I151" s="13">
        <f t="shared" si="2"/>
        <v>20590500</v>
      </c>
    </row>
    <row r="152" spans="2:9">
      <c r="B152" s="10">
        <v>42446</v>
      </c>
      <c r="C152" s="11" t="s">
        <v>201</v>
      </c>
      <c r="D152" s="11" t="s">
        <v>202</v>
      </c>
      <c r="E152" s="11" t="s">
        <v>21</v>
      </c>
      <c r="F152" s="11" t="s">
        <v>33</v>
      </c>
      <c r="G152" s="12">
        <v>6200</v>
      </c>
      <c r="H152" s="12">
        <v>3885</v>
      </c>
      <c r="I152" s="13">
        <f t="shared" si="2"/>
        <v>24087000</v>
      </c>
    </row>
    <row r="153" spans="2:9">
      <c r="B153" s="10">
        <v>42446</v>
      </c>
      <c r="C153" s="11" t="s">
        <v>203</v>
      </c>
      <c r="D153" s="11" t="s">
        <v>204</v>
      </c>
      <c r="E153" s="11" t="s">
        <v>13</v>
      </c>
      <c r="F153" s="11" t="s">
        <v>19</v>
      </c>
      <c r="G153" s="12">
        <v>5200</v>
      </c>
      <c r="H153" s="12">
        <v>3595</v>
      </c>
      <c r="I153" s="13">
        <f t="shared" si="2"/>
        <v>18694000</v>
      </c>
    </row>
    <row r="154" spans="2:9">
      <c r="B154" s="10">
        <v>42446</v>
      </c>
      <c r="C154" s="11" t="s">
        <v>203</v>
      </c>
      <c r="D154" s="11" t="s">
        <v>204</v>
      </c>
      <c r="E154" s="11" t="s">
        <v>13</v>
      </c>
      <c r="F154" s="11" t="s">
        <v>14</v>
      </c>
      <c r="G154" s="12">
        <v>5200</v>
      </c>
      <c r="H154" s="12">
        <v>3380</v>
      </c>
      <c r="I154" s="13">
        <f t="shared" si="2"/>
        <v>17576000</v>
      </c>
    </row>
    <row r="155" spans="2:9">
      <c r="B155" s="10">
        <v>42446</v>
      </c>
      <c r="C155" s="11" t="s">
        <v>203</v>
      </c>
      <c r="D155" s="11" t="s">
        <v>204</v>
      </c>
      <c r="E155" s="11" t="s">
        <v>13</v>
      </c>
      <c r="F155" s="11" t="s">
        <v>33</v>
      </c>
      <c r="G155" s="12">
        <v>5400</v>
      </c>
      <c r="H155" s="12">
        <v>3885</v>
      </c>
      <c r="I155" s="13">
        <f t="shared" si="2"/>
        <v>20979000</v>
      </c>
    </row>
    <row r="156" spans="2:9">
      <c r="B156" s="10">
        <v>42447</v>
      </c>
      <c r="C156" s="11" t="s">
        <v>205</v>
      </c>
      <c r="D156" s="11" t="s">
        <v>206</v>
      </c>
      <c r="E156" s="11" t="s">
        <v>20</v>
      </c>
      <c r="F156" s="11" t="s">
        <v>19</v>
      </c>
      <c r="G156" s="12">
        <v>10800</v>
      </c>
      <c r="H156" s="12">
        <v>3595</v>
      </c>
      <c r="I156" s="13">
        <f t="shared" si="2"/>
        <v>38826000</v>
      </c>
    </row>
    <row r="157" spans="2:9">
      <c r="B157" s="10">
        <v>42447</v>
      </c>
      <c r="C157" s="11" t="s">
        <v>205</v>
      </c>
      <c r="D157" s="11" t="s">
        <v>206</v>
      </c>
      <c r="E157" s="11" t="s">
        <v>20</v>
      </c>
      <c r="F157" s="11" t="s">
        <v>14</v>
      </c>
      <c r="G157" s="12">
        <v>5000</v>
      </c>
      <c r="H157" s="12">
        <v>3380</v>
      </c>
      <c r="I157" s="13">
        <f t="shared" si="2"/>
        <v>16900000</v>
      </c>
    </row>
    <row r="158" spans="2:9">
      <c r="B158" s="10">
        <v>42445</v>
      </c>
      <c r="C158" s="11" t="s">
        <v>242</v>
      </c>
      <c r="D158" s="11" t="s">
        <v>243</v>
      </c>
      <c r="E158" s="11" t="s">
        <v>20</v>
      </c>
      <c r="F158" s="11" t="s">
        <v>19</v>
      </c>
      <c r="G158" s="12">
        <v>12000</v>
      </c>
      <c r="H158" s="12">
        <v>3410</v>
      </c>
      <c r="I158" s="13">
        <f t="shared" si="2"/>
        <v>40920000</v>
      </c>
    </row>
    <row r="159" spans="2:9">
      <c r="B159" s="10">
        <v>42447</v>
      </c>
      <c r="C159" s="11" t="s">
        <v>207</v>
      </c>
      <c r="D159" s="11" t="s">
        <v>208</v>
      </c>
      <c r="E159" s="11" t="s">
        <v>20</v>
      </c>
      <c r="F159" s="11" t="s">
        <v>14</v>
      </c>
      <c r="G159" s="12">
        <v>5900</v>
      </c>
      <c r="H159" s="12">
        <v>3380</v>
      </c>
      <c r="I159" s="13">
        <f t="shared" si="2"/>
        <v>19942000</v>
      </c>
    </row>
    <row r="160" spans="2:9">
      <c r="B160" s="10">
        <v>42447</v>
      </c>
      <c r="C160" s="11" t="s">
        <v>209</v>
      </c>
      <c r="D160" s="11" t="s">
        <v>210</v>
      </c>
      <c r="E160" s="11" t="s">
        <v>20</v>
      </c>
      <c r="F160" s="11" t="s">
        <v>19</v>
      </c>
      <c r="G160" s="12">
        <v>15000</v>
      </c>
      <c r="H160" s="12">
        <v>3595</v>
      </c>
      <c r="I160" s="13">
        <f t="shared" si="2"/>
        <v>53925000</v>
      </c>
    </row>
    <row r="161" spans="2:10">
      <c r="B161" s="10">
        <v>42447</v>
      </c>
      <c r="C161" s="11" t="s">
        <v>209</v>
      </c>
      <c r="D161" s="11" t="s">
        <v>210</v>
      </c>
      <c r="E161" s="11" t="s">
        <v>20</v>
      </c>
      <c r="F161" s="11" t="s">
        <v>14</v>
      </c>
      <c r="G161" s="12">
        <v>20000</v>
      </c>
      <c r="H161" s="12">
        <v>3380</v>
      </c>
      <c r="I161" s="13">
        <f t="shared" si="2"/>
        <v>67600000</v>
      </c>
    </row>
    <row r="162" spans="2:10">
      <c r="B162" s="10">
        <v>42447</v>
      </c>
      <c r="C162" s="11" t="s">
        <v>211</v>
      </c>
      <c r="D162" s="11" t="s">
        <v>212</v>
      </c>
      <c r="E162" s="11" t="s">
        <v>27</v>
      </c>
      <c r="F162" s="15" t="s">
        <v>19</v>
      </c>
      <c r="G162" s="16">
        <v>15300</v>
      </c>
      <c r="H162" s="16">
        <v>3595</v>
      </c>
      <c r="I162" s="18">
        <f t="shared" si="2"/>
        <v>55003500</v>
      </c>
    </row>
    <row r="163" spans="2:10">
      <c r="B163" s="10">
        <v>42447</v>
      </c>
      <c r="C163" s="11" t="s">
        <v>213</v>
      </c>
      <c r="D163" s="11" t="s">
        <v>214</v>
      </c>
      <c r="E163" s="11" t="s">
        <v>27</v>
      </c>
      <c r="F163" s="15" t="s">
        <v>19</v>
      </c>
      <c r="G163" s="16">
        <v>5000</v>
      </c>
      <c r="H163" s="16">
        <v>3595</v>
      </c>
      <c r="I163" s="18">
        <f t="shared" si="2"/>
        <v>17975000</v>
      </c>
    </row>
    <row r="164" spans="2:10">
      <c r="B164" s="10">
        <v>42447</v>
      </c>
      <c r="C164" s="11" t="s">
        <v>213</v>
      </c>
      <c r="D164" s="11" t="s">
        <v>214</v>
      </c>
      <c r="E164" s="11" t="s">
        <v>27</v>
      </c>
      <c r="F164" s="15" t="s">
        <v>14</v>
      </c>
      <c r="G164" s="16">
        <v>4000</v>
      </c>
      <c r="H164" s="16">
        <v>3380</v>
      </c>
      <c r="I164" s="18">
        <f t="shared" si="2"/>
        <v>13520000</v>
      </c>
    </row>
    <row r="165" spans="2:10">
      <c r="B165" s="10">
        <v>42447</v>
      </c>
      <c r="C165" s="15" t="s">
        <v>215</v>
      </c>
      <c r="D165" s="15" t="s">
        <v>216</v>
      </c>
      <c r="E165" s="15" t="s">
        <v>21</v>
      </c>
      <c r="F165" s="15" t="s">
        <v>19</v>
      </c>
      <c r="G165" s="16">
        <v>5000</v>
      </c>
      <c r="H165" s="16">
        <v>3595</v>
      </c>
      <c r="I165" s="18">
        <f t="shared" si="2"/>
        <v>17975000</v>
      </c>
    </row>
    <row r="166" spans="2:10">
      <c r="B166" s="10">
        <v>42447</v>
      </c>
      <c r="C166" s="15" t="s">
        <v>217</v>
      </c>
      <c r="D166" s="15" t="s">
        <v>218</v>
      </c>
      <c r="E166" s="15" t="s">
        <v>21</v>
      </c>
      <c r="F166" s="15" t="s">
        <v>33</v>
      </c>
      <c r="G166" s="16">
        <v>5000</v>
      </c>
      <c r="H166" s="16">
        <v>3885</v>
      </c>
      <c r="I166" s="18">
        <f t="shared" si="2"/>
        <v>19425000</v>
      </c>
    </row>
    <row r="167" spans="2:10">
      <c r="B167" s="10">
        <v>42447</v>
      </c>
      <c r="C167" s="15" t="s">
        <v>219</v>
      </c>
      <c r="D167" s="15" t="s">
        <v>220</v>
      </c>
      <c r="E167" s="15" t="s">
        <v>38</v>
      </c>
      <c r="F167" s="15" t="s">
        <v>33</v>
      </c>
      <c r="G167" s="16">
        <v>10000</v>
      </c>
      <c r="H167" s="16">
        <v>3885</v>
      </c>
      <c r="I167" s="18">
        <f t="shared" si="2"/>
        <v>38850000</v>
      </c>
    </row>
    <row r="168" spans="2:10">
      <c r="B168" s="10">
        <v>42447</v>
      </c>
      <c r="C168" s="15" t="s">
        <v>221</v>
      </c>
      <c r="D168" s="15" t="s">
        <v>222</v>
      </c>
      <c r="E168" s="15" t="s">
        <v>46</v>
      </c>
      <c r="F168" s="15" t="s">
        <v>19</v>
      </c>
      <c r="G168" s="16">
        <v>5000</v>
      </c>
      <c r="H168" s="16">
        <v>4240</v>
      </c>
      <c r="I168" s="18">
        <f t="shared" si="2"/>
        <v>21200000</v>
      </c>
    </row>
    <row r="169" spans="2:10">
      <c r="B169" s="10">
        <v>42447</v>
      </c>
      <c r="C169" s="15" t="s">
        <v>221</v>
      </c>
      <c r="D169" s="15" t="s">
        <v>222</v>
      </c>
      <c r="E169" s="15" t="s">
        <v>46</v>
      </c>
      <c r="F169" s="15" t="s">
        <v>33</v>
      </c>
      <c r="G169" s="16">
        <v>5000</v>
      </c>
      <c r="H169" s="16">
        <v>4988</v>
      </c>
      <c r="I169" s="18">
        <f t="shared" si="2"/>
        <v>24940000</v>
      </c>
    </row>
    <row r="170" spans="2:10">
      <c r="B170" s="10">
        <v>42447</v>
      </c>
      <c r="C170" s="11" t="s">
        <v>246</v>
      </c>
      <c r="D170" s="11" t="s">
        <v>247</v>
      </c>
      <c r="E170" s="11" t="s">
        <v>13</v>
      </c>
      <c r="F170" s="15" t="s">
        <v>19</v>
      </c>
      <c r="G170" s="16">
        <v>16600</v>
      </c>
      <c r="H170" s="16">
        <v>3410</v>
      </c>
      <c r="I170" s="18">
        <f t="shared" si="2"/>
        <v>56606000</v>
      </c>
      <c r="J170" s="1">
        <f>G165+G166+G167+G168+G169+G170</f>
        <v>46600</v>
      </c>
    </row>
    <row r="171" spans="2:10">
      <c r="B171" s="10">
        <v>42447</v>
      </c>
      <c r="C171" s="15" t="s">
        <v>223</v>
      </c>
      <c r="D171" s="15" t="s">
        <v>224</v>
      </c>
      <c r="E171" s="15" t="s">
        <v>13</v>
      </c>
      <c r="F171" s="15" t="s">
        <v>19</v>
      </c>
      <c r="G171" s="16">
        <v>6200</v>
      </c>
      <c r="H171" s="16">
        <v>3595</v>
      </c>
      <c r="I171" s="18">
        <f t="shared" si="2"/>
        <v>22289000</v>
      </c>
    </row>
    <row r="172" spans="2:10">
      <c r="B172" s="10">
        <v>42447</v>
      </c>
      <c r="C172" s="15" t="s">
        <v>223</v>
      </c>
      <c r="D172" s="15" t="s">
        <v>224</v>
      </c>
      <c r="E172" s="15" t="s">
        <v>13</v>
      </c>
      <c r="F172" s="15" t="s">
        <v>14</v>
      </c>
      <c r="G172" s="16">
        <v>4000</v>
      </c>
      <c r="H172" s="16">
        <v>3380</v>
      </c>
      <c r="I172" s="18">
        <f t="shared" si="2"/>
        <v>13520000</v>
      </c>
    </row>
    <row r="173" spans="2:10">
      <c r="B173" s="10">
        <v>42447</v>
      </c>
      <c r="C173" s="15" t="s">
        <v>223</v>
      </c>
      <c r="D173" s="15" t="s">
        <v>224</v>
      </c>
      <c r="E173" s="15" t="s">
        <v>13</v>
      </c>
      <c r="F173" s="15" t="s">
        <v>33</v>
      </c>
      <c r="G173" s="16">
        <v>5300</v>
      </c>
      <c r="H173" s="16">
        <v>3885</v>
      </c>
      <c r="I173" s="18">
        <f t="shared" si="2"/>
        <v>20590500</v>
      </c>
    </row>
    <row r="174" spans="2:10">
      <c r="B174" s="10">
        <v>42447</v>
      </c>
      <c r="C174" s="15" t="s">
        <v>225</v>
      </c>
      <c r="D174" s="15" t="s">
        <v>226</v>
      </c>
      <c r="E174" s="15" t="s">
        <v>13</v>
      </c>
      <c r="F174" s="15" t="s">
        <v>19</v>
      </c>
      <c r="G174" s="16">
        <v>10600</v>
      </c>
      <c r="H174" s="16">
        <v>3595</v>
      </c>
      <c r="I174" s="18">
        <f t="shared" si="2"/>
        <v>38107000</v>
      </c>
    </row>
    <row r="175" spans="2:10">
      <c r="B175" s="10">
        <v>42447</v>
      </c>
      <c r="C175" s="11" t="s">
        <v>256</v>
      </c>
      <c r="D175" s="15"/>
      <c r="E175" s="15" t="s">
        <v>13</v>
      </c>
      <c r="F175" s="15" t="s">
        <v>257</v>
      </c>
      <c r="G175" s="14">
        <v>1</v>
      </c>
      <c r="H175" s="16">
        <v>1621000</v>
      </c>
      <c r="I175" s="18">
        <f t="shared" si="2"/>
        <v>1621000</v>
      </c>
    </row>
    <row r="176" spans="2:10">
      <c r="B176" s="10">
        <v>42448</v>
      </c>
      <c r="C176" s="11" t="s">
        <v>244</v>
      </c>
      <c r="D176" s="11" t="s">
        <v>245</v>
      </c>
      <c r="E176" s="11" t="s">
        <v>20</v>
      </c>
      <c r="F176" s="11" t="s">
        <v>19</v>
      </c>
      <c r="G176" s="12">
        <v>11900</v>
      </c>
      <c r="H176" s="12">
        <v>3410</v>
      </c>
      <c r="I176" s="13">
        <f t="shared" si="2"/>
        <v>40579000</v>
      </c>
      <c r="J176" t="s">
        <v>19</v>
      </c>
    </row>
    <row r="177" spans="2:13">
      <c r="B177" s="10">
        <v>42448</v>
      </c>
      <c r="C177" s="15" t="s">
        <v>227</v>
      </c>
      <c r="D177" s="15" t="s">
        <v>228</v>
      </c>
      <c r="E177" s="15" t="s">
        <v>27</v>
      </c>
      <c r="F177" s="15" t="s">
        <v>14</v>
      </c>
      <c r="G177" s="16">
        <v>5000</v>
      </c>
      <c r="H177" s="16">
        <v>3380</v>
      </c>
      <c r="I177" s="18">
        <f t="shared" si="2"/>
        <v>16900000</v>
      </c>
    </row>
    <row r="178" spans="2:13">
      <c r="B178" s="10">
        <v>42448</v>
      </c>
      <c r="C178" s="15" t="s">
        <v>227</v>
      </c>
      <c r="D178" s="15" t="s">
        <v>228</v>
      </c>
      <c r="E178" s="15" t="s">
        <v>27</v>
      </c>
      <c r="F178" s="15" t="s">
        <v>33</v>
      </c>
      <c r="G178" s="16">
        <v>5300</v>
      </c>
      <c r="H178" s="16">
        <v>3885</v>
      </c>
      <c r="I178" s="18">
        <f t="shared" si="2"/>
        <v>20590500</v>
      </c>
    </row>
    <row r="179" spans="2:13">
      <c r="B179" s="10">
        <v>42448</v>
      </c>
      <c r="C179" s="15" t="s">
        <v>229</v>
      </c>
      <c r="D179" s="15" t="s">
        <v>230</v>
      </c>
      <c r="E179" s="15" t="s">
        <v>20</v>
      </c>
      <c r="F179" s="11" t="s">
        <v>14</v>
      </c>
      <c r="G179" s="12">
        <v>11800</v>
      </c>
      <c r="H179" s="12">
        <v>3380</v>
      </c>
      <c r="I179" s="13">
        <f t="shared" si="2"/>
        <v>39884000</v>
      </c>
    </row>
    <row r="180" spans="2:13">
      <c r="B180" s="10">
        <v>42448</v>
      </c>
      <c r="C180" s="15" t="s">
        <v>229</v>
      </c>
      <c r="D180" s="15" t="s">
        <v>230</v>
      </c>
      <c r="E180" s="15" t="s">
        <v>20</v>
      </c>
      <c r="F180" s="11" t="s">
        <v>33</v>
      </c>
      <c r="G180" s="12">
        <v>10000</v>
      </c>
      <c r="H180" s="12">
        <v>3885</v>
      </c>
      <c r="I180" s="13">
        <f t="shared" si="2"/>
        <v>38850000</v>
      </c>
      <c r="K180" t="s">
        <v>85</v>
      </c>
      <c r="L180" t="s">
        <v>32</v>
      </c>
      <c r="M180" t="s">
        <v>86</v>
      </c>
    </row>
    <row r="181" spans="2:13">
      <c r="B181" s="10">
        <v>42448</v>
      </c>
      <c r="C181" s="11" t="s">
        <v>231</v>
      </c>
      <c r="D181" s="11" t="s">
        <v>232</v>
      </c>
      <c r="E181" s="11" t="s">
        <v>27</v>
      </c>
      <c r="F181" s="11" t="s">
        <v>14</v>
      </c>
      <c r="G181" s="12">
        <v>5000</v>
      </c>
      <c r="H181" s="12">
        <v>3380</v>
      </c>
      <c r="I181" s="13">
        <f t="shared" si="2"/>
        <v>16900000</v>
      </c>
      <c r="K181" s="1">
        <f>G126+G131+G139+G143+G145+G155+G158+G159+G161+G164+G171+G174+G176+G178</f>
        <v>121300</v>
      </c>
      <c r="L181" s="1">
        <f>G128+G132+G134+G135+G136+G140+G146+G150+G152+G153+G156+G166+G167+G169+G172+G175+G177+G180</f>
        <v>144201</v>
      </c>
      <c r="M181" s="1">
        <f>G129+G181</f>
        <v>15000</v>
      </c>
    </row>
    <row r="182" spans="2:13">
      <c r="B182" s="10">
        <v>42448</v>
      </c>
      <c r="C182" s="11" t="s">
        <v>233</v>
      </c>
      <c r="D182" s="11" t="s">
        <v>234</v>
      </c>
      <c r="E182" s="11" t="s">
        <v>21</v>
      </c>
      <c r="F182" s="11" t="s">
        <v>19</v>
      </c>
      <c r="G182" s="12">
        <v>5300</v>
      </c>
      <c r="H182" s="12">
        <v>3595</v>
      </c>
      <c r="I182" s="13">
        <f t="shared" si="2"/>
        <v>19053500</v>
      </c>
    </row>
    <row r="183" spans="2:13">
      <c r="B183" s="10">
        <v>42448</v>
      </c>
      <c r="C183" s="11" t="s">
        <v>233</v>
      </c>
      <c r="D183" s="11" t="s">
        <v>234</v>
      </c>
      <c r="E183" s="11" t="s">
        <v>21</v>
      </c>
      <c r="F183" s="11" t="s">
        <v>33</v>
      </c>
      <c r="G183" s="12">
        <v>6200</v>
      </c>
      <c r="H183" s="12">
        <v>3885</v>
      </c>
      <c r="I183" s="13">
        <f t="shared" si="2"/>
        <v>24087000</v>
      </c>
      <c r="J183" t="s">
        <v>19</v>
      </c>
    </row>
    <row r="184" spans="2:13">
      <c r="B184" s="10">
        <v>42448</v>
      </c>
      <c r="C184" s="11" t="s">
        <v>233</v>
      </c>
      <c r="D184" s="11" t="s">
        <v>234</v>
      </c>
      <c r="E184" s="11" t="s">
        <v>21</v>
      </c>
      <c r="F184" s="11" t="s">
        <v>41</v>
      </c>
      <c r="G184" s="12">
        <v>5200</v>
      </c>
      <c r="H184" s="12">
        <v>4715</v>
      </c>
      <c r="I184" s="13">
        <f t="shared" si="2"/>
        <v>24518000</v>
      </c>
      <c r="J184" s="1">
        <f>G130+G133+G136+G140+G141+G144+G145+G147+G150+G151+G152+G154+G157+G160+G163+G165+G166+G168+G171+G173+G176+G182</f>
        <v>152200</v>
      </c>
    </row>
    <row r="185" spans="2:13">
      <c r="B185" s="10">
        <v>42450</v>
      </c>
      <c r="C185" s="11" t="s">
        <v>251</v>
      </c>
      <c r="D185" s="11" t="s">
        <v>252</v>
      </c>
      <c r="E185" s="11" t="s">
        <v>20</v>
      </c>
      <c r="F185" s="15" t="s">
        <v>19</v>
      </c>
      <c r="G185" s="16">
        <v>10000</v>
      </c>
      <c r="H185" s="16">
        <v>3410</v>
      </c>
      <c r="I185" s="18">
        <f t="shared" si="2"/>
        <v>34100000</v>
      </c>
      <c r="J185" t="s">
        <v>19</v>
      </c>
    </row>
    <row r="186" spans="2:13">
      <c r="B186" s="10">
        <v>42450</v>
      </c>
      <c r="C186" s="11" t="s">
        <v>253</v>
      </c>
      <c r="D186" s="11" t="s">
        <v>254</v>
      </c>
      <c r="E186" s="11" t="s">
        <v>20</v>
      </c>
      <c r="F186" s="15" t="s">
        <v>19</v>
      </c>
      <c r="G186" s="16">
        <v>10000</v>
      </c>
      <c r="H186" s="16">
        <v>3410</v>
      </c>
      <c r="I186" s="18">
        <f t="shared" si="2"/>
        <v>34100000</v>
      </c>
      <c r="J186" s="1">
        <f>G184+G185+G186</f>
        <v>25200</v>
      </c>
    </row>
    <row r="187" spans="2:13">
      <c r="B187" s="10">
        <v>42450</v>
      </c>
      <c r="C187" s="11" t="s">
        <v>258</v>
      </c>
      <c r="D187" s="15" t="s">
        <v>259</v>
      </c>
      <c r="E187" s="15" t="s">
        <v>20</v>
      </c>
      <c r="F187" s="15" t="s">
        <v>14</v>
      </c>
      <c r="G187" s="16">
        <v>20000</v>
      </c>
      <c r="H187" s="16">
        <v>3595</v>
      </c>
      <c r="I187" s="18">
        <f t="shared" si="2"/>
        <v>71900000</v>
      </c>
    </row>
    <row r="188" spans="2:13">
      <c r="B188" s="10">
        <v>42450</v>
      </c>
      <c r="C188" s="11" t="s">
        <v>258</v>
      </c>
      <c r="D188" s="15" t="s">
        <v>259</v>
      </c>
      <c r="E188" s="15" t="s">
        <v>20</v>
      </c>
      <c r="F188" s="15" t="s">
        <v>33</v>
      </c>
      <c r="G188" s="16">
        <v>5000</v>
      </c>
      <c r="H188" s="16">
        <v>3885</v>
      </c>
      <c r="I188" s="18">
        <f t="shared" si="2"/>
        <v>19425000</v>
      </c>
    </row>
    <row r="189" spans="2:13">
      <c r="B189" s="10">
        <v>42450</v>
      </c>
      <c r="C189" s="15" t="s">
        <v>260</v>
      </c>
      <c r="D189" s="15" t="s">
        <v>261</v>
      </c>
      <c r="E189" s="15" t="s">
        <v>38</v>
      </c>
      <c r="F189" s="15" t="s">
        <v>19</v>
      </c>
      <c r="G189" s="16">
        <v>10000</v>
      </c>
      <c r="H189" s="16">
        <v>3595</v>
      </c>
      <c r="I189" s="18">
        <f t="shared" si="2"/>
        <v>35950000</v>
      </c>
    </row>
    <row r="190" spans="2:13">
      <c r="B190" s="10">
        <v>42450</v>
      </c>
      <c r="C190" s="15" t="s">
        <v>260</v>
      </c>
      <c r="D190" s="15" t="s">
        <v>261</v>
      </c>
      <c r="E190" s="15" t="s">
        <v>38</v>
      </c>
      <c r="F190" s="15" t="s">
        <v>33</v>
      </c>
      <c r="G190" s="16">
        <v>20000</v>
      </c>
      <c r="H190" s="16">
        <v>3885</v>
      </c>
      <c r="I190" s="18">
        <f t="shared" si="2"/>
        <v>77700000</v>
      </c>
    </row>
    <row r="191" spans="2:13">
      <c r="B191" s="10">
        <v>42450</v>
      </c>
      <c r="C191" s="15" t="s">
        <v>262</v>
      </c>
      <c r="D191" s="15" t="s">
        <v>263</v>
      </c>
      <c r="E191" s="15" t="s">
        <v>13</v>
      </c>
      <c r="F191" s="15" t="s">
        <v>19</v>
      </c>
      <c r="G191" s="16">
        <v>10600</v>
      </c>
      <c r="H191" s="16">
        <v>3595</v>
      </c>
      <c r="I191" s="18">
        <f t="shared" si="2"/>
        <v>38107000</v>
      </c>
    </row>
    <row r="192" spans="2:13">
      <c r="B192" s="10">
        <v>42450</v>
      </c>
      <c r="C192" s="15" t="s">
        <v>262</v>
      </c>
      <c r="D192" s="15" t="s">
        <v>263</v>
      </c>
      <c r="E192" s="15" t="s">
        <v>13</v>
      </c>
      <c r="F192" s="15" t="s">
        <v>33</v>
      </c>
      <c r="G192" s="16">
        <v>5200</v>
      </c>
      <c r="H192" s="16">
        <v>3885</v>
      </c>
      <c r="I192" s="18">
        <f t="shared" si="2"/>
        <v>20202000</v>
      </c>
    </row>
    <row r="193" spans="2:9">
      <c r="B193" s="10">
        <v>42450</v>
      </c>
      <c r="C193" s="15" t="s">
        <v>264</v>
      </c>
      <c r="D193" s="15" t="s">
        <v>265</v>
      </c>
      <c r="E193" s="15" t="s">
        <v>13</v>
      </c>
      <c r="F193" s="15" t="s">
        <v>19</v>
      </c>
      <c r="G193" s="16">
        <v>10200</v>
      </c>
      <c r="H193" s="16">
        <v>3595</v>
      </c>
      <c r="I193" s="18">
        <f t="shared" si="2"/>
        <v>36669000</v>
      </c>
    </row>
    <row r="194" spans="2:9">
      <c r="B194" s="10">
        <v>42450</v>
      </c>
      <c r="C194" s="15" t="s">
        <v>266</v>
      </c>
      <c r="D194" s="15" t="s">
        <v>267</v>
      </c>
      <c r="E194" s="15" t="s">
        <v>27</v>
      </c>
      <c r="F194" s="15" t="s">
        <v>19</v>
      </c>
      <c r="G194" s="16">
        <v>6200</v>
      </c>
      <c r="H194" s="16">
        <v>3595</v>
      </c>
      <c r="I194" s="18">
        <f t="shared" si="2"/>
        <v>22289000</v>
      </c>
    </row>
    <row r="195" spans="2:9">
      <c r="B195" s="10">
        <v>42450</v>
      </c>
      <c r="C195" s="15" t="s">
        <v>266</v>
      </c>
      <c r="D195" s="15" t="s">
        <v>267</v>
      </c>
      <c r="E195" s="15" t="s">
        <v>27</v>
      </c>
      <c r="F195" s="15" t="s">
        <v>33</v>
      </c>
      <c r="G195" s="16">
        <v>10500</v>
      </c>
      <c r="H195" s="16">
        <v>3885</v>
      </c>
      <c r="I195" s="18">
        <f t="shared" si="2"/>
        <v>40792500</v>
      </c>
    </row>
    <row r="196" spans="2:9">
      <c r="B196" s="10">
        <v>42451</v>
      </c>
      <c r="C196" s="15" t="s">
        <v>268</v>
      </c>
      <c r="D196" s="15" t="s">
        <v>269</v>
      </c>
      <c r="E196" s="15" t="s">
        <v>20</v>
      </c>
      <c r="F196" s="15" t="s">
        <v>14</v>
      </c>
      <c r="G196" s="16">
        <v>15800</v>
      </c>
      <c r="H196" s="16">
        <v>3380</v>
      </c>
      <c r="I196" s="18">
        <f t="shared" si="2"/>
        <v>53404000</v>
      </c>
    </row>
    <row r="197" spans="2:9">
      <c r="B197" s="10">
        <v>42451</v>
      </c>
      <c r="C197" s="15" t="s">
        <v>270</v>
      </c>
      <c r="D197" s="15" t="s">
        <v>271</v>
      </c>
      <c r="E197" s="15" t="s">
        <v>20</v>
      </c>
      <c r="F197" s="15" t="s">
        <v>19</v>
      </c>
      <c r="G197" s="16">
        <v>6000</v>
      </c>
      <c r="H197" s="16">
        <v>3595</v>
      </c>
      <c r="I197" s="18">
        <f t="shared" si="2"/>
        <v>21570000</v>
      </c>
    </row>
    <row r="198" spans="2:9">
      <c r="B198" s="10">
        <v>42451</v>
      </c>
      <c r="C198" s="15" t="s">
        <v>270</v>
      </c>
      <c r="D198" s="15" t="s">
        <v>271</v>
      </c>
      <c r="E198" s="15" t="s">
        <v>20</v>
      </c>
      <c r="F198" s="15" t="s">
        <v>14</v>
      </c>
      <c r="G198" s="16">
        <v>6000</v>
      </c>
      <c r="H198" s="16">
        <v>3380</v>
      </c>
      <c r="I198" s="18">
        <f t="shared" si="2"/>
        <v>20280000</v>
      </c>
    </row>
    <row r="199" spans="2:9">
      <c r="B199" s="10">
        <v>42451</v>
      </c>
      <c r="C199" s="15" t="s">
        <v>272</v>
      </c>
      <c r="D199" s="15" t="s">
        <v>273</v>
      </c>
      <c r="E199" s="15" t="s">
        <v>20</v>
      </c>
      <c r="F199" s="15" t="s">
        <v>14</v>
      </c>
      <c r="G199" s="16">
        <v>5900</v>
      </c>
      <c r="H199" s="16">
        <v>3380</v>
      </c>
      <c r="I199" s="18">
        <f t="shared" ref="I199:I262" si="3">G199*H199</f>
        <v>19942000</v>
      </c>
    </row>
    <row r="200" spans="2:9">
      <c r="B200" s="10">
        <v>42451</v>
      </c>
      <c r="C200" s="15" t="s">
        <v>274</v>
      </c>
      <c r="D200" s="15" t="s">
        <v>275</v>
      </c>
      <c r="E200" s="15" t="s">
        <v>27</v>
      </c>
      <c r="F200" s="15" t="s">
        <v>19</v>
      </c>
      <c r="G200" s="16">
        <v>5000</v>
      </c>
      <c r="H200" s="16">
        <v>3595</v>
      </c>
      <c r="I200" s="18">
        <f t="shared" si="3"/>
        <v>17975000</v>
      </c>
    </row>
    <row r="201" spans="2:9">
      <c r="B201" s="10">
        <v>42451</v>
      </c>
      <c r="C201" s="15" t="s">
        <v>274</v>
      </c>
      <c r="D201" s="15" t="s">
        <v>275</v>
      </c>
      <c r="E201" s="15" t="s">
        <v>27</v>
      </c>
      <c r="F201" s="15" t="s">
        <v>33</v>
      </c>
      <c r="G201" s="16">
        <v>5000</v>
      </c>
      <c r="H201" s="16">
        <v>3885</v>
      </c>
      <c r="I201" s="18">
        <f t="shared" si="3"/>
        <v>19425000</v>
      </c>
    </row>
    <row r="202" spans="2:9">
      <c r="B202" s="10">
        <v>42451</v>
      </c>
      <c r="C202" s="15" t="s">
        <v>276</v>
      </c>
      <c r="D202" s="15" t="s">
        <v>277</v>
      </c>
      <c r="E202" s="15" t="s">
        <v>38</v>
      </c>
      <c r="F202" s="15" t="s">
        <v>19</v>
      </c>
      <c r="G202" s="16">
        <v>30000</v>
      </c>
      <c r="H202" s="16">
        <v>3595</v>
      </c>
      <c r="I202" s="18">
        <f t="shared" si="3"/>
        <v>107850000</v>
      </c>
    </row>
    <row r="203" spans="2:9">
      <c r="B203" s="10">
        <v>42451</v>
      </c>
      <c r="C203" s="15" t="s">
        <v>278</v>
      </c>
      <c r="D203" s="15" t="s">
        <v>279</v>
      </c>
      <c r="E203" s="15" t="s">
        <v>13</v>
      </c>
      <c r="F203" s="15" t="s">
        <v>33</v>
      </c>
      <c r="G203" s="16">
        <v>15500</v>
      </c>
      <c r="H203" s="16">
        <v>3885</v>
      </c>
      <c r="I203" s="18">
        <f t="shared" si="3"/>
        <v>60217500</v>
      </c>
    </row>
    <row r="204" spans="2:9">
      <c r="B204" s="10">
        <v>42451</v>
      </c>
      <c r="C204" s="15" t="s">
        <v>280</v>
      </c>
      <c r="D204" s="15" t="s">
        <v>281</v>
      </c>
      <c r="E204" s="15" t="s">
        <v>13</v>
      </c>
      <c r="F204" s="15" t="s">
        <v>19</v>
      </c>
      <c r="G204" s="16">
        <v>10600</v>
      </c>
      <c r="H204" s="16">
        <v>3410</v>
      </c>
      <c r="I204" s="18">
        <f t="shared" si="3"/>
        <v>36146000</v>
      </c>
    </row>
    <row r="205" spans="2:9">
      <c r="B205" s="10">
        <v>42451</v>
      </c>
      <c r="C205" s="15" t="s">
        <v>282</v>
      </c>
      <c r="D205" s="15" t="s">
        <v>283</v>
      </c>
      <c r="E205" s="15" t="s">
        <v>13</v>
      </c>
      <c r="F205" s="15" t="s">
        <v>33</v>
      </c>
      <c r="G205" s="16">
        <v>5200</v>
      </c>
      <c r="H205" s="16">
        <v>3885</v>
      </c>
      <c r="I205" s="18">
        <f t="shared" si="3"/>
        <v>20202000</v>
      </c>
    </row>
    <row r="206" spans="2:9">
      <c r="B206" s="10">
        <v>42452</v>
      </c>
      <c r="C206" s="11" t="s">
        <v>249</v>
      </c>
      <c r="D206" s="11" t="s">
        <v>250</v>
      </c>
      <c r="E206" s="11" t="s">
        <v>20</v>
      </c>
      <c r="F206" s="15" t="s">
        <v>19</v>
      </c>
      <c r="G206" s="14">
        <v>25000</v>
      </c>
      <c r="H206" s="16">
        <v>3410</v>
      </c>
      <c r="I206" s="18">
        <f t="shared" si="3"/>
        <v>85250000</v>
      </c>
    </row>
    <row r="207" spans="2:9">
      <c r="B207" s="10">
        <v>42452</v>
      </c>
      <c r="C207" s="15" t="s">
        <v>286</v>
      </c>
      <c r="D207" s="15" t="s">
        <v>287</v>
      </c>
      <c r="E207" s="15" t="s">
        <v>20</v>
      </c>
      <c r="F207" s="15" t="s">
        <v>14</v>
      </c>
      <c r="G207" s="16">
        <v>10000</v>
      </c>
      <c r="H207" s="16">
        <v>3380</v>
      </c>
      <c r="I207" s="18">
        <f t="shared" si="3"/>
        <v>33800000</v>
      </c>
    </row>
    <row r="208" spans="2:9">
      <c r="B208" s="10">
        <v>42452</v>
      </c>
      <c r="C208" s="15" t="s">
        <v>288</v>
      </c>
      <c r="D208" s="15" t="s">
        <v>289</v>
      </c>
      <c r="E208" s="15" t="s">
        <v>27</v>
      </c>
      <c r="F208" s="15" t="s">
        <v>33</v>
      </c>
      <c r="G208" s="16">
        <v>15300</v>
      </c>
      <c r="H208" s="16">
        <v>3885</v>
      </c>
      <c r="I208" s="18">
        <f t="shared" si="3"/>
        <v>59440500</v>
      </c>
    </row>
    <row r="209" spans="2:12">
      <c r="B209" s="10">
        <v>42452</v>
      </c>
      <c r="C209" s="15" t="s">
        <v>290</v>
      </c>
      <c r="D209" s="15" t="s">
        <v>291</v>
      </c>
      <c r="E209" s="15" t="s">
        <v>27</v>
      </c>
      <c r="F209" s="15" t="s">
        <v>14</v>
      </c>
      <c r="G209" s="16">
        <v>11500</v>
      </c>
      <c r="H209" s="16">
        <v>3380</v>
      </c>
      <c r="I209" s="18">
        <f t="shared" si="3"/>
        <v>38870000</v>
      </c>
    </row>
    <row r="210" spans="2:12">
      <c r="B210" s="10">
        <v>42452</v>
      </c>
      <c r="C210" s="15" t="s">
        <v>290</v>
      </c>
      <c r="D210" s="15" t="s">
        <v>291</v>
      </c>
      <c r="E210" s="15" t="s">
        <v>27</v>
      </c>
      <c r="F210" s="15" t="s">
        <v>33</v>
      </c>
      <c r="G210" s="16">
        <v>4500</v>
      </c>
      <c r="H210" s="16">
        <v>3885</v>
      </c>
      <c r="I210" s="19">
        <f t="shared" si="3"/>
        <v>17482500</v>
      </c>
    </row>
    <row r="211" spans="2:12">
      <c r="B211" s="10">
        <v>42452</v>
      </c>
      <c r="C211" s="15" t="s">
        <v>292</v>
      </c>
      <c r="D211" s="15" t="s">
        <v>293</v>
      </c>
      <c r="E211" s="15" t="s">
        <v>21</v>
      </c>
      <c r="F211" s="15" t="s">
        <v>33</v>
      </c>
      <c r="G211" s="16">
        <v>6200</v>
      </c>
      <c r="H211" s="16">
        <v>3885</v>
      </c>
      <c r="I211" s="18">
        <f t="shared" si="3"/>
        <v>24087000</v>
      </c>
    </row>
    <row r="212" spans="2:12">
      <c r="B212" s="10">
        <v>42452</v>
      </c>
      <c r="C212" s="15" t="s">
        <v>294</v>
      </c>
      <c r="D212" s="15" t="s">
        <v>295</v>
      </c>
      <c r="E212" s="15" t="s">
        <v>21</v>
      </c>
      <c r="F212" s="15" t="s">
        <v>33</v>
      </c>
      <c r="G212" s="16">
        <v>5300</v>
      </c>
      <c r="H212" s="16">
        <v>3885</v>
      </c>
      <c r="I212" s="18">
        <f t="shared" si="3"/>
        <v>20590500</v>
      </c>
    </row>
    <row r="213" spans="2:12">
      <c r="B213" s="10">
        <v>42452</v>
      </c>
      <c r="C213" s="15" t="s">
        <v>296</v>
      </c>
      <c r="D213" s="15" t="s">
        <v>297</v>
      </c>
      <c r="E213" s="15" t="s">
        <v>21</v>
      </c>
      <c r="F213" s="15" t="s">
        <v>33</v>
      </c>
      <c r="G213" s="16">
        <v>5200</v>
      </c>
      <c r="H213" s="16">
        <v>3885</v>
      </c>
      <c r="I213" s="18">
        <f t="shared" si="3"/>
        <v>20202000</v>
      </c>
    </row>
    <row r="214" spans="2:12">
      <c r="B214" s="10">
        <v>42452</v>
      </c>
      <c r="C214" s="15" t="s">
        <v>298</v>
      </c>
      <c r="D214" s="15" t="s">
        <v>299</v>
      </c>
      <c r="E214" s="15" t="s">
        <v>38</v>
      </c>
      <c r="F214" s="15" t="s">
        <v>33</v>
      </c>
      <c r="G214" s="16">
        <v>15000</v>
      </c>
      <c r="H214" s="16">
        <v>3885</v>
      </c>
      <c r="I214" s="18">
        <f t="shared" si="3"/>
        <v>58275000</v>
      </c>
    </row>
    <row r="215" spans="2:12">
      <c r="B215" s="10">
        <v>42452</v>
      </c>
      <c r="C215" s="15" t="s">
        <v>300</v>
      </c>
      <c r="D215" s="15" t="s">
        <v>303</v>
      </c>
      <c r="E215" s="15" t="s">
        <v>51</v>
      </c>
      <c r="F215" s="15" t="s">
        <v>33</v>
      </c>
      <c r="G215" s="16">
        <v>10000</v>
      </c>
      <c r="H215" s="16">
        <v>4988</v>
      </c>
      <c r="I215" s="18">
        <f t="shared" si="3"/>
        <v>49880000</v>
      </c>
    </row>
    <row r="216" spans="2:12">
      <c r="B216" s="10">
        <v>42452</v>
      </c>
      <c r="C216" s="15" t="s">
        <v>301</v>
      </c>
      <c r="D216" s="15" t="s">
        <v>302</v>
      </c>
      <c r="E216" s="15" t="s">
        <v>46</v>
      </c>
      <c r="F216" s="15" t="s">
        <v>14</v>
      </c>
      <c r="G216" s="16">
        <v>5000</v>
      </c>
      <c r="H216" s="16">
        <v>3971</v>
      </c>
      <c r="I216" s="18">
        <f t="shared" si="3"/>
        <v>19855000</v>
      </c>
    </row>
    <row r="217" spans="2:12">
      <c r="B217" s="10">
        <v>42452</v>
      </c>
      <c r="C217" s="15" t="s">
        <v>284</v>
      </c>
      <c r="D217" s="15" t="s">
        <v>285</v>
      </c>
      <c r="E217" s="15" t="s">
        <v>13</v>
      </c>
      <c r="F217" s="15" t="s">
        <v>19</v>
      </c>
      <c r="G217" s="16">
        <v>8300</v>
      </c>
      <c r="H217" s="16">
        <v>3410</v>
      </c>
      <c r="I217" s="18">
        <f t="shared" si="3"/>
        <v>28303000</v>
      </c>
    </row>
    <row r="218" spans="2:12">
      <c r="B218" s="10">
        <v>42452</v>
      </c>
      <c r="C218" s="15" t="s">
        <v>304</v>
      </c>
      <c r="D218" s="15" t="s">
        <v>305</v>
      </c>
      <c r="E218" s="15" t="s">
        <v>13</v>
      </c>
      <c r="F218" s="15" t="s">
        <v>14</v>
      </c>
      <c r="G218" s="16">
        <v>4100</v>
      </c>
      <c r="H218" s="16">
        <v>3380</v>
      </c>
      <c r="I218" s="18">
        <f t="shared" si="3"/>
        <v>13858000</v>
      </c>
    </row>
    <row r="219" spans="2:12">
      <c r="B219" s="10">
        <v>42452</v>
      </c>
      <c r="C219" s="15" t="s">
        <v>304</v>
      </c>
      <c r="D219" s="15" t="s">
        <v>305</v>
      </c>
      <c r="E219" s="15" t="s">
        <v>13</v>
      </c>
      <c r="F219" s="15" t="s">
        <v>33</v>
      </c>
      <c r="G219" s="16">
        <v>4200</v>
      </c>
      <c r="H219" s="16">
        <v>3885</v>
      </c>
      <c r="I219" s="18">
        <f t="shared" si="3"/>
        <v>16317000</v>
      </c>
    </row>
    <row r="220" spans="2:12">
      <c r="B220" s="10">
        <v>42452</v>
      </c>
      <c r="C220" s="15" t="s">
        <v>306</v>
      </c>
      <c r="D220" s="15" t="s">
        <v>307</v>
      </c>
      <c r="E220" s="15" t="s">
        <v>13</v>
      </c>
      <c r="F220" s="15" t="s">
        <v>14</v>
      </c>
      <c r="G220" s="16">
        <v>9300</v>
      </c>
      <c r="H220" s="16">
        <v>3380</v>
      </c>
      <c r="I220" s="18">
        <f t="shared" si="3"/>
        <v>31434000</v>
      </c>
      <c r="J220" t="s">
        <v>19</v>
      </c>
    </row>
    <row r="221" spans="2:12">
      <c r="B221" s="10">
        <v>42452</v>
      </c>
      <c r="C221" s="15" t="s">
        <v>306</v>
      </c>
      <c r="D221" s="15" t="s">
        <v>307</v>
      </c>
      <c r="E221" s="15" t="s">
        <v>13</v>
      </c>
      <c r="F221" s="15" t="s">
        <v>33</v>
      </c>
      <c r="G221" s="16">
        <v>6200</v>
      </c>
      <c r="H221" s="16">
        <v>3885</v>
      </c>
      <c r="I221" s="18">
        <f t="shared" si="3"/>
        <v>24087000</v>
      </c>
      <c r="J221" s="1">
        <f>G190+G192+G194+G195+G198+G201+G203+G205+G207</f>
        <v>83600</v>
      </c>
    </row>
    <row r="222" spans="2:12">
      <c r="B222" s="10">
        <v>42440</v>
      </c>
      <c r="C222" s="15" t="s">
        <v>154</v>
      </c>
      <c r="D222" s="15" t="s">
        <v>155</v>
      </c>
      <c r="E222" s="15" t="s">
        <v>38</v>
      </c>
      <c r="F222" s="15" t="s">
        <v>19</v>
      </c>
      <c r="G222" s="16">
        <v>15000</v>
      </c>
      <c r="H222" s="16">
        <v>3595</v>
      </c>
      <c r="I222" s="16">
        <f t="shared" si="3"/>
        <v>53925000</v>
      </c>
    </row>
    <row r="223" spans="2:12">
      <c r="B223" s="10">
        <v>42440</v>
      </c>
      <c r="C223" s="15" t="s">
        <v>154</v>
      </c>
      <c r="D223" s="15" t="s">
        <v>155</v>
      </c>
      <c r="E223" s="15" t="s">
        <v>38</v>
      </c>
      <c r="F223" s="11" t="s">
        <v>14</v>
      </c>
      <c r="G223" s="12">
        <v>10000</v>
      </c>
      <c r="H223" s="12">
        <v>3380</v>
      </c>
      <c r="I223" s="12">
        <f t="shared" si="3"/>
        <v>33800000</v>
      </c>
    </row>
    <row r="224" spans="2:12">
      <c r="B224" s="10">
        <v>42440</v>
      </c>
      <c r="C224" s="15" t="s">
        <v>154</v>
      </c>
      <c r="D224" s="15" t="s">
        <v>155</v>
      </c>
      <c r="E224" s="15" t="s">
        <v>38</v>
      </c>
      <c r="F224" s="11" t="s">
        <v>41</v>
      </c>
      <c r="G224" s="12">
        <v>5000</v>
      </c>
      <c r="H224" s="12">
        <v>3715</v>
      </c>
      <c r="I224" s="12">
        <f t="shared" si="3"/>
        <v>18575000</v>
      </c>
      <c r="K224" t="s">
        <v>85</v>
      </c>
      <c r="L224" t="s">
        <v>32</v>
      </c>
    </row>
    <row r="225" spans="2:12">
      <c r="B225" s="10">
        <v>42457</v>
      </c>
      <c r="C225" s="15" t="s">
        <v>321</v>
      </c>
      <c r="D225" s="15" t="s">
        <v>322</v>
      </c>
      <c r="E225" s="15" t="s">
        <v>20</v>
      </c>
      <c r="F225" s="15" t="s">
        <v>19</v>
      </c>
      <c r="G225" s="14">
        <v>35000</v>
      </c>
      <c r="H225" s="16">
        <v>3410</v>
      </c>
      <c r="I225" s="18">
        <f t="shared" si="3"/>
        <v>119350000</v>
      </c>
      <c r="J225" t="s">
        <v>317</v>
      </c>
      <c r="K225" s="1">
        <f>G192+G201+G203+G204+G212+G214+G221+G222+G224</f>
        <v>82800</v>
      </c>
      <c r="L225" s="1">
        <f>G193+G195+G197+G200+G206+G208+G210+G213+G215+G216+G217+G218+G219+G220+G223+G225</f>
        <v>167600</v>
      </c>
    </row>
    <row r="226" spans="2:12">
      <c r="B226" s="10">
        <v>42457</v>
      </c>
      <c r="C226" s="15" t="s">
        <v>335</v>
      </c>
      <c r="D226" s="15" t="s">
        <v>336</v>
      </c>
      <c r="E226" s="15" t="s">
        <v>27</v>
      </c>
      <c r="F226" s="15" t="s">
        <v>19</v>
      </c>
      <c r="G226" s="16">
        <v>5000</v>
      </c>
      <c r="H226" s="16">
        <v>3595</v>
      </c>
      <c r="I226" s="18">
        <f t="shared" si="3"/>
        <v>17975000</v>
      </c>
      <c r="L226" s="1"/>
    </row>
    <row r="227" spans="2:12">
      <c r="B227" s="10">
        <v>42457</v>
      </c>
      <c r="C227" s="15" t="s">
        <v>335</v>
      </c>
      <c r="D227" s="15" t="s">
        <v>336</v>
      </c>
      <c r="E227" s="15" t="s">
        <v>27</v>
      </c>
      <c r="F227" s="15" t="s">
        <v>14</v>
      </c>
      <c r="G227" s="16">
        <v>10300</v>
      </c>
      <c r="H227" s="16">
        <v>3380</v>
      </c>
      <c r="I227" s="18">
        <f t="shared" si="3"/>
        <v>34814000</v>
      </c>
    </row>
    <row r="228" spans="2:12">
      <c r="B228" s="10">
        <v>42457</v>
      </c>
      <c r="C228" s="15" t="s">
        <v>333</v>
      </c>
      <c r="D228" s="15" t="s">
        <v>334</v>
      </c>
      <c r="E228" s="15" t="s">
        <v>38</v>
      </c>
      <c r="F228" s="15" t="s">
        <v>33</v>
      </c>
      <c r="G228" s="16">
        <v>15000</v>
      </c>
      <c r="H228" s="16">
        <v>3885</v>
      </c>
      <c r="I228" s="18">
        <f t="shared" si="3"/>
        <v>58275000</v>
      </c>
    </row>
    <row r="229" spans="2:12">
      <c r="B229" s="10">
        <v>42457</v>
      </c>
      <c r="C229" s="15" t="s">
        <v>337</v>
      </c>
      <c r="D229" s="15" t="s">
        <v>338</v>
      </c>
      <c r="E229" s="15" t="s">
        <v>46</v>
      </c>
      <c r="F229" s="15" t="s">
        <v>19</v>
      </c>
      <c r="G229" s="16">
        <v>5000</v>
      </c>
      <c r="H229" s="16">
        <v>4290</v>
      </c>
      <c r="I229" s="18">
        <f t="shared" si="3"/>
        <v>21450000</v>
      </c>
      <c r="K229" t="s">
        <v>85</v>
      </c>
      <c r="L229" t="s">
        <v>165</v>
      </c>
    </row>
    <row r="230" spans="2:12">
      <c r="B230" s="10">
        <v>42457</v>
      </c>
      <c r="C230" s="15" t="s">
        <v>339</v>
      </c>
      <c r="D230" s="15" t="s">
        <v>340</v>
      </c>
      <c r="E230" s="15" t="s">
        <v>13</v>
      </c>
      <c r="F230" s="15" t="s">
        <v>19</v>
      </c>
      <c r="G230" s="16">
        <v>5000</v>
      </c>
      <c r="H230" s="16">
        <v>3595</v>
      </c>
      <c r="I230" s="18">
        <f t="shared" si="3"/>
        <v>17975000</v>
      </c>
      <c r="K230" s="1">
        <f>G229</f>
        <v>5000</v>
      </c>
      <c r="L230" s="1">
        <f>G230</f>
        <v>5000</v>
      </c>
    </row>
    <row r="231" spans="2:12">
      <c r="B231" s="10">
        <v>42457</v>
      </c>
      <c r="C231" s="15" t="s">
        <v>339</v>
      </c>
      <c r="D231" s="15" t="s">
        <v>340</v>
      </c>
      <c r="E231" s="15" t="s">
        <v>13</v>
      </c>
      <c r="F231" s="15" t="s">
        <v>33</v>
      </c>
      <c r="G231" s="16">
        <v>4000</v>
      </c>
      <c r="H231" s="16">
        <v>3885</v>
      </c>
      <c r="I231" s="18">
        <f t="shared" si="3"/>
        <v>15540000</v>
      </c>
      <c r="K231" t="s">
        <v>318</v>
      </c>
      <c r="L231" t="s">
        <v>319</v>
      </c>
    </row>
    <row r="232" spans="2:12">
      <c r="B232" s="10">
        <v>42457</v>
      </c>
      <c r="C232" s="15" t="s">
        <v>341</v>
      </c>
      <c r="D232" s="15" t="s">
        <v>342</v>
      </c>
      <c r="E232" s="15" t="s">
        <v>13</v>
      </c>
      <c r="F232" s="15" t="s">
        <v>19</v>
      </c>
      <c r="G232" s="16">
        <v>10400</v>
      </c>
      <c r="H232" s="16">
        <v>3595</v>
      </c>
      <c r="I232" s="18">
        <f t="shared" si="3"/>
        <v>37388000</v>
      </c>
    </row>
    <row r="233" spans="2:12">
      <c r="B233" s="10">
        <v>42457</v>
      </c>
      <c r="C233" s="15" t="s">
        <v>341</v>
      </c>
      <c r="D233" s="15" t="s">
        <v>342</v>
      </c>
      <c r="E233" s="15" t="s">
        <v>13</v>
      </c>
      <c r="F233" s="15" t="s">
        <v>14</v>
      </c>
      <c r="G233" s="16">
        <v>5400</v>
      </c>
      <c r="H233" s="16">
        <v>3380</v>
      </c>
      <c r="I233" s="18">
        <f t="shared" si="3"/>
        <v>18252000</v>
      </c>
    </row>
    <row r="234" spans="2:12">
      <c r="B234" s="10">
        <v>42458</v>
      </c>
      <c r="C234" s="15" t="s">
        <v>323</v>
      </c>
      <c r="D234" s="15" t="s">
        <v>324</v>
      </c>
      <c r="E234" s="15" t="s">
        <v>20</v>
      </c>
      <c r="F234" s="15" t="s">
        <v>325</v>
      </c>
      <c r="G234" s="16">
        <v>15800</v>
      </c>
      <c r="H234" s="16">
        <v>3410</v>
      </c>
      <c r="I234" s="18">
        <f t="shared" si="3"/>
        <v>53878000</v>
      </c>
    </row>
    <row r="235" spans="2:12">
      <c r="B235" s="10">
        <v>42458</v>
      </c>
      <c r="C235" s="15" t="s">
        <v>326</v>
      </c>
      <c r="D235" s="15" t="s">
        <v>327</v>
      </c>
      <c r="E235" s="15" t="s">
        <v>20</v>
      </c>
      <c r="F235" s="15" t="s">
        <v>19</v>
      </c>
      <c r="G235" s="16">
        <v>10800</v>
      </c>
      <c r="H235" s="16">
        <v>3410</v>
      </c>
      <c r="I235" s="18">
        <f t="shared" si="3"/>
        <v>36828000</v>
      </c>
      <c r="J235" s="1">
        <f>G233+G234+G235</f>
        <v>32000</v>
      </c>
    </row>
    <row r="236" spans="2:12">
      <c r="B236" s="10">
        <v>42458</v>
      </c>
      <c r="C236" s="15" t="s">
        <v>343</v>
      </c>
      <c r="D236" s="15" t="s">
        <v>344</v>
      </c>
      <c r="E236" s="15" t="s">
        <v>20</v>
      </c>
      <c r="F236" s="15" t="s">
        <v>14</v>
      </c>
      <c r="G236" s="16">
        <v>22900</v>
      </c>
      <c r="H236" s="16">
        <v>3380</v>
      </c>
      <c r="I236" s="16">
        <f t="shared" si="3"/>
        <v>77402000</v>
      </c>
    </row>
    <row r="237" spans="2:12">
      <c r="B237" s="10">
        <v>42458</v>
      </c>
      <c r="C237" s="11" t="s">
        <v>25</v>
      </c>
      <c r="D237" s="11" t="s">
        <v>26</v>
      </c>
      <c r="E237" s="11" t="s">
        <v>27</v>
      </c>
      <c r="F237" s="11" t="s">
        <v>19</v>
      </c>
      <c r="G237" s="12">
        <v>16700</v>
      </c>
      <c r="H237" s="12">
        <v>3645</v>
      </c>
      <c r="I237" s="13">
        <f t="shared" si="3"/>
        <v>60871500</v>
      </c>
    </row>
    <row r="238" spans="2:12">
      <c r="B238" s="10">
        <v>42458</v>
      </c>
      <c r="C238" s="15" t="s">
        <v>345</v>
      </c>
      <c r="D238" s="15" t="s">
        <v>346</v>
      </c>
      <c r="E238" s="15" t="s">
        <v>27</v>
      </c>
      <c r="F238" s="15" t="s">
        <v>19</v>
      </c>
      <c r="G238" s="16">
        <v>15300</v>
      </c>
      <c r="H238" s="16">
        <v>3595</v>
      </c>
      <c r="I238" s="18">
        <f t="shared" si="3"/>
        <v>55003500</v>
      </c>
    </row>
    <row r="239" spans="2:12">
      <c r="B239" s="10">
        <v>42459</v>
      </c>
      <c r="C239" s="15" t="s">
        <v>347</v>
      </c>
      <c r="D239" s="15" t="s">
        <v>348</v>
      </c>
      <c r="E239" s="15" t="s">
        <v>27</v>
      </c>
      <c r="F239" s="15" t="s">
        <v>33</v>
      </c>
      <c r="G239" s="16">
        <v>9000</v>
      </c>
      <c r="H239" s="16">
        <v>3885</v>
      </c>
      <c r="I239" s="18">
        <f t="shared" si="3"/>
        <v>34965000</v>
      </c>
    </row>
    <row r="240" spans="2:12">
      <c r="B240" s="10">
        <v>42459</v>
      </c>
      <c r="C240" s="15" t="s">
        <v>349</v>
      </c>
      <c r="D240" s="15" t="s">
        <v>350</v>
      </c>
      <c r="E240" s="15" t="s">
        <v>38</v>
      </c>
      <c r="F240" s="15" t="s">
        <v>19</v>
      </c>
      <c r="G240" s="16">
        <v>15000</v>
      </c>
      <c r="H240" s="16">
        <v>3595</v>
      </c>
      <c r="I240" s="18">
        <f t="shared" si="3"/>
        <v>53925000</v>
      </c>
    </row>
    <row r="241" spans="2:10">
      <c r="B241" s="10">
        <v>42459</v>
      </c>
      <c r="C241" s="15" t="s">
        <v>349</v>
      </c>
      <c r="D241" s="15" t="s">
        <v>350</v>
      </c>
      <c r="E241" s="15" t="s">
        <v>38</v>
      </c>
      <c r="F241" s="15" t="s">
        <v>33</v>
      </c>
      <c r="G241" s="16">
        <v>15000</v>
      </c>
      <c r="H241" s="16">
        <v>3885</v>
      </c>
      <c r="I241" s="18">
        <f t="shared" si="3"/>
        <v>58275000</v>
      </c>
    </row>
    <row r="242" spans="2:10">
      <c r="B242" s="10">
        <v>42459</v>
      </c>
      <c r="C242" s="15" t="s">
        <v>351</v>
      </c>
      <c r="D242" s="15" t="s">
        <v>352</v>
      </c>
      <c r="E242" s="15" t="s">
        <v>13</v>
      </c>
      <c r="F242" s="15" t="s">
        <v>19</v>
      </c>
      <c r="G242" s="16">
        <v>5300</v>
      </c>
      <c r="H242" s="16">
        <v>4021</v>
      </c>
      <c r="I242" s="18">
        <f t="shared" si="3"/>
        <v>21311300</v>
      </c>
    </row>
    <row r="243" spans="2:10">
      <c r="B243" s="10">
        <v>42459</v>
      </c>
      <c r="C243" s="15" t="s">
        <v>351</v>
      </c>
      <c r="D243" s="15" t="s">
        <v>352</v>
      </c>
      <c r="E243" s="15" t="s">
        <v>13</v>
      </c>
      <c r="F243" s="15" t="s">
        <v>14</v>
      </c>
      <c r="G243" s="16">
        <v>4000</v>
      </c>
      <c r="H243" s="16">
        <v>3380</v>
      </c>
      <c r="I243" s="18">
        <f t="shared" si="3"/>
        <v>13520000</v>
      </c>
    </row>
    <row r="244" spans="2:10">
      <c r="B244" s="10">
        <v>42459</v>
      </c>
      <c r="C244" s="15" t="s">
        <v>351</v>
      </c>
      <c r="D244" s="15" t="s">
        <v>352</v>
      </c>
      <c r="E244" s="15" t="s">
        <v>13</v>
      </c>
      <c r="F244" s="15" t="s">
        <v>33</v>
      </c>
      <c r="G244" s="16">
        <v>6200</v>
      </c>
      <c r="H244" s="16">
        <v>3885</v>
      </c>
      <c r="I244" s="18">
        <f t="shared" si="3"/>
        <v>24087000</v>
      </c>
    </row>
    <row r="245" spans="2:10">
      <c r="B245" s="10">
        <v>42459</v>
      </c>
      <c r="C245" s="15" t="s">
        <v>353</v>
      </c>
      <c r="D245" s="15" t="s">
        <v>354</v>
      </c>
      <c r="E245" s="15" t="s">
        <v>13</v>
      </c>
      <c r="F245" s="15" t="s">
        <v>19</v>
      </c>
      <c r="G245" s="16">
        <v>5400</v>
      </c>
      <c r="H245" s="16">
        <v>3595</v>
      </c>
      <c r="I245" s="18">
        <f t="shared" si="3"/>
        <v>19413000</v>
      </c>
    </row>
    <row r="246" spans="2:10">
      <c r="B246" s="10">
        <v>42459</v>
      </c>
      <c r="C246" s="15" t="s">
        <v>353</v>
      </c>
      <c r="D246" s="15" t="s">
        <v>354</v>
      </c>
      <c r="E246" s="15" t="s">
        <v>13</v>
      </c>
      <c r="F246" s="15" t="s">
        <v>60</v>
      </c>
      <c r="G246" s="16">
        <v>5200</v>
      </c>
      <c r="H246" s="16">
        <v>4050</v>
      </c>
      <c r="I246" s="18">
        <f t="shared" si="3"/>
        <v>21060000</v>
      </c>
    </row>
    <row r="247" spans="2:10">
      <c r="B247" s="10">
        <v>42459</v>
      </c>
      <c r="C247" s="15" t="s">
        <v>353</v>
      </c>
      <c r="D247" s="15" t="s">
        <v>354</v>
      </c>
      <c r="E247" s="15" t="s">
        <v>13</v>
      </c>
      <c r="F247" s="15" t="s">
        <v>33</v>
      </c>
      <c r="G247" s="16">
        <v>5200</v>
      </c>
      <c r="H247" s="16">
        <v>3885</v>
      </c>
      <c r="I247" s="18">
        <f t="shared" si="3"/>
        <v>20202000</v>
      </c>
    </row>
    <row r="248" spans="2:10">
      <c r="B248" s="10">
        <v>42460</v>
      </c>
      <c r="C248" s="15" t="s">
        <v>329</v>
      </c>
      <c r="D248" s="15" t="s">
        <v>330</v>
      </c>
      <c r="E248" s="15" t="s">
        <v>20</v>
      </c>
      <c r="F248" s="15" t="s">
        <v>19</v>
      </c>
      <c r="G248" s="14">
        <v>15000</v>
      </c>
      <c r="H248" s="16">
        <v>3410</v>
      </c>
      <c r="I248" s="18">
        <f t="shared" si="3"/>
        <v>51150000</v>
      </c>
    </row>
    <row r="249" spans="2:10">
      <c r="B249" s="10">
        <v>42460</v>
      </c>
      <c r="C249" s="15" t="s">
        <v>364</v>
      </c>
      <c r="D249" s="15" t="s">
        <v>365</v>
      </c>
      <c r="E249" s="15" t="s">
        <v>20</v>
      </c>
      <c r="F249" s="15" t="s">
        <v>14</v>
      </c>
      <c r="G249" s="16">
        <v>15000</v>
      </c>
      <c r="H249" s="16">
        <v>3380</v>
      </c>
      <c r="I249" s="18">
        <f t="shared" si="3"/>
        <v>50700000</v>
      </c>
    </row>
    <row r="250" spans="2:10">
      <c r="B250" s="10">
        <v>42460</v>
      </c>
      <c r="C250" s="15" t="s">
        <v>364</v>
      </c>
      <c r="D250" s="15" t="s">
        <v>365</v>
      </c>
      <c r="E250" s="15" t="s">
        <v>20</v>
      </c>
      <c r="F250" s="15" t="s">
        <v>33</v>
      </c>
      <c r="G250" s="16">
        <v>5000</v>
      </c>
      <c r="H250" s="16">
        <v>3885</v>
      </c>
      <c r="I250" s="18">
        <f t="shared" si="3"/>
        <v>19425000</v>
      </c>
      <c r="J250" t="s">
        <v>19</v>
      </c>
    </row>
    <row r="251" spans="2:10">
      <c r="B251" s="10">
        <v>42460</v>
      </c>
      <c r="C251" s="15" t="s">
        <v>331</v>
      </c>
      <c r="D251" s="15" t="s">
        <v>332</v>
      </c>
      <c r="E251" s="15" t="s">
        <v>20</v>
      </c>
      <c r="F251" s="15" t="s">
        <v>19</v>
      </c>
      <c r="G251" s="16">
        <v>15800</v>
      </c>
      <c r="H251" s="16">
        <v>3410</v>
      </c>
      <c r="I251" s="18">
        <f t="shared" si="3"/>
        <v>53878000</v>
      </c>
    </row>
    <row r="252" spans="2:10">
      <c r="B252" s="10">
        <v>42460</v>
      </c>
      <c r="C252" s="15" t="s">
        <v>366</v>
      </c>
      <c r="D252" s="15" t="s">
        <v>367</v>
      </c>
      <c r="E252" s="15" t="s">
        <v>20</v>
      </c>
      <c r="F252" s="15" t="s">
        <v>14</v>
      </c>
      <c r="G252" s="16">
        <v>17900</v>
      </c>
      <c r="H252" s="16">
        <v>3380</v>
      </c>
      <c r="I252" s="18">
        <f t="shared" si="3"/>
        <v>60502000</v>
      </c>
      <c r="J252" s="1">
        <f>G222+G223+G225+G227+G228+G230+G233+G235+G237+G240+G243+G246+G248</f>
        <v>162400</v>
      </c>
    </row>
    <row r="253" spans="2:10">
      <c r="B253" s="10">
        <v>42460</v>
      </c>
      <c r="C253" s="15" t="s">
        <v>313</v>
      </c>
      <c r="D253" s="15" t="s">
        <v>314</v>
      </c>
      <c r="E253" s="15" t="s">
        <v>38</v>
      </c>
      <c r="F253" s="15" t="s">
        <v>312</v>
      </c>
      <c r="G253" s="16">
        <v>15000</v>
      </c>
      <c r="H253" s="16">
        <v>3595</v>
      </c>
      <c r="I253" s="18">
        <f t="shared" si="3"/>
        <v>53925000</v>
      </c>
    </row>
    <row r="254" spans="2:10">
      <c r="B254" s="10">
        <v>42460</v>
      </c>
      <c r="C254" s="15" t="s">
        <v>310</v>
      </c>
      <c r="D254" s="15" t="s">
        <v>311</v>
      </c>
      <c r="E254" s="15" t="s">
        <v>21</v>
      </c>
      <c r="F254" s="15" t="s">
        <v>312</v>
      </c>
      <c r="G254" s="14">
        <v>15000</v>
      </c>
      <c r="H254" s="16">
        <v>3595</v>
      </c>
      <c r="I254" s="18">
        <f t="shared" si="3"/>
        <v>53925000</v>
      </c>
    </row>
    <row r="255" spans="2:10">
      <c r="B255" s="10">
        <v>42460</v>
      </c>
      <c r="C255" s="15" t="s">
        <v>355</v>
      </c>
      <c r="D255" s="15" t="s">
        <v>356</v>
      </c>
      <c r="E255" s="15" t="s">
        <v>21</v>
      </c>
      <c r="F255" s="15" t="s">
        <v>19</v>
      </c>
      <c r="G255" s="16">
        <v>6200</v>
      </c>
      <c r="H255" s="16">
        <v>3595</v>
      </c>
      <c r="I255" s="18">
        <f t="shared" si="3"/>
        <v>22289000</v>
      </c>
    </row>
    <row r="256" spans="2:10">
      <c r="B256" s="10">
        <v>42460</v>
      </c>
      <c r="C256" s="15" t="s">
        <v>357</v>
      </c>
      <c r="D256" s="15" t="s">
        <v>358</v>
      </c>
      <c r="E256" s="15" t="s">
        <v>21</v>
      </c>
      <c r="F256" s="15" t="s">
        <v>33</v>
      </c>
      <c r="G256" s="16">
        <v>5300</v>
      </c>
      <c r="H256" s="16">
        <v>3885</v>
      </c>
      <c r="I256" s="18">
        <f t="shared" si="3"/>
        <v>20590500</v>
      </c>
    </row>
    <row r="257" spans="2:13">
      <c r="B257" s="10">
        <v>42460</v>
      </c>
      <c r="C257" s="15" t="s">
        <v>359</v>
      </c>
      <c r="D257" s="15" t="s">
        <v>332</v>
      </c>
      <c r="E257" s="15" t="s">
        <v>21</v>
      </c>
      <c r="F257" s="15" t="s">
        <v>33</v>
      </c>
      <c r="G257" s="16">
        <v>5200</v>
      </c>
      <c r="H257" s="16">
        <v>3885</v>
      </c>
      <c r="I257" s="18">
        <f t="shared" si="3"/>
        <v>20202000</v>
      </c>
    </row>
    <row r="258" spans="2:13">
      <c r="B258" s="10">
        <v>42460</v>
      </c>
      <c r="C258" s="15" t="s">
        <v>315</v>
      </c>
      <c r="D258" s="15" t="s">
        <v>316</v>
      </c>
      <c r="E258" s="15" t="s">
        <v>27</v>
      </c>
      <c r="F258" s="15" t="s">
        <v>312</v>
      </c>
      <c r="G258" s="16">
        <v>17200</v>
      </c>
      <c r="H258" s="16">
        <v>3595</v>
      </c>
      <c r="I258" s="18">
        <f t="shared" si="3"/>
        <v>61834000</v>
      </c>
    </row>
    <row r="259" spans="2:13">
      <c r="B259" s="10">
        <v>42460</v>
      </c>
      <c r="C259" s="15" t="s">
        <v>315</v>
      </c>
      <c r="D259" s="15" t="s">
        <v>316</v>
      </c>
      <c r="E259" s="15" t="s">
        <v>27</v>
      </c>
      <c r="F259" s="15" t="s">
        <v>14</v>
      </c>
      <c r="G259" s="16">
        <v>9800</v>
      </c>
      <c r="H259" s="16">
        <v>3380</v>
      </c>
      <c r="I259" s="18">
        <f t="shared" si="3"/>
        <v>33124000</v>
      </c>
      <c r="J259" t="s">
        <v>19</v>
      </c>
    </row>
    <row r="260" spans="2:13">
      <c r="B260" s="10">
        <v>42460</v>
      </c>
      <c r="C260" s="15" t="s">
        <v>315</v>
      </c>
      <c r="D260" s="15" t="s">
        <v>316</v>
      </c>
      <c r="E260" s="15" t="s">
        <v>27</v>
      </c>
      <c r="F260" s="15" t="s">
        <v>33</v>
      </c>
      <c r="G260" s="16">
        <v>4300</v>
      </c>
      <c r="H260" s="16">
        <v>3885</v>
      </c>
      <c r="I260" s="18">
        <f t="shared" si="3"/>
        <v>16705500</v>
      </c>
      <c r="J260" s="1">
        <f>G256+G257+G258</f>
        <v>27700</v>
      </c>
    </row>
    <row r="261" spans="2:13">
      <c r="B261" s="10">
        <v>42460</v>
      </c>
      <c r="C261" s="15" t="s">
        <v>360</v>
      </c>
      <c r="D261" s="15" t="s">
        <v>361</v>
      </c>
      <c r="E261" s="15" t="s">
        <v>13</v>
      </c>
      <c r="F261" s="15" t="s">
        <v>19</v>
      </c>
      <c r="G261" s="16">
        <v>5200</v>
      </c>
      <c r="H261" s="16">
        <v>3595</v>
      </c>
      <c r="I261" s="18">
        <f t="shared" si="3"/>
        <v>18694000</v>
      </c>
    </row>
    <row r="262" spans="2:13">
      <c r="B262" s="10">
        <v>42460</v>
      </c>
      <c r="C262" s="15" t="s">
        <v>360</v>
      </c>
      <c r="D262" s="15" t="s">
        <v>361</v>
      </c>
      <c r="E262" s="15" t="s">
        <v>13</v>
      </c>
      <c r="F262" s="15" t="s">
        <v>33</v>
      </c>
      <c r="G262" s="16">
        <v>10600</v>
      </c>
      <c r="H262" s="16">
        <v>3885</v>
      </c>
      <c r="I262" s="18">
        <f t="shared" si="3"/>
        <v>41181000</v>
      </c>
    </row>
    <row r="263" spans="2:13">
      <c r="B263" s="10">
        <v>42460</v>
      </c>
      <c r="C263" s="15" t="s">
        <v>362</v>
      </c>
      <c r="D263" s="15" t="s">
        <v>363</v>
      </c>
      <c r="E263" s="15" t="s">
        <v>13</v>
      </c>
      <c r="F263" s="15" t="s">
        <v>19</v>
      </c>
      <c r="G263" s="16">
        <v>15000</v>
      </c>
      <c r="H263" s="16">
        <v>3595</v>
      </c>
      <c r="I263" s="18">
        <f t="shared" ref="I263:I264" si="4">G263*H263</f>
        <v>53925000</v>
      </c>
      <c r="K263" t="s">
        <v>85</v>
      </c>
      <c r="L263" t="s">
        <v>32</v>
      </c>
      <c r="M263" t="s">
        <v>60</v>
      </c>
    </row>
    <row r="264" spans="2:13">
      <c r="B264" s="10">
        <v>42460</v>
      </c>
      <c r="C264" s="15" t="s">
        <v>362</v>
      </c>
      <c r="D264" s="15" t="s">
        <v>363</v>
      </c>
      <c r="E264" s="15" t="s">
        <v>13</v>
      </c>
      <c r="F264" s="15" t="s">
        <v>14</v>
      </c>
      <c r="G264" s="16">
        <v>15000</v>
      </c>
      <c r="H264" s="16">
        <v>3380</v>
      </c>
      <c r="I264" s="18">
        <f t="shared" si="4"/>
        <v>50700000</v>
      </c>
      <c r="K264" s="1">
        <f>G238+G243+G244+G250+G261+G262+G264</f>
        <v>61300</v>
      </c>
      <c r="L264" s="1">
        <f>G236+G241+G246+G248+G251+G254+G256+G257+G259+G263</f>
        <v>124200</v>
      </c>
      <c r="M264" s="1">
        <f>G253</f>
        <v>15000</v>
      </c>
    </row>
    <row r="265" spans="2:13">
      <c r="B265" s="10"/>
      <c r="C265" s="15"/>
      <c r="D265" s="15"/>
      <c r="E265" s="15"/>
      <c r="F265" s="15"/>
      <c r="G265" s="16">
        <f>SUM(G7:G264)</f>
        <v>2170419</v>
      </c>
      <c r="H265" s="16"/>
      <c r="I265" s="16">
        <f>SUM(I7:I264)</f>
        <v>7918177800</v>
      </c>
    </row>
    <row r="266" spans="2:13">
      <c r="B266" s="10"/>
      <c r="C266" s="15"/>
      <c r="D266" s="15"/>
      <c r="E266" s="15"/>
      <c r="F266" s="15"/>
      <c r="G266" s="16"/>
      <c r="H266" s="16"/>
      <c r="I266" s="18">
        <f>G266*H266</f>
        <v>0</v>
      </c>
    </row>
    <row r="267" spans="2:13">
      <c r="B267" s="49"/>
      <c r="C267" s="50"/>
      <c r="D267" s="50"/>
      <c r="E267" s="50"/>
      <c r="F267" s="50"/>
      <c r="G267" s="51"/>
      <c r="H267" s="51"/>
      <c r="I267" s="52"/>
    </row>
    <row r="268" spans="2:13">
      <c r="B268" s="49"/>
      <c r="C268" s="50"/>
      <c r="D268" s="50"/>
      <c r="E268" s="50"/>
      <c r="F268" s="50"/>
      <c r="G268" s="50"/>
      <c r="H268" s="50"/>
      <c r="I268" s="53"/>
    </row>
    <row r="269" spans="2:13">
      <c r="B269" s="49"/>
      <c r="C269" s="50"/>
      <c r="D269" s="50"/>
      <c r="E269" s="50"/>
      <c r="F269" s="50"/>
      <c r="G269" s="50"/>
      <c r="H269" s="50"/>
      <c r="I269" s="53"/>
    </row>
    <row r="270" spans="2:13">
      <c r="B270" s="49"/>
      <c r="C270" s="50"/>
      <c r="D270" s="50"/>
      <c r="E270" s="50"/>
      <c r="F270" s="50"/>
      <c r="G270" s="50"/>
      <c r="H270" s="50"/>
      <c r="I270" s="53"/>
    </row>
    <row r="271" spans="2:13">
      <c r="B271" s="49"/>
      <c r="C271" s="50"/>
      <c r="D271" s="50"/>
      <c r="E271" s="50"/>
      <c r="F271" s="50"/>
      <c r="G271" s="50"/>
      <c r="H271" s="50"/>
      <c r="I271" s="53"/>
    </row>
    <row r="272" spans="2:13">
      <c r="B272" s="49"/>
      <c r="C272" s="50"/>
      <c r="D272" s="50"/>
      <c r="E272" s="50"/>
      <c r="F272" s="50"/>
      <c r="G272" s="50"/>
      <c r="H272" s="50"/>
      <c r="I272" s="53"/>
    </row>
    <row r="273" spans="2:9">
      <c r="B273" s="49"/>
      <c r="C273" s="50"/>
      <c r="D273" s="50"/>
      <c r="E273" s="50"/>
      <c r="F273" s="50"/>
      <c r="G273" s="50"/>
      <c r="H273" s="50"/>
      <c r="I273" s="53"/>
    </row>
    <row r="274" spans="2:9">
      <c r="B274" s="49"/>
      <c r="C274" s="50"/>
      <c r="D274" s="50"/>
      <c r="E274" s="50"/>
      <c r="F274" s="50"/>
      <c r="G274" s="50"/>
      <c r="H274" s="50"/>
      <c r="I274" s="53"/>
    </row>
    <row r="275" spans="2:9">
      <c r="B275" s="49"/>
      <c r="C275" s="50"/>
      <c r="D275" s="50"/>
      <c r="E275" s="50"/>
      <c r="F275" s="50"/>
      <c r="G275" s="50"/>
      <c r="H275" s="50"/>
      <c r="I275" s="53"/>
    </row>
    <row r="276" spans="2:9">
      <c r="B276" s="49"/>
      <c r="C276" s="50"/>
      <c r="D276" s="50"/>
      <c r="E276" s="50"/>
      <c r="F276" s="50"/>
      <c r="G276" s="50"/>
      <c r="H276" s="50"/>
      <c r="I276" s="53"/>
    </row>
    <row r="277" spans="2:9">
      <c r="B277" s="49"/>
      <c r="C277" s="50"/>
      <c r="D277" s="50"/>
      <c r="E277" s="50"/>
      <c r="F277" s="50"/>
      <c r="G277" s="50"/>
      <c r="H277" s="50"/>
      <c r="I277" s="53"/>
    </row>
    <row r="278" spans="2:9">
      <c r="B278" s="49"/>
      <c r="C278" s="50"/>
      <c r="D278" s="50"/>
      <c r="E278" s="50"/>
      <c r="F278" s="50"/>
      <c r="G278" s="50"/>
      <c r="H278" s="50"/>
      <c r="I278" s="53"/>
    </row>
    <row r="279" spans="2:9">
      <c r="B279" s="54"/>
      <c r="C279" s="53"/>
      <c r="D279" s="53"/>
      <c r="E279" s="53"/>
      <c r="F279" s="53"/>
      <c r="G279" s="53"/>
      <c r="H279" s="53"/>
      <c r="I279" s="53"/>
    </row>
    <row r="280" spans="2:9">
      <c r="B280" s="54"/>
      <c r="C280" s="53"/>
      <c r="D280" s="53"/>
      <c r="E280" s="53"/>
      <c r="F280" s="53"/>
      <c r="G280" s="53"/>
      <c r="H280" s="53"/>
      <c r="I280" s="53"/>
    </row>
    <row r="281" spans="2:9">
      <c r="B281" s="54"/>
      <c r="C281" s="53"/>
      <c r="D281" s="53"/>
      <c r="E281" s="53"/>
      <c r="F281" s="53"/>
      <c r="G281" s="53"/>
      <c r="H281" s="53"/>
      <c r="I281" s="53"/>
    </row>
    <row r="282" spans="2:9">
      <c r="B282" s="54"/>
      <c r="C282" s="53"/>
      <c r="D282" s="53"/>
      <c r="E282" s="53"/>
      <c r="F282" s="53"/>
      <c r="G282" s="53"/>
      <c r="H282" s="53"/>
      <c r="I282" s="53"/>
    </row>
    <row r="283" spans="2:9">
      <c r="B283" s="54"/>
      <c r="C283" s="53"/>
      <c r="D283" s="53"/>
      <c r="E283" s="53"/>
      <c r="F283" s="53"/>
      <c r="G283" s="53"/>
      <c r="H283" s="53"/>
      <c r="I283" s="53"/>
    </row>
    <row r="284" spans="2:9">
      <c r="B284" s="54"/>
      <c r="C284" s="53"/>
      <c r="D284" s="53"/>
      <c r="E284" s="53"/>
      <c r="F284" s="53"/>
      <c r="G284" s="53"/>
      <c r="H284" s="53"/>
      <c r="I284" s="53"/>
    </row>
    <row r="285" spans="2:9">
      <c r="B285" s="54"/>
      <c r="C285" s="53"/>
      <c r="D285" s="53"/>
      <c r="E285" s="53"/>
      <c r="F285" s="53"/>
      <c r="G285" s="53"/>
      <c r="H285" s="53"/>
      <c r="I285" s="53"/>
    </row>
    <row r="286" spans="2:9">
      <c r="B286" s="54"/>
      <c r="C286" s="53"/>
      <c r="D286" s="53"/>
      <c r="E286" s="53"/>
      <c r="F286" s="53"/>
      <c r="G286" s="53"/>
      <c r="H286" s="53"/>
      <c r="I286" s="53"/>
    </row>
    <row r="287" spans="2:9">
      <c r="B287" s="54"/>
      <c r="C287" s="53"/>
      <c r="D287" s="53"/>
      <c r="E287" s="53"/>
      <c r="F287" s="53"/>
      <c r="G287" s="53"/>
      <c r="H287" s="53"/>
      <c r="I287" s="53"/>
    </row>
    <row r="288" spans="2:9">
      <c r="B288" s="54"/>
      <c r="C288" s="53"/>
      <c r="D288" s="53"/>
      <c r="E288" s="53"/>
      <c r="F288" s="53"/>
      <c r="G288" s="53"/>
      <c r="H288" s="53"/>
      <c r="I288" s="53"/>
    </row>
    <row r="289" spans="2:9">
      <c r="B289" s="54"/>
      <c r="C289" s="53"/>
      <c r="D289" s="53"/>
      <c r="E289" s="53"/>
      <c r="F289" s="53"/>
      <c r="G289" s="53"/>
      <c r="H289" s="53"/>
      <c r="I289" s="53"/>
    </row>
    <row r="290" spans="2:9">
      <c r="B290" s="54"/>
      <c r="C290" s="53"/>
      <c r="D290" s="53"/>
      <c r="E290" s="53"/>
      <c r="F290" s="53"/>
      <c r="G290" s="53"/>
      <c r="H290" s="53"/>
      <c r="I290" s="53"/>
    </row>
    <row r="291" spans="2:9">
      <c r="B291" s="54"/>
      <c r="C291" s="53"/>
      <c r="D291" s="53"/>
      <c r="E291" s="53"/>
      <c r="F291" s="53"/>
      <c r="G291" s="53"/>
      <c r="H291" s="53"/>
      <c r="I291" s="53"/>
    </row>
    <row r="292" spans="2:9">
      <c r="B292" s="54"/>
      <c r="C292" s="53"/>
      <c r="D292" s="53"/>
      <c r="E292" s="53"/>
      <c r="F292" s="53"/>
      <c r="G292" s="53"/>
      <c r="H292" s="53"/>
      <c r="I292" s="53"/>
    </row>
    <row r="293" spans="2:9">
      <c r="B293" s="54"/>
      <c r="C293" s="53"/>
      <c r="D293" s="53"/>
      <c r="E293" s="53"/>
      <c r="F293" s="53"/>
      <c r="G293" s="53"/>
      <c r="H293" s="53"/>
      <c r="I293" s="53"/>
    </row>
    <row r="294" spans="2:9">
      <c r="B294" s="54"/>
      <c r="C294" s="53"/>
      <c r="D294" s="53"/>
      <c r="E294" s="53"/>
      <c r="F294" s="53"/>
      <c r="G294" s="53"/>
      <c r="H294" s="53"/>
      <c r="I294" s="53"/>
    </row>
    <row r="295" spans="2:9">
      <c r="B295" s="54"/>
      <c r="C295" s="53"/>
      <c r="D295" s="53"/>
      <c r="E295" s="53"/>
      <c r="F295" s="53"/>
      <c r="G295" s="53"/>
      <c r="H295" s="53"/>
      <c r="I295" s="53"/>
    </row>
    <row r="296" spans="2:9">
      <c r="B296" s="54"/>
      <c r="C296" s="53"/>
      <c r="D296" s="53"/>
      <c r="E296" s="53"/>
      <c r="F296" s="53"/>
      <c r="G296" s="53"/>
      <c r="H296" s="53"/>
      <c r="I296" s="53"/>
    </row>
    <row r="297" spans="2:9">
      <c r="B297" s="54"/>
      <c r="C297" s="53"/>
      <c r="D297" s="53"/>
      <c r="E297" s="53"/>
      <c r="F297" s="53"/>
      <c r="G297" s="53"/>
      <c r="H297" s="53"/>
      <c r="I297" s="53"/>
    </row>
    <row r="298" spans="2:9">
      <c r="B298" s="54"/>
      <c r="C298" s="53"/>
      <c r="D298" s="53"/>
      <c r="E298" s="53"/>
      <c r="F298" s="53"/>
      <c r="G298" s="53"/>
      <c r="H298" s="53"/>
      <c r="I298" s="53"/>
    </row>
    <row r="299" spans="2:9">
      <c r="B299" s="54"/>
      <c r="C299" s="53"/>
      <c r="D299" s="53"/>
      <c r="E299" s="53"/>
      <c r="F299" s="53"/>
      <c r="G299" s="53"/>
      <c r="H299" s="53"/>
      <c r="I299" s="53"/>
    </row>
    <row r="300" spans="2:9">
      <c r="B300" s="54"/>
      <c r="C300" s="53"/>
      <c r="D300" s="53"/>
      <c r="E300" s="53"/>
      <c r="F300" s="53"/>
      <c r="G300" s="53"/>
      <c r="H300" s="53"/>
      <c r="I300" s="53"/>
    </row>
    <row r="301" spans="2:9">
      <c r="B301" s="54"/>
      <c r="C301" s="53"/>
      <c r="D301" s="53"/>
      <c r="E301" s="53"/>
      <c r="F301" s="53"/>
      <c r="G301" s="53"/>
      <c r="H301" s="53"/>
      <c r="I301" s="53"/>
    </row>
    <row r="302" spans="2:9">
      <c r="B302" s="54"/>
      <c r="C302" s="53"/>
      <c r="D302" s="53"/>
      <c r="E302" s="53"/>
      <c r="F302" s="53"/>
      <c r="G302" s="53"/>
      <c r="H302" s="53"/>
      <c r="I302" s="53"/>
    </row>
    <row r="303" spans="2:9">
      <c r="B303" s="54"/>
      <c r="C303" s="53"/>
      <c r="D303" s="53"/>
      <c r="E303" s="53"/>
      <c r="F303" s="53"/>
      <c r="G303" s="53"/>
      <c r="H303" s="53"/>
      <c r="I303" s="53"/>
    </row>
    <row r="304" spans="2:9">
      <c r="B304" s="54"/>
      <c r="C304" s="53"/>
      <c r="D304" s="53"/>
      <c r="E304" s="53"/>
      <c r="F304" s="53"/>
      <c r="G304" s="53"/>
      <c r="H304" s="53"/>
      <c r="I304" s="53"/>
    </row>
    <row r="305" spans="2:9">
      <c r="B305" s="54"/>
      <c r="C305" s="53"/>
      <c r="D305" s="53"/>
      <c r="E305" s="53"/>
      <c r="F305" s="53"/>
      <c r="G305" s="53"/>
      <c r="H305" s="53"/>
      <c r="I305" s="53"/>
    </row>
    <row r="306" spans="2:9">
      <c r="B306" s="54"/>
      <c r="C306" s="53"/>
      <c r="D306" s="53"/>
      <c r="E306" s="53"/>
      <c r="F306" s="53"/>
      <c r="G306" s="53"/>
      <c r="H306" s="53"/>
      <c r="I306" s="53"/>
    </row>
    <row r="307" spans="2:9">
      <c r="B307" s="54"/>
      <c r="C307" s="53"/>
      <c r="D307" s="53"/>
      <c r="E307" s="53"/>
      <c r="F307" s="53"/>
      <c r="G307" s="53"/>
      <c r="H307" s="53"/>
      <c r="I307" s="53"/>
    </row>
    <row r="308" spans="2:9">
      <c r="B308" s="54"/>
      <c r="C308" s="53"/>
      <c r="D308" s="53"/>
      <c r="E308" s="53"/>
      <c r="F308" s="53"/>
      <c r="G308" s="53"/>
      <c r="H308" s="53"/>
      <c r="I308" s="53"/>
    </row>
    <row r="309" spans="2:9">
      <c r="B309" s="54"/>
      <c r="C309" s="53"/>
      <c r="D309" s="53"/>
      <c r="E309" s="53"/>
      <c r="F309" s="53"/>
      <c r="G309" s="53"/>
      <c r="H309" s="53"/>
      <c r="I309" s="53"/>
    </row>
    <row r="310" spans="2:9">
      <c r="B310" s="54"/>
      <c r="C310" s="53"/>
      <c r="D310" s="53"/>
      <c r="E310" s="53"/>
      <c r="F310" s="53"/>
      <c r="G310" s="53"/>
      <c r="H310" s="53"/>
      <c r="I310" s="53"/>
    </row>
    <row r="311" spans="2:9">
      <c r="B311" s="54"/>
      <c r="C311" s="53"/>
      <c r="D311" s="53"/>
      <c r="E311" s="53"/>
      <c r="F311" s="53"/>
      <c r="G311" s="53"/>
      <c r="H311" s="53"/>
      <c r="I311" s="53"/>
    </row>
    <row r="312" spans="2:9">
      <c r="B312" s="54"/>
      <c r="C312" s="53"/>
      <c r="D312" s="53"/>
      <c r="E312" s="53"/>
      <c r="F312" s="53"/>
      <c r="G312" s="53"/>
      <c r="H312" s="53"/>
      <c r="I312" s="53"/>
    </row>
    <row r="313" spans="2:9">
      <c r="B313" s="54"/>
      <c r="C313" s="53"/>
      <c r="D313" s="53"/>
      <c r="E313" s="53"/>
      <c r="F313" s="53"/>
      <c r="G313" s="53"/>
      <c r="H313" s="53"/>
      <c r="I313" s="53"/>
    </row>
    <row r="314" spans="2:9">
      <c r="B314" s="54"/>
      <c r="C314" s="53"/>
      <c r="D314" s="53"/>
      <c r="E314" s="53"/>
      <c r="F314" s="53"/>
      <c r="G314" s="53"/>
      <c r="H314" s="53"/>
      <c r="I314" s="53"/>
    </row>
    <row r="315" spans="2:9">
      <c r="B315" s="54"/>
      <c r="C315" s="53"/>
      <c r="D315" s="53"/>
      <c r="E315" s="53"/>
      <c r="F315" s="53"/>
      <c r="G315" s="53"/>
      <c r="H315" s="53"/>
      <c r="I315" s="53"/>
    </row>
    <row r="316" spans="2:9">
      <c r="B316" s="54"/>
      <c r="C316" s="53"/>
      <c r="D316" s="53"/>
      <c r="E316" s="53"/>
      <c r="F316" s="53"/>
      <c r="G316" s="53"/>
      <c r="H316" s="53"/>
      <c r="I316" s="53"/>
    </row>
    <row r="317" spans="2:9">
      <c r="B317" s="54"/>
      <c r="C317" s="53"/>
      <c r="D317" s="53"/>
      <c r="E317" s="53"/>
      <c r="F317" s="53"/>
      <c r="G317" s="53"/>
      <c r="H317" s="53"/>
      <c r="I317" s="53"/>
    </row>
    <row r="318" spans="2:9">
      <c r="B318" s="54"/>
      <c r="C318" s="53"/>
      <c r="D318" s="53"/>
      <c r="E318" s="53"/>
      <c r="F318" s="53"/>
      <c r="G318" s="53"/>
      <c r="H318" s="53"/>
      <c r="I318" s="53"/>
    </row>
    <row r="319" spans="2:9">
      <c r="B319" s="54"/>
      <c r="C319" s="53"/>
      <c r="D319" s="53"/>
      <c r="E319" s="53"/>
      <c r="F319" s="53"/>
      <c r="G319" s="53"/>
      <c r="H319" s="53"/>
      <c r="I319" s="53"/>
    </row>
    <row r="320" spans="2:9">
      <c r="B320" s="54"/>
      <c r="C320" s="53"/>
      <c r="D320" s="53"/>
      <c r="E320" s="53"/>
      <c r="F320" s="53"/>
      <c r="G320" s="53"/>
      <c r="H320" s="53"/>
      <c r="I320" s="53"/>
    </row>
    <row r="321" spans="2:13">
      <c r="B321" s="54"/>
      <c r="C321" s="53"/>
      <c r="D321" s="53"/>
      <c r="E321" s="53"/>
      <c r="F321" s="53"/>
      <c r="G321" s="53"/>
      <c r="H321" s="53"/>
      <c r="I321" s="53"/>
    </row>
    <row r="322" spans="2:13">
      <c r="B322" s="54"/>
      <c r="C322" s="53"/>
      <c r="D322" s="53"/>
      <c r="E322" s="53"/>
      <c r="F322" s="53"/>
      <c r="G322" s="53"/>
      <c r="H322" s="53"/>
      <c r="I322" s="53"/>
    </row>
    <row r="323" spans="2:13">
      <c r="B323" s="54"/>
      <c r="C323" s="53"/>
      <c r="D323" s="53"/>
      <c r="E323" s="53"/>
      <c r="F323" s="53"/>
      <c r="G323" s="53"/>
      <c r="H323" s="53"/>
      <c r="I323" s="53"/>
    </row>
    <row r="324" spans="2:13">
      <c r="B324" s="54"/>
      <c r="C324" s="53"/>
      <c r="D324" s="53"/>
      <c r="E324" s="53"/>
      <c r="F324" s="53"/>
      <c r="G324" s="53"/>
      <c r="H324" s="53"/>
      <c r="I324" s="53"/>
    </row>
    <row r="325" spans="2:13">
      <c r="B325" s="54"/>
      <c r="C325" s="53"/>
      <c r="D325" s="53"/>
      <c r="E325" s="53"/>
      <c r="F325" s="53"/>
      <c r="G325" s="53"/>
      <c r="H325" s="53"/>
      <c r="I325" s="53"/>
    </row>
    <row r="326" spans="2:13">
      <c r="B326" s="54"/>
      <c r="C326" s="53"/>
      <c r="D326" s="53"/>
      <c r="E326" s="53"/>
      <c r="F326" s="53"/>
      <c r="G326" s="53"/>
      <c r="H326" s="53"/>
      <c r="I326" s="53"/>
    </row>
    <row r="327" spans="2:13">
      <c r="B327" s="54"/>
      <c r="C327" s="53"/>
      <c r="D327" s="53"/>
      <c r="E327" s="53"/>
      <c r="F327" s="53"/>
      <c r="G327" s="53"/>
      <c r="H327" s="53"/>
      <c r="I327" s="53"/>
    </row>
    <row r="328" spans="2:13">
      <c r="B328" s="54"/>
      <c r="C328" s="53"/>
      <c r="D328" s="53"/>
      <c r="E328" s="53"/>
      <c r="F328" s="50"/>
      <c r="G328" s="53"/>
      <c r="H328" s="53"/>
      <c r="I328" s="53"/>
    </row>
    <row r="329" spans="2:13">
      <c r="B329" s="54"/>
      <c r="C329" s="53"/>
      <c r="D329" s="53"/>
      <c r="E329" s="53"/>
      <c r="F329" s="53"/>
      <c r="G329" s="53"/>
      <c r="H329" s="53"/>
      <c r="I329" s="53"/>
    </row>
    <row r="330" spans="2:13">
      <c r="B330" s="54"/>
      <c r="C330" s="53"/>
      <c r="D330" s="53"/>
      <c r="E330" s="53"/>
      <c r="F330" s="53"/>
      <c r="G330" s="53"/>
      <c r="H330" s="53"/>
      <c r="I330" s="53"/>
    </row>
    <row r="331" spans="2:13">
      <c r="B331" s="54"/>
      <c r="C331" s="53"/>
      <c r="D331" s="53"/>
      <c r="E331" s="53"/>
      <c r="F331" s="53"/>
      <c r="G331" s="53"/>
      <c r="H331" s="53"/>
      <c r="I331" s="53"/>
    </row>
    <row r="332" spans="2:13">
      <c r="B332" s="54"/>
      <c r="C332" s="53"/>
      <c r="D332" s="53"/>
      <c r="E332" s="53"/>
      <c r="F332" s="53"/>
      <c r="G332" s="53"/>
      <c r="H332" s="53"/>
      <c r="I332" s="53"/>
    </row>
    <row r="333" spans="2:13">
      <c r="B333" s="54"/>
      <c r="C333" s="53"/>
      <c r="D333" s="53"/>
      <c r="E333" s="53"/>
      <c r="F333" s="53"/>
      <c r="G333" s="53"/>
      <c r="H333" s="53"/>
      <c r="I333" s="53"/>
    </row>
    <row r="334" spans="2:13">
      <c r="B334" s="54"/>
      <c r="C334" s="53"/>
      <c r="D334" s="53"/>
      <c r="E334" s="53"/>
      <c r="F334" s="53"/>
      <c r="G334" s="53"/>
      <c r="H334" s="53"/>
      <c r="I334" s="53"/>
      <c r="K334" s="4"/>
      <c r="L334" s="4"/>
      <c r="M334" s="4"/>
    </row>
    <row r="335" spans="2:13">
      <c r="B335" s="54"/>
      <c r="C335" s="53"/>
      <c r="D335" s="53"/>
      <c r="E335" s="53"/>
      <c r="F335" s="53"/>
      <c r="G335" s="53"/>
      <c r="H335" s="53"/>
      <c r="I335" s="53"/>
      <c r="K335" s="1"/>
      <c r="L335" s="1"/>
    </row>
    <row r="336" spans="2:13">
      <c r="B336" s="54"/>
      <c r="C336" s="53"/>
      <c r="D336" s="53"/>
      <c r="E336" s="53"/>
      <c r="F336" s="53"/>
      <c r="G336" s="53"/>
      <c r="H336" s="53"/>
      <c r="I336" s="53"/>
    </row>
    <row r="337" spans="2:9">
      <c r="B337" s="54"/>
      <c r="C337" s="53"/>
      <c r="D337" s="53"/>
      <c r="E337" s="53"/>
      <c r="F337" s="53"/>
      <c r="G337" s="53"/>
      <c r="H337" s="53"/>
      <c r="I337" s="53"/>
    </row>
  </sheetData>
  <sortState ref="B4:J261">
    <sortCondition ref="C4:C261"/>
  </sortState>
  <mergeCells count="1">
    <mergeCell ref="G5:H5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3:Z123"/>
  <sheetViews>
    <sheetView topLeftCell="K13" workbookViewId="0">
      <selection activeCell="AA25" sqref="AA25:AC27"/>
    </sheetView>
  </sheetViews>
  <sheetFormatPr baseColWidth="10" defaultColWidth="10.7109375" defaultRowHeight="15"/>
  <cols>
    <col min="3" max="3" width="9" bestFit="1" customWidth="1"/>
    <col min="4" max="5" width="10.42578125" bestFit="1" customWidth="1"/>
    <col min="6" max="6" width="8.28515625" bestFit="1" customWidth="1"/>
    <col min="7" max="7" width="11.5703125" bestFit="1" customWidth="1"/>
    <col min="8" max="8" width="7.42578125" bestFit="1" customWidth="1"/>
    <col min="9" max="9" width="5.7109375" bestFit="1" customWidth="1"/>
    <col min="10" max="10" width="11.7109375" bestFit="1" customWidth="1"/>
    <col min="11" max="11" width="4.28515625" bestFit="1" customWidth="1"/>
    <col min="12" max="12" width="11.7109375" bestFit="1" customWidth="1"/>
    <col min="15" max="15" width="9" bestFit="1" customWidth="1"/>
    <col min="16" max="17" width="10.42578125" bestFit="1" customWidth="1"/>
    <col min="18" max="18" width="8.28515625" bestFit="1" customWidth="1"/>
    <col min="19" max="19" width="11.5703125" bestFit="1" customWidth="1"/>
    <col min="20" max="20" width="4.7109375" bestFit="1" customWidth="1"/>
    <col min="21" max="21" width="7.42578125" bestFit="1" customWidth="1"/>
    <col min="22" max="22" width="7.42578125" customWidth="1"/>
    <col min="23" max="23" width="5.7109375" bestFit="1" customWidth="1"/>
    <col min="24" max="24" width="11.7109375" bestFit="1" customWidth="1"/>
    <col min="25" max="25" width="11.5703125" bestFit="1" customWidth="1"/>
    <col min="26" max="26" width="11.7109375" bestFit="1" customWidth="1"/>
    <col min="28" max="28" width="11" bestFit="1" customWidth="1"/>
  </cols>
  <sheetData>
    <row r="3" spans="2:26" ht="15.75" thickBot="1"/>
    <row r="4" spans="2:26" ht="21.75" thickBot="1">
      <c r="C4" s="116" t="s">
        <v>20</v>
      </c>
      <c r="D4" s="117"/>
      <c r="E4" s="117"/>
      <c r="F4" s="117"/>
      <c r="G4" s="117"/>
      <c r="H4" s="117"/>
      <c r="I4" s="117"/>
      <c r="J4" s="118"/>
    </row>
    <row r="6" spans="2:26">
      <c r="C6" s="9" t="s">
        <v>7</v>
      </c>
      <c r="D6" s="9" t="s">
        <v>0</v>
      </c>
      <c r="E6" s="9" t="s">
        <v>1</v>
      </c>
      <c r="F6" s="9" t="s">
        <v>376</v>
      </c>
      <c r="G6" s="9" t="s">
        <v>6</v>
      </c>
      <c r="H6" s="23" t="s">
        <v>5</v>
      </c>
      <c r="I6" s="23" t="s">
        <v>8</v>
      </c>
      <c r="J6" s="23" t="s">
        <v>3</v>
      </c>
      <c r="O6" s="9" t="s">
        <v>7</v>
      </c>
      <c r="P6" s="9" t="s">
        <v>0</v>
      </c>
      <c r="Q6" s="9" t="s">
        <v>1</v>
      </c>
      <c r="R6" s="9" t="s">
        <v>376</v>
      </c>
      <c r="S6" s="9" t="s">
        <v>6</v>
      </c>
      <c r="T6" s="23" t="s">
        <v>373</v>
      </c>
      <c r="U6" s="23" t="s">
        <v>5</v>
      </c>
      <c r="V6" s="23" t="s">
        <v>374</v>
      </c>
      <c r="W6" s="23" t="s">
        <v>8</v>
      </c>
      <c r="X6" s="23" t="s">
        <v>3</v>
      </c>
      <c r="Y6" s="25" t="s">
        <v>371</v>
      </c>
      <c r="Z6" s="25" t="s">
        <v>375</v>
      </c>
    </row>
    <row r="7" spans="2:26">
      <c r="B7">
        <v>3</v>
      </c>
      <c r="C7" s="30">
        <v>42430</v>
      </c>
      <c r="D7" s="27" t="s">
        <v>34</v>
      </c>
      <c r="E7" s="27" t="s">
        <v>35</v>
      </c>
      <c r="F7" s="27" t="s">
        <v>20</v>
      </c>
      <c r="G7" s="31" t="s">
        <v>19</v>
      </c>
      <c r="H7" s="24">
        <v>15800</v>
      </c>
      <c r="I7" s="24">
        <v>3595</v>
      </c>
      <c r="J7" s="26">
        <f t="shared" ref="J7:J38" si="0">H7*I7</f>
        <v>56801000</v>
      </c>
      <c r="O7" s="30">
        <v>42433</v>
      </c>
      <c r="P7" s="27" t="s">
        <v>71</v>
      </c>
      <c r="Q7" s="27" t="s">
        <v>72</v>
      </c>
      <c r="R7" s="27" t="s">
        <v>20</v>
      </c>
      <c r="S7" s="31" t="s">
        <v>33</v>
      </c>
      <c r="T7" s="31">
        <v>1</v>
      </c>
      <c r="U7" s="24">
        <v>10000</v>
      </c>
      <c r="V7" s="24"/>
      <c r="W7" s="24">
        <v>3885</v>
      </c>
      <c r="X7" s="24">
        <f t="shared" ref="X7:X38" si="1">U7*W7</f>
        <v>38850000</v>
      </c>
      <c r="Y7" s="9"/>
      <c r="Z7" s="9"/>
    </row>
    <row r="8" spans="2:26">
      <c r="B8">
        <v>3</v>
      </c>
      <c r="C8" s="30">
        <v>42430</v>
      </c>
      <c r="D8" s="27" t="s">
        <v>34</v>
      </c>
      <c r="E8" s="27" t="s">
        <v>35</v>
      </c>
      <c r="F8" s="27" t="s">
        <v>20</v>
      </c>
      <c r="G8" s="31" t="s">
        <v>14</v>
      </c>
      <c r="H8" s="24">
        <v>17900</v>
      </c>
      <c r="I8" s="24">
        <v>3380</v>
      </c>
      <c r="J8" s="26">
        <f t="shared" si="0"/>
        <v>60502000</v>
      </c>
      <c r="O8" s="30">
        <v>42437</v>
      </c>
      <c r="P8" s="27" t="s">
        <v>116</v>
      </c>
      <c r="Q8" s="27" t="s">
        <v>117</v>
      </c>
      <c r="R8" s="27" t="s">
        <v>20</v>
      </c>
      <c r="S8" s="31" t="s">
        <v>33</v>
      </c>
      <c r="T8" s="31">
        <v>1</v>
      </c>
      <c r="U8" s="24">
        <v>6000</v>
      </c>
      <c r="V8" s="24"/>
      <c r="W8" s="24">
        <v>3885</v>
      </c>
      <c r="X8" s="24">
        <f t="shared" si="1"/>
        <v>23310000</v>
      </c>
      <c r="Y8" s="9"/>
      <c r="Z8" s="9"/>
    </row>
    <row r="9" spans="2:26">
      <c r="B9">
        <v>3</v>
      </c>
      <c r="C9" s="30">
        <v>42433</v>
      </c>
      <c r="D9" s="27" t="s">
        <v>69</v>
      </c>
      <c r="E9" s="27" t="s">
        <v>70</v>
      </c>
      <c r="F9" s="27" t="s">
        <v>20</v>
      </c>
      <c r="G9" s="31" t="s">
        <v>14</v>
      </c>
      <c r="H9" s="24">
        <v>15000</v>
      </c>
      <c r="I9" s="24">
        <v>3380</v>
      </c>
      <c r="J9" s="24">
        <f t="shared" si="0"/>
        <v>50700000</v>
      </c>
      <c r="O9" s="30">
        <v>42444</v>
      </c>
      <c r="P9" s="27" t="s">
        <v>185</v>
      </c>
      <c r="Q9" s="27" t="s">
        <v>186</v>
      </c>
      <c r="R9" s="27" t="s">
        <v>20</v>
      </c>
      <c r="S9" s="31" t="s">
        <v>33</v>
      </c>
      <c r="T9" s="31">
        <v>1</v>
      </c>
      <c r="U9" s="24">
        <v>5000</v>
      </c>
      <c r="V9" s="24"/>
      <c r="W9" s="24">
        <v>3885</v>
      </c>
      <c r="X9" s="26">
        <f t="shared" si="1"/>
        <v>19425000</v>
      </c>
      <c r="Y9" s="9"/>
      <c r="Z9" s="9"/>
    </row>
    <row r="10" spans="2:26">
      <c r="B10">
        <v>3</v>
      </c>
      <c r="C10" s="30">
        <v>42433</v>
      </c>
      <c r="D10" s="27" t="s">
        <v>71</v>
      </c>
      <c r="E10" s="27" t="s">
        <v>72</v>
      </c>
      <c r="F10" s="27" t="s">
        <v>20</v>
      </c>
      <c r="G10" s="31" t="s">
        <v>14</v>
      </c>
      <c r="H10" s="24">
        <v>10000</v>
      </c>
      <c r="I10" s="24">
        <v>3380</v>
      </c>
      <c r="J10" s="24">
        <f t="shared" si="0"/>
        <v>33800000</v>
      </c>
      <c r="O10" s="30">
        <v>42448</v>
      </c>
      <c r="P10" s="27" t="s">
        <v>229</v>
      </c>
      <c r="Q10" s="27" t="s">
        <v>230</v>
      </c>
      <c r="R10" s="27" t="s">
        <v>20</v>
      </c>
      <c r="S10" s="31" t="s">
        <v>33</v>
      </c>
      <c r="T10" s="31">
        <v>1</v>
      </c>
      <c r="U10" s="24">
        <v>10000</v>
      </c>
      <c r="V10" s="24"/>
      <c r="W10" s="24">
        <v>3885</v>
      </c>
      <c r="X10" s="26">
        <f t="shared" si="1"/>
        <v>38850000</v>
      </c>
      <c r="Y10" s="9"/>
      <c r="Z10" s="9"/>
    </row>
    <row r="11" spans="2:26">
      <c r="B11">
        <v>3</v>
      </c>
      <c r="C11" s="30">
        <v>42433</v>
      </c>
      <c r="D11" s="27" t="s">
        <v>71</v>
      </c>
      <c r="E11" s="27" t="s">
        <v>72</v>
      </c>
      <c r="F11" s="27" t="s">
        <v>20</v>
      </c>
      <c r="G11" s="31" t="s">
        <v>33</v>
      </c>
      <c r="H11" s="24">
        <v>10000</v>
      </c>
      <c r="I11" s="24">
        <v>3885</v>
      </c>
      <c r="J11" s="24">
        <f t="shared" si="0"/>
        <v>38850000</v>
      </c>
      <c r="O11" s="30">
        <v>42450</v>
      </c>
      <c r="P11" s="27" t="s">
        <v>258</v>
      </c>
      <c r="Q11" s="27" t="s">
        <v>259</v>
      </c>
      <c r="R11" s="27" t="s">
        <v>20</v>
      </c>
      <c r="S11" s="31" t="s">
        <v>33</v>
      </c>
      <c r="T11" s="31">
        <v>1</v>
      </c>
      <c r="U11" s="24">
        <v>5000</v>
      </c>
      <c r="V11" s="24"/>
      <c r="W11" s="24">
        <v>3885</v>
      </c>
      <c r="X11" s="26">
        <f t="shared" si="1"/>
        <v>19425000</v>
      </c>
      <c r="Y11" s="9"/>
      <c r="Z11" s="9"/>
    </row>
    <row r="12" spans="2:26">
      <c r="B12">
        <v>3</v>
      </c>
      <c r="C12" s="30">
        <v>42433</v>
      </c>
      <c r="D12" s="27" t="s">
        <v>90</v>
      </c>
      <c r="E12" s="27" t="s">
        <v>91</v>
      </c>
      <c r="F12" s="27" t="s">
        <v>20</v>
      </c>
      <c r="G12" s="31" t="s">
        <v>19</v>
      </c>
      <c r="H12" s="24">
        <v>15000</v>
      </c>
      <c r="I12" s="24">
        <v>3410</v>
      </c>
      <c r="J12" s="24">
        <f t="shared" si="0"/>
        <v>51150000</v>
      </c>
      <c r="O12" s="30">
        <v>42460</v>
      </c>
      <c r="P12" s="27" t="s">
        <v>364</v>
      </c>
      <c r="Q12" s="27" t="s">
        <v>365</v>
      </c>
      <c r="R12" s="27" t="s">
        <v>20</v>
      </c>
      <c r="S12" s="31" t="s">
        <v>33</v>
      </c>
      <c r="T12" s="31">
        <v>1</v>
      </c>
      <c r="U12" s="24">
        <v>5000</v>
      </c>
      <c r="V12" s="24">
        <f>U12+U11+U10+U9+U8+U7</f>
        <v>41000</v>
      </c>
      <c r="W12" s="24">
        <v>3885</v>
      </c>
      <c r="X12" s="26">
        <f t="shared" si="1"/>
        <v>19425000</v>
      </c>
      <c r="Y12" s="9" t="str">
        <f>S12</f>
        <v>Nafta Unica 90</v>
      </c>
      <c r="Z12" s="22">
        <f>SUM(X7:X12)</f>
        <v>159285000</v>
      </c>
    </row>
    <row r="13" spans="2:26">
      <c r="B13">
        <v>3</v>
      </c>
      <c r="C13" s="30">
        <v>42436</v>
      </c>
      <c r="D13" s="27" t="s">
        <v>99</v>
      </c>
      <c r="E13" s="27" t="s">
        <v>100</v>
      </c>
      <c r="F13" s="27" t="s">
        <v>20</v>
      </c>
      <c r="G13" s="31" t="s">
        <v>19</v>
      </c>
      <c r="H13" s="24">
        <v>21700</v>
      </c>
      <c r="I13" s="24">
        <v>3410</v>
      </c>
      <c r="J13" s="24">
        <f t="shared" si="0"/>
        <v>73997000</v>
      </c>
      <c r="O13" s="30">
        <v>42430</v>
      </c>
      <c r="P13" s="27" t="s">
        <v>34</v>
      </c>
      <c r="Q13" s="27" t="s">
        <v>35</v>
      </c>
      <c r="R13" s="27" t="s">
        <v>20</v>
      </c>
      <c r="S13" s="31" t="s">
        <v>14</v>
      </c>
      <c r="T13" s="31">
        <v>3</v>
      </c>
      <c r="U13" s="24">
        <v>17900</v>
      </c>
      <c r="V13" s="24"/>
      <c r="W13" s="24">
        <v>3380</v>
      </c>
      <c r="X13" s="26">
        <f t="shared" si="1"/>
        <v>60502000</v>
      </c>
      <c r="Y13" s="9"/>
      <c r="Z13" s="9"/>
    </row>
    <row r="14" spans="2:26">
      <c r="B14">
        <v>3</v>
      </c>
      <c r="C14" s="30">
        <v>42438</v>
      </c>
      <c r="D14" s="27" t="s">
        <v>103</v>
      </c>
      <c r="E14" s="27" t="s">
        <v>104</v>
      </c>
      <c r="F14" s="27" t="s">
        <v>20</v>
      </c>
      <c r="G14" s="31" t="s">
        <v>19</v>
      </c>
      <c r="H14" s="24">
        <v>35000</v>
      </c>
      <c r="I14" s="24">
        <v>3410</v>
      </c>
      <c r="J14" s="24">
        <f t="shared" si="0"/>
        <v>119350000</v>
      </c>
      <c r="O14" s="30">
        <v>42433</v>
      </c>
      <c r="P14" s="27" t="s">
        <v>69</v>
      </c>
      <c r="Q14" s="27" t="s">
        <v>70</v>
      </c>
      <c r="R14" s="27" t="s">
        <v>20</v>
      </c>
      <c r="S14" s="31" t="s">
        <v>14</v>
      </c>
      <c r="T14" s="31">
        <v>3</v>
      </c>
      <c r="U14" s="24">
        <v>15000</v>
      </c>
      <c r="V14" s="24"/>
      <c r="W14" s="24">
        <v>3380</v>
      </c>
      <c r="X14" s="24">
        <f t="shared" si="1"/>
        <v>50700000</v>
      </c>
      <c r="Y14" s="9"/>
      <c r="Z14" s="9"/>
    </row>
    <row r="15" spans="2:26">
      <c r="B15">
        <v>3</v>
      </c>
      <c r="C15" s="30">
        <v>42436</v>
      </c>
      <c r="D15" s="27" t="s">
        <v>106</v>
      </c>
      <c r="E15" s="27" t="s">
        <v>107</v>
      </c>
      <c r="F15" s="27" t="s">
        <v>20</v>
      </c>
      <c r="G15" s="31" t="s">
        <v>19</v>
      </c>
      <c r="H15" s="24">
        <v>10000</v>
      </c>
      <c r="I15" s="24">
        <v>3595</v>
      </c>
      <c r="J15" s="24">
        <f t="shared" si="0"/>
        <v>35950000</v>
      </c>
      <c r="O15" s="30">
        <v>42433</v>
      </c>
      <c r="P15" s="27" t="s">
        <v>71</v>
      </c>
      <c r="Q15" s="27" t="s">
        <v>72</v>
      </c>
      <c r="R15" s="27" t="s">
        <v>20</v>
      </c>
      <c r="S15" s="31" t="s">
        <v>14</v>
      </c>
      <c r="T15" s="31">
        <v>3</v>
      </c>
      <c r="U15" s="24">
        <v>10000</v>
      </c>
      <c r="V15" s="24"/>
      <c r="W15" s="24">
        <v>3380</v>
      </c>
      <c r="X15" s="24">
        <f t="shared" si="1"/>
        <v>33800000</v>
      </c>
      <c r="Y15" s="9"/>
      <c r="Z15" s="9"/>
    </row>
    <row r="16" spans="2:26">
      <c r="B16">
        <v>3</v>
      </c>
      <c r="C16" s="30">
        <v>42436</v>
      </c>
      <c r="D16" s="27" t="s">
        <v>106</v>
      </c>
      <c r="E16" s="27" t="s">
        <v>107</v>
      </c>
      <c r="F16" s="27" t="s">
        <v>20</v>
      </c>
      <c r="G16" s="31" t="s">
        <v>14</v>
      </c>
      <c r="H16" s="24">
        <v>25000</v>
      </c>
      <c r="I16" s="24">
        <v>3380</v>
      </c>
      <c r="J16" s="24">
        <f t="shared" si="0"/>
        <v>84500000</v>
      </c>
      <c r="O16" s="30">
        <v>42436</v>
      </c>
      <c r="P16" s="27" t="s">
        <v>106</v>
      </c>
      <c r="Q16" s="27" t="s">
        <v>107</v>
      </c>
      <c r="R16" s="27" t="s">
        <v>20</v>
      </c>
      <c r="S16" s="31" t="s">
        <v>14</v>
      </c>
      <c r="T16" s="31">
        <v>3</v>
      </c>
      <c r="U16" s="24">
        <v>25000</v>
      </c>
      <c r="V16" s="24"/>
      <c r="W16" s="24">
        <v>3380</v>
      </c>
      <c r="X16" s="24">
        <f t="shared" si="1"/>
        <v>84500000</v>
      </c>
      <c r="Y16" s="9"/>
      <c r="Z16" s="9"/>
    </row>
    <row r="17" spans="2:26">
      <c r="B17">
        <v>3</v>
      </c>
      <c r="C17" s="30">
        <v>42437</v>
      </c>
      <c r="D17" s="27" t="s">
        <v>116</v>
      </c>
      <c r="E17" s="27" t="s">
        <v>117</v>
      </c>
      <c r="F17" s="27" t="s">
        <v>20</v>
      </c>
      <c r="G17" s="31" t="s">
        <v>19</v>
      </c>
      <c r="H17" s="24">
        <v>6000</v>
      </c>
      <c r="I17" s="24">
        <v>3595</v>
      </c>
      <c r="J17" s="24">
        <f t="shared" si="0"/>
        <v>21570000</v>
      </c>
      <c r="O17" s="30">
        <v>42438</v>
      </c>
      <c r="P17" s="27" t="s">
        <v>132</v>
      </c>
      <c r="Q17" s="27" t="s">
        <v>133</v>
      </c>
      <c r="R17" s="27" t="s">
        <v>20</v>
      </c>
      <c r="S17" s="31" t="s">
        <v>14</v>
      </c>
      <c r="T17" s="31">
        <v>3</v>
      </c>
      <c r="U17" s="24">
        <v>20000</v>
      </c>
      <c r="V17" s="24"/>
      <c r="W17" s="24">
        <v>3380</v>
      </c>
      <c r="X17" s="24">
        <f t="shared" si="1"/>
        <v>67600000</v>
      </c>
      <c r="Y17" s="9"/>
      <c r="Z17" s="9"/>
    </row>
    <row r="18" spans="2:26">
      <c r="B18">
        <v>3</v>
      </c>
      <c r="C18" s="30">
        <v>42437</v>
      </c>
      <c r="D18" s="27" t="s">
        <v>116</v>
      </c>
      <c r="E18" s="27" t="s">
        <v>117</v>
      </c>
      <c r="F18" s="27" t="s">
        <v>20</v>
      </c>
      <c r="G18" s="31" t="s">
        <v>33</v>
      </c>
      <c r="H18" s="24">
        <v>6000</v>
      </c>
      <c r="I18" s="24">
        <v>3885</v>
      </c>
      <c r="J18" s="24">
        <f t="shared" si="0"/>
        <v>23310000</v>
      </c>
      <c r="O18" s="30">
        <v>42440</v>
      </c>
      <c r="P18" s="27" t="s">
        <v>144</v>
      </c>
      <c r="Q18" s="27" t="s">
        <v>145</v>
      </c>
      <c r="R18" s="27" t="s">
        <v>20</v>
      </c>
      <c r="S18" s="31" t="s">
        <v>14</v>
      </c>
      <c r="T18" s="31">
        <v>3</v>
      </c>
      <c r="U18" s="24">
        <v>15800</v>
      </c>
      <c r="V18" s="24"/>
      <c r="W18" s="24">
        <v>3380</v>
      </c>
      <c r="X18" s="24">
        <f t="shared" si="1"/>
        <v>53404000</v>
      </c>
      <c r="Y18" s="9"/>
      <c r="Z18" s="9"/>
    </row>
    <row r="19" spans="2:26">
      <c r="B19">
        <v>3</v>
      </c>
      <c r="C19" s="30">
        <v>42438</v>
      </c>
      <c r="D19" s="27" t="s">
        <v>132</v>
      </c>
      <c r="E19" s="27" t="s">
        <v>133</v>
      </c>
      <c r="F19" s="27" t="s">
        <v>20</v>
      </c>
      <c r="G19" s="31" t="s">
        <v>19</v>
      </c>
      <c r="H19" s="24">
        <v>15000</v>
      </c>
      <c r="I19" s="24">
        <v>3595</v>
      </c>
      <c r="J19" s="24">
        <f t="shared" si="0"/>
        <v>53925000</v>
      </c>
      <c r="O19" s="30">
        <v>42440</v>
      </c>
      <c r="P19" s="27" t="s">
        <v>146</v>
      </c>
      <c r="Q19" s="27" t="s">
        <v>147</v>
      </c>
      <c r="R19" s="27" t="s">
        <v>20</v>
      </c>
      <c r="S19" s="31" t="s">
        <v>14</v>
      </c>
      <c r="T19" s="31">
        <v>3</v>
      </c>
      <c r="U19" s="24">
        <v>6000</v>
      </c>
      <c r="V19" s="24"/>
      <c r="W19" s="24">
        <v>3380</v>
      </c>
      <c r="X19" s="24">
        <f t="shared" si="1"/>
        <v>20280000</v>
      </c>
      <c r="Y19" s="9"/>
      <c r="Z19" s="9"/>
    </row>
    <row r="20" spans="2:26">
      <c r="B20">
        <v>3</v>
      </c>
      <c r="C20" s="30">
        <v>42438</v>
      </c>
      <c r="D20" s="27" t="s">
        <v>132</v>
      </c>
      <c r="E20" s="27" t="s">
        <v>133</v>
      </c>
      <c r="F20" s="27" t="s">
        <v>20</v>
      </c>
      <c r="G20" s="31" t="s">
        <v>14</v>
      </c>
      <c r="H20" s="24">
        <v>20000</v>
      </c>
      <c r="I20" s="24">
        <v>3380</v>
      </c>
      <c r="J20" s="24">
        <f t="shared" si="0"/>
        <v>67600000</v>
      </c>
      <c r="O20" s="30">
        <v>42443</v>
      </c>
      <c r="P20" s="27" t="s">
        <v>170</v>
      </c>
      <c r="Q20" s="27" t="s">
        <v>171</v>
      </c>
      <c r="R20" s="27" t="s">
        <v>20</v>
      </c>
      <c r="S20" s="31" t="s">
        <v>14</v>
      </c>
      <c r="T20" s="31">
        <v>3</v>
      </c>
      <c r="U20" s="24">
        <v>15800</v>
      </c>
      <c r="V20" s="24"/>
      <c r="W20" s="24">
        <v>3380</v>
      </c>
      <c r="X20" s="24">
        <f t="shared" si="1"/>
        <v>53404000</v>
      </c>
      <c r="Y20" s="9"/>
      <c r="Z20" s="9"/>
    </row>
    <row r="21" spans="2:26">
      <c r="B21">
        <v>3</v>
      </c>
      <c r="C21" s="30">
        <v>42440</v>
      </c>
      <c r="D21" s="27" t="s">
        <v>144</v>
      </c>
      <c r="E21" s="27" t="s">
        <v>145</v>
      </c>
      <c r="F21" s="27" t="s">
        <v>20</v>
      </c>
      <c r="G21" s="31" t="s">
        <v>14</v>
      </c>
      <c r="H21" s="24">
        <v>15800</v>
      </c>
      <c r="I21" s="24">
        <v>3380</v>
      </c>
      <c r="J21" s="24">
        <f t="shared" si="0"/>
        <v>53404000</v>
      </c>
      <c r="O21" s="30">
        <v>42444</v>
      </c>
      <c r="P21" s="27" t="s">
        <v>185</v>
      </c>
      <c r="Q21" s="27" t="s">
        <v>186</v>
      </c>
      <c r="R21" s="27" t="s">
        <v>20</v>
      </c>
      <c r="S21" s="31" t="s">
        <v>14</v>
      </c>
      <c r="T21" s="31">
        <v>3</v>
      </c>
      <c r="U21" s="24">
        <v>15000</v>
      </c>
      <c r="V21" s="24"/>
      <c r="W21" s="24">
        <v>3380</v>
      </c>
      <c r="X21" s="26">
        <f t="shared" si="1"/>
        <v>50700000</v>
      </c>
      <c r="Y21" s="9"/>
      <c r="Z21" s="9"/>
    </row>
    <row r="22" spans="2:26">
      <c r="B22">
        <v>3</v>
      </c>
      <c r="C22" s="30">
        <v>42440</v>
      </c>
      <c r="D22" s="27" t="s">
        <v>146</v>
      </c>
      <c r="E22" s="27" t="s">
        <v>147</v>
      </c>
      <c r="F22" s="27" t="s">
        <v>20</v>
      </c>
      <c r="G22" s="31" t="s">
        <v>19</v>
      </c>
      <c r="H22" s="24">
        <v>6000</v>
      </c>
      <c r="I22" s="24">
        <v>3595</v>
      </c>
      <c r="J22" s="24">
        <f t="shared" si="0"/>
        <v>21570000</v>
      </c>
      <c r="O22" s="30">
        <v>42445</v>
      </c>
      <c r="P22" s="27" t="s">
        <v>189</v>
      </c>
      <c r="Q22" s="27" t="s">
        <v>190</v>
      </c>
      <c r="R22" s="27" t="s">
        <v>20</v>
      </c>
      <c r="S22" s="31" t="s">
        <v>14</v>
      </c>
      <c r="T22" s="31">
        <v>3</v>
      </c>
      <c r="U22" s="24">
        <v>6000</v>
      </c>
      <c r="V22" s="24"/>
      <c r="W22" s="24">
        <v>3380</v>
      </c>
      <c r="X22" s="26">
        <f t="shared" si="1"/>
        <v>20280000</v>
      </c>
      <c r="Y22" s="9"/>
      <c r="Z22" s="9"/>
    </row>
    <row r="23" spans="2:26">
      <c r="B23">
        <v>3</v>
      </c>
      <c r="C23" s="30">
        <v>42440</v>
      </c>
      <c r="D23" s="27" t="s">
        <v>146</v>
      </c>
      <c r="E23" s="27" t="s">
        <v>147</v>
      </c>
      <c r="F23" s="27" t="s">
        <v>20</v>
      </c>
      <c r="G23" s="31" t="s">
        <v>14</v>
      </c>
      <c r="H23" s="24">
        <v>6000</v>
      </c>
      <c r="I23" s="24">
        <v>3380</v>
      </c>
      <c r="J23" s="24">
        <f t="shared" si="0"/>
        <v>20280000</v>
      </c>
      <c r="O23" s="30">
        <v>42447</v>
      </c>
      <c r="P23" s="27" t="s">
        <v>205</v>
      </c>
      <c r="Q23" s="27" t="s">
        <v>206</v>
      </c>
      <c r="R23" s="27" t="s">
        <v>20</v>
      </c>
      <c r="S23" s="31" t="s">
        <v>14</v>
      </c>
      <c r="T23" s="31">
        <v>3</v>
      </c>
      <c r="U23" s="24">
        <v>5000</v>
      </c>
      <c r="V23" s="24"/>
      <c r="W23" s="24">
        <v>3380</v>
      </c>
      <c r="X23" s="26">
        <f t="shared" si="1"/>
        <v>16900000</v>
      </c>
      <c r="Y23" s="9"/>
      <c r="Z23" s="9"/>
    </row>
    <row r="24" spans="2:26">
      <c r="B24">
        <v>3</v>
      </c>
      <c r="C24" s="30">
        <v>42440</v>
      </c>
      <c r="D24" s="27" t="s">
        <v>148</v>
      </c>
      <c r="E24" s="27" t="s">
        <v>149</v>
      </c>
      <c r="F24" s="27" t="s">
        <v>20</v>
      </c>
      <c r="G24" s="31" t="s">
        <v>19</v>
      </c>
      <c r="H24" s="24">
        <v>5900</v>
      </c>
      <c r="I24" s="24">
        <v>3595</v>
      </c>
      <c r="J24" s="24">
        <f t="shared" si="0"/>
        <v>21210500</v>
      </c>
      <c r="O24" s="30">
        <v>42447</v>
      </c>
      <c r="P24" s="27" t="s">
        <v>207</v>
      </c>
      <c r="Q24" s="27" t="s">
        <v>208</v>
      </c>
      <c r="R24" s="27" t="s">
        <v>20</v>
      </c>
      <c r="S24" s="31" t="s">
        <v>14</v>
      </c>
      <c r="T24" s="31">
        <v>3</v>
      </c>
      <c r="U24" s="24">
        <v>5900</v>
      </c>
      <c r="V24" s="24"/>
      <c r="W24" s="24">
        <v>3380</v>
      </c>
      <c r="X24" s="26">
        <f t="shared" si="1"/>
        <v>19942000</v>
      </c>
      <c r="Y24" s="9"/>
      <c r="Z24" s="9"/>
    </row>
    <row r="25" spans="2:26">
      <c r="B25">
        <v>3</v>
      </c>
      <c r="C25" s="30">
        <v>42443</v>
      </c>
      <c r="D25" s="27" t="s">
        <v>170</v>
      </c>
      <c r="E25" s="27" t="s">
        <v>171</v>
      </c>
      <c r="F25" s="27" t="s">
        <v>20</v>
      </c>
      <c r="G25" s="31" t="s">
        <v>14</v>
      </c>
      <c r="H25" s="24">
        <v>15800</v>
      </c>
      <c r="I25" s="24">
        <v>3380</v>
      </c>
      <c r="J25" s="24">
        <f t="shared" si="0"/>
        <v>53404000</v>
      </c>
      <c r="O25" s="30">
        <v>42447</v>
      </c>
      <c r="P25" s="27" t="s">
        <v>209</v>
      </c>
      <c r="Q25" s="27" t="s">
        <v>210</v>
      </c>
      <c r="R25" s="27" t="s">
        <v>20</v>
      </c>
      <c r="S25" s="31" t="s">
        <v>14</v>
      </c>
      <c r="T25" s="31">
        <v>3</v>
      </c>
      <c r="U25" s="24">
        <v>20000</v>
      </c>
      <c r="V25" s="24"/>
      <c r="W25" s="24">
        <v>3380</v>
      </c>
      <c r="X25" s="26">
        <f t="shared" si="1"/>
        <v>67600000</v>
      </c>
      <c r="Y25" s="9"/>
      <c r="Z25" s="9"/>
    </row>
    <row r="26" spans="2:26">
      <c r="B26">
        <v>3</v>
      </c>
      <c r="C26" s="30">
        <v>42444</v>
      </c>
      <c r="D26" s="27" t="s">
        <v>185</v>
      </c>
      <c r="E26" s="27" t="s">
        <v>186</v>
      </c>
      <c r="F26" s="27" t="s">
        <v>20</v>
      </c>
      <c r="G26" s="31" t="s">
        <v>19</v>
      </c>
      <c r="H26" s="24">
        <v>15000</v>
      </c>
      <c r="I26" s="24">
        <v>3595</v>
      </c>
      <c r="J26" s="26">
        <f t="shared" si="0"/>
        <v>53925000</v>
      </c>
      <c r="O26" s="30">
        <v>42448</v>
      </c>
      <c r="P26" s="27" t="s">
        <v>229</v>
      </c>
      <c r="Q26" s="27" t="s">
        <v>230</v>
      </c>
      <c r="R26" s="27" t="s">
        <v>20</v>
      </c>
      <c r="S26" s="31" t="s">
        <v>14</v>
      </c>
      <c r="T26" s="31">
        <v>3</v>
      </c>
      <c r="U26" s="24">
        <v>11800</v>
      </c>
      <c r="V26" s="24"/>
      <c r="W26" s="24">
        <v>3380</v>
      </c>
      <c r="X26" s="26">
        <f t="shared" si="1"/>
        <v>39884000</v>
      </c>
      <c r="Y26" s="9"/>
      <c r="Z26" s="9"/>
    </row>
    <row r="27" spans="2:26">
      <c r="B27">
        <v>3</v>
      </c>
      <c r="C27" s="30">
        <v>42444</v>
      </c>
      <c r="D27" s="27" t="s">
        <v>185</v>
      </c>
      <c r="E27" s="27" t="s">
        <v>186</v>
      </c>
      <c r="F27" s="27" t="s">
        <v>20</v>
      </c>
      <c r="G27" s="31" t="s">
        <v>14</v>
      </c>
      <c r="H27" s="24">
        <v>15000</v>
      </c>
      <c r="I27" s="24">
        <v>3380</v>
      </c>
      <c r="J27" s="26">
        <f t="shared" si="0"/>
        <v>50700000</v>
      </c>
      <c r="O27" s="30">
        <v>42450</v>
      </c>
      <c r="P27" s="27" t="s">
        <v>258</v>
      </c>
      <c r="Q27" s="27" t="s">
        <v>259</v>
      </c>
      <c r="R27" s="27" t="s">
        <v>20</v>
      </c>
      <c r="S27" s="31" t="s">
        <v>14</v>
      </c>
      <c r="T27" s="31">
        <v>3</v>
      </c>
      <c r="U27" s="24">
        <v>20000</v>
      </c>
      <c r="V27" s="24"/>
      <c r="W27" s="24">
        <v>3595</v>
      </c>
      <c r="X27" s="26">
        <f t="shared" si="1"/>
        <v>71900000</v>
      </c>
      <c r="Y27" s="9"/>
      <c r="Z27" s="9"/>
    </row>
    <row r="28" spans="2:26">
      <c r="B28">
        <v>3</v>
      </c>
      <c r="C28" s="30">
        <v>42444</v>
      </c>
      <c r="D28" s="27" t="s">
        <v>185</v>
      </c>
      <c r="E28" s="27" t="s">
        <v>186</v>
      </c>
      <c r="F28" s="27" t="s">
        <v>20</v>
      </c>
      <c r="G28" s="31" t="s">
        <v>33</v>
      </c>
      <c r="H28" s="24">
        <v>5000</v>
      </c>
      <c r="I28" s="24">
        <v>3885</v>
      </c>
      <c r="J28" s="26">
        <f t="shared" si="0"/>
        <v>19425000</v>
      </c>
      <c r="O28" s="30">
        <v>42451</v>
      </c>
      <c r="P28" s="27" t="s">
        <v>268</v>
      </c>
      <c r="Q28" s="27" t="s">
        <v>269</v>
      </c>
      <c r="R28" s="27" t="s">
        <v>20</v>
      </c>
      <c r="S28" s="31" t="s">
        <v>14</v>
      </c>
      <c r="T28" s="31">
        <v>3</v>
      </c>
      <c r="U28" s="24">
        <v>15800</v>
      </c>
      <c r="V28" s="24"/>
      <c r="W28" s="24">
        <v>3380</v>
      </c>
      <c r="X28" s="26">
        <f t="shared" si="1"/>
        <v>53404000</v>
      </c>
      <c r="Y28" s="9"/>
      <c r="Z28" s="9"/>
    </row>
    <row r="29" spans="2:26">
      <c r="B29">
        <v>3</v>
      </c>
      <c r="C29" s="30">
        <v>42445</v>
      </c>
      <c r="D29" s="27" t="s">
        <v>189</v>
      </c>
      <c r="E29" s="27" t="s">
        <v>190</v>
      </c>
      <c r="F29" s="27" t="s">
        <v>20</v>
      </c>
      <c r="G29" s="31" t="s">
        <v>19</v>
      </c>
      <c r="H29" s="24">
        <v>6000</v>
      </c>
      <c r="I29" s="24">
        <v>3595</v>
      </c>
      <c r="J29" s="26">
        <f t="shared" si="0"/>
        <v>21570000</v>
      </c>
      <c r="O29" s="30">
        <v>42451</v>
      </c>
      <c r="P29" s="27" t="s">
        <v>270</v>
      </c>
      <c r="Q29" s="27" t="s">
        <v>271</v>
      </c>
      <c r="R29" s="27" t="s">
        <v>20</v>
      </c>
      <c r="S29" s="31" t="s">
        <v>14</v>
      </c>
      <c r="T29" s="31">
        <v>3</v>
      </c>
      <c r="U29" s="24">
        <v>6000</v>
      </c>
      <c r="V29" s="24"/>
      <c r="W29" s="24">
        <v>3380</v>
      </c>
      <c r="X29" s="26">
        <f t="shared" si="1"/>
        <v>20280000</v>
      </c>
      <c r="Y29" s="9"/>
      <c r="Z29" s="9"/>
    </row>
    <row r="30" spans="2:26">
      <c r="B30">
        <v>3</v>
      </c>
      <c r="C30" s="30">
        <v>42445</v>
      </c>
      <c r="D30" s="27" t="s">
        <v>189</v>
      </c>
      <c r="E30" s="27" t="s">
        <v>190</v>
      </c>
      <c r="F30" s="27" t="s">
        <v>20</v>
      </c>
      <c r="G30" s="31" t="s">
        <v>14</v>
      </c>
      <c r="H30" s="24">
        <v>6000</v>
      </c>
      <c r="I30" s="24">
        <v>3380</v>
      </c>
      <c r="J30" s="26">
        <f t="shared" si="0"/>
        <v>20280000</v>
      </c>
      <c r="O30" s="30">
        <v>42451</v>
      </c>
      <c r="P30" s="27" t="s">
        <v>272</v>
      </c>
      <c r="Q30" s="27" t="s">
        <v>273</v>
      </c>
      <c r="R30" s="27" t="s">
        <v>20</v>
      </c>
      <c r="S30" s="31" t="s">
        <v>14</v>
      </c>
      <c r="T30" s="31">
        <v>3</v>
      </c>
      <c r="U30" s="24">
        <v>5900</v>
      </c>
      <c r="V30" s="24"/>
      <c r="W30" s="24">
        <v>3380</v>
      </c>
      <c r="X30" s="26">
        <f t="shared" si="1"/>
        <v>19942000</v>
      </c>
      <c r="Y30" s="9"/>
      <c r="Z30" s="9"/>
    </row>
    <row r="31" spans="2:26">
      <c r="B31">
        <v>3</v>
      </c>
      <c r="C31" s="30">
        <v>42447</v>
      </c>
      <c r="D31" s="27" t="s">
        <v>205</v>
      </c>
      <c r="E31" s="27" t="s">
        <v>206</v>
      </c>
      <c r="F31" s="27" t="s">
        <v>20</v>
      </c>
      <c r="G31" s="31" t="s">
        <v>19</v>
      </c>
      <c r="H31" s="24">
        <v>10800</v>
      </c>
      <c r="I31" s="24">
        <v>3595</v>
      </c>
      <c r="J31" s="26">
        <f t="shared" si="0"/>
        <v>38826000</v>
      </c>
      <c r="O31" s="30">
        <v>42452</v>
      </c>
      <c r="P31" s="27" t="s">
        <v>286</v>
      </c>
      <c r="Q31" s="27" t="s">
        <v>287</v>
      </c>
      <c r="R31" s="27" t="s">
        <v>20</v>
      </c>
      <c r="S31" s="31" t="s">
        <v>14</v>
      </c>
      <c r="T31" s="31">
        <v>3</v>
      </c>
      <c r="U31" s="24">
        <v>10000</v>
      </c>
      <c r="V31" s="24"/>
      <c r="W31" s="24">
        <v>3380</v>
      </c>
      <c r="X31" s="26">
        <f t="shared" si="1"/>
        <v>33800000</v>
      </c>
      <c r="Y31" s="9"/>
      <c r="Z31" s="9"/>
    </row>
    <row r="32" spans="2:26">
      <c r="B32">
        <v>3</v>
      </c>
      <c r="C32" s="30">
        <v>42447</v>
      </c>
      <c r="D32" s="27" t="s">
        <v>205</v>
      </c>
      <c r="E32" s="27" t="s">
        <v>206</v>
      </c>
      <c r="F32" s="27" t="s">
        <v>20</v>
      </c>
      <c r="G32" s="31" t="s">
        <v>14</v>
      </c>
      <c r="H32" s="24">
        <v>5000</v>
      </c>
      <c r="I32" s="24">
        <v>3380</v>
      </c>
      <c r="J32" s="26">
        <f t="shared" si="0"/>
        <v>16900000</v>
      </c>
      <c r="O32" s="30">
        <v>42458</v>
      </c>
      <c r="P32" s="27" t="s">
        <v>343</v>
      </c>
      <c r="Q32" s="27" t="s">
        <v>344</v>
      </c>
      <c r="R32" s="27" t="s">
        <v>20</v>
      </c>
      <c r="S32" s="31" t="s">
        <v>14</v>
      </c>
      <c r="T32" s="31">
        <v>3</v>
      </c>
      <c r="U32" s="24">
        <v>22900</v>
      </c>
      <c r="V32" s="24"/>
      <c r="W32" s="24">
        <v>3380</v>
      </c>
      <c r="X32" s="24">
        <f t="shared" si="1"/>
        <v>77402000</v>
      </c>
      <c r="Y32" s="9"/>
      <c r="Z32" s="9"/>
    </row>
    <row r="33" spans="2:26">
      <c r="B33">
        <v>3</v>
      </c>
      <c r="C33" s="30">
        <v>42447</v>
      </c>
      <c r="D33" s="27" t="s">
        <v>207</v>
      </c>
      <c r="E33" s="27" t="s">
        <v>208</v>
      </c>
      <c r="F33" s="27" t="s">
        <v>20</v>
      </c>
      <c r="G33" s="31" t="s">
        <v>14</v>
      </c>
      <c r="H33" s="24">
        <v>5900</v>
      </c>
      <c r="I33" s="24">
        <v>3380</v>
      </c>
      <c r="J33" s="26">
        <f t="shared" si="0"/>
        <v>19942000</v>
      </c>
      <c r="O33" s="30">
        <v>42460</v>
      </c>
      <c r="P33" s="27" t="s">
        <v>364</v>
      </c>
      <c r="Q33" s="27" t="s">
        <v>365</v>
      </c>
      <c r="R33" s="27" t="s">
        <v>20</v>
      </c>
      <c r="S33" s="31" t="s">
        <v>14</v>
      </c>
      <c r="T33" s="31">
        <v>3</v>
      </c>
      <c r="U33" s="24">
        <v>15000</v>
      </c>
      <c r="V33" s="24"/>
      <c r="W33" s="24">
        <v>3380</v>
      </c>
      <c r="X33" s="26">
        <f t="shared" si="1"/>
        <v>50700000</v>
      </c>
      <c r="Y33" s="9"/>
      <c r="Z33" s="9"/>
    </row>
    <row r="34" spans="2:26">
      <c r="B34">
        <v>3</v>
      </c>
      <c r="C34" s="30">
        <v>42447</v>
      </c>
      <c r="D34" s="27" t="s">
        <v>209</v>
      </c>
      <c r="E34" s="27" t="s">
        <v>210</v>
      </c>
      <c r="F34" s="27" t="s">
        <v>20</v>
      </c>
      <c r="G34" s="31" t="s">
        <v>19</v>
      </c>
      <c r="H34" s="24">
        <v>15000</v>
      </c>
      <c r="I34" s="24">
        <v>3595</v>
      </c>
      <c r="J34" s="26">
        <f t="shared" si="0"/>
        <v>53925000</v>
      </c>
      <c r="O34" s="30">
        <v>42460</v>
      </c>
      <c r="P34" s="27" t="s">
        <v>366</v>
      </c>
      <c r="Q34" s="27" t="s">
        <v>367</v>
      </c>
      <c r="R34" s="27" t="s">
        <v>20</v>
      </c>
      <c r="S34" s="31" t="s">
        <v>14</v>
      </c>
      <c r="T34" s="31">
        <v>3</v>
      </c>
      <c r="U34" s="24">
        <v>17900</v>
      </c>
      <c r="V34" s="24">
        <f>SUM(U13:U34)</f>
        <v>302700</v>
      </c>
      <c r="W34" s="24">
        <v>3380</v>
      </c>
      <c r="X34" s="26">
        <f t="shared" si="1"/>
        <v>60502000</v>
      </c>
      <c r="Y34" s="9" t="str">
        <f>S34</f>
        <v>Nafta Eco Sol 85</v>
      </c>
      <c r="Z34" s="22">
        <f>SUM(X13:X34)</f>
        <v>1027426000</v>
      </c>
    </row>
    <row r="35" spans="2:26">
      <c r="B35">
        <v>3</v>
      </c>
      <c r="C35" s="30">
        <v>42447</v>
      </c>
      <c r="D35" s="27" t="s">
        <v>209</v>
      </c>
      <c r="E35" s="27" t="s">
        <v>210</v>
      </c>
      <c r="F35" s="27" t="s">
        <v>20</v>
      </c>
      <c r="G35" s="31" t="s">
        <v>14</v>
      </c>
      <c r="H35" s="24">
        <v>20000</v>
      </c>
      <c r="I35" s="24">
        <v>3380</v>
      </c>
      <c r="J35" s="26">
        <f t="shared" si="0"/>
        <v>67600000</v>
      </c>
      <c r="O35" s="30">
        <v>42430</v>
      </c>
      <c r="P35" s="27" t="s">
        <v>34</v>
      </c>
      <c r="Q35" s="27" t="s">
        <v>35</v>
      </c>
      <c r="R35" s="27" t="s">
        <v>20</v>
      </c>
      <c r="S35" s="31" t="s">
        <v>19</v>
      </c>
      <c r="T35" s="31">
        <v>7</v>
      </c>
      <c r="U35" s="24">
        <v>15800</v>
      </c>
      <c r="V35" s="24"/>
      <c r="W35" s="24">
        <v>3595</v>
      </c>
      <c r="X35" s="26">
        <f t="shared" si="1"/>
        <v>56801000</v>
      </c>
      <c r="Y35" s="9"/>
      <c r="Z35" s="9"/>
    </row>
    <row r="36" spans="2:26">
      <c r="B36">
        <v>3</v>
      </c>
      <c r="C36" s="30">
        <v>42448</v>
      </c>
      <c r="D36" s="27" t="s">
        <v>229</v>
      </c>
      <c r="E36" s="27" t="s">
        <v>230</v>
      </c>
      <c r="F36" s="27" t="s">
        <v>20</v>
      </c>
      <c r="G36" s="31" t="s">
        <v>14</v>
      </c>
      <c r="H36" s="24">
        <v>11800</v>
      </c>
      <c r="I36" s="24">
        <v>3380</v>
      </c>
      <c r="J36" s="26">
        <f t="shared" si="0"/>
        <v>39884000</v>
      </c>
      <c r="O36" s="30">
        <v>42433</v>
      </c>
      <c r="P36" s="27" t="s">
        <v>90</v>
      </c>
      <c r="Q36" s="27" t="s">
        <v>91</v>
      </c>
      <c r="R36" s="27" t="s">
        <v>20</v>
      </c>
      <c r="S36" s="31" t="s">
        <v>19</v>
      </c>
      <c r="T36" s="31">
        <v>7</v>
      </c>
      <c r="U36" s="24">
        <v>15000</v>
      </c>
      <c r="V36" s="24"/>
      <c r="W36" s="24">
        <v>3410</v>
      </c>
      <c r="X36" s="24">
        <f t="shared" si="1"/>
        <v>51150000</v>
      </c>
      <c r="Y36" s="9"/>
      <c r="Z36" s="9"/>
    </row>
    <row r="37" spans="2:26">
      <c r="B37">
        <v>3</v>
      </c>
      <c r="C37" s="30">
        <v>42448</v>
      </c>
      <c r="D37" s="27" t="s">
        <v>229</v>
      </c>
      <c r="E37" s="27" t="s">
        <v>230</v>
      </c>
      <c r="F37" s="27" t="s">
        <v>20</v>
      </c>
      <c r="G37" s="31" t="s">
        <v>33</v>
      </c>
      <c r="H37" s="24">
        <v>10000</v>
      </c>
      <c r="I37" s="24">
        <v>3885</v>
      </c>
      <c r="J37" s="26">
        <f t="shared" si="0"/>
        <v>38850000</v>
      </c>
      <c r="O37" s="30">
        <v>42436</v>
      </c>
      <c r="P37" s="27" t="s">
        <v>99</v>
      </c>
      <c r="Q37" s="27" t="s">
        <v>100</v>
      </c>
      <c r="R37" s="27" t="s">
        <v>20</v>
      </c>
      <c r="S37" s="31" t="s">
        <v>19</v>
      </c>
      <c r="T37" s="31">
        <v>7</v>
      </c>
      <c r="U37" s="24">
        <v>21700</v>
      </c>
      <c r="V37" s="24"/>
      <c r="W37" s="24">
        <v>3410</v>
      </c>
      <c r="X37" s="24">
        <f t="shared" si="1"/>
        <v>73997000</v>
      </c>
      <c r="Y37" s="9"/>
      <c r="Z37" s="9"/>
    </row>
    <row r="38" spans="2:26">
      <c r="B38">
        <v>3</v>
      </c>
      <c r="C38" s="30">
        <v>42443</v>
      </c>
      <c r="D38" s="27" t="s">
        <v>236</v>
      </c>
      <c r="E38" s="27" t="s">
        <v>237</v>
      </c>
      <c r="F38" s="27" t="s">
        <v>20</v>
      </c>
      <c r="G38" s="31" t="s">
        <v>19</v>
      </c>
      <c r="H38" s="24">
        <v>17900</v>
      </c>
      <c r="I38" s="24">
        <v>3410</v>
      </c>
      <c r="J38" s="26">
        <f t="shared" si="0"/>
        <v>61039000</v>
      </c>
      <c r="O38" s="30">
        <v>42436</v>
      </c>
      <c r="P38" s="27" t="s">
        <v>106</v>
      </c>
      <c r="Q38" s="27" t="s">
        <v>107</v>
      </c>
      <c r="R38" s="27" t="s">
        <v>20</v>
      </c>
      <c r="S38" s="31" t="s">
        <v>19</v>
      </c>
      <c r="T38" s="31">
        <v>7</v>
      </c>
      <c r="U38" s="24">
        <v>10000</v>
      </c>
      <c r="V38" s="24"/>
      <c r="W38" s="24">
        <v>3595</v>
      </c>
      <c r="X38" s="24">
        <f t="shared" si="1"/>
        <v>35950000</v>
      </c>
      <c r="Y38" s="9"/>
      <c r="Z38" s="9"/>
    </row>
    <row r="39" spans="2:26">
      <c r="B39">
        <v>3</v>
      </c>
      <c r="C39" s="30">
        <v>42445</v>
      </c>
      <c r="D39" s="27" t="s">
        <v>238</v>
      </c>
      <c r="E39" s="27" t="s">
        <v>239</v>
      </c>
      <c r="F39" s="27" t="s">
        <v>20</v>
      </c>
      <c r="G39" s="31" t="s">
        <v>19</v>
      </c>
      <c r="H39" s="24">
        <v>21700</v>
      </c>
      <c r="I39" s="24">
        <v>3410</v>
      </c>
      <c r="J39" s="26">
        <f t="shared" ref="J39:J61" si="2">H39*I39</f>
        <v>73997000</v>
      </c>
      <c r="O39" s="30">
        <v>42437</v>
      </c>
      <c r="P39" s="27" t="s">
        <v>116</v>
      </c>
      <c r="Q39" s="27" t="s">
        <v>117</v>
      </c>
      <c r="R39" s="27" t="s">
        <v>20</v>
      </c>
      <c r="S39" s="31" t="s">
        <v>19</v>
      </c>
      <c r="T39" s="31">
        <v>7</v>
      </c>
      <c r="U39" s="24">
        <v>6000</v>
      </c>
      <c r="V39" s="24"/>
      <c r="W39" s="24">
        <v>3595</v>
      </c>
      <c r="X39" s="24">
        <f t="shared" ref="X39:X61" si="3">U39*W39</f>
        <v>21570000</v>
      </c>
      <c r="Y39" s="9"/>
      <c r="Z39" s="9"/>
    </row>
    <row r="40" spans="2:26">
      <c r="B40">
        <v>3</v>
      </c>
      <c r="C40" s="30">
        <v>42445</v>
      </c>
      <c r="D40" s="27" t="s">
        <v>240</v>
      </c>
      <c r="E40" s="27" t="s">
        <v>241</v>
      </c>
      <c r="F40" s="27" t="s">
        <v>20</v>
      </c>
      <c r="G40" s="31" t="s">
        <v>19</v>
      </c>
      <c r="H40" s="24">
        <v>15800</v>
      </c>
      <c r="I40" s="24">
        <v>3410</v>
      </c>
      <c r="J40" s="26">
        <f t="shared" si="2"/>
        <v>53878000</v>
      </c>
      <c r="O40" s="30">
        <v>42438</v>
      </c>
      <c r="P40" s="27" t="s">
        <v>103</v>
      </c>
      <c r="Q40" s="27" t="s">
        <v>104</v>
      </c>
      <c r="R40" s="27" t="s">
        <v>20</v>
      </c>
      <c r="S40" s="31" t="s">
        <v>19</v>
      </c>
      <c r="T40" s="31">
        <v>7</v>
      </c>
      <c r="U40" s="24">
        <v>35000</v>
      </c>
      <c r="V40" s="24"/>
      <c r="W40" s="24">
        <v>3410</v>
      </c>
      <c r="X40" s="24">
        <f t="shared" si="3"/>
        <v>119350000</v>
      </c>
      <c r="Y40" s="9"/>
      <c r="Z40" s="9"/>
    </row>
    <row r="41" spans="2:26">
      <c r="B41">
        <v>3</v>
      </c>
      <c r="C41" s="30">
        <v>42445</v>
      </c>
      <c r="D41" s="27" t="s">
        <v>242</v>
      </c>
      <c r="E41" s="27" t="s">
        <v>243</v>
      </c>
      <c r="F41" s="27" t="s">
        <v>20</v>
      </c>
      <c r="G41" s="31" t="s">
        <v>19</v>
      </c>
      <c r="H41" s="24">
        <v>12000</v>
      </c>
      <c r="I41" s="24">
        <v>3410</v>
      </c>
      <c r="J41" s="26">
        <f t="shared" si="2"/>
        <v>40920000</v>
      </c>
      <c r="O41" s="30">
        <v>42438</v>
      </c>
      <c r="P41" s="27" t="s">
        <v>132</v>
      </c>
      <c r="Q41" s="27" t="s">
        <v>133</v>
      </c>
      <c r="R41" s="27" t="s">
        <v>20</v>
      </c>
      <c r="S41" s="31" t="s">
        <v>19</v>
      </c>
      <c r="T41" s="31">
        <v>7</v>
      </c>
      <c r="U41" s="24">
        <v>15000</v>
      </c>
      <c r="V41" s="24"/>
      <c r="W41" s="24">
        <v>3595</v>
      </c>
      <c r="X41" s="24">
        <f t="shared" si="3"/>
        <v>53925000</v>
      </c>
      <c r="Y41" s="9"/>
      <c r="Z41" s="9"/>
    </row>
    <row r="42" spans="2:26">
      <c r="B42">
        <v>3</v>
      </c>
      <c r="C42" s="30">
        <v>42448</v>
      </c>
      <c r="D42" s="27" t="s">
        <v>244</v>
      </c>
      <c r="E42" s="27" t="s">
        <v>245</v>
      </c>
      <c r="F42" s="27" t="s">
        <v>20</v>
      </c>
      <c r="G42" s="31" t="s">
        <v>19</v>
      </c>
      <c r="H42" s="24">
        <v>11900</v>
      </c>
      <c r="I42" s="24">
        <v>3410</v>
      </c>
      <c r="J42" s="26">
        <f t="shared" si="2"/>
        <v>40579000</v>
      </c>
      <c r="O42" s="30">
        <v>42440</v>
      </c>
      <c r="P42" s="27" t="s">
        <v>146</v>
      </c>
      <c r="Q42" s="27" t="s">
        <v>147</v>
      </c>
      <c r="R42" s="27" t="s">
        <v>20</v>
      </c>
      <c r="S42" s="31" t="s">
        <v>19</v>
      </c>
      <c r="T42" s="31">
        <v>7</v>
      </c>
      <c r="U42" s="24">
        <v>6000</v>
      </c>
      <c r="V42" s="24"/>
      <c r="W42" s="24">
        <v>3595</v>
      </c>
      <c r="X42" s="24">
        <f t="shared" si="3"/>
        <v>21570000</v>
      </c>
      <c r="Y42" s="9"/>
      <c r="Z42" s="9"/>
    </row>
    <row r="43" spans="2:26">
      <c r="B43">
        <v>3</v>
      </c>
      <c r="C43" s="30">
        <v>42452</v>
      </c>
      <c r="D43" s="27" t="s">
        <v>249</v>
      </c>
      <c r="E43" s="27" t="s">
        <v>250</v>
      </c>
      <c r="F43" s="27" t="s">
        <v>20</v>
      </c>
      <c r="G43" s="31" t="s">
        <v>19</v>
      </c>
      <c r="H43" s="24">
        <v>25000</v>
      </c>
      <c r="I43" s="24">
        <v>3410</v>
      </c>
      <c r="J43" s="26">
        <f t="shared" si="2"/>
        <v>85250000</v>
      </c>
      <c r="O43" s="30">
        <v>42440</v>
      </c>
      <c r="P43" s="27" t="s">
        <v>148</v>
      </c>
      <c r="Q43" s="27" t="s">
        <v>149</v>
      </c>
      <c r="R43" s="27" t="s">
        <v>20</v>
      </c>
      <c r="S43" s="31" t="s">
        <v>19</v>
      </c>
      <c r="T43" s="31">
        <v>7</v>
      </c>
      <c r="U43" s="24">
        <v>5900</v>
      </c>
      <c r="V43" s="24"/>
      <c r="W43" s="24">
        <v>3595</v>
      </c>
      <c r="X43" s="24">
        <f t="shared" si="3"/>
        <v>21210500</v>
      </c>
      <c r="Y43" s="9"/>
      <c r="Z43" s="9"/>
    </row>
    <row r="44" spans="2:26">
      <c r="B44">
        <v>3</v>
      </c>
      <c r="C44" s="30">
        <v>42450</v>
      </c>
      <c r="D44" s="27" t="s">
        <v>251</v>
      </c>
      <c r="E44" s="27" t="s">
        <v>252</v>
      </c>
      <c r="F44" s="27" t="s">
        <v>20</v>
      </c>
      <c r="G44" s="31" t="s">
        <v>19</v>
      </c>
      <c r="H44" s="24">
        <v>10000</v>
      </c>
      <c r="I44" s="24">
        <v>3410</v>
      </c>
      <c r="J44" s="26">
        <f t="shared" si="2"/>
        <v>34100000</v>
      </c>
      <c r="O44" s="30">
        <v>42443</v>
      </c>
      <c r="P44" s="27" t="s">
        <v>236</v>
      </c>
      <c r="Q44" s="27" t="s">
        <v>237</v>
      </c>
      <c r="R44" s="27" t="s">
        <v>20</v>
      </c>
      <c r="S44" s="31" t="s">
        <v>19</v>
      </c>
      <c r="T44" s="31">
        <v>7</v>
      </c>
      <c r="U44" s="24">
        <v>17900</v>
      </c>
      <c r="V44" s="24"/>
      <c r="W44" s="24">
        <v>3410</v>
      </c>
      <c r="X44" s="26">
        <f t="shared" si="3"/>
        <v>61039000</v>
      </c>
      <c r="Y44" s="9"/>
      <c r="Z44" s="9"/>
    </row>
    <row r="45" spans="2:26">
      <c r="B45">
        <v>3</v>
      </c>
      <c r="C45" s="30">
        <v>42450</v>
      </c>
      <c r="D45" s="27" t="s">
        <v>253</v>
      </c>
      <c r="E45" s="27" t="s">
        <v>254</v>
      </c>
      <c r="F45" s="27" t="s">
        <v>20</v>
      </c>
      <c r="G45" s="31" t="s">
        <v>19</v>
      </c>
      <c r="H45" s="24">
        <v>10000</v>
      </c>
      <c r="I45" s="24">
        <v>3410</v>
      </c>
      <c r="J45" s="26">
        <f t="shared" si="2"/>
        <v>34100000</v>
      </c>
      <c r="O45" s="30">
        <v>42444</v>
      </c>
      <c r="P45" s="27" t="s">
        <v>185</v>
      </c>
      <c r="Q45" s="27" t="s">
        <v>186</v>
      </c>
      <c r="R45" s="27" t="s">
        <v>20</v>
      </c>
      <c r="S45" s="31" t="s">
        <v>19</v>
      </c>
      <c r="T45" s="31">
        <v>7</v>
      </c>
      <c r="U45" s="24">
        <v>15000</v>
      </c>
      <c r="V45" s="24"/>
      <c r="W45" s="24">
        <v>3595</v>
      </c>
      <c r="X45" s="26">
        <f t="shared" si="3"/>
        <v>53925000</v>
      </c>
      <c r="Y45" s="9"/>
      <c r="Z45" s="9"/>
    </row>
    <row r="46" spans="2:26">
      <c r="B46">
        <v>3</v>
      </c>
      <c r="C46" s="30">
        <v>42450</v>
      </c>
      <c r="D46" s="27" t="s">
        <v>258</v>
      </c>
      <c r="E46" s="27" t="s">
        <v>259</v>
      </c>
      <c r="F46" s="27" t="s">
        <v>20</v>
      </c>
      <c r="G46" s="31" t="s">
        <v>14</v>
      </c>
      <c r="H46" s="24">
        <v>20000</v>
      </c>
      <c r="I46" s="24">
        <v>3595</v>
      </c>
      <c r="J46" s="26">
        <f t="shared" si="2"/>
        <v>71900000</v>
      </c>
      <c r="O46" s="30">
        <v>42445</v>
      </c>
      <c r="P46" s="27" t="s">
        <v>189</v>
      </c>
      <c r="Q46" s="27" t="s">
        <v>190</v>
      </c>
      <c r="R46" s="27" t="s">
        <v>20</v>
      </c>
      <c r="S46" s="31" t="s">
        <v>19</v>
      </c>
      <c r="T46" s="31">
        <v>7</v>
      </c>
      <c r="U46" s="24">
        <v>6000</v>
      </c>
      <c r="V46" s="24"/>
      <c r="W46" s="24">
        <v>3595</v>
      </c>
      <c r="X46" s="26">
        <f t="shared" si="3"/>
        <v>21570000</v>
      </c>
      <c r="Y46" s="9"/>
      <c r="Z46" s="9"/>
    </row>
    <row r="47" spans="2:26">
      <c r="B47">
        <v>3</v>
      </c>
      <c r="C47" s="30">
        <v>42450</v>
      </c>
      <c r="D47" s="27" t="s">
        <v>258</v>
      </c>
      <c r="E47" s="27" t="s">
        <v>259</v>
      </c>
      <c r="F47" s="27" t="s">
        <v>20</v>
      </c>
      <c r="G47" s="31" t="s">
        <v>33</v>
      </c>
      <c r="H47" s="24">
        <v>5000</v>
      </c>
      <c r="I47" s="24">
        <v>3885</v>
      </c>
      <c r="J47" s="26">
        <f t="shared" si="2"/>
        <v>19425000</v>
      </c>
      <c r="O47" s="30">
        <v>42445</v>
      </c>
      <c r="P47" s="27" t="s">
        <v>238</v>
      </c>
      <c r="Q47" s="27" t="s">
        <v>239</v>
      </c>
      <c r="R47" s="27" t="s">
        <v>20</v>
      </c>
      <c r="S47" s="31" t="s">
        <v>19</v>
      </c>
      <c r="T47" s="31">
        <v>7</v>
      </c>
      <c r="U47" s="24">
        <v>21700</v>
      </c>
      <c r="V47" s="24"/>
      <c r="W47" s="24">
        <v>3410</v>
      </c>
      <c r="X47" s="26">
        <f t="shared" si="3"/>
        <v>73997000</v>
      </c>
      <c r="Y47" s="9"/>
      <c r="Z47" s="9"/>
    </row>
    <row r="48" spans="2:26">
      <c r="B48">
        <v>3</v>
      </c>
      <c r="C48" s="30">
        <v>42451</v>
      </c>
      <c r="D48" s="27" t="s">
        <v>268</v>
      </c>
      <c r="E48" s="27" t="s">
        <v>269</v>
      </c>
      <c r="F48" s="27" t="s">
        <v>20</v>
      </c>
      <c r="G48" s="31" t="s">
        <v>14</v>
      </c>
      <c r="H48" s="24">
        <v>15800</v>
      </c>
      <c r="I48" s="24">
        <v>3380</v>
      </c>
      <c r="J48" s="26">
        <f t="shared" si="2"/>
        <v>53404000</v>
      </c>
      <c r="O48" s="30">
        <v>42445</v>
      </c>
      <c r="P48" s="27" t="s">
        <v>240</v>
      </c>
      <c r="Q48" s="27" t="s">
        <v>241</v>
      </c>
      <c r="R48" s="27" t="s">
        <v>20</v>
      </c>
      <c r="S48" s="31" t="s">
        <v>19</v>
      </c>
      <c r="T48" s="31">
        <v>7</v>
      </c>
      <c r="U48" s="24">
        <v>15800</v>
      </c>
      <c r="V48" s="24"/>
      <c r="W48" s="24">
        <v>3410</v>
      </c>
      <c r="X48" s="26">
        <f t="shared" si="3"/>
        <v>53878000</v>
      </c>
      <c r="Y48" s="9"/>
      <c r="Z48" s="9"/>
    </row>
    <row r="49" spans="2:26">
      <c r="B49">
        <v>3</v>
      </c>
      <c r="C49" s="30">
        <v>42451</v>
      </c>
      <c r="D49" s="27" t="s">
        <v>270</v>
      </c>
      <c r="E49" s="27" t="s">
        <v>271</v>
      </c>
      <c r="F49" s="27" t="s">
        <v>20</v>
      </c>
      <c r="G49" s="31" t="s">
        <v>19</v>
      </c>
      <c r="H49" s="24">
        <v>6000</v>
      </c>
      <c r="I49" s="24">
        <v>3595</v>
      </c>
      <c r="J49" s="26">
        <f t="shared" si="2"/>
        <v>21570000</v>
      </c>
      <c r="O49" s="30">
        <v>42445</v>
      </c>
      <c r="P49" s="27" t="s">
        <v>242</v>
      </c>
      <c r="Q49" s="27" t="s">
        <v>243</v>
      </c>
      <c r="R49" s="27" t="s">
        <v>20</v>
      </c>
      <c r="S49" s="31" t="s">
        <v>19</v>
      </c>
      <c r="T49" s="31">
        <v>7</v>
      </c>
      <c r="U49" s="24">
        <v>12000</v>
      </c>
      <c r="V49" s="24"/>
      <c r="W49" s="24">
        <v>3410</v>
      </c>
      <c r="X49" s="26">
        <f t="shared" si="3"/>
        <v>40920000</v>
      </c>
      <c r="Y49" s="9"/>
      <c r="Z49" s="9"/>
    </row>
    <row r="50" spans="2:26">
      <c r="B50">
        <v>3</v>
      </c>
      <c r="C50" s="30">
        <v>42451</v>
      </c>
      <c r="D50" s="27" t="s">
        <v>270</v>
      </c>
      <c r="E50" s="27" t="s">
        <v>271</v>
      </c>
      <c r="F50" s="27" t="s">
        <v>20</v>
      </c>
      <c r="G50" s="31" t="s">
        <v>14</v>
      </c>
      <c r="H50" s="24">
        <v>6000</v>
      </c>
      <c r="I50" s="24">
        <v>3380</v>
      </c>
      <c r="J50" s="26">
        <f t="shared" si="2"/>
        <v>20280000</v>
      </c>
      <c r="O50" s="30">
        <v>42447</v>
      </c>
      <c r="P50" s="27" t="s">
        <v>205</v>
      </c>
      <c r="Q50" s="27" t="s">
        <v>206</v>
      </c>
      <c r="R50" s="27" t="s">
        <v>20</v>
      </c>
      <c r="S50" s="31" t="s">
        <v>19</v>
      </c>
      <c r="T50" s="31">
        <v>7</v>
      </c>
      <c r="U50" s="24">
        <v>10800</v>
      </c>
      <c r="V50" s="24"/>
      <c r="W50" s="24">
        <v>3595</v>
      </c>
      <c r="X50" s="26">
        <f t="shared" si="3"/>
        <v>38826000</v>
      </c>
      <c r="Y50" s="9"/>
      <c r="Z50" s="9"/>
    </row>
    <row r="51" spans="2:26">
      <c r="B51">
        <v>3</v>
      </c>
      <c r="C51" s="30">
        <v>42451</v>
      </c>
      <c r="D51" s="27" t="s">
        <v>272</v>
      </c>
      <c r="E51" s="27" t="s">
        <v>273</v>
      </c>
      <c r="F51" s="27" t="s">
        <v>20</v>
      </c>
      <c r="G51" s="31" t="s">
        <v>14</v>
      </c>
      <c r="H51" s="24">
        <v>5900</v>
      </c>
      <c r="I51" s="24">
        <v>3380</v>
      </c>
      <c r="J51" s="26">
        <f t="shared" si="2"/>
        <v>19942000</v>
      </c>
      <c r="O51" s="30">
        <v>42447</v>
      </c>
      <c r="P51" s="27" t="s">
        <v>209</v>
      </c>
      <c r="Q51" s="27" t="s">
        <v>210</v>
      </c>
      <c r="R51" s="27" t="s">
        <v>20</v>
      </c>
      <c r="S51" s="31" t="s">
        <v>19</v>
      </c>
      <c r="T51" s="31">
        <v>7</v>
      </c>
      <c r="U51" s="24">
        <v>15000</v>
      </c>
      <c r="V51" s="24"/>
      <c r="W51" s="24">
        <v>3595</v>
      </c>
      <c r="X51" s="26">
        <f t="shared" si="3"/>
        <v>53925000</v>
      </c>
      <c r="Y51" s="9"/>
      <c r="Z51" s="9"/>
    </row>
    <row r="52" spans="2:26">
      <c r="B52">
        <v>3</v>
      </c>
      <c r="C52" s="30">
        <v>42452</v>
      </c>
      <c r="D52" s="27" t="s">
        <v>286</v>
      </c>
      <c r="E52" s="27" t="s">
        <v>287</v>
      </c>
      <c r="F52" s="27" t="s">
        <v>20</v>
      </c>
      <c r="G52" s="31" t="s">
        <v>14</v>
      </c>
      <c r="H52" s="24">
        <v>10000</v>
      </c>
      <c r="I52" s="24">
        <v>3380</v>
      </c>
      <c r="J52" s="26">
        <f t="shared" si="2"/>
        <v>33800000</v>
      </c>
      <c r="O52" s="30">
        <v>42448</v>
      </c>
      <c r="P52" s="27" t="s">
        <v>244</v>
      </c>
      <c r="Q52" s="27" t="s">
        <v>245</v>
      </c>
      <c r="R52" s="27" t="s">
        <v>20</v>
      </c>
      <c r="S52" s="31" t="s">
        <v>19</v>
      </c>
      <c r="T52" s="31">
        <v>7</v>
      </c>
      <c r="U52" s="24">
        <v>11900</v>
      </c>
      <c r="V52" s="24"/>
      <c r="W52" s="24">
        <v>3410</v>
      </c>
      <c r="X52" s="26">
        <f t="shared" si="3"/>
        <v>40579000</v>
      </c>
      <c r="Y52" s="9"/>
      <c r="Z52" s="9"/>
    </row>
    <row r="53" spans="2:26">
      <c r="B53">
        <v>3</v>
      </c>
      <c r="C53" s="30">
        <v>42457</v>
      </c>
      <c r="D53" s="27" t="s">
        <v>321</v>
      </c>
      <c r="E53" s="27" t="s">
        <v>322</v>
      </c>
      <c r="F53" s="27" t="s">
        <v>20</v>
      </c>
      <c r="G53" s="31" t="s">
        <v>19</v>
      </c>
      <c r="H53" s="24">
        <v>35000</v>
      </c>
      <c r="I53" s="24">
        <v>3410</v>
      </c>
      <c r="J53" s="26">
        <f t="shared" si="2"/>
        <v>119350000</v>
      </c>
      <c r="O53" s="30">
        <v>42450</v>
      </c>
      <c r="P53" s="27" t="s">
        <v>251</v>
      </c>
      <c r="Q53" s="27" t="s">
        <v>252</v>
      </c>
      <c r="R53" s="27" t="s">
        <v>20</v>
      </c>
      <c r="S53" s="31" t="s">
        <v>19</v>
      </c>
      <c r="T53" s="31">
        <v>7</v>
      </c>
      <c r="U53" s="24">
        <v>10000</v>
      </c>
      <c r="V53" s="24"/>
      <c r="W53" s="24">
        <v>3410</v>
      </c>
      <c r="X53" s="26">
        <f t="shared" si="3"/>
        <v>34100000</v>
      </c>
      <c r="Y53" s="9"/>
      <c r="Z53" s="9"/>
    </row>
    <row r="54" spans="2:26">
      <c r="B54">
        <v>3</v>
      </c>
      <c r="C54" s="30">
        <v>42458</v>
      </c>
      <c r="D54" s="27" t="s">
        <v>323</v>
      </c>
      <c r="E54" s="27" t="s">
        <v>324</v>
      </c>
      <c r="F54" s="27" t="s">
        <v>20</v>
      </c>
      <c r="G54" s="31" t="s">
        <v>325</v>
      </c>
      <c r="H54" s="24">
        <v>15800</v>
      </c>
      <c r="I54" s="24">
        <v>3410</v>
      </c>
      <c r="J54" s="26">
        <f t="shared" si="2"/>
        <v>53878000</v>
      </c>
      <c r="O54" s="30">
        <v>42450</v>
      </c>
      <c r="P54" s="27" t="s">
        <v>253</v>
      </c>
      <c r="Q54" s="27" t="s">
        <v>254</v>
      </c>
      <c r="R54" s="27" t="s">
        <v>20</v>
      </c>
      <c r="S54" s="31" t="s">
        <v>19</v>
      </c>
      <c r="T54" s="31">
        <v>7</v>
      </c>
      <c r="U54" s="24">
        <v>10000</v>
      </c>
      <c r="V54" s="24"/>
      <c r="W54" s="24">
        <v>3410</v>
      </c>
      <c r="X54" s="26">
        <f t="shared" si="3"/>
        <v>34100000</v>
      </c>
      <c r="Y54" s="9"/>
      <c r="Z54" s="9"/>
    </row>
    <row r="55" spans="2:26">
      <c r="B55">
        <v>3</v>
      </c>
      <c r="C55" s="30">
        <v>42458</v>
      </c>
      <c r="D55" s="27" t="s">
        <v>326</v>
      </c>
      <c r="E55" s="27" t="s">
        <v>327</v>
      </c>
      <c r="F55" s="27" t="s">
        <v>20</v>
      </c>
      <c r="G55" s="31" t="s">
        <v>19</v>
      </c>
      <c r="H55" s="24">
        <v>10800</v>
      </c>
      <c r="I55" s="24">
        <v>3410</v>
      </c>
      <c r="J55" s="26">
        <f t="shared" si="2"/>
        <v>36828000</v>
      </c>
      <c r="O55" s="30">
        <v>42451</v>
      </c>
      <c r="P55" s="27" t="s">
        <v>270</v>
      </c>
      <c r="Q55" s="27" t="s">
        <v>271</v>
      </c>
      <c r="R55" s="27" t="s">
        <v>20</v>
      </c>
      <c r="S55" s="31" t="s">
        <v>19</v>
      </c>
      <c r="T55" s="31">
        <v>7</v>
      </c>
      <c r="U55" s="24">
        <v>6000</v>
      </c>
      <c r="V55" s="24"/>
      <c r="W55" s="24">
        <v>3595</v>
      </c>
      <c r="X55" s="26">
        <f t="shared" si="3"/>
        <v>21570000</v>
      </c>
      <c r="Y55" s="9"/>
      <c r="Z55" s="9"/>
    </row>
    <row r="56" spans="2:26">
      <c r="B56">
        <v>3</v>
      </c>
      <c r="C56" s="30">
        <v>42460</v>
      </c>
      <c r="D56" s="27" t="s">
        <v>329</v>
      </c>
      <c r="E56" s="27" t="s">
        <v>330</v>
      </c>
      <c r="F56" s="27" t="s">
        <v>20</v>
      </c>
      <c r="G56" s="31" t="s">
        <v>19</v>
      </c>
      <c r="H56" s="24">
        <v>15000</v>
      </c>
      <c r="I56" s="24">
        <v>3410</v>
      </c>
      <c r="J56" s="26">
        <f t="shared" si="2"/>
        <v>51150000</v>
      </c>
      <c r="O56" s="30">
        <v>42452</v>
      </c>
      <c r="P56" s="27" t="s">
        <v>249</v>
      </c>
      <c r="Q56" s="27" t="s">
        <v>250</v>
      </c>
      <c r="R56" s="27" t="s">
        <v>20</v>
      </c>
      <c r="S56" s="31" t="s">
        <v>19</v>
      </c>
      <c r="T56" s="31">
        <v>7</v>
      </c>
      <c r="U56" s="24">
        <v>25000</v>
      </c>
      <c r="V56" s="24"/>
      <c r="W56" s="24">
        <v>3410</v>
      </c>
      <c r="X56" s="26">
        <f t="shared" si="3"/>
        <v>85250000</v>
      </c>
      <c r="Y56" s="9"/>
      <c r="Z56" s="9"/>
    </row>
    <row r="57" spans="2:26">
      <c r="B57">
        <v>3</v>
      </c>
      <c r="C57" s="30">
        <v>42460</v>
      </c>
      <c r="D57" s="27" t="s">
        <v>331</v>
      </c>
      <c r="E57" s="27" t="s">
        <v>332</v>
      </c>
      <c r="F57" s="27" t="s">
        <v>20</v>
      </c>
      <c r="G57" s="31" t="s">
        <v>19</v>
      </c>
      <c r="H57" s="24">
        <v>15800</v>
      </c>
      <c r="I57" s="24">
        <v>3410</v>
      </c>
      <c r="J57" s="26">
        <f t="shared" si="2"/>
        <v>53878000</v>
      </c>
      <c r="O57" s="30">
        <v>42457</v>
      </c>
      <c r="P57" s="27" t="s">
        <v>321</v>
      </c>
      <c r="Q57" s="27" t="s">
        <v>322</v>
      </c>
      <c r="R57" s="27" t="s">
        <v>20</v>
      </c>
      <c r="S57" s="31" t="s">
        <v>19</v>
      </c>
      <c r="T57" s="31">
        <v>7</v>
      </c>
      <c r="U57" s="24">
        <v>35000</v>
      </c>
      <c r="V57" s="24"/>
      <c r="W57" s="24">
        <v>3410</v>
      </c>
      <c r="X57" s="26">
        <f t="shared" si="3"/>
        <v>119350000</v>
      </c>
      <c r="Y57" s="9"/>
      <c r="Z57" s="9"/>
    </row>
    <row r="58" spans="2:26">
      <c r="B58">
        <v>3</v>
      </c>
      <c r="C58" s="30">
        <v>42458</v>
      </c>
      <c r="D58" s="27" t="s">
        <v>343</v>
      </c>
      <c r="E58" s="27" t="s">
        <v>344</v>
      </c>
      <c r="F58" s="27" t="s">
        <v>20</v>
      </c>
      <c r="G58" s="31" t="s">
        <v>14</v>
      </c>
      <c r="H58" s="24">
        <v>22900</v>
      </c>
      <c r="I58" s="24">
        <v>3380</v>
      </c>
      <c r="J58" s="24">
        <f t="shared" si="2"/>
        <v>77402000</v>
      </c>
      <c r="O58" s="30">
        <v>42458</v>
      </c>
      <c r="P58" s="27" t="s">
        <v>323</v>
      </c>
      <c r="Q58" s="27" t="s">
        <v>324</v>
      </c>
      <c r="R58" s="27" t="s">
        <v>20</v>
      </c>
      <c r="S58" s="31" t="s">
        <v>325</v>
      </c>
      <c r="T58" s="31">
        <v>7</v>
      </c>
      <c r="U58" s="24">
        <v>15800</v>
      </c>
      <c r="V58" s="24"/>
      <c r="W58" s="24">
        <v>3410</v>
      </c>
      <c r="X58" s="26">
        <f t="shared" si="3"/>
        <v>53878000</v>
      </c>
      <c r="Y58" s="9"/>
      <c r="Z58" s="9"/>
    </row>
    <row r="59" spans="2:26">
      <c r="B59">
        <v>3</v>
      </c>
      <c r="C59" s="30">
        <v>42460</v>
      </c>
      <c r="D59" s="27" t="s">
        <v>364</v>
      </c>
      <c r="E59" s="27" t="s">
        <v>365</v>
      </c>
      <c r="F59" s="27" t="s">
        <v>20</v>
      </c>
      <c r="G59" s="31" t="s">
        <v>14</v>
      </c>
      <c r="H59" s="24">
        <v>15000</v>
      </c>
      <c r="I59" s="24">
        <v>3380</v>
      </c>
      <c r="J59" s="26">
        <f t="shared" si="2"/>
        <v>50700000</v>
      </c>
      <c r="O59" s="30">
        <v>42458</v>
      </c>
      <c r="P59" s="27" t="s">
        <v>326</v>
      </c>
      <c r="Q59" s="27" t="s">
        <v>327</v>
      </c>
      <c r="R59" s="27" t="s">
        <v>20</v>
      </c>
      <c r="S59" s="31" t="s">
        <v>19</v>
      </c>
      <c r="T59" s="31">
        <v>7</v>
      </c>
      <c r="U59" s="24">
        <v>10800</v>
      </c>
      <c r="V59" s="24"/>
      <c r="W59" s="24">
        <v>3410</v>
      </c>
      <c r="X59" s="26">
        <f t="shared" si="3"/>
        <v>36828000</v>
      </c>
      <c r="Y59" s="9"/>
      <c r="Z59" s="9"/>
    </row>
    <row r="60" spans="2:26">
      <c r="B60">
        <v>3</v>
      </c>
      <c r="C60" s="30">
        <v>42460</v>
      </c>
      <c r="D60" s="27" t="s">
        <v>364</v>
      </c>
      <c r="E60" s="27" t="s">
        <v>365</v>
      </c>
      <c r="F60" s="27" t="s">
        <v>20</v>
      </c>
      <c r="G60" s="31" t="s">
        <v>33</v>
      </c>
      <c r="H60" s="24">
        <v>5000</v>
      </c>
      <c r="I60" s="24">
        <v>3885</v>
      </c>
      <c r="J60" s="26">
        <f t="shared" si="2"/>
        <v>19425000</v>
      </c>
      <c r="O60" s="30">
        <v>42460</v>
      </c>
      <c r="P60" s="27" t="s">
        <v>329</v>
      </c>
      <c r="Q60" s="27" t="s">
        <v>330</v>
      </c>
      <c r="R60" s="27" t="s">
        <v>20</v>
      </c>
      <c r="S60" s="31" t="s">
        <v>19</v>
      </c>
      <c r="T60" s="31">
        <v>7</v>
      </c>
      <c r="U60" s="24">
        <v>15000</v>
      </c>
      <c r="V60" s="24"/>
      <c r="W60" s="24">
        <v>3410</v>
      </c>
      <c r="X60" s="26">
        <f t="shared" si="3"/>
        <v>51150000</v>
      </c>
      <c r="Y60" s="9"/>
      <c r="Z60" s="9"/>
    </row>
    <row r="61" spans="2:26">
      <c r="B61">
        <v>3</v>
      </c>
      <c r="C61" s="30">
        <v>42460</v>
      </c>
      <c r="D61" s="27" t="s">
        <v>366</v>
      </c>
      <c r="E61" s="27" t="s">
        <v>367</v>
      </c>
      <c r="F61" s="27" t="s">
        <v>20</v>
      </c>
      <c r="G61" s="31" t="s">
        <v>14</v>
      </c>
      <c r="H61" s="24">
        <v>17900</v>
      </c>
      <c r="I61" s="24">
        <v>3380</v>
      </c>
      <c r="J61" s="26">
        <f t="shared" si="2"/>
        <v>60502000</v>
      </c>
      <c r="O61" s="30">
        <v>42460</v>
      </c>
      <c r="P61" s="27" t="s">
        <v>331</v>
      </c>
      <c r="Q61" s="27" t="s">
        <v>332</v>
      </c>
      <c r="R61" s="27" t="s">
        <v>20</v>
      </c>
      <c r="S61" s="31" t="s">
        <v>19</v>
      </c>
      <c r="T61" s="31">
        <v>7</v>
      </c>
      <c r="U61" s="24">
        <v>15800</v>
      </c>
      <c r="V61" s="24">
        <f>SUM(U35:U61)</f>
        <v>399900</v>
      </c>
      <c r="W61" s="24">
        <v>3410</v>
      </c>
      <c r="X61" s="26">
        <f t="shared" si="3"/>
        <v>53878000</v>
      </c>
      <c r="Y61" s="9" t="str">
        <f>S61</f>
        <v>Diesel Tipo I</v>
      </c>
      <c r="Z61" s="22">
        <f>SUM(X35:X61)</f>
        <v>1384286500</v>
      </c>
    </row>
    <row r="62" spans="2:26">
      <c r="H62" s="22">
        <f>SUM(H7:H61)</f>
        <v>743600</v>
      </c>
      <c r="I62" s="22"/>
      <c r="J62" s="22">
        <f>SUM(J7:J61)</f>
        <v>2570997500</v>
      </c>
      <c r="U62" s="22">
        <f>SUM(U7:U61)</f>
        <v>743600</v>
      </c>
      <c r="V62" s="22">
        <f>SUM(V7:V61)</f>
        <v>743600</v>
      </c>
      <c r="W62" s="22"/>
      <c r="X62" s="22">
        <f>SUM(X7:X61)</f>
        <v>2570997500</v>
      </c>
      <c r="Y62" s="9"/>
      <c r="Z62" s="22">
        <f>SUM(Z61,Z34,Z12)</f>
        <v>2570997500</v>
      </c>
    </row>
    <row r="67" spans="3:12">
      <c r="C67" s="9" t="s">
        <v>7</v>
      </c>
      <c r="D67" s="9" t="s">
        <v>0</v>
      </c>
      <c r="E67" s="9" t="s">
        <v>1</v>
      </c>
      <c r="F67" s="9" t="s">
        <v>376</v>
      </c>
      <c r="G67" s="9" t="s">
        <v>6</v>
      </c>
      <c r="H67" s="23" t="s">
        <v>5</v>
      </c>
      <c r="I67" s="23" t="s">
        <v>8</v>
      </c>
      <c r="J67" s="23" t="s">
        <v>3</v>
      </c>
      <c r="K67" s="25" t="s">
        <v>370</v>
      </c>
      <c r="L67" s="25" t="s">
        <v>371</v>
      </c>
    </row>
    <row r="68" spans="3:12">
      <c r="C68" s="30">
        <v>42430</v>
      </c>
      <c r="D68" s="27" t="s">
        <v>34</v>
      </c>
      <c r="E68" s="27" t="s">
        <v>35</v>
      </c>
      <c r="F68" s="27" t="s">
        <v>20</v>
      </c>
      <c r="G68" s="31" t="s">
        <v>19</v>
      </c>
      <c r="H68" s="24">
        <v>15800</v>
      </c>
      <c r="I68" s="24">
        <v>3595</v>
      </c>
      <c r="J68" s="26">
        <f t="shared" ref="J68:J99" si="4">H68*I68</f>
        <v>56801000</v>
      </c>
      <c r="K68" s="9"/>
      <c r="L68" s="9"/>
    </row>
    <row r="69" spans="3:12">
      <c r="C69" s="30">
        <v>42430</v>
      </c>
      <c r="D69" s="27" t="s">
        <v>34</v>
      </c>
      <c r="E69" s="27" t="s">
        <v>35</v>
      </c>
      <c r="F69" s="27" t="s">
        <v>20</v>
      </c>
      <c r="G69" s="31" t="s">
        <v>14</v>
      </c>
      <c r="H69" s="24">
        <v>17900</v>
      </c>
      <c r="I69" s="24">
        <v>3380</v>
      </c>
      <c r="J69" s="26">
        <f t="shared" si="4"/>
        <v>60502000</v>
      </c>
      <c r="K69" s="9">
        <v>1</v>
      </c>
      <c r="L69" s="22">
        <f>J69+J68</f>
        <v>117303000</v>
      </c>
    </row>
    <row r="70" spans="3:12">
      <c r="C70" s="30">
        <v>42433</v>
      </c>
      <c r="D70" s="27" t="s">
        <v>69</v>
      </c>
      <c r="E70" s="27" t="s">
        <v>70</v>
      </c>
      <c r="F70" s="27" t="s">
        <v>20</v>
      </c>
      <c r="G70" s="31" t="s">
        <v>14</v>
      </c>
      <c r="H70" s="24">
        <v>15000</v>
      </c>
      <c r="I70" s="24">
        <v>3380</v>
      </c>
      <c r="J70" s="24">
        <f t="shared" si="4"/>
        <v>50700000</v>
      </c>
      <c r="K70" s="9"/>
      <c r="L70" s="9"/>
    </row>
    <row r="71" spans="3:12">
      <c r="C71" s="30">
        <v>42433</v>
      </c>
      <c r="D71" s="27" t="s">
        <v>71</v>
      </c>
      <c r="E71" s="27" t="s">
        <v>72</v>
      </c>
      <c r="F71" s="27" t="s">
        <v>20</v>
      </c>
      <c r="G71" s="31" t="s">
        <v>14</v>
      </c>
      <c r="H71" s="24">
        <v>10000</v>
      </c>
      <c r="I71" s="24">
        <v>3380</v>
      </c>
      <c r="J71" s="24">
        <f t="shared" si="4"/>
        <v>33800000</v>
      </c>
      <c r="K71" s="9"/>
      <c r="L71" s="9"/>
    </row>
    <row r="72" spans="3:12">
      <c r="C72" s="30">
        <v>42433</v>
      </c>
      <c r="D72" s="27" t="s">
        <v>71</v>
      </c>
      <c r="E72" s="27" t="s">
        <v>72</v>
      </c>
      <c r="F72" s="27" t="s">
        <v>20</v>
      </c>
      <c r="G72" s="31" t="s">
        <v>33</v>
      </c>
      <c r="H72" s="24">
        <v>10000</v>
      </c>
      <c r="I72" s="24">
        <v>3885</v>
      </c>
      <c r="J72" s="24">
        <f t="shared" si="4"/>
        <v>38850000</v>
      </c>
      <c r="K72" s="9"/>
      <c r="L72" s="9"/>
    </row>
    <row r="73" spans="3:12">
      <c r="C73" s="30">
        <v>42433</v>
      </c>
      <c r="D73" s="27" t="s">
        <v>90</v>
      </c>
      <c r="E73" s="27" t="s">
        <v>91</v>
      </c>
      <c r="F73" s="27" t="s">
        <v>20</v>
      </c>
      <c r="G73" s="31" t="s">
        <v>19</v>
      </c>
      <c r="H73" s="24">
        <v>15000</v>
      </c>
      <c r="I73" s="24">
        <v>3410</v>
      </c>
      <c r="J73" s="24">
        <f t="shared" si="4"/>
        <v>51150000</v>
      </c>
      <c r="K73" s="9">
        <v>4</v>
      </c>
      <c r="L73" s="22">
        <f>J73+J72+J71+J70</f>
        <v>174500000</v>
      </c>
    </row>
    <row r="74" spans="3:12">
      <c r="C74" s="30">
        <v>42436</v>
      </c>
      <c r="D74" s="27" t="s">
        <v>99</v>
      </c>
      <c r="E74" s="27" t="s">
        <v>100</v>
      </c>
      <c r="F74" s="27" t="s">
        <v>20</v>
      </c>
      <c r="G74" s="31" t="s">
        <v>19</v>
      </c>
      <c r="H74" s="24">
        <v>21700</v>
      </c>
      <c r="I74" s="24">
        <v>3410</v>
      </c>
      <c r="J74" s="24">
        <f t="shared" si="4"/>
        <v>73997000</v>
      </c>
      <c r="K74" s="9"/>
      <c r="L74" s="9"/>
    </row>
    <row r="75" spans="3:12">
      <c r="C75" s="30">
        <v>42436</v>
      </c>
      <c r="D75" s="27" t="s">
        <v>106</v>
      </c>
      <c r="E75" s="27" t="s">
        <v>107</v>
      </c>
      <c r="F75" s="27" t="s">
        <v>20</v>
      </c>
      <c r="G75" s="31" t="s">
        <v>19</v>
      </c>
      <c r="H75" s="24">
        <v>10000</v>
      </c>
      <c r="I75" s="24">
        <v>3595</v>
      </c>
      <c r="J75" s="24">
        <f t="shared" si="4"/>
        <v>35950000</v>
      </c>
      <c r="K75" s="9"/>
      <c r="L75" s="9"/>
    </row>
    <row r="76" spans="3:12">
      <c r="C76" s="30">
        <v>42436</v>
      </c>
      <c r="D76" s="27" t="s">
        <v>106</v>
      </c>
      <c r="E76" s="27" t="s">
        <v>107</v>
      </c>
      <c r="F76" s="27" t="s">
        <v>20</v>
      </c>
      <c r="G76" s="31" t="s">
        <v>14</v>
      </c>
      <c r="H76" s="24">
        <v>25000</v>
      </c>
      <c r="I76" s="24">
        <v>3380</v>
      </c>
      <c r="J76" s="24">
        <f t="shared" si="4"/>
        <v>84500000</v>
      </c>
      <c r="K76" s="9">
        <v>7</v>
      </c>
      <c r="L76" s="22">
        <f>J76+J75+J74</f>
        <v>194447000</v>
      </c>
    </row>
    <row r="77" spans="3:12">
      <c r="C77" s="30">
        <v>42437</v>
      </c>
      <c r="D77" s="27" t="s">
        <v>116</v>
      </c>
      <c r="E77" s="27" t="s">
        <v>117</v>
      </c>
      <c r="F77" s="27" t="s">
        <v>20</v>
      </c>
      <c r="G77" s="31" t="s">
        <v>19</v>
      </c>
      <c r="H77" s="24">
        <v>6000</v>
      </c>
      <c r="I77" s="24">
        <v>3595</v>
      </c>
      <c r="J77" s="24">
        <f t="shared" si="4"/>
        <v>21570000</v>
      </c>
      <c r="K77" s="9"/>
      <c r="L77" s="9"/>
    </row>
    <row r="78" spans="3:12">
      <c r="C78" s="30">
        <v>42437</v>
      </c>
      <c r="D78" s="27" t="s">
        <v>116</v>
      </c>
      <c r="E78" s="27" t="s">
        <v>117</v>
      </c>
      <c r="F78" s="27" t="s">
        <v>20</v>
      </c>
      <c r="G78" s="31" t="s">
        <v>33</v>
      </c>
      <c r="H78" s="24">
        <v>6000</v>
      </c>
      <c r="I78" s="24">
        <v>3885</v>
      </c>
      <c r="J78" s="24">
        <f t="shared" si="4"/>
        <v>23310000</v>
      </c>
      <c r="K78" s="9">
        <v>8</v>
      </c>
      <c r="L78" s="22">
        <f>J78+J77</f>
        <v>44880000</v>
      </c>
    </row>
    <row r="79" spans="3:12">
      <c r="C79" s="30">
        <v>42438</v>
      </c>
      <c r="D79" s="27" t="s">
        <v>103</v>
      </c>
      <c r="E79" s="27" t="s">
        <v>104</v>
      </c>
      <c r="F79" s="27" t="s">
        <v>20</v>
      </c>
      <c r="G79" s="31" t="s">
        <v>19</v>
      </c>
      <c r="H79" s="24">
        <v>35000</v>
      </c>
      <c r="I79" s="24">
        <v>3410</v>
      </c>
      <c r="J79" s="24">
        <f t="shared" si="4"/>
        <v>119350000</v>
      </c>
      <c r="K79" s="9"/>
      <c r="L79" s="9"/>
    </row>
    <row r="80" spans="3:12">
      <c r="C80" s="30">
        <v>42438</v>
      </c>
      <c r="D80" s="27" t="s">
        <v>132</v>
      </c>
      <c r="E80" s="27" t="s">
        <v>133</v>
      </c>
      <c r="F80" s="27" t="s">
        <v>20</v>
      </c>
      <c r="G80" s="31" t="s">
        <v>19</v>
      </c>
      <c r="H80" s="24">
        <v>15000</v>
      </c>
      <c r="I80" s="24">
        <v>3595</v>
      </c>
      <c r="J80" s="24">
        <f t="shared" si="4"/>
        <v>53925000</v>
      </c>
      <c r="K80" s="9"/>
      <c r="L80" s="9"/>
    </row>
    <row r="81" spans="3:12">
      <c r="C81" s="30">
        <v>42438</v>
      </c>
      <c r="D81" s="27" t="s">
        <v>132</v>
      </c>
      <c r="E81" s="27" t="s">
        <v>133</v>
      </c>
      <c r="F81" s="27" t="s">
        <v>20</v>
      </c>
      <c r="G81" s="31" t="s">
        <v>14</v>
      </c>
      <c r="H81" s="24">
        <v>20000</v>
      </c>
      <c r="I81" s="24">
        <v>3380</v>
      </c>
      <c r="J81" s="24">
        <f t="shared" si="4"/>
        <v>67600000</v>
      </c>
      <c r="K81" s="9">
        <v>9</v>
      </c>
      <c r="L81" s="22">
        <f>J81+J80+J79</f>
        <v>240875000</v>
      </c>
    </row>
    <row r="82" spans="3:12">
      <c r="C82" s="30">
        <v>42440</v>
      </c>
      <c r="D82" s="27" t="s">
        <v>144</v>
      </c>
      <c r="E82" s="27" t="s">
        <v>145</v>
      </c>
      <c r="F82" s="27" t="s">
        <v>20</v>
      </c>
      <c r="G82" s="31" t="s">
        <v>14</v>
      </c>
      <c r="H82" s="24">
        <v>15800</v>
      </c>
      <c r="I82" s="24">
        <v>3380</v>
      </c>
      <c r="J82" s="24">
        <f t="shared" si="4"/>
        <v>53404000</v>
      </c>
      <c r="K82" s="9"/>
      <c r="L82" s="9"/>
    </row>
    <row r="83" spans="3:12">
      <c r="C83" s="30">
        <v>42440</v>
      </c>
      <c r="D83" s="27" t="s">
        <v>146</v>
      </c>
      <c r="E83" s="27" t="s">
        <v>147</v>
      </c>
      <c r="F83" s="27" t="s">
        <v>20</v>
      </c>
      <c r="G83" s="31" t="s">
        <v>19</v>
      </c>
      <c r="H83" s="24">
        <v>6000</v>
      </c>
      <c r="I83" s="24">
        <v>3595</v>
      </c>
      <c r="J83" s="24">
        <f t="shared" si="4"/>
        <v>21570000</v>
      </c>
      <c r="K83" s="9"/>
      <c r="L83" s="9"/>
    </row>
    <row r="84" spans="3:12">
      <c r="C84" s="30">
        <v>42440</v>
      </c>
      <c r="D84" s="27" t="s">
        <v>146</v>
      </c>
      <c r="E84" s="27" t="s">
        <v>147</v>
      </c>
      <c r="F84" s="27" t="s">
        <v>20</v>
      </c>
      <c r="G84" s="31" t="s">
        <v>14</v>
      </c>
      <c r="H84" s="24">
        <v>6000</v>
      </c>
      <c r="I84" s="24">
        <v>3380</v>
      </c>
      <c r="J84" s="24">
        <f t="shared" si="4"/>
        <v>20280000</v>
      </c>
      <c r="K84" s="9"/>
      <c r="L84" s="9"/>
    </row>
    <row r="85" spans="3:12">
      <c r="C85" s="30">
        <v>42440</v>
      </c>
      <c r="D85" s="27" t="s">
        <v>148</v>
      </c>
      <c r="E85" s="27" t="s">
        <v>149</v>
      </c>
      <c r="F85" s="27" t="s">
        <v>20</v>
      </c>
      <c r="G85" s="31" t="s">
        <v>19</v>
      </c>
      <c r="H85" s="24">
        <v>5900</v>
      </c>
      <c r="I85" s="24">
        <v>3595</v>
      </c>
      <c r="J85" s="24">
        <f t="shared" si="4"/>
        <v>21210500</v>
      </c>
      <c r="K85" s="9">
        <v>11</v>
      </c>
      <c r="L85" s="22">
        <f>J85+J84+J83+J82</f>
        <v>116464500</v>
      </c>
    </row>
    <row r="86" spans="3:12">
      <c r="C86" s="30">
        <v>42443</v>
      </c>
      <c r="D86" s="27" t="s">
        <v>170</v>
      </c>
      <c r="E86" s="27" t="s">
        <v>171</v>
      </c>
      <c r="F86" s="27" t="s">
        <v>20</v>
      </c>
      <c r="G86" s="31" t="s">
        <v>14</v>
      </c>
      <c r="H86" s="24">
        <v>15800</v>
      </c>
      <c r="I86" s="24">
        <v>3380</v>
      </c>
      <c r="J86" s="24">
        <f t="shared" si="4"/>
        <v>53404000</v>
      </c>
      <c r="K86" s="9"/>
      <c r="L86" s="9"/>
    </row>
    <row r="87" spans="3:12">
      <c r="C87" s="30">
        <v>42443</v>
      </c>
      <c r="D87" s="27" t="s">
        <v>236</v>
      </c>
      <c r="E87" s="27" t="s">
        <v>237</v>
      </c>
      <c r="F87" s="27" t="s">
        <v>20</v>
      </c>
      <c r="G87" s="31" t="s">
        <v>19</v>
      </c>
      <c r="H87" s="24">
        <v>17900</v>
      </c>
      <c r="I87" s="24">
        <v>3410</v>
      </c>
      <c r="J87" s="26">
        <f t="shared" si="4"/>
        <v>61039000</v>
      </c>
      <c r="K87" s="9">
        <v>14</v>
      </c>
      <c r="L87" s="22">
        <f>J87+J86</f>
        <v>114443000</v>
      </c>
    </row>
    <row r="88" spans="3:12">
      <c r="C88" s="30">
        <v>42444</v>
      </c>
      <c r="D88" s="27" t="s">
        <v>185</v>
      </c>
      <c r="E88" s="27" t="s">
        <v>186</v>
      </c>
      <c r="F88" s="27" t="s">
        <v>20</v>
      </c>
      <c r="G88" s="31" t="s">
        <v>19</v>
      </c>
      <c r="H88" s="24">
        <v>15000</v>
      </c>
      <c r="I88" s="24">
        <v>3595</v>
      </c>
      <c r="J88" s="26">
        <f t="shared" si="4"/>
        <v>53925000</v>
      </c>
      <c r="K88" s="9"/>
      <c r="L88" s="9"/>
    </row>
    <row r="89" spans="3:12">
      <c r="C89" s="30">
        <v>42444</v>
      </c>
      <c r="D89" s="27" t="s">
        <v>185</v>
      </c>
      <c r="E89" s="27" t="s">
        <v>186</v>
      </c>
      <c r="F89" s="27" t="s">
        <v>20</v>
      </c>
      <c r="G89" s="31" t="s">
        <v>14</v>
      </c>
      <c r="H89" s="24">
        <v>15000</v>
      </c>
      <c r="I89" s="24">
        <v>3380</v>
      </c>
      <c r="J89" s="26">
        <f t="shared" si="4"/>
        <v>50700000</v>
      </c>
      <c r="K89" s="9"/>
      <c r="L89" s="9"/>
    </row>
    <row r="90" spans="3:12">
      <c r="C90" s="30">
        <v>42444</v>
      </c>
      <c r="D90" s="27" t="s">
        <v>185</v>
      </c>
      <c r="E90" s="27" t="s">
        <v>186</v>
      </c>
      <c r="F90" s="27" t="s">
        <v>20</v>
      </c>
      <c r="G90" s="31" t="s">
        <v>33</v>
      </c>
      <c r="H90" s="24">
        <v>5000</v>
      </c>
      <c r="I90" s="24">
        <v>3885</v>
      </c>
      <c r="J90" s="26">
        <f t="shared" si="4"/>
        <v>19425000</v>
      </c>
      <c r="K90" s="9">
        <v>15</v>
      </c>
      <c r="L90" s="22">
        <f>J90+J89+J88</f>
        <v>124050000</v>
      </c>
    </row>
    <row r="91" spans="3:12">
      <c r="C91" s="30">
        <v>42445</v>
      </c>
      <c r="D91" s="27" t="s">
        <v>189</v>
      </c>
      <c r="E91" s="27" t="s">
        <v>190</v>
      </c>
      <c r="F91" s="27" t="s">
        <v>20</v>
      </c>
      <c r="G91" s="31" t="s">
        <v>19</v>
      </c>
      <c r="H91" s="24">
        <v>6000</v>
      </c>
      <c r="I91" s="24">
        <v>3595</v>
      </c>
      <c r="J91" s="26">
        <f t="shared" si="4"/>
        <v>21570000</v>
      </c>
      <c r="K91" s="9"/>
      <c r="L91" s="9"/>
    </row>
    <row r="92" spans="3:12">
      <c r="C92" s="30">
        <v>42445</v>
      </c>
      <c r="D92" s="27" t="s">
        <v>189</v>
      </c>
      <c r="E92" s="27" t="s">
        <v>190</v>
      </c>
      <c r="F92" s="27" t="s">
        <v>20</v>
      </c>
      <c r="G92" s="31" t="s">
        <v>14</v>
      </c>
      <c r="H92" s="24">
        <v>6000</v>
      </c>
      <c r="I92" s="24">
        <v>3380</v>
      </c>
      <c r="J92" s="26">
        <f t="shared" si="4"/>
        <v>20280000</v>
      </c>
      <c r="K92" s="9"/>
      <c r="L92" s="9"/>
    </row>
    <row r="93" spans="3:12">
      <c r="C93" s="30">
        <v>42445</v>
      </c>
      <c r="D93" s="27" t="s">
        <v>238</v>
      </c>
      <c r="E93" s="27" t="s">
        <v>239</v>
      </c>
      <c r="F93" s="27" t="s">
        <v>20</v>
      </c>
      <c r="G93" s="31" t="s">
        <v>19</v>
      </c>
      <c r="H93" s="24">
        <v>21700</v>
      </c>
      <c r="I93" s="24">
        <v>3410</v>
      </c>
      <c r="J93" s="26">
        <f t="shared" si="4"/>
        <v>73997000</v>
      </c>
      <c r="K93" s="9"/>
      <c r="L93" s="9"/>
    </row>
    <row r="94" spans="3:12">
      <c r="C94" s="30">
        <v>42445</v>
      </c>
      <c r="D94" s="27" t="s">
        <v>240</v>
      </c>
      <c r="E94" s="27" t="s">
        <v>241</v>
      </c>
      <c r="F94" s="27" t="s">
        <v>20</v>
      </c>
      <c r="G94" s="31" t="s">
        <v>19</v>
      </c>
      <c r="H94" s="24">
        <v>15800</v>
      </c>
      <c r="I94" s="24">
        <v>3410</v>
      </c>
      <c r="J94" s="26">
        <f t="shared" si="4"/>
        <v>53878000</v>
      </c>
      <c r="K94" s="9"/>
      <c r="L94" s="9"/>
    </row>
    <row r="95" spans="3:12">
      <c r="C95" s="30">
        <v>42445</v>
      </c>
      <c r="D95" s="27" t="s">
        <v>242</v>
      </c>
      <c r="E95" s="27" t="s">
        <v>243</v>
      </c>
      <c r="F95" s="27" t="s">
        <v>20</v>
      </c>
      <c r="G95" s="31" t="s">
        <v>19</v>
      </c>
      <c r="H95" s="24">
        <v>12000</v>
      </c>
      <c r="I95" s="24">
        <v>3410</v>
      </c>
      <c r="J95" s="26">
        <f t="shared" si="4"/>
        <v>40920000</v>
      </c>
      <c r="K95" s="9">
        <v>16</v>
      </c>
      <c r="L95" s="22">
        <f>J95+J94+J93+J92+J91</f>
        <v>210645000</v>
      </c>
    </row>
    <row r="96" spans="3:12">
      <c r="C96" s="30">
        <v>42447</v>
      </c>
      <c r="D96" s="27" t="s">
        <v>205</v>
      </c>
      <c r="E96" s="27" t="s">
        <v>206</v>
      </c>
      <c r="F96" s="27" t="s">
        <v>20</v>
      </c>
      <c r="G96" s="31" t="s">
        <v>19</v>
      </c>
      <c r="H96" s="24">
        <v>10800</v>
      </c>
      <c r="I96" s="24">
        <v>3595</v>
      </c>
      <c r="J96" s="26">
        <f t="shared" si="4"/>
        <v>38826000</v>
      </c>
      <c r="K96" s="9"/>
      <c r="L96" s="9"/>
    </row>
    <row r="97" spans="3:12">
      <c r="C97" s="30">
        <v>42447</v>
      </c>
      <c r="D97" s="27" t="s">
        <v>205</v>
      </c>
      <c r="E97" s="27" t="s">
        <v>206</v>
      </c>
      <c r="F97" s="27" t="s">
        <v>20</v>
      </c>
      <c r="G97" s="31" t="s">
        <v>14</v>
      </c>
      <c r="H97" s="24">
        <v>5000</v>
      </c>
      <c r="I97" s="24">
        <v>3380</v>
      </c>
      <c r="J97" s="26">
        <f t="shared" si="4"/>
        <v>16900000</v>
      </c>
      <c r="K97" s="9"/>
      <c r="L97" s="9"/>
    </row>
    <row r="98" spans="3:12">
      <c r="C98" s="30">
        <v>42447</v>
      </c>
      <c r="D98" s="27" t="s">
        <v>207</v>
      </c>
      <c r="E98" s="27" t="s">
        <v>208</v>
      </c>
      <c r="F98" s="27" t="s">
        <v>20</v>
      </c>
      <c r="G98" s="31" t="s">
        <v>14</v>
      </c>
      <c r="H98" s="24">
        <v>5900</v>
      </c>
      <c r="I98" s="24">
        <v>3380</v>
      </c>
      <c r="J98" s="26">
        <f t="shared" si="4"/>
        <v>19942000</v>
      </c>
      <c r="K98" s="9"/>
      <c r="L98" s="9"/>
    </row>
    <row r="99" spans="3:12">
      <c r="C99" s="30">
        <v>42447</v>
      </c>
      <c r="D99" s="27" t="s">
        <v>209</v>
      </c>
      <c r="E99" s="27" t="s">
        <v>210</v>
      </c>
      <c r="F99" s="27" t="s">
        <v>20</v>
      </c>
      <c r="G99" s="31" t="s">
        <v>19</v>
      </c>
      <c r="H99" s="24">
        <v>15000</v>
      </c>
      <c r="I99" s="24">
        <v>3595</v>
      </c>
      <c r="J99" s="26">
        <f t="shared" si="4"/>
        <v>53925000</v>
      </c>
      <c r="K99" s="9"/>
      <c r="L99" s="9"/>
    </row>
    <row r="100" spans="3:12">
      <c r="C100" s="30">
        <v>42447</v>
      </c>
      <c r="D100" s="27" t="s">
        <v>209</v>
      </c>
      <c r="E100" s="27" t="s">
        <v>210</v>
      </c>
      <c r="F100" s="27" t="s">
        <v>20</v>
      </c>
      <c r="G100" s="31" t="s">
        <v>14</v>
      </c>
      <c r="H100" s="24">
        <v>20000</v>
      </c>
      <c r="I100" s="24">
        <v>3380</v>
      </c>
      <c r="J100" s="26">
        <f t="shared" ref="J100:J122" si="5">H100*I100</f>
        <v>67600000</v>
      </c>
      <c r="K100" s="9">
        <v>18</v>
      </c>
      <c r="L100" s="22">
        <f>J100+J99+J98+J97+J96</f>
        <v>197193000</v>
      </c>
    </row>
    <row r="101" spans="3:12">
      <c r="C101" s="30">
        <v>42448</v>
      </c>
      <c r="D101" s="27" t="s">
        <v>229</v>
      </c>
      <c r="E101" s="27" t="s">
        <v>230</v>
      </c>
      <c r="F101" s="27" t="s">
        <v>20</v>
      </c>
      <c r="G101" s="31" t="s">
        <v>14</v>
      </c>
      <c r="H101" s="24">
        <v>11800</v>
      </c>
      <c r="I101" s="24">
        <v>3380</v>
      </c>
      <c r="J101" s="26">
        <f t="shared" si="5"/>
        <v>39884000</v>
      </c>
      <c r="K101" s="9"/>
      <c r="L101" s="9"/>
    </row>
    <row r="102" spans="3:12">
      <c r="C102" s="30">
        <v>42448</v>
      </c>
      <c r="D102" s="27" t="s">
        <v>229</v>
      </c>
      <c r="E102" s="27" t="s">
        <v>230</v>
      </c>
      <c r="F102" s="27" t="s">
        <v>20</v>
      </c>
      <c r="G102" s="31" t="s">
        <v>33</v>
      </c>
      <c r="H102" s="24">
        <v>10000</v>
      </c>
      <c r="I102" s="24">
        <v>3885</v>
      </c>
      <c r="J102" s="26">
        <f t="shared" si="5"/>
        <v>38850000</v>
      </c>
      <c r="K102" s="9"/>
      <c r="L102" s="9"/>
    </row>
    <row r="103" spans="3:12">
      <c r="C103" s="30">
        <v>42448</v>
      </c>
      <c r="D103" s="27" t="s">
        <v>244</v>
      </c>
      <c r="E103" s="27" t="s">
        <v>245</v>
      </c>
      <c r="F103" s="27" t="s">
        <v>20</v>
      </c>
      <c r="G103" s="31" t="s">
        <v>19</v>
      </c>
      <c r="H103" s="24">
        <v>11900</v>
      </c>
      <c r="I103" s="24">
        <v>3410</v>
      </c>
      <c r="J103" s="26">
        <f t="shared" si="5"/>
        <v>40579000</v>
      </c>
      <c r="K103" s="9">
        <v>19</v>
      </c>
      <c r="L103" s="22">
        <f>J103+J102+J101</f>
        <v>119313000</v>
      </c>
    </row>
    <row r="104" spans="3:12">
      <c r="C104" s="30">
        <v>42450</v>
      </c>
      <c r="D104" s="27" t="s">
        <v>251</v>
      </c>
      <c r="E104" s="27" t="s">
        <v>252</v>
      </c>
      <c r="F104" s="27" t="s">
        <v>20</v>
      </c>
      <c r="G104" s="31" t="s">
        <v>19</v>
      </c>
      <c r="H104" s="24">
        <v>10000</v>
      </c>
      <c r="I104" s="24">
        <v>3410</v>
      </c>
      <c r="J104" s="26">
        <f t="shared" si="5"/>
        <v>34100000</v>
      </c>
      <c r="K104" s="9"/>
      <c r="L104" s="9"/>
    </row>
    <row r="105" spans="3:12">
      <c r="C105" s="30">
        <v>42450</v>
      </c>
      <c r="D105" s="27" t="s">
        <v>253</v>
      </c>
      <c r="E105" s="27" t="s">
        <v>254</v>
      </c>
      <c r="F105" s="27" t="s">
        <v>20</v>
      </c>
      <c r="G105" s="31" t="s">
        <v>19</v>
      </c>
      <c r="H105" s="24">
        <v>10000</v>
      </c>
      <c r="I105" s="24">
        <v>3410</v>
      </c>
      <c r="J105" s="26">
        <f t="shared" si="5"/>
        <v>34100000</v>
      </c>
      <c r="K105" s="9"/>
      <c r="L105" s="9"/>
    </row>
    <row r="106" spans="3:12">
      <c r="C106" s="30">
        <v>42450</v>
      </c>
      <c r="D106" s="27" t="s">
        <v>258</v>
      </c>
      <c r="E106" s="27" t="s">
        <v>259</v>
      </c>
      <c r="F106" s="27" t="s">
        <v>20</v>
      </c>
      <c r="G106" s="31" t="s">
        <v>14</v>
      </c>
      <c r="H106" s="24">
        <v>20000</v>
      </c>
      <c r="I106" s="24">
        <v>3595</v>
      </c>
      <c r="J106" s="26">
        <f t="shared" si="5"/>
        <v>71900000</v>
      </c>
      <c r="K106" s="9"/>
      <c r="L106" s="9"/>
    </row>
    <row r="107" spans="3:12">
      <c r="C107" s="30">
        <v>42450</v>
      </c>
      <c r="D107" s="27" t="s">
        <v>258</v>
      </c>
      <c r="E107" s="27" t="s">
        <v>259</v>
      </c>
      <c r="F107" s="27" t="s">
        <v>20</v>
      </c>
      <c r="G107" s="31" t="s">
        <v>33</v>
      </c>
      <c r="H107" s="24">
        <v>5000</v>
      </c>
      <c r="I107" s="24">
        <v>3885</v>
      </c>
      <c r="J107" s="26">
        <f t="shared" si="5"/>
        <v>19425000</v>
      </c>
      <c r="K107" s="9">
        <v>21</v>
      </c>
      <c r="L107" s="22">
        <f>J107+J106+J105+J104</f>
        <v>159525000</v>
      </c>
    </row>
    <row r="108" spans="3:12">
      <c r="C108" s="30">
        <v>42451</v>
      </c>
      <c r="D108" s="27" t="s">
        <v>268</v>
      </c>
      <c r="E108" s="27" t="s">
        <v>269</v>
      </c>
      <c r="F108" s="27" t="s">
        <v>20</v>
      </c>
      <c r="G108" s="31" t="s">
        <v>14</v>
      </c>
      <c r="H108" s="24">
        <v>15800</v>
      </c>
      <c r="I108" s="24">
        <v>3380</v>
      </c>
      <c r="J108" s="26">
        <f t="shared" si="5"/>
        <v>53404000</v>
      </c>
      <c r="K108" s="9"/>
      <c r="L108" s="9"/>
    </row>
    <row r="109" spans="3:12">
      <c r="C109" s="30">
        <v>42451</v>
      </c>
      <c r="D109" s="27" t="s">
        <v>270</v>
      </c>
      <c r="E109" s="27" t="s">
        <v>271</v>
      </c>
      <c r="F109" s="27" t="s">
        <v>20</v>
      </c>
      <c r="G109" s="31" t="s">
        <v>19</v>
      </c>
      <c r="H109" s="24">
        <v>6000</v>
      </c>
      <c r="I109" s="24">
        <v>3595</v>
      </c>
      <c r="J109" s="26">
        <f t="shared" si="5"/>
        <v>21570000</v>
      </c>
      <c r="K109" s="9"/>
      <c r="L109" s="9"/>
    </row>
    <row r="110" spans="3:12">
      <c r="C110" s="30">
        <v>42451</v>
      </c>
      <c r="D110" s="27" t="s">
        <v>270</v>
      </c>
      <c r="E110" s="27" t="s">
        <v>271</v>
      </c>
      <c r="F110" s="27" t="s">
        <v>20</v>
      </c>
      <c r="G110" s="31" t="s">
        <v>14</v>
      </c>
      <c r="H110" s="24">
        <v>6000</v>
      </c>
      <c r="I110" s="24">
        <v>3380</v>
      </c>
      <c r="J110" s="26">
        <f t="shared" si="5"/>
        <v>20280000</v>
      </c>
      <c r="K110" s="9"/>
      <c r="L110" s="9"/>
    </row>
    <row r="111" spans="3:12">
      <c r="C111" s="30">
        <v>42451</v>
      </c>
      <c r="D111" s="27" t="s">
        <v>272</v>
      </c>
      <c r="E111" s="27" t="s">
        <v>273</v>
      </c>
      <c r="F111" s="27" t="s">
        <v>20</v>
      </c>
      <c r="G111" s="31" t="s">
        <v>14</v>
      </c>
      <c r="H111" s="24">
        <v>5900</v>
      </c>
      <c r="I111" s="24">
        <v>3380</v>
      </c>
      <c r="J111" s="26">
        <f t="shared" si="5"/>
        <v>19942000</v>
      </c>
      <c r="K111" s="9">
        <v>22</v>
      </c>
      <c r="L111" s="22">
        <f>J111+J110+J109+J108</f>
        <v>115196000</v>
      </c>
    </row>
    <row r="112" spans="3:12">
      <c r="C112" s="30">
        <v>42452</v>
      </c>
      <c r="D112" s="27" t="s">
        <v>249</v>
      </c>
      <c r="E112" s="27" t="s">
        <v>250</v>
      </c>
      <c r="F112" s="27" t="s">
        <v>20</v>
      </c>
      <c r="G112" s="31" t="s">
        <v>19</v>
      </c>
      <c r="H112" s="24">
        <v>25000</v>
      </c>
      <c r="I112" s="24">
        <v>3410</v>
      </c>
      <c r="J112" s="26">
        <f t="shared" si="5"/>
        <v>85250000</v>
      </c>
      <c r="K112" s="9"/>
      <c r="L112" s="9"/>
    </row>
    <row r="113" spans="3:12">
      <c r="C113" s="30">
        <v>42452</v>
      </c>
      <c r="D113" s="27" t="s">
        <v>286</v>
      </c>
      <c r="E113" s="27" t="s">
        <v>287</v>
      </c>
      <c r="F113" s="27" t="s">
        <v>20</v>
      </c>
      <c r="G113" s="31" t="s">
        <v>14</v>
      </c>
      <c r="H113" s="24">
        <v>10000</v>
      </c>
      <c r="I113" s="24">
        <v>3380</v>
      </c>
      <c r="J113" s="26">
        <f t="shared" si="5"/>
        <v>33800000</v>
      </c>
      <c r="K113" s="9">
        <v>23</v>
      </c>
      <c r="L113" s="22">
        <f>J113+J112</f>
        <v>119050000</v>
      </c>
    </row>
    <row r="114" spans="3:12">
      <c r="C114" s="30">
        <v>42457</v>
      </c>
      <c r="D114" s="27" t="s">
        <v>321</v>
      </c>
      <c r="E114" s="27" t="s">
        <v>322</v>
      </c>
      <c r="F114" s="27" t="s">
        <v>20</v>
      </c>
      <c r="G114" s="31" t="s">
        <v>19</v>
      </c>
      <c r="H114" s="24">
        <v>35000</v>
      </c>
      <c r="I114" s="24">
        <v>3410</v>
      </c>
      <c r="J114" s="26">
        <f t="shared" si="5"/>
        <v>119350000</v>
      </c>
      <c r="K114" s="9">
        <v>28</v>
      </c>
      <c r="L114" s="22">
        <f>J114</f>
        <v>119350000</v>
      </c>
    </row>
    <row r="115" spans="3:12">
      <c r="C115" s="30">
        <v>42458</v>
      </c>
      <c r="D115" s="27" t="s">
        <v>323</v>
      </c>
      <c r="E115" s="27" t="s">
        <v>324</v>
      </c>
      <c r="F115" s="27" t="s">
        <v>20</v>
      </c>
      <c r="G115" s="31" t="s">
        <v>325</v>
      </c>
      <c r="H115" s="24">
        <v>15800</v>
      </c>
      <c r="I115" s="24">
        <v>3410</v>
      </c>
      <c r="J115" s="26">
        <f t="shared" si="5"/>
        <v>53878000</v>
      </c>
      <c r="K115" s="9"/>
      <c r="L115" s="9"/>
    </row>
    <row r="116" spans="3:12">
      <c r="C116" s="30">
        <v>42458</v>
      </c>
      <c r="D116" s="27" t="s">
        <v>326</v>
      </c>
      <c r="E116" s="27" t="s">
        <v>327</v>
      </c>
      <c r="F116" s="27" t="s">
        <v>20</v>
      </c>
      <c r="G116" s="31" t="s">
        <v>19</v>
      </c>
      <c r="H116" s="24">
        <v>10800</v>
      </c>
      <c r="I116" s="24">
        <v>3410</v>
      </c>
      <c r="J116" s="26">
        <f t="shared" si="5"/>
        <v>36828000</v>
      </c>
      <c r="K116" s="9"/>
      <c r="L116" s="9"/>
    </row>
    <row r="117" spans="3:12">
      <c r="C117" s="30">
        <v>42458</v>
      </c>
      <c r="D117" s="27" t="s">
        <v>343</v>
      </c>
      <c r="E117" s="27" t="s">
        <v>344</v>
      </c>
      <c r="F117" s="27" t="s">
        <v>20</v>
      </c>
      <c r="G117" s="31" t="s">
        <v>14</v>
      </c>
      <c r="H117" s="24">
        <v>22900</v>
      </c>
      <c r="I117" s="24">
        <v>3380</v>
      </c>
      <c r="J117" s="24">
        <f t="shared" si="5"/>
        <v>77402000</v>
      </c>
      <c r="K117" s="9">
        <v>29</v>
      </c>
      <c r="L117" s="22">
        <f>J117+J116+J115</f>
        <v>168108000</v>
      </c>
    </row>
    <row r="118" spans="3:12">
      <c r="C118" s="30">
        <v>42460</v>
      </c>
      <c r="D118" s="27" t="s">
        <v>329</v>
      </c>
      <c r="E118" s="27" t="s">
        <v>330</v>
      </c>
      <c r="F118" s="27" t="s">
        <v>20</v>
      </c>
      <c r="G118" s="31" t="s">
        <v>19</v>
      </c>
      <c r="H118" s="24">
        <v>15000</v>
      </c>
      <c r="I118" s="24">
        <v>3410</v>
      </c>
      <c r="J118" s="26">
        <f t="shared" si="5"/>
        <v>51150000</v>
      </c>
      <c r="K118" s="9"/>
      <c r="L118" s="9"/>
    </row>
    <row r="119" spans="3:12">
      <c r="C119" s="30">
        <v>42460</v>
      </c>
      <c r="D119" s="27" t="s">
        <v>331</v>
      </c>
      <c r="E119" s="27" t="s">
        <v>332</v>
      </c>
      <c r="F119" s="27" t="s">
        <v>20</v>
      </c>
      <c r="G119" s="31" t="s">
        <v>19</v>
      </c>
      <c r="H119" s="24">
        <v>15800</v>
      </c>
      <c r="I119" s="24">
        <v>3410</v>
      </c>
      <c r="J119" s="26">
        <f t="shared" si="5"/>
        <v>53878000</v>
      </c>
      <c r="K119" s="9"/>
      <c r="L119" s="9"/>
    </row>
    <row r="120" spans="3:12">
      <c r="C120" s="30">
        <v>42460</v>
      </c>
      <c r="D120" s="27" t="s">
        <v>364</v>
      </c>
      <c r="E120" s="27" t="s">
        <v>365</v>
      </c>
      <c r="F120" s="27" t="s">
        <v>20</v>
      </c>
      <c r="G120" s="31" t="s">
        <v>14</v>
      </c>
      <c r="H120" s="24">
        <v>15000</v>
      </c>
      <c r="I120" s="24">
        <v>3380</v>
      </c>
      <c r="J120" s="26">
        <f t="shared" si="5"/>
        <v>50700000</v>
      </c>
      <c r="K120" s="9"/>
      <c r="L120" s="9"/>
    </row>
    <row r="121" spans="3:12">
      <c r="C121" s="30">
        <v>42460</v>
      </c>
      <c r="D121" s="27" t="s">
        <v>364</v>
      </c>
      <c r="E121" s="27" t="s">
        <v>365</v>
      </c>
      <c r="F121" s="27" t="s">
        <v>20</v>
      </c>
      <c r="G121" s="31" t="s">
        <v>33</v>
      </c>
      <c r="H121" s="24">
        <v>5000</v>
      </c>
      <c r="I121" s="24">
        <v>3885</v>
      </c>
      <c r="J121" s="26">
        <f t="shared" si="5"/>
        <v>19425000</v>
      </c>
      <c r="K121" s="9"/>
      <c r="L121" s="9"/>
    </row>
    <row r="122" spans="3:12">
      <c r="C122" s="30">
        <v>42460</v>
      </c>
      <c r="D122" s="27" t="s">
        <v>366</v>
      </c>
      <c r="E122" s="27" t="s">
        <v>367</v>
      </c>
      <c r="F122" s="27" t="s">
        <v>20</v>
      </c>
      <c r="G122" s="31" t="s">
        <v>14</v>
      </c>
      <c r="H122" s="24">
        <v>17900</v>
      </c>
      <c r="I122" s="24">
        <v>3380</v>
      </c>
      <c r="J122" s="26">
        <f t="shared" si="5"/>
        <v>60502000</v>
      </c>
      <c r="K122" s="9">
        <v>31</v>
      </c>
      <c r="L122" s="22">
        <f>J122+J121+J120+J119+J118</f>
        <v>235655000</v>
      </c>
    </row>
    <row r="123" spans="3:12">
      <c r="H123" s="22">
        <f>SUM(H68:H122)</f>
        <v>743600</v>
      </c>
      <c r="I123" s="22"/>
      <c r="J123" s="22">
        <f>SUM(J68:J122)</f>
        <v>2570997500</v>
      </c>
      <c r="K123" s="9"/>
      <c r="L123" s="22">
        <f>SUM(L68:L122)</f>
        <v>2570997500</v>
      </c>
    </row>
  </sheetData>
  <sortState ref="O7:X61">
    <sortCondition ref="T7:T61"/>
  </sortState>
  <mergeCells count="1">
    <mergeCell ref="C4:J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B3:AA161"/>
  <sheetViews>
    <sheetView topLeftCell="N29" workbookViewId="0">
      <selection activeCell="AC46" sqref="AC46"/>
    </sheetView>
  </sheetViews>
  <sheetFormatPr baseColWidth="10" defaultRowHeight="15"/>
  <cols>
    <col min="3" max="3" width="9" bestFit="1" customWidth="1"/>
    <col min="4" max="5" width="10.42578125" bestFit="1" customWidth="1"/>
    <col min="6" max="6" width="7.85546875" bestFit="1" customWidth="1"/>
    <col min="7" max="7" width="14.5703125" bestFit="1" customWidth="1"/>
    <col min="8" max="8" width="7.42578125" bestFit="1" customWidth="1"/>
    <col min="9" max="9" width="8.7109375" bestFit="1" customWidth="1"/>
    <col min="10" max="10" width="11.7109375" bestFit="1" customWidth="1"/>
    <col min="11" max="11" width="8.7109375" bestFit="1" customWidth="1"/>
    <col min="12" max="12" width="4.28515625" bestFit="1" customWidth="1"/>
    <col min="13" max="13" width="11.7109375" bestFit="1" customWidth="1"/>
    <col min="14" max="14" width="8.7109375" bestFit="1" customWidth="1"/>
    <col min="16" max="16" width="10.5703125" bestFit="1" customWidth="1"/>
    <col min="17" max="18" width="10.42578125" bestFit="1" customWidth="1"/>
    <col min="19" max="19" width="7.85546875" bestFit="1" customWidth="1"/>
    <col min="20" max="20" width="14.5703125" bestFit="1" customWidth="1"/>
    <col min="21" max="21" width="4.7109375" bestFit="1" customWidth="1"/>
    <col min="22" max="22" width="7.42578125" bestFit="1" customWidth="1"/>
    <col min="23" max="23" width="7.42578125" customWidth="1"/>
    <col min="24" max="24" width="8.7109375" bestFit="1" customWidth="1"/>
    <col min="25" max="25" width="11.7109375" bestFit="1" customWidth="1"/>
    <col min="26" max="26" width="13.140625" bestFit="1" customWidth="1"/>
    <col min="27" max="27" width="11.7109375" bestFit="1" customWidth="1"/>
  </cols>
  <sheetData>
    <row r="3" spans="2:27" ht="15.75" thickBot="1"/>
    <row r="4" spans="2:27" ht="21.75" thickBot="1">
      <c r="C4" s="122" t="s">
        <v>13</v>
      </c>
      <c r="D4" s="123"/>
      <c r="E4" s="123"/>
      <c r="F4" s="123"/>
      <c r="G4" s="123"/>
      <c r="H4" s="123"/>
      <c r="I4" s="123"/>
      <c r="J4" s="124"/>
    </row>
    <row r="6" spans="2:27">
      <c r="C6" s="9" t="s">
        <v>7</v>
      </c>
      <c r="D6" s="9" t="s">
        <v>0</v>
      </c>
      <c r="E6" s="9" t="s">
        <v>1</v>
      </c>
      <c r="F6" s="9" t="s">
        <v>376</v>
      </c>
      <c r="G6" s="9" t="s">
        <v>6</v>
      </c>
      <c r="H6" s="23" t="s">
        <v>5</v>
      </c>
      <c r="I6" s="23" t="s">
        <v>8</v>
      </c>
      <c r="J6" s="23" t="s">
        <v>3</v>
      </c>
      <c r="K6" s="25" t="s">
        <v>369</v>
      </c>
      <c r="P6" s="9" t="s">
        <v>7</v>
      </c>
      <c r="Q6" s="9" t="s">
        <v>0</v>
      </c>
      <c r="R6" s="9" t="s">
        <v>1</v>
      </c>
      <c r="S6" s="9" t="s">
        <v>376</v>
      </c>
      <c r="T6" s="9" t="s">
        <v>6</v>
      </c>
      <c r="U6" s="23" t="s">
        <v>373</v>
      </c>
      <c r="V6" s="23" t="s">
        <v>5</v>
      </c>
      <c r="W6" s="23" t="s">
        <v>374</v>
      </c>
      <c r="X6" s="23" t="s">
        <v>8</v>
      </c>
      <c r="Y6" s="23" t="s">
        <v>3</v>
      </c>
      <c r="Z6" s="25" t="s">
        <v>371</v>
      </c>
      <c r="AA6" s="25" t="s">
        <v>375</v>
      </c>
    </row>
    <row r="7" spans="2:27">
      <c r="B7">
        <v>4</v>
      </c>
      <c r="C7" s="10">
        <v>42431</v>
      </c>
      <c r="D7" s="11" t="s">
        <v>58</v>
      </c>
      <c r="E7" s="11" t="s">
        <v>59</v>
      </c>
      <c r="F7" s="11" t="s">
        <v>13</v>
      </c>
      <c r="G7" s="20" t="s">
        <v>19</v>
      </c>
      <c r="H7" s="12">
        <v>5400</v>
      </c>
      <c r="I7" s="12">
        <v>3595</v>
      </c>
      <c r="J7" s="12">
        <f t="shared" ref="J7:J38" si="0">H7*I7</f>
        <v>19413000</v>
      </c>
      <c r="K7" s="9"/>
      <c r="P7" s="10">
        <v>42432</v>
      </c>
      <c r="Q7" s="11" t="s">
        <v>63</v>
      </c>
      <c r="R7" s="11" t="s">
        <v>64</v>
      </c>
      <c r="S7" s="11" t="s">
        <v>13</v>
      </c>
      <c r="T7" s="20" t="s">
        <v>33</v>
      </c>
      <c r="U7" s="20">
        <v>1</v>
      </c>
      <c r="V7" s="12">
        <v>4000</v>
      </c>
      <c r="W7" s="12"/>
      <c r="X7" s="12">
        <v>3885</v>
      </c>
      <c r="Y7" s="12">
        <f t="shared" ref="Y7:Y38" si="1">V7*X7</f>
        <v>15540000</v>
      </c>
      <c r="Z7" s="9"/>
      <c r="AA7" s="9"/>
    </row>
    <row r="8" spans="2:27">
      <c r="B8">
        <v>4</v>
      </c>
      <c r="C8" s="10">
        <v>42431</v>
      </c>
      <c r="D8" s="11" t="s">
        <v>58</v>
      </c>
      <c r="E8" s="11" t="s">
        <v>59</v>
      </c>
      <c r="F8" s="11" t="s">
        <v>13</v>
      </c>
      <c r="G8" s="20" t="s">
        <v>60</v>
      </c>
      <c r="H8" s="12">
        <v>5200</v>
      </c>
      <c r="I8" s="12">
        <v>4050</v>
      </c>
      <c r="J8" s="12">
        <f t="shared" si="0"/>
        <v>21060000</v>
      </c>
      <c r="K8" s="9"/>
      <c r="P8" s="10">
        <v>42432</v>
      </c>
      <c r="Q8" s="11" t="s">
        <v>67</v>
      </c>
      <c r="R8" s="11" t="s">
        <v>68</v>
      </c>
      <c r="S8" s="11" t="s">
        <v>13</v>
      </c>
      <c r="T8" s="20" t="s">
        <v>33</v>
      </c>
      <c r="U8" s="20">
        <v>1</v>
      </c>
      <c r="V8" s="12">
        <v>5400</v>
      </c>
      <c r="W8" s="12"/>
      <c r="X8" s="12">
        <v>3885</v>
      </c>
      <c r="Y8" s="12">
        <f t="shared" si="1"/>
        <v>20979000</v>
      </c>
      <c r="Z8" s="9"/>
      <c r="AA8" s="9"/>
    </row>
    <row r="9" spans="2:27">
      <c r="B9">
        <v>4</v>
      </c>
      <c r="C9" s="10">
        <v>42431</v>
      </c>
      <c r="D9" s="11" t="s">
        <v>58</v>
      </c>
      <c r="E9" s="11" t="s">
        <v>59</v>
      </c>
      <c r="F9" s="11" t="s">
        <v>13</v>
      </c>
      <c r="G9" s="20" t="s">
        <v>41</v>
      </c>
      <c r="H9" s="12">
        <v>5200</v>
      </c>
      <c r="I9" s="12">
        <v>5015</v>
      </c>
      <c r="J9" s="12">
        <f t="shared" si="0"/>
        <v>26078000</v>
      </c>
      <c r="K9" s="9"/>
      <c r="P9" s="10">
        <v>42435</v>
      </c>
      <c r="Q9" s="11" t="s">
        <v>114</v>
      </c>
      <c r="R9" s="11" t="s">
        <v>115</v>
      </c>
      <c r="S9" s="11" t="s">
        <v>13</v>
      </c>
      <c r="T9" s="20" t="s">
        <v>33</v>
      </c>
      <c r="U9" s="20">
        <v>1</v>
      </c>
      <c r="V9" s="12">
        <v>4200</v>
      </c>
      <c r="W9" s="12"/>
      <c r="X9" s="12">
        <v>3885</v>
      </c>
      <c r="Y9" s="12">
        <f t="shared" si="1"/>
        <v>16317000</v>
      </c>
      <c r="Z9" s="9"/>
      <c r="AA9" s="9"/>
    </row>
    <row r="10" spans="2:27">
      <c r="B10">
        <v>4</v>
      </c>
      <c r="C10" s="10">
        <v>42432</v>
      </c>
      <c r="D10" s="11" t="s">
        <v>63</v>
      </c>
      <c r="E10" s="11" t="s">
        <v>64</v>
      </c>
      <c r="F10" s="11" t="s">
        <v>13</v>
      </c>
      <c r="G10" s="20" t="s">
        <v>19</v>
      </c>
      <c r="H10" s="12">
        <v>11500</v>
      </c>
      <c r="I10" s="12">
        <v>3595</v>
      </c>
      <c r="J10" s="12">
        <f t="shared" si="0"/>
        <v>41342500</v>
      </c>
      <c r="K10" s="9"/>
      <c r="P10" s="10">
        <v>42436</v>
      </c>
      <c r="Q10" s="11" t="s">
        <v>110</v>
      </c>
      <c r="R10" s="11" t="s">
        <v>111</v>
      </c>
      <c r="S10" s="11" t="s">
        <v>13</v>
      </c>
      <c r="T10" s="20" t="s">
        <v>33</v>
      </c>
      <c r="U10" s="20">
        <v>1</v>
      </c>
      <c r="V10" s="12">
        <v>5200</v>
      </c>
      <c r="W10" s="12"/>
      <c r="X10" s="12">
        <v>3885</v>
      </c>
      <c r="Y10" s="12">
        <f t="shared" si="1"/>
        <v>20202000</v>
      </c>
      <c r="Z10" s="9"/>
      <c r="AA10" s="9"/>
    </row>
    <row r="11" spans="2:27">
      <c r="B11">
        <v>4</v>
      </c>
      <c r="C11" s="10">
        <v>42432</v>
      </c>
      <c r="D11" s="11" t="s">
        <v>63</v>
      </c>
      <c r="E11" s="11" t="s">
        <v>64</v>
      </c>
      <c r="F11" s="11" t="s">
        <v>13</v>
      </c>
      <c r="G11" s="20" t="s">
        <v>33</v>
      </c>
      <c r="H11" s="12">
        <v>4000</v>
      </c>
      <c r="I11" s="12">
        <v>3885</v>
      </c>
      <c r="J11" s="12">
        <f t="shared" si="0"/>
        <v>15540000</v>
      </c>
      <c r="K11" s="9"/>
      <c r="P11" s="10">
        <v>42436</v>
      </c>
      <c r="Q11" s="11" t="s">
        <v>112</v>
      </c>
      <c r="R11" s="11" t="s">
        <v>113</v>
      </c>
      <c r="S11" s="11" t="s">
        <v>13</v>
      </c>
      <c r="T11" s="20" t="s">
        <v>33</v>
      </c>
      <c r="U11" s="20">
        <v>1</v>
      </c>
      <c r="V11" s="12">
        <v>4000</v>
      </c>
      <c r="W11" s="12"/>
      <c r="X11" s="12">
        <v>3885</v>
      </c>
      <c r="Y11" s="12">
        <f t="shared" si="1"/>
        <v>15540000</v>
      </c>
      <c r="Z11" s="9"/>
      <c r="AA11" s="9"/>
    </row>
    <row r="12" spans="2:27">
      <c r="B12">
        <v>4</v>
      </c>
      <c r="C12" s="10">
        <v>42432</v>
      </c>
      <c r="D12" s="11" t="s">
        <v>67</v>
      </c>
      <c r="E12" s="11" t="s">
        <v>68</v>
      </c>
      <c r="F12" s="11" t="s">
        <v>13</v>
      </c>
      <c r="G12" s="20" t="s">
        <v>19</v>
      </c>
      <c r="H12" s="12">
        <v>10400</v>
      </c>
      <c r="I12" s="12">
        <v>3595</v>
      </c>
      <c r="J12" s="12">
        <f t="shared" si="0"/>
        <v>37388000</v>
      </c>
      <c r="K12" s="9"/>
      <c r="P12" s="10">
        <v>42438</v>
      </c>
      <c r="Q12" s="15" t="s">
        <v>138</v>
      </c>
      <c r="R12" s="15" t="s">
        <v>139</v>
      </c>
      <c r="S12" s="15" t="s">
        <v>13</v>
      </c>
      <c r="T12" s="21" t="s">
        <v>33</v>
      </c>
      <c r="U12" s="21">
        <v>1</v>
      </c>
      <c r="V12" s="16">
        <v>5200</v>
      </c>
      <c r="W12" s="16"/>
      <c r="X12" s="16">
        <v>3885</v>
      </c>
      <c r="Y12" s="16">
        <f t="shared" si="1"/>
        <v>20202000</v>
      </c>
      <c r="Z12" s="9"/>
      <c r="AA12" s="9"/>
    </row>
    <row r="13" spans="2:27">
      <c r="B13">
        <v>4</v>
      </c>
      <c r="C13" s="10">
        <v>42432</v>
      </c>
      <c r="D13" s="11" t="s">
        <v>67</v>
      </c>
      <c r="E13" s="11" t="s">
        <v>68</v>
      </c>
      <c r="F13" s="11" t="s">
        <v>13</v>
      </c>
      <c r="G13" s="20" t="s">
        <v>33</v>
      </c>
      <c r="H13" s="12">
        <v>5400</v>
      </c>
      <c r="I13" s="12">
        <v>3885</v>
      </c>
      <c r="J13" s="12">
        <f t="shared" si="0"/>
        <v>20979000</v>
      </c>
      <c r="K13" s="9"/>
      <c r="P13" s="10">
        <v>42439</v>
      </c>
      <c r="Q13" s="15" t="s">
        <v>140</v>
      </c>
      <c r="R13" s="15" t="s">
        <v>141</v>
      </c>
      <c r="S13" s="15" t="s">
        <v>13</v>
      </c>
      <c r="T13" s="21" t="s">
        <v>33</v>
      </c>
      <c r="U13" s="21">
        <v>1</v>
      </c>
      <c r="V13" s="16">
        <v>5200</v>
      </c>
      <c r="W13" s="16"/>
      <c r="X13" s="16">
        <v>3885</v>
      </c>
      <c r="Y13" s="16">
        <f t="shared" si="1"/>
        <v>20202000</v>
      </c>
      <c r="Z13" s="9"/>
      <c r="AA13" s="9"/>
    </row>
    <row r="14" spans="2:27">
      <c r="B14">
        <v>4</v>
      </c>
      <c r="C14" s="10">
        <v>42433</v>
      </c>
      <c r="D14" s="11" t="s">
        <v>88</v>
      </c>
      <c r="E14" s="11" t="s">
        <v>89</v>
      </c>
      <c r="F14" s="11" t="s">
        <v>13</v>
      </c>
      <c r="G14" s="20" t="s">
        <v>19</v>
      </c>
      <c r="H14" s="14">
        <v>16600</v>
      </c>
      <c r="I14" s="12">
        <v>3410</v>
      </c>
      <c r="J14" s="12">
        <f t="shared" si="0"/>
        <v>56606000</v>
      </c>
      <c r="K14" s="9"/>
      <c r="P14" s="10">
        <v>42439</v>
      </c>
      <c r="Q14" s="15" t="s">
        <v>142</v>
      </c>
      <c r="R14" s="15" t="s">
        <v>143</v>
      </c>
      <c r="S14" s="15" t="s">
        <v>13</v>
      </c>
      <c r="T14" s="21" t="s">
        <v>33</v>
      </c>
      <c r="U14" s="21">
        <v>1</v>
      </c>
      <c r="V14" s="16">
        <v>15500</v>
      </c>
      <c r="W14" s="16"/>
      <c r="X14" s="16">
        <v>3885</v>
      </c>
      <c r="Y14" s="16">
        <f t="shared" si="1"/>
        <v>60217500</v>
      </c>
      <c r="Z14" s="9"/>
      <c r="AA14" s="9"/>
    </row>
    <row r="15" spans="2:27">
      <c r="B15">
        <v>4</v>
      </c>
      <c r="C15" s="10">
        <v>42437</v>
      </c>
      <c r="D15" s="11" t="s">
        <v>101</v>
      </c>
      <c r="E15" s="11" t="s">
        <v>102</v>
      </c>
      <c r="F15" s="11" t="s">
        <v>13</v>
      </c>
      <c r="G15" s="20" t="s">
        <v>19</v>
      </c>
      <c r="H15" s="12">
        <v>8300</v>
      </c>
      <c r="I15" s="12">
        <v>3410</v>
      </c>
      <c r="J15" s="12">
        <f t="shared" si="0"/>
        <v>28303000</v>
      </c>
      <c r="K15" s="9"/>
      <c r="P15" s="10">
        <v>42440</v>
      </c>
      <c r="Q15" s="15" t="s">
        <v>156</v>
      </c>
      <c r="R15" s="15" t="s">
        <v>157</v>
      </c>
      <c r="S15" s="15" t="s">
        <v>13</v>
      </c>
      <c r="T15" s="20" t="s">
        <v>33</v>
      </c>
      <c r="U15" s="20">
        <v>1</v>
      </c>
      <c r="V15" s="12">
        <v>15500</v>
      </c>
      <c r="W15" s="12"/>
      <c r="X15" s="12">
        <v>3885</v>
      </c>
      <c r="Y15" s="12">
        <f t="shared" si="1"/>
        <v>60217500</v>
      </c>
      <c r="Z15" s="9"/>
      <c r="AA15" s="9"/>
    </row>
    <row r="16" spans="2:27">
      <c r="B16">
        <v>4</v>
      </c>
      <c r="C16" s="10">
        <v>42436</v>
      </c>
      <c r="D16" s="11" t="s">
        <v>110</v>
      </c>
      <c r="E16" s="11" t="s">
        <v>111</v>
      </c>
      <c r="F16" s="11" t="s">
        <v>13</v>
      </c>
      <c r="G16" s="20" t="s">
        <v>19</v>
      </c>
      <c r="H16" s="12">
        <v>5200</v>
      </c>
      <c r="I16" s="12">
        <v>3595</v>
      </c>
      <c r="J16" s="12">
        <f t="shared" si="0"/>
        <v>18694000</v>
      </c>
      <c r="K16" s="9"/>
      <c r="P16" s="10">
        <v>42443</v>
      </c>
      <c r="Q16" s="11" t="s">
        <v>174</v>
      </c>
      <c r="R16" s="11" t="s">
        <v>175</v>
      </c>
      <c r="S16" s="11" t="s">
        <v>13</v>
      </c>
      <c r="T16" s="20" t="s">
        <v>33</v>
      </c>
      <c r="U16" s="20">
        <v>1</v>
      </c>
      <c r="V16" s="12">
        <v>4000</v>
      </c>
      <c r="W16" s="12"/>
      <c r="X16" s="12">
        <v>3885</v>
      </c>
      <c r="Y16" s="12">
        <f t="shared" si="1"/>
        <v>15540000</v>
      </c>
      <c r="Z16" s="9"/>
      <c r="AA16" s="9"/>
    </row>
    <row r="17" spans="2:27">
      <c r="B17">
        <v>4</v>
      </c>
      <c r="C17" s="10">
        <v>42436</v>
      </c>
      <c r="D17" s="11" t="s">
        <v>110</v>
      </c>
      <c r="E17" s="11" t="s">
        <v>111</v>
      </c>
      <c r="F17" s="11" t="s">
        <v>13</v>
      </c>
      <c r="G17" s="20" t="s">
        <v>14</v>
      </c>
      <c r="H17" s="12">
        <v>5400</v>
      </c>
      <c r="I17" s="12">
        <v>3380</v>
      </c>
      <c r="J17" s="12">
        <f t="shared" si="0"/>
        <v>18252000</v>
      </c>
      <c r="K17" s="9"/>
      <c r="P17" s="10">
        <v>42445</v>
      </c>
      <c r="Q17" s="11" t="s">
        <v>191</v>
      </c>
      <c r="R17" s="11" t="s">
        <v>192</v>
      </c>
      <c r="S17" s="11" t="s">
        <v>13</v>
      </c>
      <c r="T17" s="20" t="s">
        <v>33</v>
      </c>
      <c r="U17" s="20">
        <v>1</v>
      </c>
      <c r="V17" s="12">
        <v>5000</v>
      </c>
      <c r="W17" s="12"/>
      <c r="X17" s="12">
        <v>3885</v>
      </c>
      <c r="Y17" s="13">
        <f t="shared" si="1"/>
        <v>19425000</v>
      </c>
      <c r="Z17" s="9"/>
      <c r="AA17" s="9"/>
    </row>
    <row r="18" spans="2:27">
      <c r="B18">
        <v>4</v>
      </c>
      <c r="C18" s="10">
        <v>42436</v>
      </c>
      <c r="D18" s="11" t="s">
        <v>110</v>
      </c>
      <c r="E18" s="11" t="s">
        <v>111</v>
      </c>
      <c r="F18" s="11" t="s">
        <v>13</v>
      </c>
      <c r="G18" s="20" t="s">
        <v>33</v>
      </c>
      <c r="H18" s="12">
        <v>5200</v>
      </c>
      <c r="I18" s="12">
        <v>3885</v>
      </c>
      <c r="J18" s="12">
        <f t="shared" si="0"/>
        <v>20202000</v>
      </c>
      <c r="K18" s="9"/>
      <c r="P18" s="10">
        <v>42445</v>
      </c>
      <c r="Q18" s="11" t="s">
        <v>197</v>
      </c>
      <c r="R18" s="11" t="s">
        <v>198</v>
      </c>
      <c r="S18" s="11" t="s">
        <v>13</v>
      </c>
      <c r="T18" s="20" t="s">
        <v>33</v>
      </c>
      <c r="U18" s="20">
        <v>1</v>
      </c>
      <c r="V18" s="12">
        <v>5300</v>
      </c>
      <c r="W18" s="12"/>
      <c r="X18" s="12">
        <v>3885</v>
      </c>
      <c r="Y18" s="13">
        <f t="shared" si="1"/>
        <v>20590500</v>
      </c>
      <c r="Z18" s="9"/>
      <c r="AA18" s="9"/>
    </row>
    <row r="19" spans="2:27">
      <c r="B19">
        <v>4</v>
      </c>
      <c r="C19" s="10">
        <v>42436</v>
      </c>
      <c r="D19" s="11" t="s">
        <v>112</v>
      </c>
      <c r="E19" s="11" t="s">
        <v>113</v>
      </c>
      <c r="F19" s="11" t="s">
        <v>13</v>
      </c>
      <c r="G19" s="20" t="s">
        <v>19</v>
      </c>
      <c r="H19" s="12">
        <v>5300</v>
      </c>
      <c r="I19" s="12">
        <v>3595</v>
      </c>
      <c r="J19" s="12">
        <f t="shared" si="0"/>
        <v>19053500</v>
      </c>
      <c r="K19" s="9"/>
      <c r="P19" s="10">
        <v>42446</v>
      </c>
      <c r="Q19" s="11" t="s">
        <v>203</v>
      </c>
      <c r="R19" s="11" t="s">
        <v>204</v>
      </c>
      <c r="S19" s="11" t="s">
        <v>13</v>
      </c>
      <c r="T19" s="20" t="s">
        <v>33</v>
      </c>
      <c r="U19" s="20">
        <v>1</v>
      </c>
      <c r="V19" s="12">
        <v>5400</v>
      </c>
      <c r="W19" s="12"/>
      <c r="X19" s="12">
        <v>3885</v>
      </c>
      <c r="Y19" s="13">
        <f t="shared" si="1"/>
        <v>20979000</v>
      </c>
      <c r="Z19" s="9"/>
      <c r="AA19" s="9"/>
    </row>
    <row r="20" spans="2:27">
      <c r="B20">
        <v>4</v>
      </c>
      <c r="C20" s="10">
        <v>42436</v>
      </c>
      <c r="D20" s="11" t="s">
        <v>112</v>
      </c>
      <c r="E20" s="11" t="s">
        <v>113</v>
      </c>
      <c r="F20" s="11" t="s">
        <v>13</v>
      </c>
      <c r="G20" s="20" t="s">
        <v>14</v>
      </c>
      <c r="H20" s="12">
        <v>6200</v>
      </c>
      <c r="I20" s="12">
        <v>3380</v>
      </c>
      <c r="J20" s="12">
        <f t="shared" si="0"/>
        <v>20956000</v>
      </c>
      <c r="K20" s="9"/>
      <c r="P20" s="10">
        <v>42447</v>
      </c>
      <c r="Q20" s="15" t="s">
        <v>223</v>
      </c>
      <c r="R20" s="15" t="s">
        <v>224</v>
      </c>
      <c r="S20" s="15" t="s">
        <v>13</v>
      </c>
      <c r="T20" s="21" t="s">
        <v>33</v>
      </c>
      <c r="U20" s="21">
        <v>1</v>
      </c>
      <c r="V20" s="16">
        <v>5300</v>
      </c>
      <c r="W20" s="16"/>
      <c r="X20" s="16">
        <v>3885</v>
      </c>
      <c r="Y20" s="18">
        <f t="shared" si="1"/>
        <v>20590500</v>
      </c>
      <c r="Z20" s="9"/>
      <c r="AA20" s="9"/>
    </row>
    <row r="21" spans="2:27">
      <c r="B21">
        <v>4</v>
      </c>
      <c r="C21" s="10">
        <v>42436</v>
      </c>
      <c r="D21" s="11" t="s">
        <v>112</v>
      </c>
      <c r="E21" s="11" t="s">
        <v>113</v>
      </c>
      <c r="F21" s="11" t="s">
        <v>13</v>
      </c>
      <c r="G21" s="20" t="s">
        <v>33</v>
      </c>
      <c r="H21" s="12">
        <v>4000</v>
      </c>
      <c r="I21" s="12">
        <v>3885</v>
      </c>
      <c r="J21" s="12">
        <f t="shared" si="0"/>
        <v>15540000</v>
      </c>
      <c r="K21" s="9"/>
      <c r="P21" s="10">
        <v>42450</v>
      </c>
      <c r="Q21" s="15" t="s">
        <v>262</v>
      </c>
      <c r="R21" s="15" t="s">
        <v>263</v>
      </c>
      <c r="S21" s="15" t="s">
        <v>13</v>
      </c>
      <c r="T21" s="21" t="s">
        <v>33</v>
      </c>
      <c r="U21" s="21">
        <v>1</v>
      </c>
      <c r="V21" s="16">
        <v>5200</v>
      </c>
      <c r="W21" s="16"/>
      <c r="X21" s="16">
        <v>3885</v>
      </c>
      <c r="Y21" s="18">
        <f t="shared" si="1"/>
        <v>20202000</v>
      </c>
      <c r="Z21" s="9"/>
      <c r="AA21" s="9"/>
    </row>
    <row r="22" spans="2:27">
      <c r="B22">
        <v>4</v>
      </c>
      <c r="C22" s="10">
        <v>42435</v>
      </c>
      <c r="D22" s="11" t="s">
        <v>114</v>
      </c>
      <c r="E22" s="11" t="s">
        <v>115</v>
      </c>
      <c r="F22" s="11" t="s">
        <v>13</v>
      </c>
      <c r="G22" s="20" t="s">
        <v>14</v>
      </c>
      <c r="H22" s="12">
        <v>4100</v>
      </c>
      <c r="I22" s="12">
        <v>3380</v>
      </c>
      <c r="J22" s="12">
        <f t="shared" si="0"/>
        <v>13858000</v>
      </c>
      <c r="K22" s="9"/>
      <c r="P22" s="10">
        <v>42451</v>
      </c>
      <c r="Q22" s="15" t="s">
        <v>278</v>
      </c>
      <c r="R22" s="15" t="s">
        <v>279</v>
      </c>
      <c r="S22" s="15" t="s">
        <v>13</v>
      </c>
      <c r="T22" s="21" t="s">
        <v>33</v>
      </c>
      <c r="U22" s="21">
        <v>1</v>
      </c>
      <c r="V22" s="16">
        <v>15500</v>
      </c>
      <c r="W22" s="16"/>
      <c r="X22" s="16">
        <v>3885</v>
      </c>
      <c r="Y22" s="18">
        <f t="shared" si="1"/>
        <v>60217500</v>
      </c>
      <c r="Z22" s="9"/>
      <c r="AA22" s="9"/>
    </row>
    <row r="23" spans="2:27">
      <c r="B23">
        <v>4</v>
      </c>
      <c r="C23" s="10">
        <v>42435</v>
      </c>
      <c r="D23" s="11" t="s">
        <v>114</v>
      </c>
      <c r="E23" s="11" t="s">
        <v>115</v>
      </c>
      <c r="F23" s="11" t="s">
        <v>13</v>
      </c>
      <c r="G23" s="20" t="s">
        <v>33</v>
      </c>
      <c r="H23" s="12">
        <v>4200</v>
      </c>
      <c r="I23" s="12">
        <v>3885</v>
      </c>
      <c r="J23" s="12">
        <f t="shared" si="0"/>
        <v>16317000</v>
      </c>
      <c r="K23" s="9"/>
      <c r="P23" s="10">
        <v>42451</v>
      </c>
      <c r="Q23" s="15" t="s">
        <v>282</v>
      </c>
      <c r="R23" s="15" t="s">
        <v>283</v>
      </c>
      <c r="S23" s="15" t="s">
        <v>13</v>
      </c>
      <c r="T23" s="21" t="s">
        <v>33</v>
      </c>
      <c r="U23" s="21">
        <v>1</v>
      </c>
      <c r="V23" s="16">
        <v>5200</v>
      </c>
      <c r="W23" s="16"/>
      <c r="X23" s="16">
        <v>3885</v>
      </c>
      <c r="Y23" s="18">
        <f t="shared" si="1"/>
        <v>20202000</v>
      </c>
      <c r="Z23" s="9"/>
      <c r="AA23" s="9"/>
    </row>
    <row r="24" spans="2:27">
      <c r="B24">
        <v>4</v>
      </c>
      <c r="C24" s="10">
        <v>42438</v>
      </c>
      <c r="D24" s="11" t="s">
        <v>136</v>
      </c>
      <c r="E24" s="11" t="s">
        <v>137</v>
      </c>
      <c r="F24" s="11" t="s">
        <v>13</v>
      </c>
      <c r="G24" s="21" t="s">
        <v>19</v>
      </c>
      <c r="H24" s="16">
        <v>9300</v>
      </c>
      <c r="I24" s="16">
        <v>3595</v>
      </c>
      <c r="J24" s="16">
        <f t="shared" si="0"/>
        <v>33433500</v>
      </c>
      <c r="K24" s="9"/>
      <c r="P24" s="10">
        <v>42452</v>
      </c>
      <c r="Q24" s="15" t="s">
        <v>306</v>
      </c>
      <c r="R24" s="15" t="s">
        <v>307</v>
      </c>
      <c r="S24" s="15" t="s">
        <v>13</v>
      </c>
      <c r="T24" s="21" t="s">
        <v>33</v>
      </c>
      <c r="U24" s="21">
        <v>1</v>
      </c>
      <c r="V24" s="16">
        <v>6200</v>
      </c>
      <c r="W24" s="16"/>
      <c r="X24" s="16">
        <v>3885</v>
      </c>
      <c r="Y24" s="18">
        <f t="shared" si="1"/>
        <v>24087000</v>
      </c>
      <c r="Z24" s="9"/>
      <c r="AA24" s="9"/>
    </row>
    <row r="25" spans="2:27">
      <c r="B25">
        <v>4</v>
      </c>
      <c r="C25" s="10">
        <v>42438</v>
      </c>
      <c r="D25" s="15" t="s">
        <v>138</v>
      </c>
      <c r="E25" s="15" t="s">
        <v>139</v>
      </c>
      <c r="F25" s="15" t="s">
        <v>13</v>
      </c>
      <c r="G25" s="21" t="s">
        <v>19</v>
      </c>
      <c r="H25" s="16">
        <v>5400</v>
      </c>
      <c r="I25" s="16">
        <v>3595</v>
      </c>
      <c r="J25" s="16">
        <f t="shared" si="0"/>
        <v>19413000</v>
      </c>
      <c r="K25" s="9"/>
      <c r="P25" s="10">
        <v>42457</v>
      </c>
      <c r="Q25" s="15" t="s">
        <v>339</v>
      </c>
      <c r="R25" s="15" t="s">
        <v>340</v>
      </c>
      <c r="S25" s="15" t="s">
        <v>13</v>
      </c>
      <c r="T25" s="21" t="s">
        <v>33</v>
      </c>
      <c r="U25" s="21">
        <v>1</v>
      </c>
      <c r="V25" s="16">
        <v>4000</v>
      </c>
      <c r="W25" s="16"/>
      <c r="X25" s="16">
        <v>3885</v>
      </c>
      <c r="Y25" s="18">
        <f t="shared" si="1"/>
        <v>15540000</v>
      </c>
      <c r="Z25" s="9"/>
      <c r="AA25" s="9"/>
    </row>
    <row r="26" spans="2:27">
      <c r="B26">
        <v>4</v>
      </c>
      <c r="C26" s="10">
        <v>42438</v>
      </c>
      <c r="D26" s="15" t="s">
        <v>138</v>
      </c>
      <c r="E26" s="15" t="s">
        <v>139</v>
      </c>
      <c r="F26" s="15" t="s">
        <v>13</v>
      </c>
      <c r="G26" s="21" t="s">
        <v>14</v>
      </c>
      <c r="H26" s="16">
        <v>5200</v>
      </c>
      <c r="I26" s="16">
        <v>3380</v>
      </c>
      <c r="J26" s="16">
        <f t="shared" si="0"/>
        <v>17576000</v>
      </c>
      <c r="K26" s="9"/>
      <c r="P26" s="10">
        <v>42459</v>
      </c>
      <c r="Q26" s="15" t="s">
        <v>351</v>
      </c>
      <c r="R26" s="15" t="s">
        <v>352</v>
      </c>
      <c r="S26" s="15" t="s">
        <v>13</v>
      </c>
      <c r="T26" s="21" t="s">
        <v>33</v>
      </c>
      <c r="U26" s="21">
        <v>1</v>
      </c>
      <c r="V26" s="16">
        <v>6200</v>
      </c>
      <c r="W26" s="16"/>
      <c r="X26" s="16">
        <v>3885</v>
      </c>
      <c r="Y26" s="18">
        <f t="shared" si="1"/>
        <v>24087000</v>
      </c>
      <c r="Z26" s="9"/>
      <c r="AA26" s="9"/>
    </row>
    <row r="27" spans="2:27">
      <c r="B27">
        <v>4</v>
      </c>
      <c r="C27" s="10">
        <v>42438</v>
      </c>
      <c r="D27" s="15" t="s">
        <v>138</v>
      </c>
      <c r="E27" s="15" t="s">
        <v>139</v>
      </c>
      <c r="F27" s="15" t="s">
        <v>13</v>
      </c>
      <c r="G27" s="21" t="s">
        <v>33</v>
      </c>
      <c r="H27" s="16">
        <v>5200</v>
      </c>
      <c r="I27" s="16">
        <v>3885</v>
      </c>
      <c r="J27" s="16">
        <f t="shared" si="0"/>
        <v>20202000</v>
      </c>
      <c r="K27" s="9"/>
      <c r="P27" s="10">
        <v>42459</v>
      </c>
      <c r="Q27" s="15" t="s">
        <v>353</v>
      </c>
      <c r="R27" s="15" t="s">
        <v>354</v>
      </c>
      <c r="S27" s="15" t="s">
        <v>13</v>
      </c>
      <c r="T27" s="21" t="s">
        <v>33</v>
      </c>
      <c r="U27" s="21">
        <v>1</v>
      </c>
      <c r="V27" s="16">
        <v>5200</v>
      </c>
      <c r="W27" s="16"/>
      <c r="X27" s="16">
        <v>3885</v>
      </c>
      <c r="Y27" s="18">
        <f t="shared" si="1"/>
        <v>20202000</v>
      </c>
      <c r="Z27" s="9"/>
      <c r="AA27" s="9"/>
    </row>
    <row r="28" spans="2:27">
      <c r="B28">
        <v>4</v>
      </c>
      <c r="C28" s="10">
        <v>42439</v>
      </c>
      <c r="D28" s="15" t="s">
        <v>140</v>
      </c>
      <c r="E28" s="15" t="s">
        <v>141</v>
      </c>
      <c r="F28" s="15" t="s">
        <v>13</v>
      </c>
      <c r="G28" s="21" t="s">
        <v>19</v>
      </c>
      <c r="H28" s="16">
        <v>5400</v>
      </c>
      <c r="I28" s="16">
        <v>3595</v>
      </c>
      <c r="J28" s="16">
        <f t="shared" si="0"/>
        <v>19413000</v>
      </c>
      <c r="K28" s="9"/>
      <c r="P28" s="10">
        <v>42460</v>
      </c>
      <c r="Q28" s="15" t="s">
        <v>360</v>
      </c>
      <c r="R28" s="15" t="s">
        <v>361</v>
      </c>
      <c r="S28" s="15" t="s">
        <v>13</v>
      </c>
      <c r="T28" s="21" t="s">
        <v>33</v>
      </c>
      <c r="U28" s="21">
        <v>1</v>
      </c>
      <c r="V28" s="16">
        <v>10600</v>
      </c>
      <c r="W28" s="16">
        <f>SUM(V7:V28)</f>
        <v>147300</v>
      </c>
      <c r="X28" s="16">
        <v>3885</v>
      </c>
      <c r="Y28" s="18">
        <f t="shared" si="1"/>
        <v>41181000</v>
      </c>
      <c r="Z28" s="9" t="str">
        <f>T28</f>
        <v>Nafta Unica 90</v>
      </c>
      <c r="AA28" s="22">
        <f>SUM(Y7:Y28)</f>
        <v>572260500</v>
      </c>
    </row>
    <row r="29" spans="2:27">
      <c r="B29">
        <v>4</v>
      </c>
      <c r="C29" s="10">
        <v>42439</v>
      </c>
      <c r="D29" s="15" t="s">
        <v>140</v>
      </c>
      <c r="E29" s="15" t="s">
        <v>141</v>
      </c>
      <c r="F29" s="15" t="s">
        <v>13</v>
      </c>
      <c r="G29" s="21" t="s">
        <v>14</v>
      </c>
      <c r="H29" s="16">
        <v>5200</v>
      </c>
      <c r="I29" s="16">
        <v>3380</v>
      </c>
      <c r="J29" s="16">
        <f t="shared" si="0"/>
        <v>17576000</v>
      </c>
      <c r="K29" s="9"/>
      <c r="P29" s="10">
        <v>42435</v>
      </c>
      <c r="Q29" s="11" t="s">
        <v>114</v>
      </c>
      <c r="R29" s="11" t="s">
        <v>115</v>
      </c>
      <c r="S29" s="11" t="s">
        <v>13</v>
      </c>
      <c r="T29" s="20" t="s">
        <v>14</v>
      </c>
      <c r="U29" s="20">
        <v>3</v>
      </c>
      <c r="V29" s="12">
        <v>4100</v>
      </c>
      <c r="W29" s="12"/>
      <c r="X29" s="12">
        <v>3380</v>
      </c>
      <c r="Y29" s="12">
        <f t="shared" si="1"/>
        <v>13858000</v>
      </c>
      <c r="Z29" s="9"/>
      <c r="AA29" s="9"/>
    </row>
    <row r="30" spans="2:27">
      <c r="B30">
        <v>4</v>
      </c>
      <c r="C30" s="10">
        <v>42439</v>
      </c>
      <c r="D30" s="15" t="s">
        <v>140</v>
      </c>
      <c r="E30" s="15" t="s">
        <v>141</v>
      </c>
      <c r="F30" s="15" t="s">
        <v>13</v>
      </c>
      <c r="G30" s="21" t="s">
        <v>33</v>
      </c>
      <c r="H30" s="16">
        <v>5200</v>
      </c>
      <c r="I30" s="16">
        <v>3885</v>
      </c>
      <c r="J30" s="16">
        <f t="shared" si="0"/>
        <v>20202000</v>
      </c>
      <c r="K30" s="9"/>
      <c r="P30" s="10">
        <v>42436</v>
      </c>
      <c r="Q30" s="11" t="s">
        <v>110</v>
      </c>
      <c r="R30" s="11" t="s">
        <v>111</v>
      </c>
      <c r="S30" s="11" t="s">
        <v>13</v>
      </c>
      <c r="T30" s="20" t="s">
        <v>14</v>
      </c>
      <c r="U30" s="20">
        <v>3</v>
      </c>
      <c r="V30" s="12">
        <v>5400</v>
      </c>
      <c r="W30" s="12"/>
      <c r="X30" s="12">
        <v>3380</v>
      </c>
      <c r="Y30" s="12">
        <f t="shared" si="1"/>
        <v>18252000</v>
      </c>
      <c r="Z30" s="9"/>
      <c r="AA30" s="9"/>
    </row>
    <row r="31" spans="2:27">
      <c r="B31">
        <v>4</v>
      </c>
      <c r="C31" s="10">
        <v>42439</v>
      </c>
      <c r="D31" s="15" t="s">
        <v>142</v>
      </c>
      <c r="E31" s="15" t="s">
        <v>143</v>
      </c>
      <c r="F31" s="15" t="s">
        <v>13</v>
      </c>
      <c r="G31" s="21" t="s">
        <v>33</v>
      </c>
      <c r="H31" s="16">
        <v>15500</v>
      </c>
      <c r="I31" s="16">
        <v>3885</v>
      </c>
      <c r="J31" s="16">
        <f t="shared" si="0"/>
        <v>60217500</v>
      </c>
      <c r="K31" s="9"/>
      <c r="P31" s="10">
        <v>42436</v>
      </c>
      <c r="Q31" s="11" t="s">
        <v>112</v>
      </c>
      <c r="R31" s="11" t="s">
        <v>113</v>
      </c>
      <c r="S31" s="11" t="s">
        <v>13</v>
      </c>
      <c r="T31" s="20" t="s">
        <v>14</v>
      </c>
      <c r="U31" s="20">
        <v>3</v>
      </c>
      <c r="V31" s="12">
        <v>6200</v>
      </c>
      <c r="W31" s="12"/>
      <c r="X31" s="12">
        <v>3380</v>
      </c>
      <c r="Y31" s="12">
        <f t="shared" si="1"/>
        <v>20956000</v>
      </c>
      <c r="Z31" s="9"/>
      <c r="AA31" s="9"/>
    </row>
    <row r="32" spans="2:27">
      <c r="B32">
        <v>4</v>
      </c>
      <c r="C32" s="10">
        <v>42440</v>
      </c>
      <c r="D32" s="15" t="s">
        <v>156</v>
      </c>
      <c r="E32" s="15" t="s">
        <v>157</v>
      </c>
      <c r="F32" s="15" t="s">
        <v>13</v>
      </c>
      <c r="G32" s="20" t="s">
        <v>33</v>
      </c>
      <c r="H32" s="12">
        <v>15500</v>
      </c>
      <c r="I32" s="12">
        <v>3885</v>
      </c>
      <c r="J32" s="12">
        <f t="shared" si="0"/>
        <v>60217500</v>
      </c>
      <c r="K32" s="9"/>
      <c r="P32" s="10">
        <v>42438</v>
      </c>
      <c r="Q32" s="15" t="s">
        <v>138</v>
      </c>
      <c r="R32" s="15" t="s">
        <v>139</v>
      </c>
      <c r="S32" s="15" t="s">
        <v>13</v>
      </c>
      <c r="T32" s="21" t="s">
        <v>14</v>
      </c>
      <c r="U32" s="21">
        <v>3</v>
      </c>
      <c r="V32" s="16">
        <v>5200</v>
      </c>
      <c r="W32" s="16"/>
      <c r="X32" s="16">
        <v>3380</v>
      </c>
      <c r="Y32" s="16">
        <f t="shared" si="1"/>
        <v>17576000</v>
      </c>
      <c r="Z32" s="9"/>
      <c r="AA32" s="9"/>
    </row>
    <row r="33" spans="2:27">
      <c r="B33">
        <v>4</v>
      </c>
      <c r="C33" s="10">
        <v>42440</v>
      </c>
      <c r="D33" s="15" t="s">
        <v>158</v>
      </c>
      <c r="E33" s="15" t="s">
        <v>159</v>
      </c>
      <c r="F33" s="15" t="s">
        <v>13</v>
      </c>
      <c r="G33" s="20" t="s">
        <v>19</v>
      </c>
      <c r="H33" s="12">
        <v>5200</v>
      </c>
      <c r="I33" s="12">
        <v>3595</v>
      </c>
      <c r="J33" s="12">
        <f t="shared" si="0"/>
        <v>18694000</v>
      </c>
      <c r="K33" s="9"/>
      <c r="P33" s="10">
        <v>42439</v>
      </c>
      <c r="Q33" s="15" t="s">
        <v>140</v>
      </c>
      <c r="R33" s="15" t="s">
        <v>141</v>
      </c>
      <c r="S33" s="15" t="s">
        <v>13</v>
      </c>
      <c r="T33" s="21" t="s">
        <v>14</v>
      </c>
      <c r="U33" s="21">
        <v>3</v>
      </c>
      <c r="V33" s="16">
        <v>5200</v>
      </c>
      <c r="W33" s="16"/>
      <c r="X33" s="16">
        <v>3380</v>
      </c>
      <c r="Y33" s="16">
        <f t="shared" si="1"/>
        <v>17576000</v>
      </c>
      <c r="Z33" s="9"/>
      <c r="AA33" s="9"/>
    </row>
    <row r="34" spans="2:27">
      <c r="B34">
        <v>4</v>
      </c>
      <c r="C34" s="10">
        <v>42440</v>
      </c>
      <c r="D34" s="15" t="s">
        <v>158</v>
      </c>
      <c r="E34" s="15" t="s">
        <v>159</v>
      </c>
      <c r="F34" s="15" t="s">
        <v>13</v>
      </c>
      <c r="G34" s="20" t="s">
        <v>14</v>
      </c>
      <c r="H34" s="12">
        <v>5400</v>
      </c>
      <c r="I34" s="12">
        <v>3380</v>
      </c>
      <c r="J34" s="12">
        <f t="shared" si="0"/>
        <v>18252000</v>
      </c>
      <c r="K34" s="9"/>
      <c r="P34" s="10">
        <v>42440</v>
      </c>
      <c r="Q34" s="15" t="s">
        <v>158</v>
      </c>
      <c r="R34" s="15" t="s">
        <v>159</v>
      </c>
      <c r="S34" s="15" t="s">
        <v>13</v>
      </c>
      <c r="T34" s="20" t="s">
        <v>14</v>
      </c>
      <c r="U34" s="20">
        <v>3</v>
      </c>
      <c r="V34" s="12">
        <v>5400</v>
      </c>
      <c r="W34" s="12"/>
      <c r="X34" s="12">
        <v>3380</v>
      </c>
      <c r="Y34" s="12">
        <f t="shared" si="1"/>
        <v>18252000</v>
      </c>
      <c r="Z34" s="9"/>
      <c r="AA34" s="9"/>
    </row>
    <row r="35" spans="2:27">
      <c r="B35">
        <v>4</v>
      </c>
      <c r="C35" s="10">
        <v>42440</v>
      </c>
      <c r="D35" s="15" t="s">
        <v>158</v>
      </c>
      <c r="E35" s="15" t="s">
        <v>159</v>
      </c>
      <c r="F35" s="15" t="s">
        <v>13</v>
      </c>
      <c r="G35" s="20" t="s">
        <v>41</v>
      </c>
      <c r="H35" s="12">
        <v>5200</v>
      </c>
      <c r="I35" s="12">
        <v>4715</v>
      </c>
      <c r="J35" s="12">
        <f t="shared" si="0"/>
        <v>24518000</v>
      </c>
      <c r="K35" s="9"/>
      <c r="P35" s="10">
        <v>42443</v>
      </c>
      <c r="Q35" s="15" t="s">
        <v>161</v>
      </c>
      <c r="R35" s="15" t="s">
        <v>162</v>
      </c>
      <c r="S35" s="15" t="s">
        <v>13</v>
      </c>
      <c r="T35" s="20" t="s">
        <v>14</v>
      </c>
      <c r="U35" s="20">
        <v>3</v>
      </c>
      <c r="V35" s="14">
        <v>15800</v>
      </c>
      <c r="W35" s="14"/>
      <c r="X35" s="12">
        <v>3380</v>
      </c>
      <c r="Y35" s="12">
        <f t="shared" si="1"/>
        <v>53404000</v>
      </c>
      <c r="Z35" s="9"/>
      <c r="AA35" s="9"/>
    </row>
    <row r="36" spans="2:27">
      <c r="B36">
        <v>4</v>
      </c>
      <c r="C36" s="10">
        <v>42443</v>
      </c>
      <c r="D36" s="15" t="s">
        <v>161</v>
      </c>
      <c r="E36" s="15" t="s">
        <v>162</v>
      </c>
      <c r="F36" s="15" t="s">
        <v>13</v>
      </c>
      <c r="G36" s="20" t="s">
        <v>14</v>
      </c>
      <c r="H36" s="14">
        <v>15800</v>
      </c>
      <c r="I36" s="12">
        <v>3380</v>
      </c>
      <c r="J36" s="12">
        <f t="shared" si="0"/>
        <v>53404000</v>
      </c>
      <c r="K36" s="9"/>
      <c r="P36" s="10">
        <v>42443</v>
      </c>
      <c r="Q36" s="11" t="s">
        <v>174</v>
      </c>
      <c r="R36" s="11" t="s">
        <v>175</v>
      </c>
      <c r="S36" s="11" t="s">
        <v>13</v>
      </c>
      <c r="T36" s="20" t="s">
        <v>14</v>
      </c>
      <c r="U36" s="20">
        <v>3</v>
      </c>
      <c r="V36" s="12">
        <v>5300</v>
      </c>
      <c r="W36" s="12"/>
      <c r="X36" s="12">
        <v>3380</v>
      </c>
      <c r="Y36" s="12">
        <f t="shared" si="1"/>
        <v>17914000</v>
      </c>
      <c r="Z36" s="9"/>
      <c r="AA36" s="9"/>
    </row>
    <row r="37" spans="2:27">
      <c r="B37">
        <v>4</v>
      </c>
      <c r="C37" s="10">
        <v>42443</v>
      </c>
      <c r="D37" s="11" t="s">
        <v>174</v>
      </c>
      <c r="E37" s="11" t="s">
        <v>175</v>
      </c>
      <c r="F37" s="11" t="s">
        <v>13</v>
      </c>
      <c r="G37" s="20" t="s">
        <v>19</v>
      </c>
      <c r="H37" s="12">
        <v>6200</v>
      </c>
      <c r="I37" s="12">
        <v>3595</v>
      </c>
      <c r="J37" s="12">
        <f t="shared" si="0"/>
        <v>22289000</v>
      </c>
      <c r="K37" s="9"/>
      <c r="P37" s="10">
        <v>42445</v>
      </c>
      <c r="Q37" s="11" t="s">
        <v>191</v>
      </c>
      <c r="R37" s="11" t="s">
        <v>192</v>
      </c>
      <c r="S37" s="11" t="s">
        <v>13</v>
      </c>
      <c r="T37" s="20" t="s">
        <v>14</v>
      </c>
      <c r="U37" s="20">
        <v>3</v>
      </c>
      <c r="V37" s="12">
        <v>5000</v>
      </c>
      <c r="W37" s="12"/>
      <c r="X37" s="12">
        <v>3380</v>
      </c>
      <c r="Y37" s="13">
        <f t="shared" si="1"/>
        <v>16900000</v>
      </c>
      <c r="Z37" s="9"/>
      <c r="AA37" s="9"/>
    </row>
    <row r="38" spans="2:27">
      <c r="B38">
        <v>4</v>
      </c>
      <c r="C38" s="10">
        <v>42443</v>
      </c>
      <c r="D38" s="11" t="s">
        <v>174</v>
      </c>
      <c r="E38" s="11" t="s">
        <v>175</v>
      </c>
      <c r="F38" s="11" t="s">
        <v>13</v>
      </c>
      <c r="G38" s="20" t="s">
        <v>14</v>
      </c>
      <c r="H38" s="12">
        <v>5300</v>
      </c>
      <c r="I38" s="12">
        <v>3380</v>
      </c>
      <c r="J38" s="12">
        <f t="shared" si="0"/>
        <v>17914000</v>
      </c>
      <c r="K38" s="9"/>
      <c r="P38" s="10">
        <v>42446</v>
      </c>
      <c r="Q38" s="11" t="s">
        <v>203</v>
      </c>
      <c r="R38" s="11" t="s">
        <v>204</v>
      </c>
      <c r="S38" s="11" t="s">
        <v>13</v>
      </c>
      <c r="T38" s="20" t="s">
        <v>14</v>
      </c>
      <c r="U38" s="20">
        <v>3</v>
      </c>
      <c r="V38" s="12">
        <v>5200</v>
      </c>
      <c r="W38" s="12"/>
      <c r="X38" s="12">
        <v>3380</v>
      </c>
      <c r="Y38" s="13">
        <f t="shared" si="1"/>
        <v>17576000</v>
      </c>
      <c r="Z38" s="9"/>
      <c r="AA38" s="9"/>
    </row>
    <row r="39" spans="2:27">
      <c r="B39">
        <v>4</v>
      </c>
      <c r="C39" s="10">
        <v>42443</v>
      </c>
      <c r="D39" s="11" t="s">
        <v>174</v>
      </c>
      <c r="E39" s="11" t="s">
        <v>175</v>
      </c>
      <c r="F39" s="11" t="s">
        <v>13</v>
      </c>
      <c r="G39" s="20" t="s">
        <v>33</v>
      </c>
      <c r="H39" s="12">
        <v>4000</v>
      </c>
      <c r="I39" s="12">
        <v>3885</v>
      </c>
      <c r="J39" s="12">
        <f t="shared" ref="J39:J70" si="2">H39*I39</f>
        <v>15540000</v>
      </c>
      <c r="K39" s="9"/>
      <c r="P39" s="10">
        <v>42447</v>
      </c>
      <c r="Q39" s="15" t="s">
        <v>223</v>
      </c>
      <c r="R39" s="15" t="s">
        <v>224</v>
      </c>
      <c r="S39" s="15" t="s">
        <v>13</v>
      </c>
      <c r="T39" s="21" t="s">
        <v>14</v>
      </c>
      <c r="U39" s="21">
        <v>3</v>
      </c>
      <c r="V39" s="16">
        <v>4000</v>
      </c>
      <c r="W39" s="16"/>
      <c r="X39" s="16">
        <v>3380</v>
      </c>
      <c r="Y39" s="18">
        <f t="shared" ref="Y39:Y70" si="3">V39*X39</f>
        <v>13520000</v>
      </c>
      <c r="Z39" s="9"/>
      <c r="AA39" s="9"/>
    </row>
    <row r="40" spans="2:27">
      <c r="B40">
        <v>4</v>
      </c>
      <c r="C40" s="10">
        <v>42445</v>
      </c>
      <c r="D40" s="11" t="s">
        <v>191</v>
      </c>
      <c r="E40" s="11" t="s">
        <v>192</v>
      </c>
      <c r="F40" s="11" t="s">
        <v>13</v>
      </c>
      <c r="G40" s="20" t="s">
        <v>19</v>
      </c>
      <c r="H40" s="12">
        <v>20000</v>
      </c>
      <c r="I40" s="12">
        <v>3595</v>
      </c>
      <c r="J40" s="13">
        <f t="shared" si="2"/>
        <v>71900000</v>
      </c>
      <c r="K40" s="9"/>
      <c r="P40" s="10">
        <v>42452</v>
      </c>
      <c r="Q40" s="15" t="s">
        <v>304</v>
      </c>
      <c r="R40" s="15" t="s">
        <v>305</v>
      </c>
      <c r="S40" s="15" t="s">
        <v>13</v>
      </c>
      <c r="T40" s="21" t="s">
        <v>14</v>
      </c>
      <c r="U40" s="21">
        <v>3</v>
      </c>
      <c r="V40" s="16">
        <v>4100</v>
      </c>
      <c r="W40" s="16"/>
      <c r="X40" s="16">
        <v>3380</v>
      </c>
      <c r="Y40" s="18">
        <f t="shared" si="3"/>
        <v>13858000</v>
      </c>
      <c r="Z40" s="9"/>
      <c r="AA40" s="9"/>
    </row>
    <row r="41" spans="2:27">
      <c r="B41">
        <v>4</v>
      </c>
      <c r="C41" s="10">
        <v>42445</v>
      </c>
      <c r="D41" s="11" t="s">
        <v>191</v>
      </c>
      <c r="E41" s="11" t="s">
        <v>192</v>
      </c>
      <c r="F41" s="11" t="s">
        <v>13</v>
      </c>
      <c r="G41" s="20" t="s">
        <v>14</v>
      </c>
      <c r="H41" s="12">
        <v>5000</v>
      </c>
      <c r="I41" s="12">
        <v>3380</v>
      </c>
      <c r="J41" s="13">
        <f t="shared" si="2"/>
        <v>16900000</v>
      </c>
      <c r="K41" s="9"/>
      <c r="P41" s="10">
        <v>42452</v>
      </c>
      <c r="Q41" s="15" t="s">
        <v>304</v>
      </c>
      <c r="R41" s="15" t="s">
        <v>305</v>
      </c>
      <c r="S41" s="15" t="s">
        <v>13</v>
      </c>
      <c r="T41" s="21" t="s">
        <v>33</v>
      </c>
      <c r="U41" s="21">
        <v>3</v>
      </c>
      <c r="V41" s="16">
        <v>4200</v>
      </c>
      <c r="W41" s="16"/>
      <c r="X41" s="16">
        <v>3885</v>
      </c>
      <c r="Y41" s="18">
        <f t="shared" si="3"/>
        <v>16317000</v>
      </c>
      <c r="Z41" s="9"/>
      <c r="AA41" s="9"/>
    </row>
    <row r="42" spans="2:27">
      <c r="B42">
        <v>4</v>
      </c>
      <c r="C42" s="10">
        <v>42445</v>
      </c>
      <c r="D42" s="11" t="s">
        <v>191</v>
      </c>
      <c r="E42" s="11" t="s">
        <v>192</v>
      </c>
      <c r="F42" s="11" t="s">
        <v>13</v>
      </c>
      <c r="G42" s="20" t="s">
        <v>33</v>
      </c>
      <c r="H42" s="12">
        <v>5000</v>
      </c>
      <c r="I42" s="12">
        <v>3885</v>
      </c>
      <c r="J42" s="13">
        <f t="shared" si="2"/>
        <v>19425000</v>
      </c>
      <c r="K42" s="9"/>
      <c r="P42" s="10">
        <v>42452</v>
      </c>
      <c r="Q42" s="15" t="s">
        <v>306</v>
      </c>
      <c r="R42" s="15" t="s">
        <v>307</v>
      </c>
      <c r="S42" s="15" t="s">
        <v>13</v>
      </c>
      <c r="T42" s="21" t="s">
        <v>14</v>
      </c>
      <c r="U42" s="21">
        <v>3</v>
      </c>
      <c r="V42" s="16">
        <v>9300</v>
      </c>
      <c r="W42" s="16"/>
      <c r="X42" s="16">
        <v>3380</v>
      </c>
      <c r="Y42" s="18">
        <f t="shared" si="3"/>
        <v>31434000</v>
      </c>
      <c r="Z42" s="9"/>
      <c r="AA42" s="9"/>
    </row>
    <row r="43" spans="2:27">
      <c r="B43">
        <v>4</v>
      </c>
      <c r="C43" s="10">
        <v>42445</v>
      </c>
      <c r="D43" s="11" t="s">
        <v>195</v>
      </c>
      <c r="E43" s="11" t="s">
        <v>196</v>
      </c>
      <c r="F43" s="11" t="s">
        <v>13</v>
      </c>
      <c r="G43" s="20" t="s">
        <v>19</v>
      </c>
      <c r="H43" s="12">
        <v>5200</v>
      </c>
      <c r="I43" s="12">
        <v>3595</v>
      </c>
      <c r="J43" s="13">
        <f t="shared" si="2"/>
        <v>18694000</v>
      </c>
      <c r="K43" s="9"/>
      <c r="P43" s="10">
        <v>42457</v>
      </c>
      <c r="Q43" s="15" t="s">
        <v>341</v>
      </c>
      <c r="R43" s="15" t="s">
        <v>342</v>
      </c>
      <c r="S43" s="15" t="s">
        <v>13</v>
      </c>
      <c r="T43" s="21" t="s">
        <v>14</v>
      </c>
      <c r="U43" s="21">
        <v>3</v>
      </c>
      <c r="V43" s="16">
        <v>5400</v>
      </c>
      <c r="W43" s="16"/>
      <c r="X43" s="16">
        <v>3380</v>
      </c>
      <c r="Y43" s="18">
        <f t="shared" si="3"/>
        <v>18252000</v>
      </c>
      <c r="Z43" s="9"/>
      <c r="AA43" s="9"/>
    </row>
    <row r="44" spans="2:27">
      <c r="B44">
        <v>4</v>
      </c>
      <c r="C44" s="10">
        <v>42445</v>
      </c>
      <c r="D44" s="11" t="s">
        <v>197</v>
      </c>
      <c r="E44" s="11" t="s">
        <v>198</v>
      </c>
      <c r="F44" s="11" t="s">
        <v>13</v>
      </c>
      <c r="G44" s="20" t="s">
        <v>19</v>
      </c>
      <c r="H44" s="12">
        <v>10200</v>
      </c>
      <c r="I44" s="12">
        <v>3595</v>
      </c>
      <c r="J44" s="13">
        <f t="shared" si="2"/>
        <v>36669000</v>
      </c>
      <c r="K44" s="9"/>
      <c r="P44" s="10">
        <v>42459</v>
      </c>
      <c r="Q44" s="15" t="s">
        <v>351</v>
      </c>
      <c r="R44" s="15" t="s">
        <v>352</v>
      </c>
      <c r="S44" s="15" t="s">
        <v>13</v>
      </c>
      <c r="T44" s="21" t="s">
        <v>14</v>
      </c>
      <c r="U44" s="21">
        <v>3</v>
      </c>
      <c r="V44" s="16">
        <v>4000</v>
      </c>
      <c r="W44" s="16"/>
      <c r="X44" s="16">
        <v>3380</v>
      </c>
      <c r="Y44" s="18">
        <f t="shared" si="3"/>
        <v>13520000</v>
      </c>
      <c r="Z44" s="9"/>
      <c r="AA44" s="9"/>
    </row>
    <row r="45" spans="2:27">
      <c r="B45">
        <v>4</v>
      </c>
      <c r="C45" s="10">
        <v>42445</v>
      </c>
      <c r="D45" s="11" t="s">
        <v>197</v>
      </c>
      <c r="E45" s="11" t="s">
        <v>198</v>
      </c>
      <c r="F45" s="11" t="s">
        <v>13</v>
      </c>
      <c r="G45" s="20" t="s">
        <v>33</v>
      </c>
      <c r="H45" s="12">
        <v>5300</v>
      </c>
      <c r="I45" s="12">
        <v>3885</v>
      </c>
      <c r="J45" s="13">
        <f t="shared" si="2"/>
        <v>20590500</v>
      </c>
      <c r="K45" s="9"/>
      <c r="P45" s="10">
        <v>42460</v>
      </c>
      <c r="Q45" s="15" t="s">
        <v>362</v>
      </c>
      <c r="R45" s="15" t="s">
        <v>363</v>
      </c>
      <c r="S45" s="15" t="s">
        <v>13</v>
      </c>
      <c r="T45" s="21" t="s">
        <v>14</v>
      </c>
      <c r="U45" s="21">
        <v>3</v>
      </c>
      <c r="V45" s="16">
        <v>15000</v>
      </c>
      <c r="W45" s="16">
        <f>SUM(V29:V45)</f>
        <v>108800</v>
      </c>
      <c r="X45" s="16">
        <v>3380</v>
      </c>
      <c r="Y45" s="18">
        <f t="shared" si="3"/>
        <v>50700000</v>
      </c>
      <c r="Z45" s="9" t="str">
        <f>T45</f>
        <v>Nafta Eco Sol 85</v>
      </c>
      <c r="AA45" s="22">
        <f>SUM(Y29:Y45)</f>
        <v>369865000</v>
      </c>
    </row>
    <row r="46" spans="2:27">
      <c r="B46">
        <v>4</v>
      </c>
      <c r="C46" s="10">
        <v>42446</v>
      </c>
      <c r="D46" s="11" t="s">
        <v>203</v>
      </c>
      <c r="E46" s="11" t="s">
        <v>204</v>
      </c>
      <c r="F46" s="11" t="s">
        <v>13</v>
      </c>
      <c r="G46" s="20" t="s">
        <v>19</v>
      </c>
      <c r="H46" s="12">
        <v>5200</v>
      </c>
      <c r="I46" s="12">
        <v>3595</v>
      </c>
      <c r="J46" s="13">
        <f t="shared" si="2"/>
        <v>18694000</v>
      </c>
      <c r="K46" s="9"/>
      <c r="P46" s="10">
        <v>42431</v>
      </c>
      <c r="Q46" s="11" t="s">
        <v>58</v>
      </c>
      <c r="R46" s="11" t="s">
        <v>59</v>
      </c>
      <c r="S46" s="11" t="s">
        <v>13</v>
      </c>
      <c r="T46" s="20" t="s">
        <v>60</v>
      </c>
      <c r="U46" s="20">
        <v>4</v>
      </c>
      <c r="V46" s="12">
        <v>5200</v>
      </c>
      <c r="W46" s="12"/>
      <c r="X46" s="12">
        <v>4050</v>
      </c>
      <c r="Y46" s="12">
        <f t="shared" si="3"/>
        <v>21060000</v>
      </c>
      <c r="Z46" s="9"/>
      <c r="AA46" s="9"/>
    </row>
    <row r="47" spans="2:27">
      <c r="B47">
        <v>4</v>
      </c>
      <c r="C47" s="10">
        <v>42446</v>
      </c>
      <c r="D47" s="11" t="s">
        <v>203</v>
      </c>
      <c r="E47" s="11" t="s">
        <v>204</v>
      </c>
      <c r="F47" s="11" t="s">
        <v>13</v>
      </c>
      <c r="G47" s="20" t="s">
        <v>14</v>
      </c>
      <c r="H47" s="12">
        <v>5200</v>
      </c>
      <c r="I47" s="12">
        <v>3380</v>
      </c>
      <c r="J47" s="13">
        <f t="shared" si="2"/>
        <v>17576000</v>
      </c>
      <c r="K47" s="9"/>
      <c r="P47" s="10">
        <v>42459</v>
      </c>
      <c r="Q47" s="15" t="s">
        <v>353</v>
      </c>
      <c r="R47" s="15" t="s">
        <v>354</v>
      </c>
      <c r="S47" s="15" t="s">
        <v>13</v>
      </c>
      <c r="T47" s="21" t="s">
        <v>60</v>
      </c>
      <c r="U47" s="21">
        <v>4</v>
      </c>
      <c r="V47" s="16">
        <v>5200</v>
      </c>
      <c r="W47" s="16">
        <f>V47+V46</f>
        <v>10400</v>
      </c>
      <c r="X47" s="16">
        <v>4050</v>
      </c>
      <c r="Y47" s="18">
        <f t="shared" si="3"/>
        <v>21060000</v>
      </c>
      <c r="Z47" s="9" t="str">
        <f>T47</f>
        <v>Diesel Solium</v>
      </c>
      <c r="AA47" s="22">
        <f>Y47+Y46</f>
        <v>42120000</v>
      </c>
    </row>
    <row r="48" spans="2:27">
      <c r="B48">
        <v>4</v>
      </c>
      <c r="C48" s="10">
        <v>42446</v>
      </c>
      <c r="D48" s="11" t="s">
        <v>203</v>
      </c>
      <c r="E48" s="11" t="s">
        <v>204</v>
      </c>
      <c r="F48" s="11" t="s">
        <v>13</v>
      </c>
      <c r="G48" s="20" t="s">
        <v>33</v>
      </c>
      <c r="H48" s="12">
        <v>5400</v>
      </c>
      <c r="I48" s="12">
        <v>3885</v>
      </c>
      <c r="J48" s="13">
        <f t="shared" si="2"/>
        <v>20979000</v>
      </c>
      <c r="K48" s="9"/>
      <c r="P48" s="10">
        <v>42431</v>
      </c>
      <c r="Q48" s="11" t="s">
        <v>58</v>
      </c>
      <c r="R48" s="11" t="s">
        <v>59</v>
      </c>
      <c r="S48" s="11" t="s">
        <v>13</v>
      </c>
      <c r="T48" s="20" t="s">
        <v>41</v>
      </c>
      <c r="U48" s="20">
        <v>5</v>
      </c>
      <c r="V48" s="12">
        <v>5200</v>
      </c>
      <c r="W48" s="12"/>
      <c r="X48" s="12">
        <v>5015</v>
      </c>
      <c r="Y48" s="12">
        <f t="shared" si="3"/>
        <v>26078000</v>
      </c>
      <c r="Z48" s="9"/>
      <c r="AA48" s="9"/>
    </row>
    <row r="49" spans="2:27">
      <c r="B49">
        <v>4</v>
      </c>
      <c r="C49" s="10">
        <v>42447</v>
      </c>
      <c r="D49" s="15" t="s">
        <v>223</v>
      </c>
      <c r="E49" s="15" t="s">
        <v>224</v>
      </c>
      <c r="F49" s="15" t="s">
        <v>13</v>
      </c>
      <c r="G49" s="21" t="s">
        <v>19</v>
      </c>
      <c r="H49" s="16">
        <v>6200</v>
      </c>
      <c r="I49" s="16">
        <v>3595</v>
      </c>
      <c r="J49" s="18">
        <f t="shared" si="2"/>
        <v>22289000</v>
      </c>
      <c r="K49" s="9"/>
      <c r="P49" s="10">
        <v>42440</v>
      </c>
      <c r="Q49" s="15" t="s">
        <v>158</v>
      </c>
      <c r="R49" s="15" t="s">
        <v>159</v>
      </c>
      <c r="S49" s="15" t="s">
        <v>13</v>
      </c>
      <c r="T49" s="20" t="s">
        <v>41</v>
      </c>
      <c r="U49" s="20">
        <v>5</v>
      </c>
      <c r="V49" s="12">
        <v>5200</v>
      </c>
      <c r="W49" s="12">
        <f>V49+V48</f>
        <v>10400</v>
      </c>
      <c r="X49" s="12">
        <v>4715</v>
      </c>
      <c r="Y49" s="12">
        <f t="shared" si="3"/>
        <v>24518000</v>
      </c>
      <c r="Z49" s="9" t="str">
        <f>T49</f>
        <v>Nafta Super Sol 95</v>
      </c>
      <c r="AA49" s="22">
        <f>Y49+Y48</f>
        <v>50596000</v>
      </c>
    </row>
    <row r="50" spans="2:27">
      <c r="B50">
        <v>4</v>
      </c>
      <c r="C50" s="10">
        <v>42447</v>
      </c>
      <c r="D50" s="15" t="s">
        <v>223</v>
      </c>
      <c r="E50" s="15" t="s">
        <v>224</v>
      </c>
      <c r="F50" s="15" t="s">
        <v>13</v>
      </c>
      <c r="G50" s="21" t="s">
        <v>14</v>
      </c>
      <c r="H50" s="16">
        <v>4000</v>
      </c>
      <c r="I50" s="16">
        <v>3380</v>
      </c>
      <c r="J50" s="18">
        <f t="shared" si="2"/>
        <v>13520000</v>
      </c>
      <c r="K50" s="9"/>
      <c r="P50" s="10">
        <v>42431</v>
      </c>
      <c r="Q50" s="11" t="s">
        <v>58</v>
      </c>
      <c r="R50" s="11" t="s">
        <v>59</v>
      </c>
      <c r="S50" s="11" t="s">
        <v>13</v>
      </c>
      <c r="T50" s="20" t="s">
        <v>19</v>
      </c>
      <c r="U50" s="20">
        <v>7</v>
      </c>
      <c r="V50" s="12">
        <v>5400</v>
      </c>
      <c r="W50" s="12"/>
      <c r="X50" s="12">
        <v>3595</v>
      </c>
      <c r="Y50" s="12">
        <f t="shared" si="3"/>
        <v>19413000</v>
      </c>
      <c r="Z50" s="9"/>
      <c r="AA50" s="9"/>
    </row>
    <row r="51" spans="2:27">
      <c r="B51">
        <v>4</v>
      </c>
      <c r="C51" s="10">
        <v>42447</v>
      </c>
      <c r="D51" s="15" t="s">
        <v>223</v>
      </c>
      <c r="E51" s="15" t="s">
        <v>224</v>
      </c>
      <c r="F51" s="15" t="s">
        <v>13</v>
      </c>
      <c r="G51" s="21" t="s">
        <v>33</v>
      </c>
      <c r="H51" s="16">
        <v>5300</v>
      </c>
      <c r="I51" s="16">
        <v>3885</v>
      </c>
      <c r="J51" s="18">
        <f t="shared" si="2"/>
        <v>20590500</v>
      </c>
      <c r="K51" s="9"/>
      <c r="P51" s="10">
        <v>42432</v>
      </c>
      <c r="Q51" s="11" t="s">
        <v>63</v>
      </c>
      <c r="R51" s="11" t="s">
        <v>64</v>
      </c>
      <c r="S51" s="11" t="s">
        <v>13</v>
      </c>
      <c r="T51" s="20" t="s">
        <v>19</v>
      </c>
      <c r="U51" s="20">
        <v>7</v>
      </c>
      <c r="V51" s="12">
        <v>11500</v>
      </c>
      <c r="W51" s="12"/>
      <c r="X51" s="12">
        <v>3595</v>
      </c>
      <c r="Y51" s="12">
        <f t="shared" si="3"/>
        <v>41342500</v>
      </c>
      <c r="Z51" s="9"/>
      <c r="AA51" s="9"/>
    </row>
    <row r="52" spans="2:27">
      <c r="B52">
        <v>4</v>
      </c>
      <c r="C52" s="10">
        <v>42447</v>
      </c>
      <c r="D52" s="15" t="s">
        <v>225</v>
      </c>
      <c r="E52" s="15" t="s">
        <v>226</v>
      </c>
      <c r="F52" s="15" t="s">
        <v>13</v>
      </c>
      <c r="G52" s="21" t="s">
        <v>19</v>
      </c>
      <c r="H52" s="16">
        <v>10600</v>
      </c>
      <c r="I52" s="16">
        <v>3595</v>
      </c>
      <c r="J52" s="18">
        <f t="shared" si="2"/>
        <v>38107000</v>
      </c>
      <c r="K52" s="9"/>
      <c r="P52" s="10">
        <v>42432</v>
      </c>
      <c r="Q52" s="11" t="s">
        <v>67</v>
      </c>
      <c r="R52" s="11" t="s">
        <v>68</v>
      </c>
      <c r="S52" s="11" t="s">
        <v>13</v>
      </c>
      <c r="T52" s="20" t="s">
        <v>19</v>
      </c>
      <c r="U52" s="20">
        <v>7</v>
      </c>
      <c r="V52" s="12">
        <v>10400</v>
      </c>
      <c r="W52" s="12"/>
      <c r="X52" s="12">
        <v>3595</v>
      </c>
      <c r="Y52" s="12">
        <f t="shared" si="3"/>
        <v>37388000</v>
      </c>
      <c r="Z52" s="9"/>
      <c r="AA52" s="9"/>
    </row>
    <row r="53" spans="2:27">
      <c r="B53">
        <v>4</v>
      </c>
      <c r="C53" s="10">
        <v>42447</v>
      </c>
      <c r="D53" s="11" t="s">
        <v>246</v>
      </c>
      <c r="E53" s="11" t="s">
        <v>247</v>
      </c>
      <c r="F53" s="11" t="s">
        <v>13</v>
      </c>
      <c r="G53" s="21" t="s">
        <v>19</v>
      </c>
      <c r="H53" s="16">
        <v>16600</v>
      </c>
      <c r="I53" s="16">
        <v>3410</v>
      </c>
      <c r="J53" s="18">
        <f t="shared" si="2"/>
        <v>56606000</v>
      </c>
      <c r="K53" s="9"/>
      <c r="P53" s="10">
        <v>42433</v>
      </c>
      <c r="Q53" s="11" t="s">
        <v>88</v>
      </c>
      <c r="R53" s="11" t="s">
        <v>89</v>
      </c>
      <c r="S53" s="11" t="s">
        <v>13</v>
      </c>
      <c r="T53" s="20" t="s">
        <v>19</v>
      </c>
      <c r="U53" s="20">
        <v>7</v>
      </c>
      <c r="V53" s="14">
        <v>16600</v>
      </c>
      <c r="W53" s="14"/>
      <c r="X53" s="12">
        <v>3410</v>
      </c>
      <c r="Y53" s="12">
        <f t="shared" si="3"/>
        <v>56606000</v>
      </c>
      <c r="Z53" s="9"/>
      <c r="AA53" s="9"/>
    </row>
    <row r="54" spans="2:27">
      <c r="B54">
        <v>4</v>
      </c>
      <c r="C54" s="10">
        <v>42447</v>
      </c>
      <c r="D54" s="11" t="s">
        <v>256</v>
      </c>
      <c r="E54" s="15"/>
      <c r="F54" s="15" t="s">
        <v>13</v>
      </c>
      <c r="G54" s="21" t="s">
        <v>257</v>
      </c>
      <c r="H54" s="14"/>
      <c r="I54" s="16">
        <v>1621000</v>
      </c>
      <c r="J54" s="18">
        <f t="shared" si="2"/>
        <v>0</v>
      </c>
      <c r="K54" s="16">
        <v>1621000</v>
      </c>
      <c r="P54" s="10">
        <v>42436</v>
      </c>
      <c r="Q54" s="11" t="s">
        <v>110</v>
      </c>
      <c r="R54" s="11" t="s">
        <v>111</v>
      </c>
      <c r="S54" s="11" t="s">
        <v>13</v>
      </c>
      <c r="T54" s="20" t="s">
        <v>19</v>
      </c>
      <c r="U54" s="20">
        <v>7</v>
      </c>
      <c r="V54" s="12">
        <v>5200</v>
      </c>
      <c r="W54" s="12"/>
      <c r="X54" s="12">
        <v>3595</v>
      </c>
      <c r="Y54" s="12">
        <f t="shared" si="3"/>
        <v>18694000</v>
      </c>
      <c r="Z54" s="9"/>
      <c r="AA54" s="9"/>
    </row>
    <row r="55" spans="2:27">
      <c r="B55">
        <v>4</v>
      </c>
      <c r="C55" s="10">
        <v>42450</v>
      </c>
      <c r="D55" s="15" t="s">
        <v>262</v>
      </c>
      <c r="E55" s="15" t="s">
        <v>263</v>
      </c>
      <c r="F55" s="15" t="s">
        <v>13</v>
      </c>
      <c r="G55" s="21" t="s">
        <v>19</v>
      </c>
      <c r="H55" s="16">
        <v>10600</v>
      </c>
      <c r="I55" s="16">
        <v>3595</v>
      </c>
      <c r="J55" s="18">
        <f t="shared" si="2"/>
        <v>38107000</v>
      </c>
      <c r="K55" s="9"/>
      <c r="P55" s="10">
        <v>42436</v>
      </c>
      <c r="Q55" s="11" t="s">
        <v>112</v>
      </c>
      <c r="R55" s="11" t="s">
        <v>113</v>
      </c>
      <c r="S55" s="11" t="s">
        <v>13</v>
      </c>
      <c r="T55" s="20" t="s">
        <v>19</v>
      </c>
      <c r="U55" s="20">
        <v>7</v>
      </c>
      <c r="V55" s="12">
        <v>5300</v>
      </c>
      <c r="W55" s="12"/>
      <c r="X55" s="12">
        <v>3595</v>
      </c>
      <c r="Y55" s="12">
        <f t="shared" si="3"/>
        <v>19053500</v>
      </c>
      <c r="Z55" s="9"/>
      <c r="AA55" s="9"/>
    </row>
    <row r="56" spans="2:27">
      <c r="B56">
        <v>4</v>
      </c>
      <c r="C56" s="10">
        <v>42450</v>
      </c>
      <c r="D56" s="15" t="s">
        <v>262</v>
      </c>
      <c r="E56" s="15" t="s">
        <v>263</v>
      </c>
      <c r="F56" s="15" t="s">
        <v>13</v>
      </c>
      <c r="G56" s="21" t="s">
        <v>33</v>
      </c>
      <c r="H56" s="16">
        <v>5200</v>
      </c>
      <c r="I56" s="16">
        <v>3885</v>
      </c>
      <c r="J56" s="18">
        <f t="shared" si="2"/>
        <v>20202000</v>
      </c>
      <c r="K56" s="9"/>
      <c r="P56" s="10">
        <v>42437</v>
      </c>
      <c r="Q56" s="11" t="s">
        <v>101</v>
      </c>
      <c r="R56" s="11" t="s">
        <v>102</v>
      </c>
      <c r="S56" s="11" t="s">
        <v>13</v>
      </c>
      <c r="T56" s="20" t="s">
        <v>19</v>
      </c>
      <c r="U56" s="20">
        <v>7</v>
      </c>
      <c r="V56" s="12">
        <v>8300</v>
      </c>
      <c r="W56" s="12"/>
      <c r="X56" s="12">
        <v>3410</v>
      </c>
      <c r="Y56" s="12">
        <f t="shared" si="3"/>
        <v>28303000</v>
      </c>
      <c r="Z56" s="9"/>
      <c r="AA56" s="9"/>
    </row>
    <row r="57" spans="2:27">
      <c r="B57">
        <v>4</v>
      </c>
      <c r="C57" s="10">
        <v>42450</v>
      </c>
      <c r="D57" s="15" t="s">
        <v>264</v>
      </c>
      <c r="E57" s="15" t="s">
        <v>265</v>
      </c>
      <c r="F57" s="15" t="s">
        <v>13</v>
      </c>
      <c r="G57" s="21" t="s">
        <v>19</v>
      </c>
      <c r="H57" s="16">
        <v>10200</v>
      </c>
      <c r="I57" s="16">
        <v>3595</v>
      </c>
      <c r="J57" s="18">
        <f t="shared" si="2"/>
        <v>36669000</v>
      </c>
      <c r="K57" s="9"/>
      <c r="P57" s="10">
        <v>42438</v>
      </c>
      <c r="Q57" s="11" t="s">
        <v>136</v>
      </c>
      <c r="R57" s="11" t="s">
        <v>137</v>
      </c>
      <c r="S57" s="11" t="s">
        <v>13</v>
      </c>
      <c r="T57" s="21" t="s">
        <v>19</v>
      </c>
      <c r="U57" s="21">
        <v>7</v>
      </c>
      <c r="V57" s="16">
        <v>9300</v>
      </c>
      <c r="W57" s="16"/>
      <c r="X57" s="16">
        <v>3595</v>
      </c>
      <c r="Y57" s="16">
        <f t="shared" si="3"/>
        <v>33433500</v>
      </c>
      <c r="Z57" s="9"/>
      <c r="AA57" s="9"/>
    </row>
    <row r="58" spans="2:27">
      <c r="B58">
        <v>4</v>
      </c>
      <c r="C58" s="10">
        <v>42451</v>
      </c>
      <c r="D58" s="15" t="s">
        <v>278</v>
      </c>
      <c r="E58" s="15" t="s">
        <v>279</v>
      </c>
      <c r="F58" s="15" t="s">
        <v>13</v>
      </c>
      <c r="G58" s="21" t="s">
        <v>33</v>
      </c>
      <c r="H58" s="16">
        <v>15500</v>
      </c>
      <c r="I58" s="16">
        <v>3885</v>
      </c>
      <c r="J58" s="18">
        <f t="shared" si="2"/>
        <v>60217500</v>
      </c>
      <c r="K58" s="9"/>
      <c r="P58" s="10">
        <v>42438</v>
      </c>
      <c r="Q58" s="15" t="s">
        <v>138</v>
      </c>
      <c r="R58" s="15" t="s">
        <v>139</v>
      </c>
      <c r="S58" s="15" t="s">
        <v>13</v>
      </c>
      <c r="T58" s="21" t="s">
        <v>19</v>
      </c>
      <c r="U58" s="21">
        <v>7</v>
      </c>
      <c r="V58" s="16">
        <v>5400</v>
      </c>
      <c r="W58" s="16"/>
      <c r="X58" s="16">
        <v>3595</v>
      </c>
      <c r="Y58" s="16">
        <f t="shared" si="3"/>
        <v>19413000</v>
      </c>
      <c r="Z58" s="9"/>
      <c r="AA58" s="9"/>
    </row>
    <row r="59" spans="2:27">
      <c r="B59">
        <v>4</v>
      </c>
      <c r="C59" s="10">
        <v>42451</v>
      </c>
      <c r="D59" s="15" t="s">
        <v>280</v>
      </c>
      <c r="E59" s="15" t="s">
        <v>281</v>
      </c>
      <c r="F59" s="15" t="s">
        <v>13</v>
      </c>
      <c r="G59" s="21" t="s">
        <v>19</v>
      </c>
      <c r="H59" s="16">
        <v>10600</v>
      </c>
      <c r="I59" s="16">
        <v>3410</v>
      </c>
      <c r="J59" s="18">
        <f t="shared" si="2"/>
        <v>36146000</v>
      </c>
      <c r="K59" s="9"/>
      <c r="P59" s="10">
        <v>42439</v>
      </c>
      <c r="Q59" s="15" t="s">
        <v>140</v>
      </c>
      <c r="R59" s="15" t="s">
        <v>141</v>
      </c>
      <c r="S59" s="15" t="s">
        <v>13</v>
      </c>
      <c r="T59" s="21" t="s">
        <v>19</v>
      </c>
      <c r="U59" s="21">
        <v>7</v>
      </c>
      <c r="V59" s="16">
        <v>5400</v>
      </c>
      <c r="W59" s="16"/>
      <c r="X59" s="16">
        <v>3595</v>
      </c>
      <c r="Y59" s="16">
        <f t="shared" si="3"/>
        <v>19413000</v>
      </c>
      <c r="Z59" s="9"/>
      <c r="AA59" s="9"/>
    </row>
    <row r="60" spans="2:27">
      <c r="B60">
        <v>4</v>
      </c>
      <c r="C60" s="10">
        <v>42451</v>
      </c>
      <c r="D60" s="15" t="s">
        <v>282</v>
      </c>
      <c r="E60" s="15" t="s">
        <v>283</v>
      </c>
      <c r="F60" s="15" t="s">
        <v>13</v>
      </c>
      <c r="G60" s="21" t="s">
        <v>33</v>
      </c>
      <c r="H60" s="16">
        <v>5200</v>
      </c>
      <c r="I60" s="16">
        <v>3885</v>
      </c>
      <c r="J60" s="18">
        <f t="shared" si="2"/>
        <v>20202000</v>
      </c>
      <c r="K60" s="9"/>
      <c r="P60" s="10">
        <v>42440</v>
      </c>
      <c r="Q60" s="15" t="s">
        <v>158</v>
      </c>
      <c r="R60" s="15" t="s">
        <v>159</v>
      </c>
      <c r="S60" s="15" t="s">
        <v>13</v>
      </c>
      <c r="T60" s="20" t="s">
        <v>19</v>
      </c>
      <c r="U60" s="20">
        <v>7</v>
      </c>
      <c r="V60" s="12">
        <v>5200</v>
      </c>
      <c r="W60" s="12"/>
      <c r="X60" s="12">
        <v>3595</v>
      </c>
      <c r="Y60" s="12">
        <f t="shared" si="3"/>
        <v>18694000</v>
      </c>
      <c r="Z60" s="9"/>
      <c r="AA60" s="9"/>
    </row>
    <row r="61" spans="2:27">
      <c r="B61">
        <v>4</v>
      </c>
      <c r="C61" s="10">
        <v>42452</v>
      </c>
      <c r="D61" s="15" t="s">
        <v>284</v>
      </c>
      <c r="E61" s="15" t="s">
        <v>285</v>
      </c>
      <c r="F61" s="15" t="s">
        <v>13</v>
      </c>
      <c r="G61" s="21" t="s">
        <v>19</v>
      </c>
      <c r="H61" s="16">
        <v>8300</v>
      </c>
      <c r="I61" s="16">
        <v>3410</v>
      </c>
      <c r="J61" s="18">
        <f t="shared" si="2"/>
        <v>28303000</v>
      </c>
      <c r="K61" s="9"/>
      <c r="P61" s="10">
        <v>42443</v>
      </c>
      <c r="Q61" s="11" t="s">
        <v>174</v>
      </c>
      <c r="R61" s="11" t="s">
        <v>175</v>
      </c>
      <c r="S61" s="11" t="s">
        <v>13</v>
      </c>
      <c r="T61" s="20" t="s">
        <v>19</v>
      </c>
      <c r="U61" s="20">
        <v>7</v>
      </c>
      <c r="V61" s="12">
        <v>6200</v>
      </c>
      <c r="W61" s="12"/>
      <c r="X61" s="12">
        <v>3595</v>
      </c>
      <c r="Y61" s="12">
        <f t="shared" si="3"/>
        <v>22289000</v>
      </c>
      <c r="Z61" s="9"/>
      <c r="AA61" s="9"/>
    </row>
    <row r="62" spans="2:27">
      <c r="B62">
        <v>4</v>
      </c>
      <c r="C62" s="10">
        <v>42452</v>
      </c>
      <c r="D62" s="15" t="s">
        <v>304</v>
      </c>
      <c r="E62" s="15" t="s">
        <v>305</v>
      </c>
      <c r="F62" s="15" t="s">
        <v>13</v>
      </c>
      <c r="G62" s="21" t="s">
        <v>14</v>
      </c>
      <c r="H62" s="16">
        <v>4100</v>
      </c>
      <c r="I62" s="16">
        <v>3380</v>
      </c>
      <c r="J62" s="18">
        <f t="shared" si="2"/>
        <v>13858000</v>
      </c>
      <c r="K62" s="9"/>
      <c r="P62" s="10">
        <v>42445</v>
      </c>
      <c r="Q62" s="11" t="s">
        <v>191</v>
      </c>
      <c r="R62" s="11" t="s">
        <v>192</v>
      </c>
      <c r="S62" s="11" t="s">
        <v>13</v>
      </c>
      <c r="T62" s="20" t="s">
        <v>19</v>
      </c>
      <c r="U62" s="20">
        <v>7</v>
      </c>
      <c r="V62" s="12">
        <v>20000</v>
      </c>
      <c r="W62" s="12"/>
      <c r="X62" s="12">
        <v>3595</v>
      </c>
      <c r="Y62" s="13">
        <f t="shared" si="3"/>
        <v>71900000</v>
      </c>
      <c r="Z62" s="9"/>
      <c r="AA62" s="9"/>
    </row>
    <row r="63" spans="2:27">
      <c r="B63">
        <v>4</v>
      </c>
      <c r="C63" s="10">
        <v>42452</v>
      </c>
      <c r="D63" s="15" t="s">
        <v>304</v>
      </c>
      <c r="E63" s="15" t="s">
        <v>305</v>
      </c>
      <c r="F63" s="15" t="s">
        <v>13</v>
      </c>
      <c r="G63" s="21" t="s">
        <v>33</v>
      </c>
      <c r="H63" s="16">
        <v>4200</v>
      </c>
      <c r="I63" s="16">
        <v>3885</v>
      </c>
      <c r="J63" s="18">
        <f t="shared" si="2"/>
        <v>16317000</v>
      </c>
      <c r="K63" s="9"/>
      <c r="P63" s="10">
        <v>42445</v>
      </c>
      <c r="Q63" s="11" t="s">
        <v>195</v>
      </c>
      <c r="R63" s="11" t="s">
        <v>196</v>
      </c>
      <c r="S63" s="11" t="s">
        <v>13</v>
      </c>
      <c r="T63" s="20" t="s">
        <v>19</v>
      </c>
      <c r="U63" s="20">
        <v>7</v>
      </c>
      <c r="V63" s="12">
        <v>5200</v>
      </c>
      <c r="W63" s="12"/>
      <c r="X63" s="12">
        <v>3595</v>
      </c>
      <c r="Y63" s="13">
        <f t="shared" si="3"/>
        <v>18694000</v>
      </c>
      <c r="Z63" s="9"/>
      <c r="AA63" s="9"/>
    </row>
    <row r="64" spans="2:27">
      <c r="B64">
        <v>4</v>
      </c>
      <c r="C64" s="10">
        <v>42452</v>
      </c>
      <c r="D64" s="15" t="s">
        <v>306</v>
      </c>
      <c r="E64" s="15" t="s">
        <v>307</v>
      </c>
      <c r="F64" s="15" t="s">
        <v>13</v>
      </c>
      <c r="G64" s="21" t="s">
        <v>14</v>
      </c>
      <c r="H64" s="16">
        <v>9300</v>
      </c>
      <c r="I64" s="16">
        <v>3380</v>
      </c>
      <c r="J64" s="18">
        <f t="shared" si="2"/>
        <v>31434000</v>
      </c>
      <c r="K64" s="9"/>
      <c r="P64" s="10">
        <v>42445</v>
      </c>
      <c r="Q64" s="11" t="s">
        <v>197</v>
      </c>
      <c r="R64" s="11" t="s">
        <v>198</v>
      </c>
      <c r="S64" s="11" t="s">
        <v>13</v>
      </c>
      <c r="T64" s="20" t="s">
        <v>19</v>
      </c>
      <c r="U64" s="20">
        <v>7</v>
      </c>
      <c r="V64" s="12">
        <v>10200</v>
      </c>
      <c r="W64" s="12"/>
      <c r="X64" s="12">
        <v>3595</v>
      </c>
      <c r="Y64" s="13">
        <f t="shared" si="3"/>
        <v>36669000</v>
      </c>
      <c r="Z64" s="9"/>
      <c r="AA64" s="9"/>
    </row>
    <row r="65" spans="2:27">
      <c r="B65">
        <v>4</v>
      </c>
      <c r="C65" s="10">
        <v>42452</v>
      </c>
      <c r="D65" s="15" t="s">
        <v>306</v>
      </c>
      <c r="E65" s="15" t="s">
        <v>307</v>
      </c>
      <c r="F65" s="15" t="s">
        <v>13</v>
      </c>
      <c r="G65" s="21" t="s">
        <v>33</v>
      </c>
      <c r="H65" s="16">
        <v>6200</v>
      </c>
      <c r="I65" s="16">
        <v>3885</v>
      </c>
      <c r="J65" s="18">
        <f t="shared" si="2"/>
        <v>24087000</v>
      </c>
      <c r="K65" s="9"/>
      <c r="P65" s="10">
        <v>42446</v>
      </c>
      <c r="Q65" s="11" t="s">
        <v>203</v>
      </c>
      <c r="R65" s="11" t="s">
        <v>204</v>
      </c>
      <c r="S65" s="11" t="s">
        <v>13</v>
      </c>
      <c r="T65" s="20" t="s">
        <v>19</v>
      </c>
      <c r="U65" s="20">
        <v>7</v>
      </c>
      <c r="V65" s="12">
        <v>5200</v>
      </c>
      <c r="W65" s="12"/>
      <c r="X65" s="12">
        <v>3595</v>
      </c>
      <c r="Y65" s="13">
        <f t="shared" si="3"/>
        <v>18694000</v>
      </c>
      <c r="Z65" s="9"/>
      <c r="AA65" s="9"/>
    </row>
    <row r="66" spans="2:27">
      <c r="B66">
        <v>4</v>
      </c>
      <c r="C66" s="10">
        <v>42457</v>
      </c>
      <c r="D66" s="15" t="s">
        <v>339</v>
      </c>
      <c r="E66" s="15" t="s">
        <v>340</v>
      </c>
      <c r="F66" s="15" t="s">
        <v>13</v>
      </c>
      <c r="G66" s="21" t="s">
        <v>19</v>
      </c>
      <c r="H66" s="16">
        <v>5000</v>
      </c>
      <c r="I66" s="16">
        <v>3595</v>
      </c>
      <c r="J66" s="18">
        <f t="shared" si="2"/>
        <v>17975000</v>
      </c>
      <c r="K66" s="9"/>
      <c r="P66" s="10">
        <v>42447</v>
      </c>
      <c r="Q66" s="15" t="s">
        <v>223</v>
      </c>
      <c r="R66" s="15" t="s">
        <v>224</v>
      </c>
      <c r="S66" s="15" t="s">
        <v>13</v>
      </c>
      <c r="T66" s="21" t="s">
        <v>19</v>
      </c>
      <c r="U66" s="21">
        <v>7</v>
      </c>
      <c r="V66" s="16">
        <v>6200</v>
      </c>
      <c r="W66" s="16"/>
      <c r="X66" s="16">
        <v>3595</v>
      </c>
      <c r="Y66" s="18">
        <f t="shared" si="3"/>
        <v>22289000</v>
      </c>
      <c r="Z66" s="9"/>
      <c r="AA66" s="9"/>
    </row>
    <row r="67" spans="2:27">
      <c r="B67">
        <v>4</v>
      </c>
      <c r="C67" s="10">
        <v>42457</v>
      </c>
      <c r="D67" s="15" t="s">
        <v>339</v>
      </c>
      <c r="E67" s="15" t="s">
        <v>340</v>
      </c>
      <c r="F67" s="15" t="s">
        <v>13</v>
      </c>
      <c r="G67" s="21" t="s">
        <v>33</v>
      </c>
      <c r="H67" s="16">
        <v>4000</v>
      </c>
      <c r="I67" s="16">
        <v>3885</v>
      </c>
      <c r="J67" s="18">
        <f t="shared" si="2"/>
        <v>15540000</v>
      </c>
      <c r="K67" s="9"/>
      <c r="P67" s="10">
        <v>42447</v>
      </c>
      <c r="Q67" s="15" t="s">
        <v>225</v>
      </c>
      <c r="R67" s="15" t="s">
        <v>226</v>
      </c>
      <c r="S67" s="15" t="s">
        <v>13</v>
      </c>
      <c r="T67" s="21" t="s">
        <v>19</v>
      </c>
      <c r="U67" s="21">
        <v>7</v>
      </c>
      <c r="V67" s="16">
        <v>10600</v>
      </c>
      <c r="W67" s="16"/>
      <c r="X67" s="16">
        <v>3595</v>
      </c>
      <c r="Y67" s="18">
        <f t="shared" si="3"/>
        <v>38107000</v>
      </c>
      <c r="Z67" s="9"/>
      <c r="AA67" s="9"/>
    </row>
    <row r="68" spans="2:27">
      <c r="B68">
        <v>4</v>
      </c>
      <c r="C68" s="10">
        <v>42457</v>
      </c>
      <c r="D68" s="15" t="s">
        <v>341</v>
      </c>
      <c r="E68" s="15" t="s">
        <v>342</v>
      </c>
      <c r="F68" s="15" t="s">
        <v>13</v>
      </c>
      <c r="G68" s="21" t="s">
        <v>19</v>
      </c>
      <c r="H68" s="16">
        <v>10400</v>
      </c>
      <c r="I68" s="16">
        <v>3595</v>
      </c>
      <c r="J68" s="18">
        <f t="shared" si="2"/>
        <v>37388000</v>
      </c>
      <c r="K68" s="9"/>
      <c r="P68" s="10">
        <v>42447</v>
      </c>
      <c r="Q68" s="11" t="s">
        <v>246</v>
      </c>
      <c r="R68" s="11" t="s">
        <v>247</v>
      </c>
      <c r="S68" s="11" t="s">
        <v>13</v>
      </c>
      <c r="T68" s="21" t="s">
        <v>19</v>
      </c>
      <c r="U68" s="21">
        <v>7</v>
      </c>
      <c r="V68" s="16">
        <v>16600</v>
      </c>
      <c r="W68" s="16"/>
      <c r="X68" s="16">
        <v>3410</v>
      </c>
      <c r="Y68" s="18">
        <f t="shared" si="3"/>
        <v>56606000</v>
      </c>
      <c r="Z68" s="9"/>
      <c r="AA68" s="9"/>
    </row>
    <row r="69" spans="2:27">
      <c r="B69">
        <v>4</v>
      </c>
      <c r="C69" s="10">
        <v>42457</v>
      </c>
      <c r="D69" s="15" t="s">
        <v>341</v>
      </c>
      <c r="E69" s="15" t="s">
        <v>342</v>
      </c>
      <c r="F69" s="15" t="s">
        <v>13</v>
      </c>
      <c r="G69" s="21" t="s">
        <v>14</v>
      </c>
      <c r="H69" s="16">
        <v>5400</v>
      </c>
      <c r="I69" s="16">
        <v>3380</v>
      </c>
      <c r="J69" s="18">
        <f t="shared" si="2"/>
        <v>18252000</v>
      </c>
      <c r="K69" s="9"/>
      <c r="P69" s="10">
        <v>42450</v>
      </c>
      <c r="Q69" s="15" t="s">
        <v>262</v>
      </c>
      <c r="R69" s="15" t="s">
        <v>263</v>
      </c>
      <c r="S69" s="15" t="s">
        <v>13</v>
      </c>
      <c r="T69" s="21" t="s">
        <v>19</v>
      </c>
      <c r="U69" s="21">
        <v>7</v>
      </c>
      <c r="V69" s="16">
        <v>10600</v>
      </c>
      <c r="W69" s="16"/>
      <c r="X69" s="16">
        <v>3595</v>
      </c>
      <c r="Y69" s="18">
        <f t="shared" si="3"/>
        <v>38107000</v>
      </c>
      <c r="Z69" s="9"/>
      <c r="AA69" s="9"/>
    </row>
    <row r="70" spans="2:27">
      <c r="B70">
        <v>4</v>
      </c>
      <c r="C70" s="10">
        <v>42459</v>
      </c>
      <c r="D70" s="15" t="s">
        <v>351</v>
      </c>
      <c r="E70" s="15" t="s">
        <v>352</v>
      </c>
      <c r="F70" s="15" t="s">
        <v>13</v>
      </c>
      <c r="G70" s="21" t="s">
        <v>19</v>
      </c>
      <c r="H70" s="16">
        <v>5300</v>
      </c>
      <c r="I70" s="16">
        <v>4021</v>
      </c>
      <c r="J70" s="18">
        <f t="shared" si="2"/>
        <v>21311300</v>
      </c>
      <c r="K70" s="9"/>
      <c r="P70" s="10">
        <v>42450</v>
      </c>
      <c r="Q70" s="15" t="s">
        <v>264</v>
      </c>
      <c r="R70" s="15" t="s">
        <v>265</v>
      </c>
      <c r="S70" s="15" t="s">
        <v>13</v>
      </c>
      <c r="T70" s="21" t="s">
        <v>19</v>
      </c>
      <c r="U70" s="21">
        <v>7</v>
      </c>
      <c r="V70" s="16">
        <v>10200</v>
      </c>
      <c r="W70" s="16"/>
      <c r="X70" s="16">
        <v>3595</v>
      </c>
      <c r="Y70" s="18">
        <f t="shared" si="3"/>
        <v>36669000</v>
      </c>
      <c r="Z70" s="9"/>
      <c r="AA70" s="9"/>
    </row>
    <row r="71" spans="2:27">
      <c r="B71">
        <v>4</v>
      </c>
      <c r="C71" s="10">
        <v>42459</v>
      </c>
      <c r="D71" s="15" t="s">
        <v>351</v>
      </c>
      <c r="E71" s="15" t="s">
        <v>352</v>
      </c>
      <c r="F71" s="15" t="s">
        <v>13</v>
      </c>
      <c r="G71" s="21" t="s">
        <v>14</v>
      </c>
      <c r="H71" s="16">
        <v>4000</v>
      </c>
      <c r="I71" s="16">
        <v>3380</v>
      </c>
      <c r="J71" s="18">
        <f t="shared" ref="J71:J79" si="4">H71*I71</f>
        <v>13520000</v>
      </c>
      <c r="K71" s="9"/>
      <c r="P71" s="10">
        <v>42451</v>
      </c>
      <c r="Q71" s="15" t="s">
        <v>280</v>
      </c>
      <c r="R71" s="15" t="s">
        <v>281</v>
      </c>
      <c r="S71" s="15" t="s">
        <v>13</v>
      </c>
      <c r="T71" s="21" t="s">
        <v>19</v>
      </c>
      <c r="U71" s="21">
        <v>7</v>
      </c>
      <c r="V71" s="16">
        <v>10600</v>
      </c>
      <c r="W71" s="16"/>
      <c r="X71" s="16">
        <v>3410</v>
      </c>
      <c r="Y71" s="18">
        <f t="shared" ref="Y71:Y78" si="5">V71*X71</f>
        <v>36146000</v>
      </c>
      <c r="Z71" s="9"/>
      <c r="AA71" s="9"/>
    </row>
    <row r="72" spans="2:27">
      <c r="B72">
        <v>4</v>
      </c>
      <c r="C72" s="10">
        <v>42459</v>
      </c>
      <c r="D72" s="15" t="s">
        <v>351</v>
      </c>
      <c r="E72" s="15" t="s">
        <v>352</v>
      </c>
      <c r="F72" s="15" t="s">
        <v>13</v>
      </c>
      <c r="G72" s="21" t="s">
        <v>33</v>
      </c>
      <c r="H72" s="16">
        <v>6200</v>
      </c>
      <c r="I72" s="16">
        <v>3885</v>
      </c>
      <c r="J72" s="18">
        <f t="shared" si="4"/>
        <v>24087000</v>
      </c>
      <c r="K72" s="9"/>
      <c r="P72" s="10">
        <v>42452</v>
      </c>
      <c r="Q72" s="15" t="s">
        <v>284</v>
      </c>
      <c r="R72" s="15" t="s">
        <v>285</v>
      </c>
      <c r="S72" s="15" t="s">
        <v>13</v>
      </c>
      <c r="T72" s="21" t="s">
        <v>19</v>
      </c>
      <c r="U72" s="21">
        <v>7</v>
      </c>
      <c r="V72" s="16">
        <v>8300</v>
      </c>
      <c r="W72" s="16"/>
      <c r="X72" s="16">
        <v>3410</v>
      </c>
      <c r="Y72" s="18">
        <f t="shared" si="5"/>
        <v>28303000</v>
      </c>
      <c r="Z72" s="9"/>
      <c r="AA72" s="9"/>
    </row>
    <row r="73" spans="2:27">
      <c r="B73">
        <v>4</v>
      </c>
      <c r="C73" s="10">
        <v>42459</v>
      </c>
      <c r="D73" s="15" t="s">
        <v>353</v>
      </c>
      <c r="E73" s="15" t="s">
        <v>354</v>
      </c>
      <c r="F73" s="15" t="s">
        <v>13</v>
      </c>
      <c r="G73" s="21" t="s">
        <v>19</v>
      </c>
      <c r="H73" s="16">
        <v>5400</v>
      </c>
      <c r="I73" s="16">
        <v>3595</v>
      </c>
      <c r="J73" s="18">
        <f t="shared" si="4"/>
        <v>19413000</v>
      </c>
      <c r="K73" s="9"/>
      <c r="P73" s="10">
        <v>42457</v>
      </c>
      <c r="Q73" s="15" t="s">
        <v>339</v>
      </c>
      <c r="R73" s="15" t="s">
        <v>340</v>
      </c>
      <c r="S73" s="15" t="s">
        <v>13</v>
      </c>
      <c r="T73" s="21" t="s">
        <v>19</v>
      </c>
      <c r="U73" s="21">
        <v>7</v>
      </c>
      <c r="V73" s="16">
        <v>5000</v>
      </c>
      <c r="W73" s="16"/>
      <c r="X73" s="16">
        <v>3595</v>
      </c>
      <c r="Y73" s="18">
        <f t="shared" si="5"/>
        <v>17975000</v>
      </c>
      <c r="Z73" s="9"/>
      <c r="AA73" s="9"/>
    </row>
    <row r="74" spans="2:27">
      <c r="B74">
        <v>4</v>
      </c>
      <c r="C74" s="10">
        <v>42459</v>
      </c>
      <c r="D74" s="15" t="s">
        <v>353</v>
      </c>
      <c r="E74" s="15" t="s">
        <v>354</v>
      </c>
      <c r="F74" s="15" t="s">
        <v>13</v>
      </c>
      <c r="G74" s="21" t="s">
        <v>60</v>
      </c>
      <c r="H74" s="16">
        <v>5200</v>
      </c>
      <c r="I74" s="16">
        <v>4050</v>
      </c>
      <c r="J74" s="18">
        <f t="shared" si="4"/>
        <v>21060000</v>
      </c>
      <c r="K74" s="9"/>
      <c r="P74" s="10">
        <v>42457</v>
      </c>
      <c r="Q74" s="15" t="s">
        <v>341</v>
      </c>
      <c r="R74" s="15" t="s">
        <v>342</v>
      </c>
      <c r="S74" s="15" t="s">
        <v>13</v>
      </c>
      <c r="T74" s="21" t="s">
        <v>19</v>
      </c>
      <c r="U74" s="21">
        <v>7</v>
      </c>
      <c r="V74" s="16">
        <v>10400</v>
      </c>
      <c r="W74" s="16"/>
      <c r="X74" s="16">
        <v>3595</v>
      </c>
      <c r="Y74" s="18">
        <f t="shared" si="5"/>
        <v>37388000</v>
      </c>
      <c r="Z74" s="9"/>
      <c r="AA74" s="9"/>
    </row>
    <row r="75" spans="2:27">
      <c r="B75">
        <v>4</v>
      </c>
      <c r="C75" s="10">
        <v>42459</v>
      </c>
      <c r="D75" s="15" t="s">
        <v>353</v>
      </c>
      <c r="E75" s="15" t="s">
        <v>354</v>
      </c>
      <c r="F75" s="15" t="s">
        <v>13</v>
      </c>
      <c r="G75" s="21" t="s">
        <v>33</v>
      </c>
      <c r="H75" s="16">
        <v>5200</v>
      </c>
      <c r="I75" s="16">
        <v>3885</v>
      </c>
      <c r="J75" s="18">
        <f t="shared" si="4"/>
        <v>20202000</v>
      </c>
      <c r="K75" s="9"/>
      <c r="P75" s="10">
        <v>42459</v>
      </c>
      <c r="Q75" s="15" t="s">
        <v>351</v>
      </c>
      <c r="R75" s="15" t="s">
        <v>352</v>
      </c>
      <c r="S75" s="15" t="s">
        <v>13</v>
      </c>
      <c r="T75" s="21" t="s">
        <v>19</v>
      </c>
      <c r="U75" s="21">
        <v>7</v>
      </c>
      <c r="V75" s="16">
        <v>5300</v>
      </c>
      <c r="W75" s="16"/>
      <c r="X75" s="16">
        <v>4021</v>
      </c>
      <c r="Y75" s="18">
        <f t="shared" si="5"/>
        <v>21311300</v>
      </c>
      <c r="Z75" s="9"/>
      <c r="AA75" s="9"/>
    </row>
    <row r="76" spans="2:27">
      <c r="B76">
        <v>4</v>
      </c>
      <c r="C76" s="10">
        <v>42460</v>
      </c>
      <c r="D76" s="15" t="s">
        <v>360</v>
      </c>
      <c r="E76" s="15" t="s">
        <v>361</v>
      </c>
      <c r="F76" s="15" t="s">
        <v>13</v>
      </c>
      <c r="G76" s="21" t="s">
        <v>19</v>
      </c>
      <c r="H76" s="16">
        <v>5200</v>
      </c>
      <c r="I76" s="16">
        <v>3595</v>
      </c>
      <c r="J76" s="18">
        <f t="shared" si="4"/>
        <v>18694000</v>
      </c>
      <c r="K76" s="9"/>
      <c r="P76" s="10">
        <v>42459</v>
      </c>
      <c r="Q76" s="15" t="s">
        <v>353</v>
      </c>
      <c r="R76" s="15" t="s">
        <v>354</v>
      </c>
      <c r="S76" s="15" t="s">
        <v>13</v>
      </c>
      <c r="T76" s="21" t="s">
        <v>19</v>
      </c>
      <c r="U76" s="21">
        <v>7</v>
      </c>
      <c r="V76" s="16">
        <v>5400</v>
      </c>
      <c r="W76" s="16"/>
      <c r="X76" s="16">
        <v>3595</v>
      </c>
      <c r="Y76" s="18">
        <f t="shared" si="5"/>
        <v>19413000</v>
      </c>
      <c r="Z76" s="9"/>
      <c r="AA76" s="9"/>
    </row>
    <row r="77" spans="2:27">
      <c r="B77">
        <v>4</v>
      </c>
      <c r="C77" s="10">
        <v>42460</v>
      </c>
      <c r="D77" s="15" t="s">
        <v>360</v>
      </c>
      <c r="E77" s="15" t="s">
        <v>361</v>
      </c>
      <c r="F77" s="15" t="s">
        <v>13</v>
      </c>
      <c r="G77" s="21" t="s">
        <v>33</v>
      </c>
      <c r="H77" s="16">
        <v>10600</v>
      </c>
      <c r="I77" s="16">
        <v>3885</v>
      </c>
      <c r="J77" s="18">
        <f t="shared" si="4"/>
        <v>41181000</v>
      </c>
      <c r="K77" s="9"/>
      <c r="P77" s="10">
        <v>42460</v>
      </c>
      <c r="Q77" s="15" t="s">
        <v>360</v>
      </c>
      <c r="R77" s="15" t="s">
        <v>361</v>
      </c>
      <c r="S77" s="15" t="s">
        <v>13</v>
      </c>
      <c r="T77" s="21" t="s">
        <v>19</v>
      </c>
      <c r="U77" s="21">
        <v>7</v>
      </c>
      <c r="V77" s="16">
        <v>5200</v>
      </c>
      <c r="W77" s="16"/>
      <c r="X77" s="16">
        <v>3595</v>
      </c>
      <c r="Y77" s="18">
        <f t="shared" si="5"/>
        <v>18694000</v>
      </c>
      <c r="Z77" s="9"/>
      <c r="AA77" s="9"/>
    </row>
    <row r="78" spans="2:27">
      <c r="B78">
        <v>4</v>
      </c>
      <c r="C78" s="10">
        <v>42460</v>
      </c>
      <c r="D78" s="15" t="s">
        <v>362</v>
      </c>
      <c r="E78" s="15" t="s">
        <v>363</v>
      </c>
      <c r="F78" s="15" t="s">
        <v>13</v>
      </c>
      <c r="G78" s="21" t="s">
        <v>19</v>
      </c>
      <c r="H78" s="16">
        <v>15000</v>
      </c>
      <c r="I78" s="16">
        <v>3595</v>
      </c>
      <c r="J78" s="18">
        <f t="shared" si="4"/>
        <v>53925000</v>
      </c>
      <c r="K78" s="9"/>
      <c r="P78" s="10">
        <v>42460</v>
      </c>
      <c r="Q78" s="15" t="s">
        <v>362</v>
      </c>
      <c r="R78" s="15" t="s">
        <v>363</v>
      </c>
      <c r="S78" s="15" t="s">
        <v>13</v>
      </c>
      <c r="T78" s="21" t="s">
        <v>19</v>
      </c>
      <c r="U78" s="21">
        <v>7</v>
      </c>
      <c r="V78" s="16">
        <v>15000</v>
      </c>
      <c r="W78" s="16">
        <f>SUM(V50:V78)</f>
        <v>254200</v>
      </c>
      <c r="X78" s="16">
        <v>3595</v>
      </c>
      <c r="Y78" s="18">
        <f t="shared" si="5"/>
        <v>53925000</v>
      </c>
      <c r="Z78" s="9" t="str">
        <f>T78</f>
        <v>Diesel Tipo I</v>
      </c>
      <c r="AA78" s="22">
        <f>SUM(Y50:Y78)</f>
        <v>904932800</v>
      </c>
    </row>
    <row r="79" spans="2:27">
      <c r="B79">
        <v>4</v>
      </c>
      <c r="C79" s="10">
        <v>42460</v>
      </c>
      <c r="D79" s="15" t="s">
        <v>362</v>
      </c>
      <c r="E79" s="15" t="s">
        <v>363</v>
      </c>
      <c r="F79" s="15" t="s">
        <v>13</v>
      </c>
      <c r="G79" s="21" t="s">
        <v>14</v>
      </c>
      <c r="H79" s="16">
        <v>15000</v>
      </c>
      <c r="I79" s="16">
        <v>3380</v>
      </c>
      <c r="J79" s="18">
        <f t="shared" si="4"/>
        <v>50700000</v>
      </c>
      <c r="K79" s="9"/>
      <c r="P79" s="10">
        <v>42447</v>
      </c>
      <c r="Q79" s="11" t="s">
        <v>256</v>
      </c>
      <c r="R79" s="15"/>
      <c r="S79" s="15" t="s">
        <v>13</v>
      </c>
      <c r="T79" s="21" t="s">
        <v>257</v>
      </c>
      <c r="U79" s="21">
        <v>10</v>
      </c>
      <c r="V79" s="14"/>
      <c r="W79" s="14"/>
      <c r="X79" s="16">
        <v>1621000</v>
      </c>
      <c r="Y79" s="18"/>
      <c r="Z79" s="9"/>
      <c r="AA79" s="9"/>
    </row>
    <row r="80" spans="2:27">
      <c r="H80" s="22">
        <f>SUM(H7:H79)</f>
        <v>531100</v>
      </c>
      <c r="I80" s="22"/>
      <c r="J80" s="22">
        <f>SUM(J7:J79)</f>
        <v>1939774300</v>
      </c>
      <c r="K80" s="9">
        <f>SUM(K7:K79)</f>
        <v>1621000</v>
      </c>
      <c r="V80" s="22">
        <f>SUM(V7:V79)</f>
        <v>531100</v>
      </c>
      <c r="W80" s="22">
        <f>SUM(W7:W79)</f>
        <v>531100</v>
      </c>
      <c r="X80" s="22"/>
      <c r="Y80" s="22">
        <f>SUM(Y7:Y79)</f>
        <v>1939774300</v>
      </c>
      <c r="Z80" s="9"/>
      <c r="AA80" s="22">
        <f>SUM(AA9:AA79)</f>
        <v>1939774300</v>
      </c>
    </row>
    <row r="87" spans="3:15">
      <c r="C87" s="9" t="s">
        <v>7</v>
      </c>
      <c r="D87" s="9" t="s">
        <v>0</v>
      </c>
      <c r="E87" s="9" t="s">
        <v>1</v>
      </c>
      <c r="F87" s="9" t="s">
        <v>376</v>
      </c>
      <c r="G87" s="9" t="s">
        <v>6</v>
      </c>
      <c r="H87" s="23" t="s">
        <v>5</v>
      </c>
      <c r="I87" s="23" t="s">
        <v>8</v>
      </c>
      <c r="J87" s="23" t="s">
        <v>3</v>
      </c>
      <c r="K87" s="23" t="s">
        <v>369</v>
      </c>
      <c r="L87" s="25" t="s">
        <v>370</v>
      </c>
      <c r="M87" s="25" t="s">
        <v>371</v>
      </c>
      <c r="N87" s="25" t="s">
        <v>372</v>
      </c>
      <c r="O87" s="32"/>
    </row>
    <row r="88" spans="3:15">
      <c r="C88" s="10">
        <v>42431</v>
      </c>
      <c r="D88" s="11" t="s">
        <v>58</v>
      </c>
      <c r="E88" s="11" t="s">
        <v>59</v>
      </c>
      <c r="F88" s="11" t="s">
        <v>13</v>
      </c>
      <c r="G88" s="20" t="s">
        <v>19</v>
      </c>
      <c r="H88" s="12">
        <v>5400</v>
      </c>
      <c r="I88" s="12">
        <v>3595</v>
      </c>
      <c r="J88" s="12">
        <f t="shared" ref="J88:J134" si="6">H88*I88</f>
        <v>19413000</v>
      </c>
      <c r="K88" s="12"/>
      <c r="L88" s="9"/>
      <c r="M88" s="9"/>
      <c r="N88" s="9"/>
      <c r="O88" s="33"/>
    </row>
    <row r="89" spans="3:15">
      <c r="C89" s="10">
        <v>42431</v>
      </c>
      <c r="D89" s="11" t="s">
        <v>58</v>
      </c>
      <c r="E89" s="11" t="s">
        <v>59</v>
      </c>
      <c r="F89" s="11" t="s">
        <v>13</v>
      </c>
      <c r="G89" s="20" t="s">
        <v>60</v>
      </c>
      <c r="H89" s="12">
        <v>5200</v>
      </c>
      <c r="I89" s="12">
        <v>4050</v>
      </c>
      <c r="J89" s="12">
        <f t="shared" si="6"/>
        <v>21060000</v>
      </c>
      <c r="K89" s="12"/>
      <c r="L89" s="9"/>
      <c r="M89" s="9"/>
      <c r="N89" s="9"/>
      <c r="O89" s="33"/>
    </row>
    <row r="90" spans="3:15">
      <c r="C90" s="10">
        <v>42431</v>
      </c>
      <c r="D90" s="11" t="s">
        <v>58</v>
      </c>
      <c r="E90" s="11" t="s">
        <v>59</v>
      </c>
      <c r="F90" s="11" t="s">
        <v>13</v>
      </c>
      <c r="G90" s="20" t="s">
        <v>41</v>
      </c>
      <c r="H90" s="12">
        <v>5200</v>
      </c>
      <c r="I90" s="12">
        <v>5015</v>
      </c>
      <c r="J90" s="12">
        <f t="shared" si="6"/>
        <v>26078000</v>
      </c>
      <c r="K90" s="12"/>
      <c r="L90" s="9">
        <v>2</v>
      </c>
      <c r="M90" s="22">
        <f>J90+J89+J88</f>
        <v>66551000</v>
      </c>
      <c r="N90" s="22"/>
      <c r="O90" s="34"/>
    </row>
    <row r="91" spans="3:15">
      <c r="C91" s="10">
        <v>42432</v>
      </c>
      <c r="D91" s="11" t="s">
        <v>63</v>
      </c>
      <c r="E91" s="11" t="s">
        <v>64</v>
      </c>
      <c r="F91" s="11" t="s">
        <v>13</v>
      </c>
      <c r="G91" s="20" t="s">
        <v>19</v>
      </c>
      <c r="H91" s="12">
        <v>11500</v>
      </c>
      <c r="I91" s="12">
        <v>3595</v>
      </c>
      <c r="J91" s="12">
        <f t="shared" si="6"/>
        <v>41342500</v>
      </c>
      <c r="K91" s="12"/>
      <c r="L91" s="9"/>
      <c r="M91" s="9"/>
      <c r="N91" s="9"/>
      <c r="O91" s="33"/>
    </row>
    <row r="92" spans="3:15">
      <c r="C92" s="10">
        <v>42432</v>
      </c>
      <c r="D92" s="11" t="s">
        <v>63</v>
      </c>
      <c r="E92" s="11" t="s">
        <v>64</v>
      </c>
      <c r="F92" s="11" t="s">
        <v>13</v>
      </c>
      <c r="G92" s="20" t="s">
        <v>33</v>
      </c>
      <c r="H92" s="12">
        <v>4000</v>
      </c>
      <c r="I92" s="12">
        <v>3885</v>
      </c>
      <c r="J92" s="12">
        <f t="shared" si="6"/>
        <v>15540000</v>
      </c>
      <c r="K92" s="12"/>
      <c r="L92" s="9"/>
      <c r="M92" s="9"/>
      <c r="N92" s="9"/>
      <c r="O92" s="33"/>
    </row>
    <row r="93" spans="3:15">
      <c r="C93" s="10">
        <v>42432</v>
      </c>
      <c r="D93" s="11" t="s">
        <v>67</v>
      </c>
      <c r="E93" s="11" t="s">
        <v>68</v>
      </c>
      <c r="F93" s="11" t="s">
        <v>13</v>
      </c>
      <c r="G93" s="20" t="s">
        <v>19</v>
      </c>
      <c r="H93" s="12">
        <v>10400</v>
      </c>
      <c r="I93" s="12">
        <v>3595</v>
      </c>
      <c r="J93" s="12">
        <f t="shared" si="6"/>
        <v>37388000</v>
      </c>
      <c r="K93" s="12"/>
      <c r="L93" s="9"/>
      <c r="M93" s="9"/>
      <c r="N93" s="9"/>
      <c r="O93" s="33"/>
    </row>
    <row r="94" spans="3:15">
      <c r="C94" s="10">
        <v>42432</v>
      </c>
      <c r="D94" s="11" t="s">
        <v>67</v>
      </c>
      <c r="E94" s="11" t="s">
        <v>68</v>
      </c>
      <c r="F94" s="11" t="s">
        <v>13</v>
      </c>
      <c r="G94" s="20" t="s">
        <v>33</v>
      </c>
      <c r="H94" s="12">
        <v>5400</v>
      </c>
      <c r="I94" s="12">
        <v>3885</v>
      </c>
      <c r="J94" s="12">
        <f t="shared" si="6"/>
        <v>20979000</v>
      </c>
      <c r="K94" s="12"/>
      <c r="L94" s="9">
        <v>3</v>
      </c>
      <c r="M94" s="22">
        <f>J94+J93+J92+J91</f>
        <v>115249500</v>
      </c>
      <c r="N94" s="22"/>
      <c r="O94" s="34"/>
    </row>
    <row r="95" spans="3:15">
      <c r="C95" s="10">
        <v>42433</v>
      </c>
      <c r="D95" s="11" t="s">
        <v>88</v>
      </c>
      <c r="E95" s="11" t="s">
        <v>89</v>
      </c>
      <c r="F95" s="11" t="s">
        <v>13</v>
      </c>
      <c r="G95" s="20" t="s">
        <v>19</v>
      </c>
      <c r="H95" s="14">
        <v>16600</v>
      </c>
      <c r="I95" s="12">
        <v>3410</v>
      </c>
      <c r="J95" s="12">
        <f t="shared" si="6"/>
        <v>56606000</v>
      </c>
      <c r="K95" s="12"/>
      <c r="L95" s="9">
        <v>4</v>
      </c>
      <c r="M95" s="22">
        <f>J95</f>
        <v>56606000</v>
      </c>
      <c r="N95" s="22"/>
      <c r="O95" s="34"/>
    </row>
    <row r="96" spans="3:15">
      <c r="C96" s="10">
        <v>42435</v>
      </c>
      <c r="D96" s="11" t="s">
        <v>114</v>
      </c>
      <c r="E96" s="11" t="s">
        <v>115</v>
      </c>
      <c r="F96" s="11" t="s">
        <v>13</v>
      </c>
      <c r="G96" s="20" t="s">
        <v>14</v>
      </c>
      <c r="H96" s="12">
        <v>4100</v>
      </c>
      <c r="I96" s="12">
        <v>3380</v>
      </c>
      <c r="J96" s="12">
        <f t="shared" si="6"/>
        <v>13858000</v>
      </c>
      <c r="K96" s="12"/>
      <c r="L96" s="9"/>
      <c r="M96" s="9"/>
      <c r="N96" s="9"/>
      <c r="O96" s="33"/>
    </row>
    <row r="97" spans="3:15">
      <c r="C97" s="10">
        <v>42435</v>
      </c>
      <c r="D97" s="11" t="s">
        <v>114</v>
      </c>
      <c r="E97" s="11" t="s">
        <v>115</v>
      </c>
      <c r="F97" s="11" t="s">
        <v>13</v>
      </c>
      <c r="G97" s="20" t="s">
        <v>33</v>
      </c>
      <c r="H97" s="12">
        <v>4200</v>
      </c>
      <c r="I97" s="12">
        <v>3885</v>
      </c>
      <c r="J97" s="12">
        <f t="shared" si="6"/>
        <v>16317000</v>
      </c>
      <c r="K97" s="12"/>
      <c r="L97" s="9">
        <v>6</v>
      </c>
      <c r="M97" s="22">
        <f>J97+J96</f>
        <v>30175000</v>
      </c>
      <c r="N97" s="22"/>
      <c r="O97" s="34"/>
    </row>
    <row r="98" spans="3:15">
      <c r="C98" s="10">
        <v>42436</v>
      </c>
      <c r="D98" s="11" t="s">
        <v>110</v>
      </c>
      <c r="E98" s="11" t="s">
        <v>111</v>
      </c>
      <c r="F98" s="11" t="s">
        <v>13</v>
      </c>
      <c r="G98" s="20" t="s">
        <v>19</v>
      </c>
      <c r="H98" s="12">
        <v>5200</v>
      </c>
      <c r="I98" s="12">
        <v>3595</v>
      </c>
      <c r="J98" s="12">
        <f t="shared" si="6"/>
        <v>18694000</v>
      </c>
      <c r="K98" s="12"/>
      <c r="L98" s="9"/>
      <c r="M98" s="9"/>
      <c r="N98" s="9"/>
      <c r="O98" s="33"/>
    </row>
    <row r="99" spans="3:15">
      <c r="C99" s="10">
        <v>42436</v>
      </c>
      <c r="D99" s="11" t="s">
        <v>110</v>
      </c>
      <c r="E99" s="11" t="s">
        <v>111</v>
      </c>
      <c r="F99" s="11" t="s">
        <v>13</v>
      </c>
      <c r="G99" s="20" t="s">
        <v>14</v>
      </c>
      <c r="H99" s="12">
        <v>5400</v>
      </c>
      <c r="I99" s="12">
        <v>3380</v>
      </c>
      <c r="J99" s="12">
        <f t="shared" si="6"/>
        <v>18252000</v>
      </c>
      <c r="K99" s="12"/>
      <c r="L99" s="9"/>
      <c r="M99" s="9"/>
      <c r="N99" s="9"/>
      <c r="O99" s="33"/>
    </row>
    <row r="100" spans="3:15">
      <c r="C100" s="10">
        <v>42436</v>
      </c>
      <c r="D100" s="11" t="s">
        <v>110</v>
      </c>
      <c r="E100" s="11" t="s">
        <v>111</v>
      </c>
      <c r="F100" s="11" t="s">
        <v>13</v>
      </c>
      <c r="G100" s="20" t="s">
        <v>33</v>
      </c>
      <c r="H100" s="12">
        <v>5200</v>
      </c>
      <c r="I100" s="12">
        <v>3885</v>
      </c>
      <c r="J100" s="12">
        <f t="shared" si="6"/>
        <v>20202000</v>
      </c>
      <c r="K100" s="12"/>
      <c r="L100" s="9"/>
      <c r="M100" s="9"/>
      <c r="N100" s="9"/>
      <c r="O100" s="33"/>
    </row>
    <row r="101" spans="3:15">
      <c r="C101" s="10">
        <v>42436</v>
      </c>
      <c r="D101" s="11" t="s">
        <v>112</v>
      </c>
      <c r="E101" s="11" t="s">
        <v>113</v>
      </c>
      <c r="F101" s="11" t="s">
        <v>13</v>
      </c>
      <c r="G101" s="20" t="s">
        <v>19</v>
      </c>
      <c r="H101" s="12">
        <v>5300</v>
      </c>
      <c r="I101" s="12">
        <v>3595</v>
      </c>
      <c r="J101" s="12">
        <f t="shared" si="6"/>
        <v>19053500</v>
      </c>
      <c r="K101" s="12"/>
      <c r="L101" s="9"/>
      <c r="M101" s="9"/>
      <c r="N101" s="9"/>
      <c r="O101" s="33"/>
    </row>
    <row r="102" spans="3:15">
      <c r="C102" s="10">
        <v>42436</v>
      </c>
      <c r="D102" s="11" t="s">
        <v>112</v>
      </c>
      <c r="E102" s="11" t="s">
        <v>113</v>
      </c>
      <c r="F102" s="11" t="s">
        <v>13</v>
      </c>
      <c r="G102" s="20" t="s">
        <v>14</v>
      </c>
      <c r="H102" s="12">
        <v>6200</v>
      </c>
      <c r="I102" s="12">
        <v>3380</v>
      </c>
      <c r="J102" s="12">
        <f t="shared" si="6"/>
        <v>20956000</v>
      </c>
      <c r="K102" s="12"/>
      <c r="L102" s="9"/>
      <c r="M102" s="9"/>
      <c r="N102" s="9"/>
      <c r="O102" s="33"/>
    </row>
    <row r="103" spans="3:15">
      <c r="C103" s="10">
        <v>42436</v>
      </c>
      <c r="D103" s="11" t="s">
        <v>112</v>
      </c>
      <c r="E103" s="11" t="s">
        <v>113</v>
      </c>
      <c r="F103" s="11" t="s">
        <v>13</v>
      </c>
      <c r="G103" s="20" t="s">
        <v>33</v>
      </c>
      <c r="H103" s="12">
        <v>4000</v>
      </c>
      <c r="I103" s="12">
        <v>3885</v>
      </c>
      <c r="J103" s="12">
        <f t="shared" si="6"/>
        <v>15540000</v>
      </c>
      <c r="K103" s="12"/>
      <c r="L103" s="9">
        <v>7</v>
      </c>
      <c r="M103" s="22">
        <f>J103+J102+J101+J100+J99+J98</f>
        <v>112697500</v>
      </c>
      <c r="N103" s="22"/>
      <c r="O103" s="34"/>
    </row>
    <row r="104" spans="3:15">
      <c r="C104" s="10">
        <v>42437</v>
      </c>
      <c r="D104" s="11" t="s">
        <v>101</v>
      </c>
      <c r="E104" s="11" t="s">
        <v>102</v>
      </c>
      <c r="F104" s="11" t="s">
        <v>13</v>
      </c>
      <c r="G104" s="20" t="s">
        <v>19</v>
      </c>
      <c r="H104" s="12">
        <v>8300</v>
      </c>
      <c r="I104" s="12">
        <v>3410</v>
      </c>
      <c r="J104" s="12">
        <f t="shared" si="6"/>
        <v>28303000</v>
      </c>
      <c r="K104" s="12"/>
      <c r="L104" s="9">
        <v>8</v>
      </c>
      <c r="M104" s="22">
        <f>J104</f>
        <v>28303000</v>
      </c>
      <c r="N104" s="22"/>
      <c r="O104" s="34"/>
    </row>
    <row r="105" spans="3:15">
      <c r="C105" s="10">
        <v>42438</v>
      </c>
      <c r="D105" s="11" t="s">
        <v>136</v>
      </c>
      <c r="E105" s="11" t="s">
        <v>137</v>
      </c>
      <c r="F105" s="11" t="s">
        <v>13</v>
      </c>
      <c r="G105" s="21" t="s">
        <v>19</v>
      </c>
      <c r="H105" s="16">
        <v>9300</v>
      </c>
      <c r="I105" s="16">
        <v>3595</v>
      </c>
      <c r="J105" s="16">
        <f t="shared" si="6"/>
        <v>33433500</v>
      </c>
      <c r="K105" s="16"/>
      <c r="L105" s="9"/>
      <c r="M105" s="9"/>
      <c r="N105" s="9"/>
      <c r="O105" s="33"/>
    </row>
    <row r="106" spans="3:15">
      <c r="C106" s="10">
        <v>42438</v>
      </c>
      <c r="D106" s="15" t="s">
        <v>138</v>
      </c>
      <c r="E106" s="15" t="s">
        <v>139</v>
      </c>
      <c r="F106" s="15" t="s">
        <v>13</v>
      </c>
      <c r="G106" s="21" t="s">
        <v>19</v>
      </c>
      <c r="H106" s="16">
        <v>5400</v>
      </c>
      <c r="I106" s="16">
        <v>3595</v>
      </c>
      <c r="J106" s="16">
        <f t="shared" si="6"/>
        <v>19413000</v>
      </c>
      <c r="K106" s="16"/>
      <c r="L106" s="9"/>
      <c r="M106" s="9"/>
      <c r="N106" s="9"/>
      <c r="O106" s="33"/>
    </row>
    <row r="107" spans="3:15">
      <c r="C107" s="10">
        <v>42438</v>
      </c>
      <c r="D107" s="15" t="s">
        <v>138</v>
      </c>
      <c r="E107" s="15" t="s">
        <v>139</v>
      </c>
      <c r="F107" s="15" t="s">
        <v>13</v>
      </c>
      <c r="G107" s="21" t="s">
        <v>14</v>
      </c>
      <c r="H107" s="16">
        <v>5200</v>
      </c>
      <c r="I107" s="16">
        <v>3380</v>
      </c>
      <c r="J107" s="16">
        <f t="shared" si="6"/>
        <v>17576000</v>
      </c>
      <c r="K107" s="16"/>
      <c r="L107" s="9"/>
      <c r="M107" s="9"/>
      <c r="N107" s="9"/>
      <c r="O107" s="33"/>
    </row>
    <row r="108" spans="3:15">
      <c r="C108" s="10">
        <v>42438</v>
      </c>
      <c r="D108" s="15" t="s">
        <v>138</v>
      </c>
      <c r="E108" s="15" t="s">
        <v>139</v>
      </c>
      <c r="F108" s="15" t="s">
        <v>13</v>
      </c>
      <c r="G108" s="21" t="s">
        <v>33</v>
      </c>
      <c r="H108" s="16">
        <v>5200</v>
      </c>
      <c r="I108" s="16">
        <v>3885</v>
      </c>
      <c r="J108" s="16">
        <f t="shared" si="6"/>
        <v>20202000</v>
      </c>
      <c r="K108" s="16"/>
      <c r="L108" s="9">
        <v>9</v>
      </c>
      <c r="M108" s="22">
        <f>J108+J107+J106+J105</f>
        <v>90624500</v>
      </c>
      <c r="N108" s="22"/>
      <c r="O108" s="34"/>
    </row>
    <row r="109" spans="3:15">
      <c r="C109" s="10">
        <v>42439</v>
      </c>
      <c r="D109" s="15" t="s">
        <v>140</v>
      </c>
      <c r="E109" s="15" t="s">
        <v>141</v>
      </c>
      <c r="F109" s="15" t="s">
        <v>13</v>
      </c>
      <c r="G109" s="21" t="s">
        <v>19</v>
      </c>
      <c r="H109" s="16">
        <v>5400</v>
      </c>
      <c r="I109" s="16">
        <v>3595</v>
      </c>
      <c r="J109" s="16">
        <f t="shared" si="6"/>
        <v>19413000</v>
      </c>
      <c r="K109" s="16"/>
      <c r="L109" s="9"/>
      <c r="M109" s="9"/>
      <c r="N109" s="9"/>
      <c r="O109" s="33"/>
    </row>
    <row r="110" spans="3:15">
      <c r="C110" s="10">
        <v>42439</v>
      </c>
      <c r="D110" s="15" t="s">
        <v>140</v>
      </c>
      <c r="E110" s="15" t="s">
        <v>141</v>
      </c>
      <c r="F110" s="15" t="s">
        <v>13</v>
      </c>
      <c r="G110" s="21" t="s">
        <v>14</v>
      </c>
      <c r="H110" s="16">
        <v>5200</v>
      </c>
      <c r="I110" s="16">
        <v>3380</v>
      </c>
      <c r="J110" s="16">
        <f t="shared" si="6"/>
        <v>17576000</v>
      </c>
      <c r="K110" s="16"/>
      <c r="L110" s="9"/>
      <c r="M110" s="9"/>
      <c r="N110" s="9"/>
      <c r="O110" s="33"/>
    </row>
    <row r="111" spans="3:15">
      <c r="C111" s="10">
        <v>42439</v>
      </c>
      <c r="D111" s="15" t="s">
        <v>140</v>
      </c>
      <c r="E111" s="15" t="s">
        <v>141</v>
      </c>
      <c r="F111" s="15" t="s">
        <v>13</v>
      </c>
      <c r="G111" s="21" t="s">
        <v>33</v>
      </c>
      <c r="H111" s="16">
        <v>5200</v>
      </c>
      <c r="I111" s="16">
        <v>3885</v>
      </c>
      <c r="J111" s="16">
        <f t="shared" si="6"/>
        <v>20202000</v>
      </c>
      <c r="K111" s="16"/>
      <c r="L111" s="9"/>
      <c r="M111" s="9"/>
      <c r="N111" s="9"/>
      <c r="O111" s="33"/>
    </row>
    <row r="112" spans="3:15">
      <c r="C112" s="10">
        <v>42439</v>
      </c>
      <c r="D112" s="15" t="s">
        <v>142</v>
      </c>
      <c r="E112" s="15" t="s">
        <v>143</v>
      </c>
      <c r="F112" s="15" t="s">
        <v>13</v>
      </c>
      <c r="G112" s="21" t="s">
        <v>33</v>
      </c>
      <c r="H112" s="16">
        <v>15500</v>
      </c>
      <c r="I112" s="16">
        <v>3885</v>
      </c>
      <c r="J112" s="16">
        <f t="shared" si="6"/>
        <v>60217500</v>
      </c>
      <c r="K112" s="16"/>
      <c r="L112" s="9">
        <v>10</v>
      </c>
      <c r="M112" s="22">
        <f>J112+J111+J110+J109</f>
        <v>117408500</v>
      </c>
      <c r="N112" s="22"/>
      <c r="O112" s="34"/>
    </row>
    <row r="113" spans="3:15">
      <c r="C113" s="10">
        <v>42440</v>
      </c>
      <c r="D113" s="15" t="s">
        <v>156</v>
      </c>
      <c r="E113" s="15" t="s">
        <v>157</v>
      </c>
      <c r="F113" s="15" t="s">
        <v>13</v>
      </c>
      <c r="G113" s="20" t="s">
        <v>33</v>
      </c>
      <c r="H113" s="12">
        <v>15500</v>
      </c>
      <c r="I113" s="12">
        <v>3885</v>
      </c>
      <c r="J113" s="12">
        <f t="shared" si="6"/>
        <v>60217500</v>
      </c>
      <c r="K113" s="12"/>
      <c r="L113" s="9"/>
      <c r="M113" s="9"/>
      <c r="N113" s="9"/>
      <c r="O113" s="33"/>
    </row>
    <row r="114" spans="3:15">
      <c r="C114" s="10">
        <v>42440</v>
      </c>
      <c r="D114" s="15" t="s">
        <v>158</v>
      </c>
      <c r="E114" s="15" t="s">
        <v>159</v>
      </c>
      <c r="F114" s="15" t="s">
        <v>13</v>
      </c>
      <c r="G114" s="20" t="s">
        <v>19</v>
      </c>
      <c r="H114" s="12">
        <v>5200</v>
      </c>
      <c r="I114" s="12">
        <v>3595</v>
      </c>
      <c r="J114" s="12">
        <f t="shared" si="6"/>
        <v>18694000</v>
      </c>
      <c r="K114" s="12"/>
      <c r="L114" s="9"/>
      <c r="M114" s="9"/>
      <c r="N114" s="9"/>
      <c r="O114" s="33"/>
    </row>
    <row r="115" spans="3:15">
      <c r="C115" s="10">
        <v>42440</v>
      </c>
      <c r="D115" s="15" t="s">
        <v>158</v>
      </c>
      <c r="E115" s="15" t="s">
        <v>159</v>
      </c>
      <c r="F115" s="15" t="s">
        <v>13</v>
      </c>
      <c r="G115" s="20" t="s">
        <v>14</v>
      </c>
      <c r="H115" s="12">
        <v>5400</v>
      </c>
      <c r="I115" s="12">
        <v>3380</v>
      </c>
      <c r="J115" s="12">
        <f t="shared" si="6"/>
        <v>18252000</v>
      </c>
      <c r="K115" s="12"/>
      <c r="L115" s="9"/>
      <c r="M115" s="9"/>
      <c r="N115" s="9"/>
      <c r="O115" s="33"/>
    </row>
    <row r="116" spans="3:15">
      <c r="C116" s="10">
        <v>42440</v>
      </c>
      <c r="D116" s="15" t="s">
        <v>158</v>
      </c>
      <c r="E116" s="15" t="s">
        <v>159</v>
      </c>
      <c r="F116" s="15" t="s">
        <v>13</v>
      </c>
      <c r="G116" s="20" t="s">
        <v>41</v>
      </c>
      <c r="H116" s="12">
        <v>5200</v>
      </c>
      <c r="I116" s="12">
        <v>4715</v>
      </c>
      <c r="J116" s="12">
        <f t="shared" si="6"/>
        <v>24518000</v>
      </c>
      <c r="K116" s="12"/>
      <c r="L116" s="9">
        <v>11</v>
      </c>
      <c r="M116" s="22">
        <f>J116+J115+J114+J113</f>
        <v>121681500</v>
      </c>
      <c r="N116" s="22"/>
      <c r="O116" s="34"/>
    </row>
    <row r="117" spans="3:15">
      <c r="C117" s="10">
        <v>42443</v>
      </c>
      <c r="D117" s="15" t="s">
        <v>161</v>
      </c>
      <c r="E117" s="15" t="s">
        <v>162</v>
      </c>
      <c r="F117" s="15" t="s">
        <v>13</v>
      </c>
      <c r="G117" s="20" t="s">
        <v>14</v>
      </c>
      <c r="H117" s="14">
        <v>15800</v>
      </c>
      <c r="I117" s="12">
        <v>3380</v>
      </c>
      <c r="J117" s="12">
        <f t="shared" si="6"/>
        <v>53404000</v>
      </c>
      <c r="K117" s="12"/>
      <c r="L117" s="9"/>
      <c r="M117" s="9"/>
      <c r="N117" s="9"/>
      <c r="O117" s="33"/>
    </row>
    <row r="118" spans="3:15">
      <c r="C118" s="10">
        <v>42443</v>
      </c>
      <c r="D118" s="11" t="s">
        <v>174</v>
      </c>
      <c r="E118" s="11" t="s">
        <v>175</v>
      </c>
      <c r="F118" s="11" t="s">
        <v>13</v>
      </c>
      <c r="G118" s="20" t="s">
        <v>19</v>
      </c>
      <c r="H118" s="12">
        <v>6200</v>
      </c>
      <c r="I118" s="12">
        <v>3595</v>
      </c>
      <c r="J118" s="12">
        <f t="shared" si="6"/>
        <v>22289000</v>
      </c>
      <c r="K118" s="12"/>
      <c r="L118" s="9"/>
      <c r="M118" s="9"/>
      <c r="N118" s="9"/>
      <c r="O118" s="33"/>
    </row>
    <row r="119" spans="3:15">
      <c r="C119" s="10">
        <v>42443</v>
      </c>
      <c r="D119" s="11" t="s">
        <v>174</v>
      </c>
      <c r="E119" s="11" t="s">
        <v>175</v>
      </c>
      <c r="F119" s="11" t="s">
        <v>13</v>
      </c>
      <c r="G119" s="20" t="s">
        <v>14</v>
      </c>
      <c r="H119" s="12">
        <v>5300</v>
      </c>
      <c r="I119" s="12">
        <v>3380</v>
      </c>
      <c r="J119" s="12">
        <f t="shared" si="6"/>
        <v>17914000</v>
      </c>
      <c r="K119" s="12"/>
      <c r="L119" s="9"/>
      <c r="M119" s="9"/>
      <c r="N119" s="9"/>
      <c r="O119" s="33"/>
    </row>
    <row r="120" spans="3:15">
      <c r="C120" s="10">
        <v>42443</v>
      </c>
      <c r="D120" s="11" t="s">
        <v>174</v>
      </c>
      <c r="E120" s="11" t="s">
        <v>175</v>
      </c>
      <c r="F120" s="11" t="s">
        <v>13</v>
      </c>
      <c r="G120" s="20" t="s">
        <v>33</v>
      </c>
      <c r="H120" s="12">
        <v>4000</v>
      </c>
      <c r="I120" s="12">
        <v>3885</v>
      </c>
      <c r="J120" s="12">
        <f t="shared" si="6"/>
        <v>15540000</v>
      </c>
      <c r="K120" s="12"/>
      <c r="L120" s="9">
        <v>14</v>
      </c>
      <c r="M120" s="22">
        <f>J120+J119+J118+J117</f>
        <v>109147000</v>
      </c>
      <c r="N120" s="22"/>
      <c r="O120" s="34"/>
    </row>
    <row r="121" spans="3:15">
      <c r="C121" s="10">
        <v>42445</v>
      </c>
      <c r="D121" s="11" t="s">
        <v>191</v>
      </c>
      <c r="E121" s="11" t="s">
        <v>192</v>
      </c>
      <c r="F121" s="11" t="s">
        <v>13</v>
      </c>
      <c r="G121" s="20" t="s">
        <v>19</v>
      </c>
      <c r="H121" s="12">
        <v>20000</v>
      </c>
      <c r="I121" s="12">
        <v>3595</v>
      </c>
      <c r="J121" s="13">
        <f t="shared" si="6"/>
        <v>71900000</v>
      </c>
      <c r="K121" s="13"/>
      <c r="L121" s="9"/>
      <c r="M121" s="9"/>
      <c r="N121" s="9"/>
      <c r="O121" s="33"/>
    </row>
    <row r="122" spans="3:15">
      <c r="C122" s="10">
        <v>42445</v>
      </c>
      <c r="D122" s="11" t="s">
        <v>191</v>
      </c>
      <c r="E122" s="11" t="s">
        <v>192</v>
      </c>
      <c r="F122" s="11" t="s">
        <v>13</v>
      </c>
      <c r="G122" s="20" t="s">
        <v>14</v>
      </c>
      <c r="H122" s="12">
        <v>5000</v>
      </c>
      <c r="I122" s="12">
        <v>3380</v>
      </c>
      <c r="J122" s="13">
        <f t="shared" si="6"/>
        <v>16900000</v>
      </c>
      <c r="K122" s="13"/>
      <c r="L122" s="9"/>
      <c r="M122" s="9"/>
      <c r="N122" s="9"/>
      <c r="O122" s="33"/>
    </row>
    <row r="123" spans="3:15">
      <c r="C123" s="10">
        <v>42445</v>
      </c>
      <c r="D123" s="11" t="s">
        <v>191</v>
      </c>
      <c r="E123" s="11" t="s">
        <v>192</v>
      </c>
      <c r="F123" s="11" t="s">
        <v>13</v>
      </c>
      <c r="G123" s="20" t="s">
        <v>33</v>
      </c>
      <c r="H123" s="12">
        <v>5000</v>
      </c>
      <c r="I123" s="12">
        <v>3885</v>
      </c>
      <c r="J123" s="13">
        <f t="shared" si="6"/>
        <v>19425000</v>
      </c>
      <c r="K123" s="13"/>
      <c r="L123" s="9"/>
      <c r="M123" s="9"/>
      <c r="N123" s="9"/>
      <c r="O123" s="33"/>
    </row>
    <row r="124" spans="3:15">
      <c r="C124" s="10">
        <v>42445</v>
      </c>
      <c r="D124" s="11" t="s">
        <v>195</v>
      </c>
      <c r="E124" s="11" t="s">
        <v>196</v>
      </c>
      <c r="F124" s="11" t="s">
        <v>13</v>
      </c>
      <c r="G124" s="20" t="s">
        <v>19</v>
      </c>
      <c r="H124" s="12">
        <v>5200</v>
      </c>
      <c r="I124" s="12">
        <v>3595</v>
      </c>
      <c r="J124" s="13">
        <f t="shared" si="6"/>
        <v>18694000</v>
      </c>
      <c r="K124" s="13"/>
      <c r="L124" s="9"/>
      <c r="M124" s="9"/>
      <c r="N124" s="9"/>
      <c r="O124" s="33"/>
    </row>
    <row r="125" spans="3:15">
      <c r="C125" s="10">
        <v>42445</v>
      </c>
      <c r="D125" s="11" t="s">
        <v>197</v>
      </c>
      <c r="E125" s="11" t="s">
        <v>198</v>
      </c>
      <c r="F125" s="11" t="s">
        <v>13</v>
      </c>
      <c r="G125" s="20" t="s">
        <v>19</v>
      </c>
      <c r="H125" s="12">
        <v>10200</v>
      </c>
      <c r="I125" s="12">
        <v>3595</v>
      </c>
      <c r="J125" s="13">
        <f t="shared" si="6"/>
        <v>36669000</v>
      </c>
      <c r="K125" s="13"/>
      <c r="L125" s="9"/>
      <c r="M125" s="9"/>
      <c r="N125" s="9"/>
      <c r="O125" s="33"/>
    </row>
    <row r="126" spans="3:15">
      <c r="C126" s="10">
        <v>42445</v>
      </c>
      <c r="D126" s="11" t="s">
        <v>197</v>
      </c>
      <c r="E126" s="11" t="s">
        <v>198</v>
      </c>
      <c r="F126" s="11" t="s">
        <v>13</v>
      </c>
      <c r="G126" s="20" t="s">
        <v>33</v>
      </c>
      <c r="H126" s="12">
        <v>5300</v>
      </c>
      <c r="I126" s="12">
        <v>3885</v>
      </c>
      <c r="J126" s="13">
        <f t="shared" si="6"/>
        <v>20590500</v>
      </c>
      <c r="K126" s="13"/>
      <c r="L126" s="9">
        <v>16</v>
      </c>
      <c r="M126" s="22">
        <f>J126+J125+J124+J123+J122+J121</f>
        <v>184178500</v>
      </c>
      <c r="N126" s="22"/>
      <c r="O126" s="34"/>
    </row>
    <row r="127" spans="3:15">
      <c r="C127" s="10">
        <v>42446</v>
      </c>
      <c r="D127" s="11" t="s">
        <v>203</v>
      </c>
      <c r="E127" s="11" t="s">
        <v>204</v>
      </c>
      <c r="F127" s="11" t="s">
        <v>13</v>
      </c>
      <c r="G127" s="20" t="s">
        <v>19</v>
      </c>
      <c r="H127" s="12">
        <v>5200</v>
      </c>
      <c r="I127" s="12">
        <v>3595</v>
      </c>
      <c r="J127" s="13">
        <f t="shared" si="6"/>
        <v>18694000</v>
      </c>
      <c r="K127" s="13"/>
      <c r="L127" s="9"/>
      <c r="M127" s="9"/>
      <c r="N127" s="9"/>
      <c r="O127" s="33"/>
    </row>
    <row r="128" spans="3:15">
      <c r="C128" s="10">
        <v>42446</v>
      </c>
      <c r="D128" s="11" t="s">
        <v>203</v>
      </c>
      <c r="E128" s="11" t="s">
        <v>204</v>
      </c>
      <c r="F128" s="11" t="s">
        <v>13</v>
      </c>
      <c r="G128" s="20" t="s">
        <v>14</v>
      </c>
      <c r="H128" s="12">
        <v>5200</v>
      </c>
      <c r="I128" s="12">
        <v>3380</v>
      </c>
      <c r="J128" s="13">
        <f t="shared" si="6"/>
        <v>17576000</v>
      </c>
      <c r="K128" s="13"/>
      <c r="L128" s="9"/>
      <c r="M128" s="9"/>
      <c r="N128" s="9"/>
      <c r="O128" s="33"/>
    </row>
    <row r="129" spans="3:16">
      <c r="C129" s="10">
        <v>42446</v>
      </c>
      <c r="D129" s="11" t="s">
        <v>203</v>
      </c>
      <c r="E129" s="11" t="s">
        <v>204</v>
      </c>
      <c r="F129" s="11" t="s">
        <v>13</v>
      </c>
      <c r="G129" s="20" t="s">
        <v>33</v>
      </c>
      <c r="H129" s="12">
        <v>5400</v>
      </c>
      <c r="I129" s="12">
        <v>3885</v>
      </c>
      <c r="J129" s="13">
        <f t="shared" si="6"/>
        <v>20979000</v>
      </c>
      <c r="K129" s="13"/>
      <c r="L129" s="9">
        <v>17</v>
      </c>
      <c r="M129" s="22">
        <f>J129+J128+J127</f>
        <v>57249000</v>
      </c>
      <c r="N129" s="22"/>
      <c r="O129" s="34"/>
    </row>
    <row r="130" spans="3:16">
      <c r="C130" s="10">
        <v>42447</v>
      </c>
      <c r="D130" s="15" t="s">
        <v>223</v>
      </c>
      <c r="E130" s="15" t="s">
        <v>224</v>
      </c>
      <c r="F130" s="15" t="s">
        <v>13</v>
      </c>
      <c r="G130" s="21" t="s">
        <v>19</v>
      </c>
      <c r="H130" s="16">
        <v>6200</v>
      </c>
      <c r="I130" s="16">
        <v>3595</v>
      </c>
      <c r="J130" s="18">
        <f t="shared" si="6"/>
        <v>22289000</v>
      </c>
      <c r="K130" s="18"/>
      <c r="L130" s="9"/>
      <c r="M130" s="9"/>
      <c r="N130" s="9"/>
      <c r="O130" s="33"/>
    </row>
    <row r="131" spans="3:16">
      <c r="C131" s="10">
        <v>42447</v>
      </c>
      <c r="D131" s="15" t="s">
        <v>223</v>
      </c>
      <c r="E131" s="15" t="s">
        <v>224</v>
      </c>
      <c r="F131" s="15" t="s">
        <v>13</v>
      </c>
      <c r="G131" s="21" t="s">
        <v>14</v>
      </c>
      <c r="H131" s="16">
        <v>4000</v>
      </c>
      <c r="I131" s="16">
        <v>3380</v>
      </c>
      <c r="J131" s="18">
        <f t="shared" si="6"/>
        <v>13520000</v>
      </c>
      <c r="K131" s="18"/>
      <c r="L131" s="9"/>
      <c r="M131" s="9"/>
      <c r="N131" s="9"/>
      <c r="O131" s="33"/>
    </row>
    <row r="132" spans="3:16">
      <c r="C132" s="10">
        <v>42447</v>
      </c>
      <c r="D132" s="15" t="s">
        <v>223</v>
      </c>
      <c r="E132" s="15" t="s">
        <v>224</v>
      </c>
      <c r="F132" s="15" t="s">
        <v>13</v>
      </c>
      <c r="G132" s="21" t="s">
        <v>33</v>
      </c>
      <c r="H132" s="16">
        <v>5300</v>
      </c>
      <c r="I132" s="16">
        <v>3885</v>
      </c>
      <c r="J132" s="18">
        <f t="shared" si="6"/>
        <v>20590500</v>
      </c>
      <c r="K132" s="18"/>
      <c r="L132" s="9"/>
      <c r="M132" s="9"/>
      <c r="N132" s="9"/>
      <c r="O132" s="33"/>
    </row>
    <row r="133" spans="3:16">
      <c r="C133" s="10">
        <v>42447</v>
      </c>
      <c r="D133" s="15" t="s">
        <v>225</v>
      </c>
      <c r="E133" s="15" t="s">
        <v>226</v>
      </c>
      <c r="F133" s="15" t="s">
        <v>13</v>
      </c>
      <c r="G133" s="21" t="s">
        <v>19</v>
      </c>
      <c r="H133" s="16">
        <v>10600</v>
      </c>
      <c r="I133" s="16">
        <v>3595</v>
      </c>
      <c r="J133" s="18">
        <f t="shared" si="6"/>
        <v>38107000</v>
      </c>
      <c r="K133" s="18"/>
      <c r="L133" s="9"/>
      <c r="M133" s="9"/>
      <c r="N133" s="9"/>
      <c r="O133" s="33"/>
    </row>
    <row r="134" spans="3:16">
      <c r="C134" s="10">
        <v>42447</v>
      </c>
      <c r="D134" s="11" t="s">
        <v>246</v>
      </c>
      <c r="E134" s="11" t="s">
        <v>247</v>
      </c>
      <c r="F134" s="11" t="s">
        <v>13</v>
      </c>
      <c r="G134" s="21" t="s">
        <v>19</v>
      </c>
      <c r="H134" s="16">
        <v>16600</v>
      </c>
      <c r="I134" s="16">
        <v>3410</v>
      </c>
      <c r="J134" s="18">
        <f t="shared" si="6"/>
        <v>56606000</v>
      </c>
      <c r="K134" s="18"/>
      <c r="L134" s="9"/>
      <c r="M134" s="9"/>
      <c r="N134" s="9"/>
      <c r="O134" s="33"/>
    </row>
    <row r="135" spans="3:16">
      <c r="C135" s="10">
        <v>42447</v>
      </c>
      <c r="D135" s="11" t="s">
        <v>256</v>
      </c>
      <c r="E135" s="15"/>
      <c r="F135" s="15" t="s">
        <v>13</v>
      </c>
      <c r="G135" s="21" t="s">
        <v>257</v>
      </c>
      <c r="H135" s="14"/>
      <c r="I135" s="16">
        <v>1621000</v>
      </c>
      <c r="J135" s="18"/>
      <c r="K135" s="18">
        <f>I135</f>
        <v>1621000</v>
      </c>
      <c r="L135" s="9">
        <v>18</v>
      </c>
      <c r="M135" s="22">
        <f>J135+J134+J133+J132+J131+J130</f>
        <v>151112500</v>
      </c>
      <c r="N135" s="22">
        <f>K135</f>
        <v>1621000</v>
      </c>
      <c r="O135" s="34"/>
      <c r="P135" s="1"/>
    </row>
    <row r="136" spans="3:16">
      <c r="C136" s="10">
        <v>42450</v>
      </c>
      <c r="D136" s="15" t="s">
        <v>262</v>
      </c>
      <c r="E136" s="15" t="s">
        <v>263</v>
      </c>
      <c r="F136" s="15" t="s">
        <v>13</v>
      </c>
      <c r="G136" s="21" t="s">
        <v>19</v>
      </c>
      <c r="H136" s="16">
        <v>10600</v>
      </c>
      <c r="I136" s="16">
        <v>3595</v>
      </c>
      <c r="J136" s="18">
        <f t="shared" ref="J136:J160" si="7">H136*I136</f>
        <v>38107000</v>
      </c>
      <c r="K136" s="18"/>
      <c r="L136" s="9"/>
      <c r="M136" s="9"/>
      <c r="N136" s="9"/>
      <c r="O136" s="33"/>
    </row>
    <row r="137" spans="3:16">
      <c r="C137" s="10">
        <v>42450</v>
      </c>
      <c r="D137" s="15" t="s">
        <v>262</v>
      </c>
      <c r="E137" s="15" t="s">
        <v>263</v>
      </c>
      <c r="F137" s="15" t="s">
        <v>13</v>
      </c>
      <c r="G137" s="21" t="s">
        <v>33</v>
      </c>
      <c r="H137" s="16">
        <v>5200</v>
      </c>
      <c r="I137" s="16">
        <v>3885</v>
      </c>
      <c r="J137" s="18">
        <f t="shared" si="7"/>
        <v>20202000</v>
      </c>
      <c r="K137" s="18"/>
      <c r="L137" s="9"/>
      <c r="M137" s="9"/>
      <c r="N137" s="9"/>
      <c r="O137" s="33"/>
    </row>
    <row r="138" spans="3:16">
      <c r="C138" s="10">
        <v>42450</v>
      </c>
      <c r="D138" s="15" t="s">
        <v>264</v>
      </c>
      <c r="E138" s="15" t="s">
        <v>265</v>
      </c>
      <c r="F138" s="15" t="s">
        <v>13</v>
      </c>
      <c r="G138" s="21" t="s">
        <v>19</v>
      </c>
      <c r="H138" s="16">
        <v>10200</v>
      </c>
      <c r="I138" s="16">
        <v>3595</v>
      </c>
      <c r="J138" s="18">
        <f t="shared" si="7"/>
        <v>36669000</v>
      </c>
      <c r="K138" s="18"/>
      <c r="L138" s="9">
        <v>21</v>
      </c>
      <c r="M138" s="22">
        <f>J138+J137+J136</f>
        <v>94978000</v>
      </c>
      <c r="N138" s="22"/>
      <c r="O138" s="34"/>
    </row>
    <row r="139" spans="3:16">
      <c r="C139" s="10">
        <v>42451</v>
      </c>
      <c r="D139" s="15" t="s">
        <v>278</v>
      </c>
      <c r="E139" s="15" t="s">
        <v>279</v>
      </c>
      <c r="F139" s="15" t="s">
        <v>13</v>
      </c>
      <c r="G139" s="21" t="s">
        <v>33</v>
      </c>
      <c r="H139" s="16">
        <v>15500</v>
      </c>
      <c r="I139" s="16">
        <v>3885</v>
      </c>
      <c r="J139" s="18">
        <f t="shared" si="7"/>
        <v>60217500</v>
      </c>
      <c r="K139" s="18"/>
      <c r="L139" s="9"/>
      <c r="M139" s="9"/>
      <c r="N139" s="9"/>
      <c r="O139" s="33"/>
    </row>
    <row r="140" spans="3:16">
      <c r="C140" s="10">
        <v>42451</v>
      </c>
      <c r="D140" s="15" t="s">
        <v>280</v>
      </c>
      <c r="E140" s="15" t="s">
        <v>281</v>
      </c>
      <c r="F140" s="15" t="s">
        <v>13</v>
      </c>
      <c r="G140" s="21" t="s">
        <v>19</v>
      </c>
      <c r="H140" s="16">
        <v>10600</v>
      </c>
      <c r="I140" s="16">
        <v>3410</v>
      </c>
      <c r="J140" s="18">
        <f t="shared" si="7"/>
        <v>36146000</v>
      </c>
      <c r="K140" s="18"/>
      <c r="L140" s="9"/>
      <c r="M140" s="9"/>
      <c r="N140" s="9"/>
      <c r="O140" s="33"/>
    </row>
    <row r="141" spans="3:16">
      <c r="C141" s="10">
        <v>42451</v>
      </c>
      <c r="D141" s="15" t="s">
        <v>282</v>
      </c>
      <c r="E141" s="15" t="s">
        <v>283</v>
      </c>
      <c r="F141" s="15" t="s">
        <v>13</v>
      </c>
      <c r="G141" s="21" t="s">
        <v>33</v>
      </c>
      <c r="H141" s="16">
        <v>5200</v>
      </c>
      <c r="I141" s="16">
        <v>3885</v>
      </c>
      <c r="J141" s="18">
        <f t="shared" si="7"/>
        <v>20202000</v>
      </c>
      <c r="K141" s="18"/>
      <c r="L141" s="9">
        <v>22</v>
      </c>
      <c r="M141" s="22">
        <f>J141+J140+J139</f>
        <v>116565500</v>
      </c>
      <c r="N141" s="22"/>
      <c r="O141" s="34"/>
    </row>
    <row r="142" spans="3:16">
      <c r="C142" s="10">
        <v>42452</v>
      </c>
      <c r="D142" s="15" t="s">
        <v>284</v>
      </c>
      <c r="E142" s="15" t="s">
        <v>285</v>
      </c>
      <c r="F142" s="15" t="s">
        <v>13</v>
      </c>
      <c r="G142" s="21" t="s">
        <v>19</v>
      </c>
      <c r="H142" s="16">
        <v>8300</v>
      </c>
      <c r="I142" s="16">
        <v>3410</v>
      </c>
      <c r="J142" s="18">
        <f t="shared" si="7"/>
        <v>28303000</v>
      </c>
      <c r="K142" s="18"/>
      <c r="L142" s="9"/>
      <c r="M142" s="9"/>
      <c r="N142" s="9"/>
      <c r="O142" s="33"/>
    </row>
    <row r="143" spans="3:16">
      <c r="C143" s="10">
        <v>42452</v>
      </c>
      <c r="D143" s="15" t="s">
        <v>304</v>
      </c>
      <c r="E143" s="15" t="s">
        <v>305</v>
      </c>
      <c r="F143" s="15" t="s">
        <v>13</v>
      </c>
      <c r="G143" s="21" t="s">
        <v>14</v>
      </c>
      <c r="H143" s="16">
        <v>4100</v>
      </c>
      <c r="I143" s="16">
        <v>3380</v>
      </c>
      <c r="J143" s="18">
        <f t="shared" si="7"/>
        <v>13858000</v>
      </c>
      <c r="K143" s="18"/>
      <c r="L143" s="9"/>
      <c r="M143" s="9"/>
      <c r="N143" s="9"/>
      <c r="O143" s="33"/>
    </row>
    <row r="144" spans="3:16">
      <c r="C144" s="10">
        <v>42452</v>
      </c>
      <c r="D144" s="15" t="s">
        <v>304</v>
      </c>
      <c r="E144" s="15" t="s">
        <v>305</v>
      </c>
      <c r="F144" s="15" t="s">
        <v>13</v>
      </c>
      <c r="G144" s="21" t="s">
        <v>33</v>
      </c>
      <c r="H144" s="16">
        <v>4200</v>
      </c>
      <c r="I144" s="16">
        <v>3885</v>
      </c>
      <c r="J144" s="18">
        <f t="shared" si="7"/>
        <v>16317000</v>
      </c>
      <c r="K144" s="18"/>
      <c r="L144" s="9"/>
      <c r="M144" s="9"/>
      <c r="N144" s="9"/>
      <c r="O144" s="33"/>
    </row>
    <row r="145" spans="3:15">
      <c r="C145" s="10">
        <v>42452</v>
      </c>
      <c r="D145" s="15" t="s">
        <v>306</v>
      </c>
      <c r="E145" s="15" t="s">
        <v>307</v>
      </c>
      <c r="F145" s="15" t="s">
        <v>13</v>
      </c>
      <c r="G145" s="21" t="s">
        <v>14</v>
      </c>
      <c r="H145" s="16">
        <v>9300</v>
      </c>
      <c r="I145" s="16">
        <v>3380</v>
      </c>
      <c r="J145" s="18">
        <f t="shared" si="7"/>
        <v>31434000</v>
      </c>
      <c r="K145" s="18"/>
      <c r="L145" s="9"/>
      <c r="M145" s="9"/>
      <c r="N145" s="9"/>
      <c r="O145" s="33"/>
    </row>
    <row r="146" spans="3:15">
      <c r="C146" s="10">
        <v>42452</v>
      </c>
      <c r="D146" s="15" t="s">
        <v>306</v>
      </c>
      <c r="E146" s="15" t="s">
        <v>307</v>
      </c>
      <c r="F146" s="15" t="s">
        <v>13</v>
      </c>
      <c r="G146" s="21" t="s">
        <v>33</v>
      </c>
      <c r="H146" s="16">
        <v>6200</v>
      </c>
      <c r="I146" s="16">
        <v>3885</v>
      </c>
      <c r="J146" s="18">
        <f t="shared" si="7"/>
        <v>24087000</v>
      </c>
      <c r="K146" s="18"/>
      <c r="L146" s="9">
        <v>23</v>
      </c>
      <c r="M146" s="22">
        <f>J146+J145+J144+J143+J142</f>
        <v>113999000</v>
      </c>
      <c r="N146" s="22"/>
      <c r="O146" s="34"/>
    </row>
    <row r="147" spans="3:15">
      <c r="C147" s="10">
        <v>42457</v>
      </c>
      <c r="D147" s="15" t="s">
        <v>339</v>
      </c>
      <c r="E147" s="15" t="s">
        <v>340</v>
      </c>
      <c r="F147" s="15" t="s">
        <v>13</v>
      </c>
      <c r="G147" s="21" t="s">
        <v>19</v>
      </c>
      <c r="H147" s="16">
        <v>5000</v>
      </c>
      <c r="I147" s="16">
        <v>3595</v>
      </c>
      <c r="J147" s="18">
        <f t="shared" si="7"/>
        <v>17975000</v>
      </c>
      <c r="K147" s="18"/>
      <c r="L147" s="9"/>
      <c r="M147" s="9"/>
      <c r="N147" s="9"/>
      <c r="O147" s="33"/>
    </row>
    <row r="148" spans="3:15">
      <c r="C148" s="10">
        <v>42457</v>
      </c>
      <c r="D148" s="15" t="s">
        <v>339</v>
      </c>
      <c r="E148" s="15" t="s">
        <v>340</v>
      </c>
      <c r="F148" s="15" t="s">
        <v>13</v>
      </c>
      <c r="G148" s="21" t="s">
        <v>33</v>
      </c>
      <c r="H148" s="16">
        <v>4000</v>
      </c>
      <c r="I148" s="16">
        <v>3885</v>
      </c>
      <c r="J148" s="18">
        <f t="shared" si="7"/>
        <v>15540000</v>
      </c>
      <c r="K148" s="18"/>
      <c r="L148" s="9"/>
      <c r="M148" s="9"/>
      <c r="N148" s="9"/>
      <c r="O148" s="33"/>
    </row>
    <row r="149" spans="3:15">
      <c r="C149" s="10">
        <v>42457</v>
      </c>
      <c r="D149" s="15" t="s">
        <v>341</v>
      </c>
      <c r="E149" s="15" t="s">
        <v>342</v>
      </c>
      <c r="F149" s="15" t="s">
        <v>13</v>
      </c>
      <c r="G149" s="21" t="s">
        <v>19</v>
      </c>
      <c r="H149" s="16">
        <v>10400</v>
      </c>
      <c r="I149" s="16">
        <v>3595</v>
      </c>
      <c r="J149" s="18">
        <f t="shared" si="7"/>
        <v>37388000</v>
      </c>
      <c r="K149" s="18"/>
      <c r="L149" s="9"/>
      <c r="M149" s="9"/>
      <c r="N149" s="9"/>
      <c r="O149" s="33"/>
    </row>
    <row r="150" spans="3:15">
      <c r="C150" s="10">
        <v>42457</v>
      </c>
      <c r="D150" s="15" t="s">
        <v>341</v>
      </c>
      <c r="E150" s="15" t="s">
        <v>342</v>
      </c>
      <c r="F150" s="15" t="s">
        <v>13</v>
      </c>
      <c r="G150" s="21" t="s">
        <v>14</v>
      </c>
      <c r="H150" s="16">
        <v>5400</v>
      </c>
      <c r="I150" s="16">
        <v>3380</v>
      </c>
      <c r="J150" s="18">
        <f t="shared" si="7"/>
        <v>18252000</v>
      </c>
      <c r="K150" s="18"/>
      <c r="L150" s="9">
        <v>28</v>
      </c>
      <c r="M150" s="22">
        <f>J150+J149+J148+J147</f>
        <v>89155000</v>
      </c>
      <c r="N150" s="22"/>
      <c r="O150" s="34"/>
    </row>
    <row r="151" spans="3:15">
      <c r="C151" s="10">
        <v>42459</v>
      </c>
      <c r="D151" s="15" t="s">
        <v>351</v>
      </c>
      <c r="E151" s="15" t="s">
        <v>352</v>
      </c>
      <c r="F151" s="15" t="s">
        <v>13</v>
      </c>
      <c r="G151" s="21" t="s">
        <v>19</v>
      </c>
      <c r="H151" s="16">
        <v>5300</v>
      </c>
      <c r="I151" s="16">
        <v>4021</v>
      </c>
      <c r="J151" s="18">
        <f t="shared" si="7"/>
        <v>21311300</v>
      </c>
      <c r="K151" s="18"/>
      <c r="L151" s="9"/>
      <c r="M151" s="9"/>
      <c r="N151" s="9"/>
      <c r="O151" s="33"/>
    </row>
    <row r="152" spans="3:15">
      <c r="C152" s="10">
        <v>42459</v>
      </c>
      <c r="D152" s="15" t="s">
        <v>351</v>
      </c>
      <c r="E152" s="15" t="s">
        <v>352</v>
      </c>
      <c r="F152" s="15" t="s">
        <v>13</v>
      </c>
      <c r="G152" s="21" t="s">
        <v>14</v>
      </c>
      <c r="H152" s="16">
        <v>4000</v>
      </c>
      <c r="I152" s="16">
        <v>3380</v>
      </c>
      <c r="J152" s="18">
        <f t="shared" si="7"/>
        <v>13520000</v>
      </c>
      <c r="K152" s="18"/>
      <c r="L152" s="9"/>
      <c r="M152" s="9"/>
      <c r="N152" s="9"/>
      <c r="O152" s="33"/>
    </row>
    <row r="153" spans="3:15">
      <c r="C153" s="10">
        <v>42459</v>
      </c>
      <c r="D153" s="15" t="s">
        <v>351</v>
      </c>
      <c r="E153" s="15" t="s">
        <v>352</v>
      </c>
      <c r="F153" s="15" t="s">
        <v>13</v>
      </c>
      <c r="G153" s="21" t="s">
        <v>33</v>
      </c>
      <c r="H153" s="16">
        <v>6200</v>
      </c>
      <c r="I153" s="16">
        <v>3885</v>
      </c>
      <c r="J153" s="18">
        <f t="shared" si="7"/>
        <v>24087000</v>
      </c>
      <c r="K153" s="18"/>
      <c r="L153" s="9"/>
      <c r="M153" s="9"/>
      <c r="N153" s="9"/>
      <c r="O153" s="33"/>
    </row>
    <row r="154" spans="3:15">
      <c r="C154" s="10">
        <v>42459</v>
      </c>
      <c r="D154" s="15" t="s">
        <v>353</v>
      </c>
      <c r="E154" s="15" t="s">
        <v>354</v>
      </c>
      <c r="F154" s="15" t="s">
        <v>13</v>
      </c>
      <c r="G154" s="21" t="s">
        <v>19</v>
      </c>
      <c r="H154" s="16">
        <v>5400</v>
      </c>
      <c r="I154" s="16">
        <v>3595</v>
      </c>
      <c r="J154" s="18">
        <f t="shared" si="7"/>
        <v>19413000</v>
      </c>
      <c r="K154" s="18"/>
      <c r="L154" s="9"/>
      <c r="M154" s="9"/>
      <c r="N154" s="9"/>
      <c r="O154" s="33"/>
    </row>
    <row r="155" spans="3:15">
      <c r="C155" s="10">
        <v>42459</v>
      </c>
      <c r="D155" s="15" t="s">
        <v>353</v>
      </c>
      <c r="E155" s="15" t="s">
        <v>354</v>
      </c>
      <c r="F155" s="15" t="s">
        <v>13</v>
      </c>
      <c r="G155" s="21" t="s">
        <v>60</v>
      </c>
      <c r="H155" s="16">
        <v>5200</v>
      </c>
      <c r="I155" s="16">
        <v>4050</v>
      </c>
      <c r="J155" s="18">
        <f t="shared" si="7"/>
        <v>21060000</v>
      </c>
      <c r="K155" s="18"/>
      <c r="L155" s="9"/>
      <c r="M155" s="9"/>
      <c r="N155" s="9"/>
      <c r="O155" s="33"/>
    </row>
    <row r="156" spans="3:15">
      <c r="C156" s="10">
        <v>42459</v>
      </c>
      <c r="D156" s="15" t="s">
        <v>353</v>
      </c>
      <c r="E156" s="15" t="s">
        <v>354</v>
      </c>
      <c r="F156" s="15" t="s">
        <v>13</v>
      </c>
      <c r="G156" s="21" t="s">
        <v>33</v>
      </c>
      <c r="H156" s="16">
        <v>5200</v>
      </c>
      <c r="I156" s="16">
        <v>3885</v>
      </c>
      <c r="J156" s="18">
        <f t="shared" si="7"/>
        <v>20202000</v>
      </c>
      <c r="K156" s="18"/>
      <c r="L156" s="9">
        <v>30</v>
      </c>
      <c r="M156" s="22">
        <f>J156+J155+J154+J153+J152+J151</f>
        <v>119593300</v>
      </c>
      <c r="N156" s="22"/>
      <c r="O156" s="34"/>
    </row>
    <row r="157" spans="3:15">
      <c r="C157" s="10">
        <v>42460</v>
      </c>
      <c r="D157" s="15" t="s">
        <v>360</v>
      </c>
      <c r="E157" s="15" t="s">
        <v>361</v>
      </c>
      <c r="F157" s="15" t="s">
        <v>13</v>
      </c>
      <c r="G157" s="21" t="s">
        <v>19</v>
      </c>
      <c r="H157" s="16">
        <v>5200</v>
      </c>
      <c r="I157" s="16">
        <v>3595</v>
      </c>
      <c r="J157" s="18">
        <f t="shared" si="7"/>
        <v>18694000</v>
      </c>
      <c r="K157" s="18"/>
      <c r="L157" s="9"/>
      <c r="M157" s="9"/>
      <c r="N157" s="9"/>
      <c r="O157" s="33"/>
    </row>
    <row r="158" spans="3:15">
      <c r="C158" s="10">
        <v>42460</v>
      </c>
      <c r="D158" s="15" t="s">
        <v>360</v>
      </c>
      <c r="E158" s="15" t="s">
        <v>361</v>
      </c>
      <c r="F158" s="15" t="s">
        <v>13</v>
      </c>
      <c r="G158" s="21" t="s">
        <v>33</v>
      </c>
      <c r="H158" s="16">
        <v>10600</v>
      </c>
      <c r="I158" s="16">
        <v>3885</v>
      </c>
      <c r="J158" s="18">
        <f t="shared" si="7"/>
        <v>41181000</v>
      </c>
      <c r="K158" s="18"/>
      <c r="L158" s="9"/>
      <c r="M158" s="9"/>
      <c r="N158" s="9"/>
      <c r="O158" s="33"/>
    </row>
    <row r="159" spans="3:15">
      <c r="C159" s="10">
        <v>42460</v>
      </c>
      <c r="D159" s="15" t="s">
        <v>362</v>
      </c>
      <c r="E159" s="15" t="s">
        <v>363</v>
      </c>
      <c r="F159" s="15" t="s">
        <v>13</v>
      </c>
      <c r="G159" s="21" t="s">
        <v>19</v>
      </c>
      <c r="H159" s="16">
        <v>15000</v>
      </c>
      <c r="I159" s="16">
        <v>3595</v>
      </c>
      <c r="J159" s="18">
        <f t="shared" si="7"/>
        <v>53925000</v>
      </c>
      <c r="K159" s="18"/>
      <c r="L159" s="9"/>
      <c r="M159" s="9"/>
      <c r="N159" s="9"/>
      <c r="O159" s="33"/>
    </row>
    <row r="160" spans="3:15">
      <c r="C160" s="10">
        <v>42460</v>
      </c>
      <c r="D160" s="15" t="s">
        <v>362</v>
      </c>
      <c r="E160" s="15" t="s">
        <v>363</v>
      </c>
      <c r="F160" s="15" t="s">
        <v>13</v>
      </c>
      <c r="G160" s="21" t="s">
        <v>14</v>
      </c>
      <c r="H160" s="16">
        <v>15000</v>
      </c>
      <c r="I160" s="16">
        <v>3380</v>
      </c>
      <c r="J160" s="18">
        <f t="shared" si="7"/>
        <v>50700000</v>
      </c>
      <c r="K160" s="18"/>
      <c r="L160" s="9">
        <v>31</v>
      </c>
      <c r="M160" s="22">
        <f>J160+J159+J158+J157</f>
        <v>164500000</v>
      </c>
      <c r="N160" s="22"/>
      <c r="O160" s="34"/>
    </row>
    <row r="161" spans="8:15">
      <c r="H161" s="22">
        <f>SUM(H88:H160)</f>
        <v>531100</v>
      </c>
      <c r="I161" s="22"/>
      <c r="J161" s="22">
        <f>SUM(J88:J160)</f>
        <v>1939774300</v>
      </c>
      <c r="K161" s="22">
        <f>SUM(K111:K160)</f>
        <v>1621000</v>
      </c>
      <c r="L161" s="9"/>
      <c r="M161" s="22">
        <f>SUM(M88:M160)</f>
        <v>1939774300</v>
      </c>
      <c r="N161" s="22">
        <f>SUM(N87:N160)</f>
        <v>1621000</v>
      </c>
      <c r="O161" s="34"/>
    </row>
  </sheetData>
  <sortState ref="P7:Y79">
    <sortCondition ref="U7:U79"/>
  </sortState>
  <mergeCells count="1">
    <mergeCell ref="C4:J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B3:AA69"/>
  <sheetViews>
    <sheetView topLeftCell="O13" workbookViewId="0">
      <selection activeCell="AB17" sqref="AB17:AD21"/>
    </sheetView>
  </sheetViews>
  <sheetFormatPr baseColWidth="10" defaultRowHeight="15"/>
  <cols>
    <col min="3" max="3" width="9" bestFit="1" customWidth="1"/>
    <col min="4" max="5" width="10.42578125" bestFit="1" customWidth="1"/>
    <col min="6" max="6" width="12.85546875" bestFit="1" customWidth="1"/>
    <col min="7" max="7" width="14.140625" bestFit="1" customWidth="1"/>
    <col min="8" max="8" width="7.42578125" bestFit="1" customWidth="1"/>
    <col min="9" max="9" width="8.7109375" bestFit="1" customWidth="1"/>
    <col min="10" max="10" width="11.7109375" bestFit="1" customWidth="1"/>
    <col min="11" max="11" width="8.7109375" bestFit="1" customWidth="1"/>
    <col min="12" max="12" width="4.28515625" bestFit="1" customWidth="1"/>
    <col min="13" max="13" width="11.7109375" bestFit="1" customWidth="1"/>
    <col min="14" max="14" width="8.7109375" bestFit="1" customWidth="1"/>
    <col min="16" max="16" width="9" bestFit="1" customWidth="1"/>
    <col min="17" max="18" width="10.42578125" bestFit="1" customWidth="1"/>
    <col min="19" max="19" width="12.85546875" bestFit="1" customWidth="1"/>
    <col min="20" max="20" width="14.140625" bestFit="1" customWidth="1"/>
    <col min="21" max="21" width="4.7109375" bestFit="1" customWidth="1"/>
    <col min="22" max="22" width="7.42578125" bestFit="1" customWidth="1"/>
    <col min="23" max="23" width="7.42578125" customWidth="1"/>
    <col min="24" max="24" width="8.7109375" bestFit="1" customWidth="1"/>
    <col min="25" max="25" width="11.7109375" bestFit="1" customWidth="1"/>
    <col min="26" max="26" width="14.140625" bestFit="1" customWidth="1"/>
    <col min="27" max="27" width="11.7109375" bestFit="1" customWidth="1"/>
  </cols>
  <sheetData>
    <row r="3" spans="2:27" ht="15.75" thickBot="1"/>
    <row r="4" spans="2:27" ht="21.75" thickBot="1">
      <c r="C4" s="122" t="s">
        <v>38</v>
      </c>
      <c r="D4" s="123"/>
      <c r="E4" s="123"/>
      <c r="F4" s="123"/>
      <c r="G4" s="123"/>
      <c r="H4" s="123"/>
      <c r="I4" s="123"/>
      <c r="J4" s="123"/>
      <c r="K4" s="124"/>
    </row>
    <row r="6" spans="2:27">
      <c r="C6" s="9" t="s">
        <v>7</v>
      </c>
      <c r="D6" s="9" t="s">
        <v>0</v>
      </c>
      <c r="E6" s="9" t="s">
        <v>1</v>
      </c>
      <c r="F6" s="9" t="s">
        <v>376</v>
      </c>
      <c r="G6" s="9" t="s">
        <v>6</v>
      </c>
      <c r="H6" s="23" t="s">
        <v>5</v>
      </c>
      <c r="I6" s="23" t="s">
        <v>8</v>
      </c>
      <c r="J6" s="23" t="s">
        <v>3</v>
      </c>
      <c r="K6" s="25" t="s">
        <v>369</v>
      </c>
      <c r="P6" s="9" t="s">
        <v>7</v>
      </c>
      <c r="Q6" s="9" t="s">
        <v>0</v>
      </c>
      <c r="R6" s="9" t="s">
        <v>1</v>
      </c>
      <c r="S6" s="9" t="s">
        <v>376</v>
      </c>
      <c r="T6" s="9" t="s">
        <v>6</v>
      </c>
      <c r="U6" s="23" t="s">
        <v>373</v>
      </c>
      <c r="V6" s="23" t="s">
        <v>5</v>
      </c>
      <c r="W6" s="23" t="s">
        <v>374</v>
      </c>
      <c r="X6" s="23" t="s">
        <v>8</v>
      </c>
      <c r="Y6" s="23" t="s">
        <v>3</v>
      </c>
      <c r="Z6" s="25" t="s">
        <v>371</v>
      </c>
      <c r="AA6" s="25" t="s">
        <v>378</v>
      </c>
    </row>
    <row r="7" spans="2:27">
      <c r="B7">
        <v>5</v>
      </c>
      <c r="C7" s="10">
        <v>42430</v>
      </c>
      <c r="D7" s="11" t="s">
        <v>36</v>
      </c>
      <c r="E7" s="11" t="s">
        <v>37</v>
      </c>
      <c r="F7" s="11" t="s">
        <v>38</v>
      </c>
      <c r="G7" s="20" t="s">
        <v>19</v>
      </c>
      <c r="H7" s="12">
        <v>10000</v>
      </c>
      <c r="I7" s="12">
        <v>3595</v>
      </c>
      <c r="J7" s="13">
        <f>H7*I7</f>
        <v>35950000</v>
      </c>
      <c r="K7" s="9"/>
      <c r="P7" s="10">
        <v>42430</v>
      </c>
      <c r="Q7" s="11" t="s">
        <v>36</v>
      </c>
      <c r="R7" s="11" t="s">
        <v>37</v>
      </c>
      <c r="S7" s="11" t="s">
        <v>38</v>
      </c>
      <c r="T7" s="20" t="s">
        <v>33</v>
      </c>
      <c r="U7" s="20">
        <v>1</v>
      </c>
      <c r="V7" s="12">
        <v>10000</v>
      </c>
      <c r="W7" s="12"/>
      <c r="X7" s="12">
        <v>3885</v>
      </c>
      <c r="Y7" s="13">
        <f t="shared" ref="Y7:Y31" si="0">V7*X7</f>
        <v>38850000</v>
      </c>
      <c r="Z7" s="9"/>
      <c r="AA7" s="9"/>
    </row>
    <row r="8" spans="2:27">
      <c r="B8">
        <v>5</v>
      </c>
      <c r="C8" s="10">
        <v>42430</v>
      </c>
      <c r="D8" s="11" t="s">
        <v>36</v>
      </c>
      <c r="E8" s="11" t="s">
        <v>37</v>
      </c>
      <c r="F8" s="11" t="s">
        <v>38</v>
      </c>
      <c r="G8" s="20" t="s">
        <v>33</v>
      </c>
      <c r="H8" s="12">
        <v>10000</v>
      </c>
      <c r="I8" s="12">
        <v>3885</v>
      </c>
      <c r="J8" s="13">
        <f>H8*I8</f>
        <v>38850000</v>
      </c>
      <c r="K8" s="9"/>
      <c r="P8" s="10">
        <v>42431</v>
      </c>
      <c r="Q8" s="11" t="s">
        <v>47</v>
      </c>
      <c r="R8" s="11" t="s">
        <v>48</v>
      </c>
      <c r="S8" s="11" t="s">
        <v>38</v>
      </c>
      <c r="T8" s="20" t="s">
        <v>33</v>
      </c>
      <c r="U8" s="20">
        <v>1</v>
      </c>
      <c r="V8" s="12">
        <v>10000</v>
      </c>
      <c r="W8" s="12"/>
      <c r="X8" s="12">
        <v>3885</v>
      </c>
      <c r="Y8" s="12">
        <f t="shared" si="0"/>
        <v>38850000</v>
      </c>
      <c r="Z8" s="9"/>
      <c r="AA8" s="9"/>
    </row>
    <row r="9" spans="2:27">
      <c r="B9">
        <v>5</v>
      </c>
      <c r="C9" s="10">
        <v>42430</v>
      </c>
      <c r="D9" s="11" t="s">
        <v>36</v>
      </c>
      <c r="E9" s="11" t="s">
        <v>37</v>
      </c>
      <c r="F9" s="11" t="s">
        <v>38</v>
      </c>
      <c r="G9" s="20" t="s">
        <v>41</v>
      </c>
      <c r="H9" s="12">
        <v>10000</v>
      </c>
      <c r="I9" s="12">
        <v>4715</v>
      </c>
      <c r="J9" s="13">
        <f>H9*I9</f>
        <v>47150000</v>
      </c>
      <c r="K9" s="9"/>
      <c r="P9" s="10">
        <v>42431</v>
      </c>
      <c r="Q9" s="11" t="s">
        <v>52</v>
      </c>
      <c r="R9" s="11" t="s">
        <v>53</v>
      </c>
      <c r="S9" s="11" t="s">
        <v>38</v>
      </c>
      <c r="T9" s="20" t="s">
        <v>33</v>
      </c>
      <c r="U9" s="20">
        <v>1</v>
      </c>
      <c r="V9" s="12">
        <v>4300</v>
      </c>
      <c r="W9" s="12"/>
      <c r="X9" s="12">
        <v>3885</v>
      </c>
      <c r="Y9" s="12">
        <f t="shared" si="0"/>
        <v>16705500</v>
      </c>
      <c r="Z9" s="9"/>
      <c r="AA9" s="9"/>
    </row>
    <row r="10" spans="2:27">
      <c r="B10">
        <v>5</v>
      </c>
      <c r="C10" s="10">
        <v>42431</v>
      </c>
      <c r="D10" s="11" t="s">
        <v>47</v>
      </c>
      <c r="E10" s="11" t="s">
        <v>48</v>
      </c>
      <c r="F10" s="11" t="s">
        <v>38</v>
      </c>
      <c r="G10" s="20" t="s">
        <v>19</v>
      </c>
      <c r="H10" s="12">
        <v>5000</v>
      </c>
      <c r="I10" s="12">
        <v>3595</v>
      </c>
      <c r="J10" s="12">
        <f>H10*I10</f>
        <v>17975000</v>
      </c>
      <c r="K10" s="9"/>
      <c r="P10" s="10">
        <v>42438</v>
      </c>
      <c r="Q10" s="11" t="s">
        <v>134</v>
      </c>
      <c r="R10" s="11" t="s">
        <v>135</v>
      </c>
      <c r="S10" s="11" t="s">
        <v>38</v>
      </c>
      <c r="T10" s="21" t="s">
        <v>33</v>
      </c>
      <c r="U10" s="21">
        <v>1</v>
      </c>
      <c r="V10" s="16">
        <v>15000</v>
      </c>
      <c r="W10" s="16"/>
      <c r="X10" s="16">
        <v>3885</v>
      </c>
      <c r="Y10" s="16">
        <f t="shared" si="0"/>
        <v>58275000</v>
      </c>
      <c r="Z10" s="9"/>
      <c r="AA10" s="9"/>
    </row>
    <row r="11" spans="2:27">
      <c r="B11">
        <v>5</v>
      </c>
      <c r="C11" s="10">
        <v>42431</v>
      </c>
      <c r="D11" s="11" t="s">
        <v>47</v>
      </c>
      <c r="E11" s="11" t="s">
        <v>48</v>
      </c>
      <c r="F11" s="11" t="s">
        <v>38</v>
      </c>
      <c r="G11" s="20" t="s">
        <v>33</v>
      </c>
      <c r="H11" s="12">
        <v>10000</v>
      </c>
      <c r="I11" s="12">
        <v>3885</v>
      </c>
      <c r="J11" s="12">
        <f>H11*I11</f>
        <v>38850000</v>
      </c>
      <c r="K11" s="9"/>
      <c r="P11" s="10">
        <v>42443</v>
      </c>
      <c r="Q11" s="11" t="s">
        <v>172</v>
      </c>
      <c r="R11" s="11" t="s">
        <v>173</v>
      </c>
      <c r="S11" s="11" t="s">
        <v>38</v>
      </c>
      <c r="T11" s="20" t="s">
        <v>33</v>
      </c>
      <c r="U11" s="20">
        <v>1</v>
      </c>
      <c r="V11" s="12">
        <v>5000</v>
      </c>
      <c r="W11" s="12"/>
      <c r="X11" s="12">
        <v>3885</v>
      </c>
      <c r="Y11" s="12">
        <f t="shared" si="0"/>
        <v>19425000</v>
      </c>
      <c r="Z11" s="9"/>
      <c r="AA11" s="9"/>
    </row>
    <row r="12" spans="2:27">
      <c r="B12">
        <v>5</v>
      </c>
      <c r="C12" s="10">
        <v>42431</v>
      </c>
      <c r="D12" s="11" t="s">
        <v>47</v>
      </c>
      <c r="E12" s="11" t="s">
        <v>48</v>
      </c>
      <c r="F12" s="11" t="s">
        <v>38</v>
      </c>
      <c r="G12" s="20" t="s">
        <v>22</v>
      </c>
      <c r="H12" s="12"/>
      <c r="I12" s="12">
        <v>3525000</v>
      </c>
      <c r="J12" s="12"/>
      <c r="K12" s="22">
        <f>I12</f>
        <v>3525000</v>
      </c>
      <c r="P12" s="10">
        <v>42443</v>
      </c>
      <c r="Q12" s="11" t="s">
        <v>179</v>
      </c>
      <c r="R12" s="11" t="s">
        <v>180</v>
      </c>
      <c r="S12" s="11" t="s">
        <v>38</v>
      </c>
      <c r="T12" s="20" t="s">
        <v>33</v>
      </c>
      <c r="U12" s="20">
        <v>1</v>
      </c>
      <c r="V12" s="12">
        <v>10000</v>
      </c>
      <c r="W12" s="12"/>
      <c r="X12" s="12">
        <v>3885</v>
      </c>
      <c r="Y12" s="13">
        <f t="shared" si="0"/>
        <v>38850000</v>
      </c>
      <c r="Z12" s="9"/>
      <c r="AA12" s="9"/>
    </row>
    <row r="13" spans="2:27">
      <c r="B13">
        <v>5</v>
      </c>
      <c r="C13" s="10">
        <v>42431</v>
      </c>
      <c r="D13" s="11" t="s">
        <v>52</v>
      </c>
      <c r="E13" s="11" t="s">
        <v>53</v>
      </c>
      <c r="F13" s="11" t="s">
        <v>38</v>
      </c>
      <c r="G13" s="20" t="s">
        <v>33</v>
      </c>
      <c r="H13" s="12">
        <v>4300</v>
      </c>
      <c r="I13" s="12">
        <v>3885</v>
      </c>
      <c r="J13" s="12">
        <f t="shared" ref="J13:J33" si="1">H13*I13</f>
        <v>16705500</v>
      </c>
      <c r="K13" s="9"/>
      <c r="P13" s="10">
        <v>42447</v>
      </c>
      <c r="Q13" s="15" t="s">
        <v>219</v>
      </c>
      <c r="R13" s="15" t="s">
        <v>220</v>
      </c>
      <c r="S13" s="15" t="s">
        <v>38</v>
      </c>
      <c r="T13" s="21" t="s">
        <v>33</v>
      </c>
      <c r="U13" s="21">
        <v>1</v>
      </c>
      <c r="V13" s="16">
        <v>10000</v>
      </c>
      <c r="W13" s="16"/>
      <c r="X13" s="16">
        <v>3885</v>
      </c>
      <c r="Y13" s="18">
        <f t="shared" si="0"/>
        <v>38850000</v>
      </c>
      <c r="Z13" s="9"/>
      <c r="AA13" s="9"/>
    </row>
    <row r="14" spans="2:27">
      <c r="B14">
        <v>5</v>
      </c>
      <c r="C14" s="10">
        <v>42437</v>
      </c>
      <c r="D14" s="11" t="s">
        <v>122</v>
      </c>
      <c r="E14" s="11" t="s">
        <v>123</v>
      </c>
      <c r="F14" s="11" t="s">
        <v>38</v>
      </c>
      <c r="G14" s="20" t="s">
        <v>14</v>
      </c>
      <c r="H14" s="12">
        <v>5000</v>
      </c>
      <c r="I14" s="12">
        <v>3380</v>
      </c>
      <c r="J14" s="12">
        <f t="shared" si="1"/>
        <v>16900000</v>
      </c>
      <c r="K14" s="9"/>
      <c r="P14" s="10">
        <v>42450</v>
      </c>
      <c r="Q14" s="15" t="s">
        <v>260</v>
      </c>
      <c r="R14" s="15" t="s">
        <v>261</v>
      </c>
      <c r="S14" s="15" t="s">
        <v>38</v>
      </c>
      <c r="T14" s="21" t="s">
        <v>33</v>
      </c>
      <c r="U14" s="21">
        <v>1</v>
      </c>
      <c r="V14" s="16">
        <v>20000</v>
      </c>
      <c r="W14" s="16"/>
      <c r="X14" s="16">
        <v>3885</v>
      </c>
      <c r="Y14" s="18">
        <f t="shared" si="0"/>
        <v>77700000</v>
      </c>
      <c r="Z14" s="9"/>
      <c r="AA14" s="9"/>
    </row>
    <row r="15" spans="2:27">
      <c r="B15">
        <v>5</v>
      </c>
      <c r="C15" s="10">
        <v>42438</v>
      </c>
      <c r="D15" s="11" t="s">
        <v>134</v>
      </c>
      <c r="E15" s="11" t="s">
        <v>135</v>
      </c>
      <c r="F15" s="11" t="s">
        <v>38</v>
      </c>
      <c r="G15" s="20" t="s">
        <v>19</v>
      </c>
      <c r="H15" s="12">
        <v>5000</v>
      </c>
      <c r="I15" s="12">
        <v>3595</v>
      </c>
      <c r="J15" s="12">
        <f t="shared" si="1"/>
        <v>17975000</v>
      </c>
      <c r="K15" s="9"/>
      <c r="P15" s="10">
        <v>42452</v>
      </c>
      <c r="Q15" s="15" t="s">
        <v>298</v>
      </c>
      <c r="R15" s="15" t="s">
        <v>299</v>
      </c>
      <c r="S15" s="15" t="s">
        <v>38</v>
      </c>
      <c r="T15" s="21" t="s">
        <v>33</v>
      </c>
      <c r="U15" s="21">
        <v>1</v>
      </c>
      <c r="V15" s="16">
        <v>15000</v>
      </c>
      <c r="W15" s="16"/>
      <c r="X15" s="16">
        <v>3885</v>
      </c>
      <c r="Y15" s="18">
        <f t="shared" si="0"/>
        <v>58275000</v>
      </c>
      <c r="Z15" s="9"/>
      <c r="AA15" s="9"/>
    </row>
    <row r="16" spans="2:27">
      <c r="B16">
        <v>5</v>
      </c>
      <c r="C16" s="10">
        <v>42438</v>
      </c>
      <c r="D16" s="11" t="s">
        <v>134</v>
      </c>
      <c r="E16" s="11" t="s">
        <v>135</v>
      </c>
      <c r="F16" s="11" t="s">
        <v>38</v>
      </c>
      <c r="G16" s="21" t="s">
        <v>33</v>
      </c>
      <c r="H16" s="16">
        <v>15000</v>
      </c>
      <c r="I16" s="16">
        <v>3885</v>
      </c>
      <c r="J16" s="16">
        <f t="shared" si="1"/>
        <v>58275000</v>
      </c>
      <c r="K16" s="9"/>
      <c r="P16" s="10">
        <v>42457</v>
      </c>
      <c r="Q16" s="15" t="s">
        <v>333</v>
      </c>
      <c r="R16" s="15" t="s">
        <v>334</v>
      </c>
      <c r="S16" s="15" t="s">
        <v>38</v>
      </c>
      <c r="T16" s="21" t="s">
        <v>33</v>
      </c>
      <c r="U16" s="21">
        <v>1</v>
      </c>
      <c r="V16" s="16">
        <v>15000</v>
      </c>
      <c r="W16" s="16"/>
      <c r="X16" s="16">
        <v>3885</v>
      </c>
      <c r="Y16" s="18">
        <f t="shared" si="0"/>
        <v>58275000</v>
      </c>
      <c r="Z16" s="9"/>
      <c r="AA16" s="9"/>
    </row>
    <row r="17" spans="2:27">
      <c r="B17">
        <v>5</v>
      </c>
      <c r="C17" s="10">
        <v>42438</v>
      </c>
      <c r="D17" s="11" t="s">
        <v>134</v>
      </c>
      <c r="E17" s="11" t="s">
        <v>135</v>
      </c>
      <c r="F17" s="11" t="s">
        <v>38</v>
      </c>
      <c r="G17" s="21" t="s">
        <v>22</v>
      </c>
      <c r="H17" s="16"/>
      <c r="I17" s="16">
        <v>4700000</v>
      </c>
      <c r="J17" s="16">
        <f t="shared" si="1"/>
        <v>0</v>
      </c>
      <c r="K17" s="22">
        <f>I17</f>
        <v>4700000</v>
      </c>
      <c r="P17" s="10">
        <v>42459</v>
      </c>
      <c r="Q17" s="15" t="s">
        <v>349</v>
      </c>
      <c r="R17" s="15" t="s">
        <v>350</v>
      </c>
      <c r="S17" s="15" t="s">
        <v>38</v>
      </c>
      <c r="T17" s="21" t="s">
        <v>33</v>
      </c>
      <c r="U17" s="21">
        <v>1</v>
      </c>
      <c r="V17" s="16">
        <v>15000</v>
      </c>
      <c r="W17" s="16">
        <f>SUM(V7:V17)</f>
        <v>129300</v>
      </c>
      <c r="X17" s="16">
        <v>3885</v>
      </c>
      <c r="Y17" s="18">
        <f t="shared" si="0"/>
        <v>58275000</v>
      </c>
      <c r="Z17" s="9" t="str">
        <f>T17</f>
        <v>Nafta Unica 90</v>
      </c>
      <c r="AA17" s="22">
        <f>SUM(Y7:Y17)</f>
        <v>502330500</v>
      </c>
    </row>
    <row r="18" spans="2:27">
      <c r="B18">
        <v>5</v>
      </c>
      <c r="C18" s="10">
        <v>42440</v>
      </c>
      <c r="D18" s="15" t="s">
        <v>154</v>
      </c>
      <c r="E18" s="15" t="s">
        <v>155</v>
      </c>
      <c r="F18" s="15" t="s">
        <v>38</v>
      </c>
      <c r="G18" s="21" t="s">
        <v>19</v>
      </c>
      <c r="H18" s="16">
        <v>15000</v>
      </c>
      <c r="I18" s="16">
        <v>3595</v>
      </c>
      <c r="J18" s="16">
        <f t="shared" si="1"/>
        <v>53925000</v>
      </c>
      <c r="K18" s="9"/>
      <c r="P18" s="10">
        <v>42460</v>
      </c>
      <c r="Q18" s="15" t="s">
        <v>313</v>
      </c>
      <c r="R18" s="15" t="s">
        <v>314</v>
      </c>
      <c r="S18" s="15" t="s">
        <v>38</v>
      </c>
      <c r="T18" s="21" t="s">
        <v>312</v>
      </c>
      <c r="U18" s="21">
        <v>2</v>
      </c>
      <c r="V18" s="16">
        <v>15000</v>
      </c>
      <c r="W18" s="16">
        <f>V18</f>
        <v>15000</v>
      </c>
      <c r="X18" s="16">
        <v>3595</v>
      </c>
      <c r="Y18" s="18">
        <f t="shared" si="0"/>
        <v>53925000</v>
      </c>
      <c r="Z18" s="9" t="str">
        <f>T18</f>
        <v>Diesel Comun Tipo I</v>
      </c>
      <c r="AA18" s="22">
        <f>Y18</f>
        <v>53925000</v>
      </c>
    </row>
    <row r="19" spans="2:27">
      <c r="B19">
        <v>5</v>
      </c>
      <c r="C19" s="10">
        <v>42440</v>
      </c>
      <c r="D19" s="15" t="s">
        <v>154</v>
      </c>
      <c r="E19" s="15" t="s">
        <v>155</v>
      </c>
      <c r="F19" s="15" t="s">
        <v>38</v>
      </c>
      <c r="G19" s="20" t="s">
        <v>14</v>
      </c>
      <c r="H19" s="12">
        <v>10000</v>
      </c>
      <c r="I19" s="12">
        <v>3380</v>
      </c>
      <c r="J19" s="12">
        <f t="shared" si="1"/>
        <v>33800000</v>
      </c>
      <c r="K19" s="9"/>
      <c r="P19" s="10">
        <v>42437</v>
      </c>
      <c r="Q19" s="11" t="s">
        <v>122</v>
      </c>
      <c r="R19" s="11" t="s">
        <v>123</v>
      </c>
      <c r="S19" s="11" t="s">
        <v>38</v>
      </c>
      <c r="T19" s="20" t="s">
        <v>14</v>
      </c>
      <c r="U19" s="20">
        <v>3</v>
      </c>
      <c r="V19" s="12">
        <v>5000</v>
      </c>
      <c r="W19" s="12"/>
      <c r="X19" s="12">
        <v>3380</v>
      </c>
      <c r="Y19" s="12">
        <f t="shared" si="0"/>
        <v>16900000</v>
      </c>
      <c r="Z19" s="9"/>
      <c r="AA19" s="9"/>
    </row>
    <row r="20" spans="2:27">
      <c r="B20">
        <v>5</v>
      </c>
      <c r="C20" s="10">
        <v>42440</v>
      </c>
      <c r="D20" s="15" t="s">
        <v>154</v>
      </c>
      <c r="E20" s="15" t="s">
        <v>155</v>
      </c>
      <c r="F20" s="15" t="s">
        <v>38</v>
      </c>
      <c r="G20" s="20" t="s">
        <v>41</v>
      </c>
      <c r="H20" s="12">
        <v>5000</v>
      </c>
      <c r="I20" s="12">
        <v>3715</v>
      </c>
      <c r="J20" s="12">
        <f t="shared" si="1"/>
        <v>18575000</v>
      </c>
      <c r="K20" s="9"/>
      <c r="P20" s="10">
        <v>42440</v>
      </c>
      <c r="Q20" s="15" t="s">
        <v>154</v>
      </c>
      <c r="R20" s="15" t="s">
        <v>155</v>
      </c>
      <c r="S20" s="15" t="s">
        <v>38</v>
      </c>
      <c r="T20" s="20" t="s">
        <v>14</v>
      </c>
      <c r="U20" s="20">
        <v>3</v>
      </c>
      <c r="V20" s="12">
        <v>10000</v>
      </c>
      <c r="W20" s="12">
        <f>V20+V19</f>
        <v>15000</v>
      </c>
      <c r="X20" s="12">
        <v>3380</v>
      </c>
      <c r="Y20" s="12">
        <f t="shared" si="0"/>
        <v>33800000</v>
      </c>
      <c r="Z20" s="9" t="str">
        <f>T20</f>
        <v>Nafta Eco Sol 85</v>
      </c>
      <c r="AA20" s="22">
        <f>Y20+Y19</f>
        <v>50700000</v>
      </c>
    </row>
    <row r="21" spans="2:27">
      <c r="B21">
        <v>5</v>
      </c>
      <c r="C21" s="10">
        <v>42443</v>
      </c>
      <c r="D21" s="11" t="s">
        <v>172</v>
      </c>
      <c r="E21" s="11" t="s">
        <v>173</v>
      </c>
      <c r="F21" s="11" t="s">
        <v>38</v>
      </c>
      <c r="G21" s="20" t="s">
        <v>19</v>
      </c>
      <c r="H21" s="12">
        <v>5000</v>
      </c>
      <c r="I21" s="12">
        <v>3595</v>
      </c>
      <c r="J21" s="12">
        <f t="shared" si="1"/>
        <v>17975000</v>
      </c>
      <c r="K21" s="9"/>
      <c r="P21" s="10">
        <v>42430</v>
      </c>
      <c r="Q21" s="11" t="s">
        <v>36</v>
      </c>
      <c r="R21" s="11" t="s">
        <v>37</v>
      </c>
      <c r="S21" s="11" t="s">
        <v>38</v>
      </c>
      <c r="T21" s="20" t="s">
        <v>41</v>
      </c>
      <c r="U21" s="20">
        <v>5</v>
      </c>
      <c r="V21" s="12">
        <v>10000</v>
      </c>
      <c r="W21" s="12"/>
      <c r="X21" s="12">
        <v>4715</v>
      </c>
      <c r="Y21" s="13">
        <f t="shared" si="0"/>
        <v>47150000</v>
      </c>
      <c r="Z21" s="9"/>
      <c r="AA21" s="9"/>
    </row>
    <row r="22" spans="2:27">
      <c r="B22">
        <v>5</v>
      </c>
      <c r="C22" s="10">
        <v>42443</v>
      </c>
      <c r="D22" s="11" t="s">
        <v>172</v>
      </c>
      <c r="E22" s="11" t="s">
        <v>173</v>
      </c>
      <c r="F22" s="11" t="s">
        <v>38</v>
      </c>
      <c r="G22" s="20" t="s">
        <v>33</v>
      </c>
      <c r="H22" s="12">
        <v>5000</v>
      </c>
      <c r="I22" s="12">
        <v>3885</v>
      </c>
      <c r="J22" s="12">
        <f t="shared" si="1"/>
        <v>19425000</v>
      </c>
      <c r="K22" s="9"/>
      <c r="P22" s="10">
        <v>42440</v>
      </c>
      <c r="Q22" s="15" t="s">
        <v>154</v>
      </c>
      <c r="R22" s="15" t="s">
        <v>155</v>
      </c>
      <c r="S22" s="15" t="s">
        <v>38</v>
      </c>
      <c r="T22" s="20" t="s">
        <v>41</v>
      </c>
      <c r="U22" s="20">
        <v>5</v>
      </c>
      <c r="V22" s="12">
        <v>5000</v>
      </c>
      <c r="W22" s="12"/>
      <c r="X22" s="12">
        <v>3715</v>
      </c>
      <c r="Y22" s="12">
        <f t="shared" si="0"/>
        <v>18575000</v>
      </c>
      <c r="Z22" s="9"/>
      <c r="AA22" s="9"/>
    </row>
    <row r="23" spans="2:27">
      <c r="B23">
        <v>5</v>
      </c>
      <c r="C23" s="10">
        <v>42443</v>
      </c>
      <c r="D23" s="11" t="s">
        <v>172</v>
      </c>
      <c r="E23" s="11" t="s">
        <v>173</v>
      </c>
      <c r="F23" s="11" t="s">
        <v>38</v>
      </c>
      <c r="G23" s="20" t="s">
        <v>41</v>
      </c>
      <c r="H23" s="12">
        <v>5000</v>
      </c>
      <c r="I23" s="12">
        <v>4715</v>
      </c>
      <c r="J23" s="12">
        <f t="shared" si="1"/>
        <v>23575000</v>
      </c>
      <c r="K23" s="9"/>
      <c r="P23" s="10">
        <v>42443</v>
      </c>
      <c r="Q23" s="11" t="s">
        <v>172</v>
      </c>
      <c r="R23" s="11" t="s">
        <v>173</v>
      </c>
      <c r="S23" s="11" t="s">
        <v>38</v>
      </c>
      <c r="T23" s="20" t="s">
        <v>41</v>
      </c>
      <c r="U23" s="20">
        <v>5</v>
      </c>
      <c r="V23" s="12">
        <v>5000</v>
      </c>
      <c r="W23" s="12">
        <f>V23+V22+V21</f>
        <v>20000</v>
      </c>
      <c r="X23" s="12">
        <v>4715</v>
      </c>
      <c r="Y23" s="12">
        <f t="shared" si="0"/>
        <v>23575000</v>
      </c>
      <c r="Z23" s="9" t="str">
        <f>T23</f>
        <v>Nafta Super Sol 95</v>
      </c>
      <c r="AA23" s="22">
        <f>Y23+Y22+Y21</f>
        <v>89300000</v>
      </c>
    </row>
    <row r="24" spans="2:27">
      <c r="B24">
        <v>5</v>
      </c>
      <c r="C24" s="10">
        <v>42443</v>
      </c>
      <c r="D24" s="11" t="s">
        <v>179</v>
      </c>
      <c r="E24" s="11" t="s">
        <v>180</v>
      </c>
      <c r="F24" s="11" t="s">
        <v>38</v>
      </c>
      <c r="G24" s="20" t="s">
        <v>33</v>
      </c>
      <c r="H24" s="12">
        <v>10000</v>
      </c>
      <c r="I24" s="12">
        <v>3885</v>
      </c>
      <c r="J24" s="13">
        <f t="shared" si="1"/>
        <v>38850000</v>
      </c>
      <c r="K24" s="9"/>
      <c r="P24" s="10">
        <v>42430</v>
      </c>
      <c r="Q24" s="11" t="s">
        <v>36</v>
      </c>
      <c r="R24" s="11" t="s">
        <v>37</v>
      </c>
      <c r="S24" s="11" t="s">
        <v>38</v>
      </c>
      <c r="T24" s="20" t="s">
        <v>19</v>
      </c>
      <c r="U24" s="20">
        <v>7</v>
      </c>
      <c r="V24" s="12">
        <v>10000</v>
      </c>
      <c r="W24" s="12"/>
      <c r="X24" s="12">
        <v>3595</v>
      </c>
      <c r="Y24" s="13">
        <f t="shared" si="0"/>
        <v>35950000</v>
      </c>
      <c r="Z24" s="9"/>
      <c r="AA24" s="9"/>
    </row>
    <row r="25" spans="2:27">
      <c r="B25">
        <v>5</v>
      </c>
      <c r="C25" s="10">
        <v>42447</v>
      </c>
      <c r="D25" s="15" t="s">
        <v>219</v>
      </c>
      <c r="E25" s="15" t="s">
        <v>220</v>
      </c>
      <c r="F25" s="15" t="s">
        <v>38</v>
      </c>
      <c r="G25" s="21" t="s">
        <v>33</v>
      </c>
      <c r="H25" s="16">
        <v>10000</v>
      </c>
      <c r="I25" s="16">
        <v>3885</v>
      </c>
      <c r="J25" s="18">
        <f t="shared" si="1"/>
        <v>38850000</v>
      </c>
      <c r="K25" s="9"/>
      <c r="P25" s="10">
        <v>42431</v>
      </c>
      <c r="Q25" s="11" t="s">
        <v>47</v>
      </c>
      <c r="R25" s="11" t="s">
        <v>48</v>
      </c>
      <c r="S25" s="11" t="s">
        <v>38</v>
      </c>
      <c r="T25" s="20" t="s">
        <v>19</v>
      </c>
      <c r="U25" s="20">
        <v>7</v>
      </c>
      <c r="V25" s="12">
        <v>5000</v>
      </c>
      <c r="W25" s="12"/>
      <c r="X25" s="12">
        <v>3595</v>
      </c>
      <c r="Y25" s="12">
        <f t="shared" si="0"/>
        <v>17975000</v>
      </c>
      <c r="Z25" s="9"/>
      <c r="AA25" s="9"/>
    </row>
    <row r="26" spans="2:27">
      <c r="B26">
        <v>5</v>
      </c>
      <c r="C26" s="10">
        <v>42450</v>
      </c>
      <c r="D26" s="15" t="s">
        <v>260</v>
      </c>
      <c r="E26" s="15" t="s">
        <v>261</v>
      </c>
      <c r="F26" s="15" t="s">
        <v>38</v>
      </c>
      <c r="G26" s="21" t="s">
        <v>19</v>
      </c>
      <c r="H26" s="16">
        <v>10000</v>
      </c>
      <c r="I26" s="16">
        <v>3595</v>
      </c>
      <c r="J26" s="18">
        <f t="shared" si="1"/>
        <v>35950000</v>
      </c>
      <c r="K26" s="9"/>
      <c r="P26" s="10">
        <v>42438</v>
      </c>
      <c r="Q26" s="11" t="s">
        <v>134</v>
      </c>
      <c r="R26" s="11" t="s">
        <v>135</v>
      </c>
      <c r="S26" s="11" t="s">
        <v>38</v>
      </c>
      <c r="T26" s="20" t="s">
        <v>19</v>
      </c>
      <c r="U26" s="20">
        <v>7</v>
      </c>
      <c r="V26" s="12">
        <v>5000</v>
      </c>
      <c r="W26" s="12"/>
      <c r="X26" s="12">
        <v>3595</v>
      </c>
      <c r="Y26" s="12">
        <f t="shared" si="0"/>
        <v>17975000</v>
      </c>
      <c r="Z26" s="9"/>
      <c r="AA26" s="9"/>
    </row>
    <row r="27" spans="2:27">
      <c r="B27">
        <v>5</v>
      </c>
      <c r="C27" s="10">
        <v>42450</v>
      </c>
      <c r="D27" s="15" t="s">
        <v>260</v>
      </c>
      <c r="E27" s="15" t="s">
        <v>261</v>
      </c>
      <c r="F27" s="15" t="s">
        <v>38</v>
      </c>
      <c r="G27" s="21" t="s">
        <v>33</v>
      </c>
      <c r="H27" s="16">
        <v>20000</v>
      </c>
      <c r="I27" s="16">
        <v>3885</v>
      </c>
      <c r="J27" s="18">
        <f t="shared" si="1"/>
        <v>77700000</v>
      </c>
      <c r="K27" s="9"/>
      <c r="P27" s="10">
        <v>42440</v>
      </c>
      <c r="Q27" s="15" t="s">
        <v>154</v>
      </c>
      <c r="R27" s="15" t="s">
        <v>155</v>
      </c>
      <c r="S27" s="15" t="s">
        <v>38</v>
      </c>
      <c r="T27" s="21" t="s">
        <v>19</v>
      </c>
      <c r="U27" s="21">
        <v>7</v>
      </c>
      <c r="V27" s="16">
        <v>15000</v>
      </c>
      <c r="W27" s="16"/>
      <c r="X27" s="16">
        <v>3595</v>
      </c>
      <c r="Y27" s="16">
        <f t="shared" si="0"/>
        <v>53925000</v>
      </c>
      <c r="Z27" s="9"/>
      <c r="AA27" s="9"/>
    </row>
    <row r="28" spans="2:27">
      <c r="B28">
        <v>5</v>
      </c>
      <c r="C28" s="10">
        <v>42451</v>
      </c>
      <c r="D28" s="15" t="s">
        <v>276</v>
      </c>
      <c r="E28" s="15" t="s">
        <v>277</v>
      </c>
      <c r="F28" s="15" t="s">
        <v>38</v>
      </c>
      <c r="G28" s="21" t="s">
        <v>19</v>
      </c>
      <c r="H28" s="16">
        <v>30000</v>
      </c>
      <c r="I28" s="16">
        <v>3595</v>
      </c>
      <c r="J28" s="18">
        <f t="shared" si="1"/>
        <v>107850000</v>
      </c>
      <c r="K28" s="9"/>
      <c r="P28" s="10">
        <v>42443</v>
      </c>
      <c r="Q28" s="11" t="s">
        <v>172</v>
      </c>
      <c r="R28" s="11" t="s">
        <v>173</v>
      </c>
      <c r="S28" s="11" t="s">
        <v>38</v>
      </c>
      <c r="T28" s="20" t="s">
        <v>19</v>
      </c>
      <c r="U28" s="20">
        <v>7</v>
      </c>
      <c r="V28" s="12">
        <v>5000</v>
      </c>
      <c r="W28" s="12"/>
      <c r="X28" s="12">
        <v>3595</v>
      </c>
      <c r="Y28" s="12">
        <f t="shared" si="0"/>
        <v>17975000</v>
      </c>
      <c r="Z28" s="9"/>
      <c r="AA28" s="9"/>
    </row>
    <row r="29" spans="2:27">
      <c r="B29">
        <v>5</v>
      </c>
      <c r="C29" s="10">
        <v>42452</v>
      </c>
      <c r="D29" s="15" t="s">
        <v>298</v>
      </c>
      <c r="E29" s="15" t="s">
        <v>299</v>
      </c>
      <c r="F29" s="15" t="s">
        <v>38</v>
      </c>
      <c r="G29" s="21" t="s">
        <v>33</v>
      </c>
      <c r="H29" s="16">
        <v>15000</v>
      </c>
      <c r="I29" s="16">
        <v>3885</v>
      </c>
      <c r="J29" s="18">
        <f t="shared" si="1"/>
        <v>58275000</v>
      </c>
      <c r="K29" s="9"/>
      <c r="P29" s="10">
        <v>42450</v>
      </c>
      <c r="Q29" s="15" t="s">
        <v>260</v>
      </c>
      <c r="R29" s="15" t="s">
        <v>261</v>
      </c>
      <c r="S29" s="15" t="s">
        <v>38</v>
      </c>
      <c r="T29" s="21" t="s">
        <v>19</v>
      </c>
      <c r="U29" s="21">
        <v>7</v>
      </c>
      <c r="V29" s="16">
        <v>10000</v>
      </c>
      <c r="W29" s="16"/>
      <c r="X29" s="16">
        <v>3595</v>
      </c>
      <c r="Y29" s="18">
        <f t="shared" si="0"/>
        <v>35950000</v>
      </c>
      <c r="Z29" s="9"/>
      <c r="AA29" s="9"/>
    </row>
    <row r="30" spans="2:27">
      <c r="B30">
        <v>5</v>
      </c>
      <c r="C30" s="10">
        <v>42460</v>
      </c>
      <c r="D30" s="15" t="s">
        <v>313</v>
      </c>
      <c r="E30" s="15" t="s">
        <v>314</v>
      </c>
      <c r="F30" s="15" t="s">
        <v>38</v>
      </c>
      <c r="G30" s="21" t="s">
        <v>312</v>
      </c>
      <c r="H30" s="16">
        <v>15000</v>
      </c>
      <c r="I30" s="16">
        <v>3595</v>
      </c>
      <c r="J30" s="18">
        <f t="shared" si="1"/>
        <v>53925000</v>
      </c>
      <c r="K30" s="9"/>
      <c r="P30" s="10">
        <v>42451</v>
      </c>
      <c r="Q30" s="15" t="s">
        <v>276</v>
      </c>
      <c r="R30" s="15" t="s">
        <v>277</v>
      </c>
      <c r="S30" s="15" t="s">
        <v>38</v>
      </c>
      <c r="T30" s="21" t="s">
        <v>19</v>
      </c>
      <c r="U30" s="21">
        <v>7</v>
      </c>
      <c r="V30" s="16">
        <v>30000</v>
      </c>
      <c r="W30" s="16"/>
      <c r="X30" s="16">
        <v>3595</v>
      </c>
      <c r="Y30" s="18">
        <f t="shared" si="0"/>
        <v>107850000</v>
      </c>
      <c r="Z30" s="9"/>
      <c r="AA30" s="9"/>
    </row>
    <row r="31" spans="2:27">
      <c r="B31">
        <v>5</v>
      </c>
      <c r="C31" s="10">
        <v>42457</v>
      </c>
      <c r="D31" s="15" t="s">
        <v>333</v>
      </c>
      <c r="E31" s="15" t="s">
        <v>334</v>
      </c>
      <c r="F31" s="15" t="s">
        <v>38</v>
      </c>
      <c r="G31" s="21" t="s">
        <v>33</v>
      </c>
      <c r="H31" s="16">
        <v>15000</v>
      </c>
      <c r="I31" s="16">
        <v>3885</v>
      </c>
      <c r="J31" s="18">
        <f t="shared" si="1"/>
        <v>58275000</v>
      </c>
      <c r="K31" s="9"/>
      <c r="P31" s="10">
        <v>42459</v>
      </c>
      <c r="Q31" s="15" t="s">
        <v>349</v>
      </c>
      <c r="R31" s="15" t="s">
        <v>350</v>
      </c>
      <c r="S31" s="15" t="s">
        <v>38</v>
      </c>
      <c r="T31" s="21" t="s">
        <v>19</v>
      </c>
      <c r="U31" s="21">
        <v>7</v>
      </c>
      <c r="V31" s="16">
        <v>15000</v>
      </c>
      <c r="W31" s="16">
        <f>SUM(V24:V31)</f>
        <v>95000</v>
      </c>
      <c r="X31" s="16">
        <v>3595</v>
      </c>
      <c r="Y31" s="18">
        <f t="shared" si="0"/>
        <v>53925000</v>
      </c>
      <c r="Z31" s="9" t="str">
        <f>T31</f>
        <v>Diesel Tipo I</v>
      </c>
      <c r="AA31" s="22">
        <f>SUM(Y24:Y31)</f>
        <v>341525000</v>
      </c>
    </row>
    <row r="32" spans="2:27">
      <c r="B32">
        <v>5</v>
      </c>
      <c r="C32" s="10">
        <v>42459</v>
      </c>
      <c r="D32" s="15" t="s">
        <v>349</v>
      </c>
      <c r="E32" s="15" t="s">
        <v>350</v>
      </c>
      <c r="F32" s="15" t="s">
        <v>38</v>
      </c>
      <c r="G32" s="21" t="s">
        <v>19</v>
      </c>
      <c r="H32" s="16">
        <v>15000</v>
      </c>
      <c r="I32" s="16">
        <v>3595</v>
      </c>
      <c r="J32" s="18">
        <f t="shared" si="1"/>
        <v>53925000</v>
      </c>
      <c r="K32" s="9"/>
      <c r="P32" s="10">
        <v>42431</v>
      </c>
      <c r="Q32" s="11" t="s">
        <v>47</v>
      </c>
      <c r="R32" s="11" t="s">
        <v>48</v>
      </c>
      <c r="S32" s="11" t="s">
        <v>38</v>
      </c>
      <c r="T32" s="20" t="s">
        <v>22</v>
      </c>
      <c r="U32" s="20">
        <v>10</v>
      </c>
      <c r="V32" s="12"/>
      <c r="W32" s="12"/>
      <c r="X32" s="12">
        <v>3525000</v>
      </c>
      <c r="Y32" s="12"/>
      <c r="Z32" s="22"/>
      <c r="AA32" s="9"/>
    </row>
    <row r="33" spans="2:27">
      <c r="B33">
        <v>5</v>
      </c>
      <c r="C33" s="10">
        <v>42459</v>
      </c>
      <c r="D33" s="15" t="s">
        <v>349</v>
      </c>
      <c r="E33" s="15" t="s">
        <v>350</v>
      </c>
      <c r="F33" s="15" t="s">
        <v>38</v>
      </c>
      <c r="G33" s="21" t="s">
        <v>33</v>
      </c>
      <c r="H33" s="16">
        <v>15000</v>
      </c>
      <c r="I33" s="16">
        <v>3885</v>
      </c>
      <c r="J33" s="18">
        <f t="shared" si="1"/>
        <v>58275000</v>
      </c>
      <c r="K33" s="9"/>
      <c r="P33" s="10">
        <v>42438</v>
      </c>
      <c r="Q33" s="11" t="s">
        <v>134</v>
      </c>
      <c r="R33" s="11" t="s">
        <v>135</v>
      </c>
      <c r="S33" s="11" t="s">
        <v>38</v>
      </c>
      <c r="T33" s="21" t="s">
        <v>22</v>
      </c>
      <c r="U33" s="21">
        <v>10</v>
      </c>
      <c r="V33" s="16"/>
      <c r="W33" s="16"/>
      <c r="X33" s="16">
        <v>4700000</v>
      </c>
      <c r="Y33" s="16">
        <f>V33*X33</f>
        <v>0</v>
      </c>
      <c r="Z33" s="22"/>
      <c r="AA33" s="9"/>
    </row>
    <row r="34" spans="2:27">
      <c r="H34" s="22">
        <f>SUM(H7:H33)</f>
        <v>274300</v>
      </c>
      <c r="I34" s="22"/>
      <c r="J34" s="22">
        <f>SUM(J7:J33)</f>
        <v>1037780500</v>
      </c>
      <c r="K34" s="18">
        <f>SUM(K7:K33)</f>
        <v>8225000</v>
      </c>
      <c r="V34" s="22">
        <f>SUM(V7:V33)</f>
        <v>274300</v>
      </c>
      <c r="W34" s="22">
        <f>SUM(W7:W33)</f>
        <v>274300</v>
      </c>
      <c r="X34" s="22"/>
      <c r="Y34" s="22">
        <f>SUM(Y7:Y33)</f>
        <v>1037780500</v>
      </c>
      <c r="Z34" s="18"/>
      <c r="AA34" s="22">
        <f>SUM(AA7:AA33)</f>
        <v>1037780500</v>
      </c>
    </row>
    <row r="41" spans="2:27">
      <c r="C41" s="9" t="s">
        <v>7</v>
      </c>
      <c r="D41" s="9" t="s">
        <v>0</v>
      </c>
      <c r="E41" s="9" t="s">
        <v>1</v>
      </c>
      <c r="F41" s="9" t="s">
        <v>376</v>
      </c>
      <c r="G41" s="9" t="s">
        <v>6</v>
      </c>
      <c r="H41" s="23" t="s">
        <v>5</v>
      </c>
      <c r="I41" s="23" t="s">
        <v>8</v>
      </c>
      <c r="J41" s="23" t="s">
        <v>3</v>
      </c>
      <c r="K41" s="25" t="s">
        <v>369</v>
      </c>
      <c r="L41" s="25" t="s">
        <v>370</v>
      </c>
      <c r="M41" s="25" t="s">
        <v>371</v>
      </c>
      <c r="N41" s="25" t="s">
        <v>372</v>
      </c>
    </row>
    <row r="42" spans="2:27">
      <c r="C42" s="10">
        <v>42430</v>
      </c>
      <c r="D42" s="11" t="s">
        <v>36</v>
      </c>
      <c r="E42" s="11" t="s">
        <v>37</v>
      </c>
      <c r="F42" s="11" t="s">
        <v>38</v>
      </c>
      <c r="G42" s="20" t="s">
        <v>19</v>
      </c>
      <c r="H42" s="12">
        <v>10000</v>
      </c>
      <c r="I42" s="12">
        <v>3595</v>
      </c>
      <c r="J42" s="13">
        <f>H42*I42</f>
        <v>35950000</v>
      </c>
      <c r="K42" s="9"/>
      <c r="L42" s="9"/>
      <c r="M42" s="9"/>
      <c r="N42" s="9"/>
    </row>
    <row r="43" spans="2:27">
      <c r="C43" s="10">
        <v>42430</v>
      </c>
      <c r="D43" s="11" t="s">
        <v>36</v>
      </c>
      <c r="E43" s="11" t="s">
        <v>37</v>
      </c>
      <c r="F43" s="11" t="s">
        <v>38</v>
      </c>
      <c r="G43" s="20" t="s">
        <v>33</v>
      </c>
      <c r="H43" s="12">
        <v>10000</v>
      </c>
      <c r="I43" s="12">
        <v>3885</v>
      </c>
      <c r="J43" s="13">
        <f>H43*I43</f>
        <v>38850000</v>
      </c>
      <c r="K43" s="9"/>
      <c r="L43" s="9"/>
      <c r="M43" s="9"/>
      <c r="N43" s="9"/>
    </row>
    <row r="44" spans="2:27">
      <c r="C44" s="10">
        <v>42430</v>
      </c>
      <c r="D44" s="11" t="s">
        <v>36</v>
      </c>
      <c r="E44" s="11" t="s">
        <v>37</v>
      </c>
      <c r="F44" s="11" t="s">
        <v>38</v>
      </c>
      <c r="G44" s="20" t="s">
        <v>41</v>
      </c>
      <c r="H44" s="12">
        <v>10000</v>
      </c>
      <c r="I44" s="12">
        <v>4715</v>
      </c>
      <c r="J44" s="13">
        <f>H44*I44</f>
        <v>47150000</v>
      </c>
      <c r="K44" s="9"/>
      <c r="L44" s="9">
        <v>1</v>
      </c>
      <c r="M44" s="22">
        <f>J44+J43+J42</f>
        <v>121950000</v>
      </c>
      <c r="N44" s="9"/>
    </row>
    <row r="45" spans="2:27">
      <c r="C45" s="10">
        <v>42431</v>
      </c>
      <c r="D45" s="11" t="s">
        <v>47</v>
      </c>
      <c r="E45" s="11" t="s">
        <v>48</v>
      </c>
      <c r="F45" s="11" t="s">
        <v>38</v>
      </c>
      <c r="G45" s="20" t="s">
        <v>19</v>
      </c>
      <c r="H45" s="12">
        <v>5000</v>
      </c>
      <c r="I45" s="12">
        <v>3595</v>
      </c>
      <c r="J45" s="12">
        <f>H45*I45</f>
        <v>17975000</v>
      </c>
      <c r="K45" s="9"/>
      <c r="L45" s="9"/>
      <c r="M45" s="9"/>
      <c r="N45" s="9"/>
    </row>
    <row r="46" spans="2:27">
      <c r="C46" s="10">
        <v>42431</v>
      </c>
      <c r="D46" s="11" t="s">
        <v>47</v>
      </c>
      <c r="E46" s="11" t="s">
        <v>48</v>
      </c>
      <c r="F46" s="11" t="s">
        <v>38</v>
      </c>
      <c r="G46" s="20" t="s">
        <v>33</v>
      </c>
      <c r="H46" s="12">
        <v>10000</v>
      </c>
      <c r="I46" s="12">
        <v>3885</v>
      </c>
      <c r="J46" s="12">
        <f>H46*I46</f>
        <v>38850000</v>
      </c>
      <c r="K46" s="9"/>
      <c r="L46" s="9"/>
      <c r="M46" s="9"/>
      <c r="N46" s="9"/>
    </row>
    <row r="47" spans="2:27">
      <c r="C47" s="10">
        <v>42431</v>
      </c>
      <c r="D47" s="11" t="s">
        <v>47</v>
      </c>
      <c r="E47" s="11" t="s">
        <v>48</v>
      </c>
      <c r="F47" s="11" t="s">
        <v>38</v>
      </c>
      <c r="G47" s="20" t="s">
        <v>22</v>
      </c>
      <c r="H47" s="12"/>
      <c r="I47" s="12">
        <v>3525000</v>
      </c>
      <c r="J47" s="12"/>
      <c r="K47" s="22">
        <f>I47</f>
        <v>3525000</v>
      </c>
      <c r="L47" s="9"/>
      <c r="M47" s="9"/>
      <c r="N47" s="9"/>
    </row>
    <row r="48" spans="2:27">
      <c r="C48" s="10">
        <v>42431</v>
      </c>
      <c r="D48" s="11" t="s">
        <v>52</v>
      </c>
      <c r="E48" s="11" t="s">
        <v>53</v>
      </c>
      <c r="F48" s="11" t="s">
        <v>38</v>
      </c>
      <c r="G48" s="20" t="s">
        <v>33</v>
      </c>
      <c r="H48" s="12">
        <v>4300</v>
      </c>
      <c r="I48" s="12">
        <v>3885</v>
      </c>
      <c r="J48" s="12">
        <f t="shared" ref="J48:J68" si="2">H48*I48</f>
        <v>16705500</v>
      </c>
      <c r="K48" s="9"/>
      <c r="L48" s="9">
        <v>2</v>
      </c>
      <c r="M48" s="22">
        <f>J48+J46+J45</f>
        <v>73530500</v>
      </c>
      <c r="N48" s="22">
        <f>K47</f>
        <v>3525000</v>
      </c>
    </row>
    <row r="49" spans="3:14">
      <c r="C49" s="10">
        <v>42437</v>
      </c>
      <c r="D49" s="11" t="s">
        <v>122</v>
      </c>
      <c r="E49" s="11" t="s">
        <v>123</v>
      </c>
      <c r="F49" s="11" t="s">
        <v>38</v>
      </c>
      <c r="G49" s="20" t="s">
        <v>14</v>
      </c>
      <c r="H49" s="12">
        <v>5000</v>
      </c>
      <c r="I49" s="12">
        <v>3380</v>
      </c>
      <c r="J49" s="12">
        <f t="shared" si="2"/>
        <v>16900000</v>
      </c>
      <c r="K49" s="9"/>
      <c r="L49" s="9">
        <v>8</v>
      </c>
      <c r="M49" s="22">
        <f>J49</f>
        <v>16900000</v>
      </c>
      <c r="N49" s="9"/>
    </row>
    <row r="50" spans="3:14">
      <c r="C50" s="10">
        <v>42438</v>
      </c>
      <c r="D50" s="11" t="s">
        <v>134</v>
      </c>
      <c r="E50" s="11" t="s">
        <v>135</v>
      </c>
      <c r="F50" s="11" t="s">
        <v>38</v>
      </c>
      <c r="G50" s="20" t="s">
        <v>19</v>
      </c>
      <c r="H50" s="12">
        <v>5000</v>
      </c>
      <c r="I50" s="12">
        <v>3595</v>
      </c>
      <c r="J50" s="12">
        <f t="shared" si="2"/>
        <v>17975000</v>
      </c>
      <c r="K50" s="9"/>
      <c r="L50" s="9"/>
      <c r="M50" s="9"/>
      <c r="N50" s="9"/>
    </row>
    <row r="51" spans="3:14">
      <c r="C51" s="10">
        <v>42438</v>
      </c>
      <c r="D51" s="11" t="s">
        <v>134</v>
      </c>
      <c r="E51" s="11" t="s">
        <v>135</v>
      </c>
      <c r="F51" s="11" t="s">
        <v>38</v>
      </c>
      <c r="G51" s="21" t="s">
        <v>33</v>
      </c>
      <c r="H51" s="16">
        <v>15000</v>
      </c>
      <c r="I51" s="16">
        <v>3885</v>
      </c>
      <c r="J51" s="16">
        <f t="shared" si="2"/>
        <v>58275000</v>
      </c>
      <c r="K51" s="9"/>
      <c r="L51" s="9"/>
      <c r="M51" s="9"/>
      <c r="N51" s="9"/>
    </row>
    <row r="52" spans="3:14">
      <c r="C52" s="10">
        <v>42438</v>
      </c>
      <c r="D52" s="11" t="s">
        <v>134</v>
      </c>
      <c r="E52" s="11" t="s">
        <v>135</v>
      </c>
      <c r="F52" s="11" t="s">
        <v>38</v>
      </c>
      <c r="G52" s="21" t="s">
        <v>22</v>
      </c>
      <c r="H52" s="16"/>
      <c r="I52" s="16">
        <v>4700000</v>
      </c>
      <c r="J52" s="16">
        <f t="shared" si="2"/>
        <v>0</v>
      </c>
      <c r="K52" s="22">
        <f>I52</f>
        <v>4700000</v>
      </c>
      <c r="L52" s="9">
        <v>9</v>
      </c>
      <c r="M52" s="22">
        <f>J51+J50</f>
        <v>76250000</v>
      </c>
      <c r="N52" s="22">
        <f>K52</f>
        <v>4700000</v>
      </c>
    </row>
    <row r="53" spans="3:14">
      <c r="C53" s="10">
        <v>42440</v>
      </c>
      <c r="D53" s="15" t="s">
        <v>154</v>
      </c>
      <c r="E53" s="15" t="s">
        <v>155</v>
      </c>
      <c r="F53" s="15" t="s">
        <v>38</v>
      </c>
      <c r="G53" s="21" t="s">
        <v>19</v>
      </c>
      <c r="H53" s="16">
        <v>15000</v>
      </c>
      <c r="I53" s="16">
        <v>3595</v>
      </c>
      <c r="J53" s="16">
        <f t="shared" si="2"/>
        <v>53925000</v>
      </c>
      <c r="K53" s="9"/>
      <c r="L53" s="9"/>
      <c r="M53" s="9"/>
      <c r="N53" s="9"/>
    </row>
    <row r="54" spans="3:14">
      <c r="C54" s="10">
        <v>42440</v>
      </c>
      <c r="D54" s="15" t="s">
        <v>154</v>
      </c>
      <c r="E54" s="15" t="s">
        <v>155</v>
      </c>
      <c r="F54" s="15" t="s">
        <v>38</v>
      </c>
      <c r="G54" s="20" t="s">
        <v>14</v>
      </c>
      <c r="H54" s="12">
        <v>10000</v>
      </c>
      <c r="I54" s="12">
        <v>3380</v>
      </c>
      <c r="J54" s="12">
        <f t="shared" si="2"/>
        <v>33800000</v>
      </c>
      <c r="K54" s="9"/>
      <c r="L54" s="9"/>
      <c r="M54" s="9"/>
      <c r="N54" s="9"/>
    </row>
    <row r="55" spans="3:14">
      <c r="C55" s="10">
        <v>42440</v>
      </c>
      <c r="D55" s="15" t="s">
        <v>154</v>
      </c>
      <c r="E55" s="15" t="s">
        <v>155</v>
      </c>
      <c r="F55" s="15" t="s">
        <v>38</v>
      </c>
      <c r="G55" s="20" t="s">
        <v>41</v>
      </c>
      <c r="H55" s="12">
        <v>5000</v>
      </c>
      <c r="I55" s="12">
        <v>3715</v>
      </c>
      <c r="J55" s="12">
        <f t="shared" si="2"/>
        <v>18575000</v>
      </c>
      <c r="K55" s="9"/>
      <c r="L55" s="9">
        <v>11</v>
      </c>
      <c r="M55" s="22">
        <f>J55+J54+J53</f>
        <v>106300000</v>
      </c>
      <c r="N55" s="9"/>
    </row>
    <row r="56" spans="3:14">
      <c r="C56" s="10">
        <v>42443</v>
      </c>
      <c r="D56" s="11" t="s">
        <v>172</v>
      </c>
      <c r="E56" s="11" t="s">
        <v>173</v>
      </c>
      <c r="F56" s="11" t="s">
        <v>38</v>
      </c>
      <c r="G56" s="20" t="s">
        <v>19</v>
      </c>
      <c r="H56" s="12">
        <v>5000</v>
      </c>
      <c r="I56" s="12">
        <v>3595</v>
      </c>
      <c r="J56" s="12">
        <f t="shared" si="2"/>
        <v>17975000</v>
      </c>
      <c r="K56" s="9"/>
      <c r="L56" s="9"/>
      <c r="M56" s="9"/>
      <c r="N56" s="9"/>
    </row>
    <row r="57" spans="3:14">
      <c r="C57" s="10">
        <v>42443</v>
      </c>
      <c r="D57" s="11" t="s">
        <v>172</v>
      </c>
      <c r="E57" s="11" t="s">
        <v>173</v>
      </c>
      <c r="F57" s="11" t="s">
        <v>38</v>
      </c>
      <c r="G57" s="20" t="s">
        <v>33</v>
      </c>
      <c r="H57" s="12">
        <v>5000</v>
      </c>
      <c r="I57" s="12">
        <v>3885</v>
      </c>
      <c r="J57" s="12">
        <f t="shared" si="2"/>
        <v>19425000</v>
      </c>
      <c r="K57" s="9"/>
      <c r="L57" s="9"/>
      <c r="M57" s="9"/>
      <c r="N57" s="9"/>
    </row>
    <row r="58" spans="3:14">
      <c r="C58" s="10">
        <v>42443</v>
      </c>
      <c r="D58" s="11" t="s">
        <v>172</v>
      </c>
      <c r="E58" s="11" t="s">
        <v>173</v>
      </c>
      <c r="F58" s="11" t="s">
        <v>38</v>
      </c>
      <c r="G58" s="20" t="s">
        <v>41</v>
      </c>
      <c r="H58" s="12">
        <v>5000</v>
      </c>
      <c r="I58" s="12">
        <v>4715</v>
      </c>
      <c r="J58" s="12">
        <f t="shared" si="2"/>
        <v>23575000</v>
      </c>
      <c r="K58" s="9"/>
      <c r="L58" s="9"/>
      <c r="M58" s="9"/>
      <c r="N58" s="9"/>
    </row>
    <row r="59" spans="3:14">
      <c r="C59" s="10">
        <v>42443</v>
      </c>
      <c r="D59" s="11" t="s">
        <v>179</v>
      </c>
      <c r="E59" s="11" t="s">
        <v>180</v>
      </c>
      <c r="F59" s="11" t="s">
        <v>38</v>
      </c>
      <c r="G59" s="20" t="s">
        <v>33</v>
      </c>
      <c r="H59" s="12">
        <v>10000</v>
      </c>
      <c r="I59" s="12">
        <v>3885</v>
      </c>
      <c r="J59" s="13">
        <f t="shared" si="2"/>
        <v>38850000</v>
      </c>
      <c r="K59" s="9"/>
      <c r="L59" s="9">
        <v>14</v>
      </c>
      <c r="M59" s="22">
        <f>J59+J58+J57+J56</f>
        <v>99825000</v>
      </c>
      <c r="N59" s="9"/>
    </row>
    <row r="60" spans="3:14">
      <c r="C60" s="10">
        <v>42447</v>
      </c>
      <c r="D60" s="15" t="s">
        <v>219</v>
      </c>
      <c r="E60" s="15" t="s">
        <v>220</v>
      </c>
      <c r="F60" s="15" t="s">
        <v>38</v>
      </c>
      <c r="G60" s="21" t="s">
        <v>33</v>
      </c>
      <c r="H60" s="16">
        <v>10000</v>
      </c>
      <c r="I60" s="16">
        <v>3885</v>
      </c>
      <c r="J60" s="18">
        <f t="shared" si="2"/>
        <v>38850000</v>
      </c>
      <c r="K60" s="9"/>
      <c r="L60" s="9">
        <v>18</v>
      </c>
      <c r="M60" s="22">
        <f>J60</f>
        <v>38850000</v>
      </c>
      <c r="N60" s="9"/>
    </row>
    <row r="61" spans="3:14">
      <c r="C61" s="10">
        <v>42450</v>
      </c>
      <c r="D61" s="15" t="s">
        <v>260</v>
      </c>
      <c r="E61" s="15" t="s">
        <v>261</v>
      </c>
      <c r="F61" s="15" t="s">
        <v>38</v>
      </c>
      <c r="G61" s="21" t="s">
        <v>19</v>
      </c>
      <c r="H61" s="16">
        <v>10000</v>
      </c>
      <c r="I61" s="16">
        <v>3595</v>
      </c>
      <c r="J61" s="18">
        <f t="shared" si="2"/>
        <v>35950000</v>
      </c>
      <c r="K61" s="9"/>
      <c r="L61" s="9"/>
      <c r="M61" s="9"/>
      <c r="N61" s="9"/>
    </row>
    <row r="62" spans="3:14">
      <c r="C62" s="10">
        <v>42450</v>
      </c>
      <c r="D62" s="15" t="s">
        <v>260</v>
      </c>
      <c r="E62" s="15" t="s">
        <v>261</v>
      </c>
      <c r="F62" s="15" t="s">
        <v>38</v>
      </c>
      <c r="G62" s="21" t="s">
        <v>33</v>
      </c>
      <c r="H62" s="16">
        <v>20000</v>
      </c>
      <c r="I62" s="16">
        <v>3885</v>
      </c>
      <c r="J62" s="18">
        <f t="shared" si="2"/>
        <v>77700000</v>
      </c>
      <c r="K62" s="9"/>
      <c r="L62" s="9">
        <v>21</v>
      </c>
      <c r="M62" s="22">
        <f>J62+J61</f>
        <v>113650000</v>
      </c>
      <c r="N62" s="9"/>
    </row>
    <row r="63" spans="3:14">
      <c r="C63" s="10">
        <v>42451</v>
      </c>
      <c r="D63" s="15" t="s">
        <v>276</v>
      </c>
      <c r="E63" s="15" t="s">
        <v>277</v>
      </c>
      <c r="F63" s="15" t="s">
        <v>38</v>
      </c>
      <c r="G63" s="21" t="s">
        <v>19</v>
      </c>
      <c r="H63" s="16">
        <v>30000</v>
      </c>
      <c r="I63" s="16">
        <v>3595</v>
      </c>
      <c r="J63" s="18">
        <f t="shared" si="2"/>
        <v>107850000</v>
      </c>
      <c r="K63" s="9"/>
      <c r="L63" s="9">
        <v>22</v>
      </c>
      <c r="M63" s="22">
        <f>J63</f>
        <v>107850000</v>
      </c>
      <c r="N63" s="9"/>
    </row>
    <row r="64" spans="3:14">
      <c r="C64" s="10">
        <v>42452</v>
      </c>
      <c r="D64" s="15" t="s">
        <v>298</v>
      </c>
      <c r="E64" s="15" t="s">
        <v>299</v>
      </c>
      <c r="F64" s="15" t="s">
        <v>38</v>
      </c>
      <c r="G64" s="21" t="s">
        <v>33</v>
      </c>
      <c r="H64" s="16">
        <v>15000</v>
      </c>
      <c r="I64" s="16">
        <v>3885</v>
      </c>
      <c r="J64" s="18">
        <f t="shared" si="2"/>
        <v>58275000</v>
      </c>
      <c r="K64" s="9"/>
      <c r="L64" s="9">
        <v>23</v>
      </c>
      <c r="M64" s="22">
        <f>J64</f>
        <v>58275000</v>
      </c>
      <c r="N64" s="9"/>
    </row>
    <row r="65" spans="3:14">
      <c r="C65" s="10">
        <v>42457</v>
      </c>
      <c r="D65" s="15" t="s">
        <v>333</v>
      </c>
      <c r="E65" s="15" t="s">
        <v>334</v>
      </c>
      <c r="F65" s="15" t="s">
        <v>38</v>
      </c>
      <c r="G65" s="21" t="s">
        <v>33</v>
      </c>
      <c r="H65" s="16">
        <v>15000</v>
      </c>
      <c r="I65" s="16">
        <v>3885</v>
      </c>
      <c r="J65" s="18">
        <f t="shared" si="2"/>
        <v>58275000</v>
      </c>
      <c r="K65" s="9"/>
      <c r="L65" s="9">
        <v>28</v>
      </c>
      <c r="M65" s="22">
        <f>J65</f>
        <v>58275000</v>
      </c>
      <c r="N65" s="9"/>
    </row>
    <row r="66" spans="3:14">
      <c r="C66" s="10">
        <v>42459</v>
      </c>
      <c r="D66" s="15" t="s">
        <v>349</v>
      </c>
      <c r="E66" s="15" t="s">
        <v>350</v>
      </c>
      <c r="F66" s="15" t="s">
        <v>38</v>
      </c>
      <c r="G66" s="21" t="s">
        <v>19</v>
      </c>
      <c r="H66" s="16">
        <v>15000</v>
      </c>
      <c r="I66" s="16">
        <v>3595</v>
      </c>
      <c r="J66" s="18">
        <f t="shared" si="2"/>
        <v>53925000</v>
      </c>
      <c r="K66" s="9"/>
      <c r="L66" s="9"/>
      <c r="M66" s="9"/>
      <c r="N66" s="9"/>
    </row>
    <row r="67" spans="3:14">
      <c r="C67" s="10">
        <v>42459</v>
      </c>
      <c r="D67" s="15" t="s">
        <v>349</v>
      </c>
      <c r="E67" s="15" t="s">
        <v>350</v>
      </c>
      <c r="F67" s="15" t="s">
        <v>38</v>
      </c>
      <c r="G67" s="21" t="s">
        <v>33</v>
      </c>
      <c r="H67" s="16">
        <v>15000</v>
      </c>
      <c r="I67" s="16">
        <v>3885</v>
      </c>
      <c r="J67" s="18">
        <f t="shared" si="2"/>
        <v>58275000</v>
      </c>
      <c r="K67" s="9"/>
      <c r="L67" s="9">
        <v>30</v>
      </c>
      <c r="M67" s="22">
        <f>J67+J66</f>
        <v>112200000</v>
      </c>
      <c r="N67" s="9"/>
    </row>
    <row r="68" spans="3:14">
      <c r="C68" s="10">
        <v>42460</v>
      </c>
      <c r="D68" s="15" t="s">
        <v>313</v>
      </c>
      <c r="E68" s="15" t="s">
        <v>314</v>
      </c>
      <c r="F68" s="15" t="s">
        <v>38</v>
      </c>
      <c r="G68" s="21" t="s">
        <v>312</v>
      </c>
      <c r="H68" s="16">
        <v>15000</v>
      </c>
      <c r="I68" s="16">
        <v>3595</v>
      </c>
      <c r="J68" s="18">
        <f t="shared" si="2"/>
        <v>53925000</v>
      </c>
      <c r="K68" s="9"/>
      <c r="L68" s="9">
        <v>31</v>
      </c>
      <c r="M68" s="22">
        <f>J68</f>
        <v>53925000</v>
      </c>
      <c r="N68" s="9"/>
    </row>
    <row r="69" spans="3:14">
      <c r="H69" s="22">
        <f>SUM(H42:H68)</f>
        <v>274300</v>
      </c>
      <c r="I69" s="22"/>
      <c r="J69" s="22">
        <f>SUM(J42:J68)</f>
        <v>1037780500</v>
      </c>
      <c r="K69" s="18">
        <f>SUM(K42:K68)</f>
        <v>8225000</v>
      </c>
      <c r="L69" s="9"/>
      <c r="M69" s="22">
        <f>SUM(M44:M68)</f>
        <v>1037780500</v>
      </c>
      <c r="N69" s="22">
        <f>SUM(N44:N68)</f>
        <v>8225000</v>
      </c>
    </row>
  </sheetData>
  <sortState ref="P7:Z33">
    <sortCondition ref="U7:U33"/>
  </sortState>
  <mergeCells count="1">
    <mergeCell ref="C4:K4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B3:P20"/>
  <sheetViews>
    <sheetView workbookViewId="0">
      <selection activeCell="L8" sqref="L8:M8"/>
    </sheetView>
  </sheetViews>
  <sheetFormatPr baseColWidth="10" defaultRowHeight="15"/>
  <cols>
    <col min="3" max="3" width="9" bestFit="1" customWidth="1"/>
    <col min="4" max="5" width="10.42578125" bestFit="1" customWidth="1"/>
    <col min="6" max="6" width="12.28515625" bestFit="1" customWidth="1"/>
    <col min="7" max="7" width="12" bestFit="1" customWidth="1"/>
    <col min="8" max="8" width="6.5703125" bestFit="1" customWidth="1"/>
    <col min="9" max="9" width="8.7109375" bestFit="1" customWidth="1"/>
    <col min="10" max="10" width="9.5703125" bestFit="1" customWidth="1"/>
    <col min="11" max="11" width="8.7109375" bestFit="1" customWidth="1"/>
    <col min="13" max="13" width="11.5703125" bestFit="1" customWidth="1"/>
  </cols>
  <sheetData>
    <row r="3" spans="2:11" ht="15.75" thickBot="1"/>
    <row r="4" spans="2:11" ht="19.5" thickBot="1">
      <c r="C4" s="119" t="s">
        <v>51</v>
      </c>
      <c r="D4" s="120"/>
      <c r="E4" s="120"/>
      <c r="F4" s="120"/>
      <c r="G4" s="120"/>
      <c r="H4" s="120"/>
      <c r="I4" s="120"/>
      <c r="J4" s="120"/>
      <c r="K4" s="121"/>
    </row>
    <row r="6" spans="2:11">
      <c r="C6" s="9" t="s">
        <v>7</v>
      </c>
      <c r="D6" s="9" t="s">
        <v>0</v>
      </c>
      <c r="E6" s="9" t="s">
        <v>1</v>
      </c>
      <c r="F6" s="9" t="s">
        <v>376</v>
      </c>
      <c r="G6" s="9" t="s">
        <v>6</v>
      </c>
      <c r="H6" s="23" t="s">
        <v>5</v>
      </c>
      <c r="I6" s="23" t="s">
        <v>8</v>
      </c>
      <c r="J6" s="23" t="s">
        <v>3</v>
      </c>
      <c r="K6" s="25" t="s">
        <v>369</v>
      </c>
    </row>
    <row r="7" spans="2:11">
      <c r="B7">
        <v>6</v>
      </c>
      <c r="C7" s="10">
        <v>42431</v>
      </c>
      <c r="D7" s="11" t="s">
        <v>49</v>
      </c>
      <c r="E7" s="11" t="s">
        <v>50</v>
      </c>
      <c r="F7" s="11" t="s">
        <v>51</v>
      </c>
      <c r="G7" s="20" t="s">
        <v>33</v>
      </c>
      <c r="H7" s="12">
        <v>5000</v>
      </c>
      <c r="I7" s="12">
        <v>4738</v>
      </c>
      <c r="J7" s="12">
        <f>H7*I7</f>
        <v>23690000</v>
      </c>
      <c r="K7" s="9"/>
    </row>
    <row r="8" spans="2:11">
      <c r="B8">
        <v>6</v>
      </c>
      <c r="C8" s="10">
        <v>42431</v>
      </c>
      <c r="D8" s="11" t="s">
        <v>49</v>
      </c>
      <c r="E8" s="11" t="s">
        <v>50</v>
      </c>
      <c r="F8" s="11" t="s">
        <v>51</v>
      </c>
      <c r="G8" s="20" t="s">
        <v>22</v>
      </c>
      <c r="H8" s="12"/>
      <c r="I8" s="12">
        <v>1500000</v>
      </c>
      <c r="J8" s="12"/>
      <c r="K8" s="22">
        <f>I8</f>
        <v>1500000</v>
      </c>
    </row>
    <row r="9" spans="2:11">
      <c r="B9">
        <v>6</v>
      </c>
      <c r="C9" s="10">
        <v>42443</v>
      </c>
      <c r="D9" s="15" t="s">
        <v>181</v>
      </c>
      <c r="E9" s="11" t="s">
        <v>182</v>
      </c>
      <c r="F9" s="11" t="s">
        <v>51</v>
      </c>
      <c r="G9" s="20" t="s">
        <v>33</v>
      </c>
      <c r="H9" s="12">
        <v>5000</v>
      </c>
      <c r="I9" s="12">
        <v>5038</v>
      </c>
      <c r="J9" s="13">
        <f>H9*I9</f>
        <v>25190000</v>
      </c>
      <c r="K9" s="9"/>
    </row>
    <row r="10" spans="2:11">
      <c r="B10">
        <v>6</v>
      </c>
      <c r="C10" s="10">
        <v>42452</v>
      </c>
      <c r="D10" s="15" t="s">
        <v>300</v>
      </c>
      <c r="E10" s="15" t="s">
        <v>303</v>
      </c>
      <c r="F10" s="15" t="s">
        <v>51</v>
      </c>
      <c r="G10" s="21" t="s">
        <v>33</v>
      </c>
      <c r="H10" s="16">
        <v>10000</v>
      </c>
      <c r="I10" s="16">
        <v>4988</v>
      </c>
      <c r="J10" s="18">
        <f>H10*I10</f>
        <v>49880000</v>
      </c>
      <c r="K10" s="9"/>
    </row>
    <row r="11" spans="2:11">
      <c r="H11" s="22">
        <f>SUM(H7:H10)</f>
        <v>20000</v>
      </c>
      <c r="I11" s="22"/>
      <c r="J11" s="22">
        <f>SUM(J7:J10)</f>
        <v>98760000</v>
      </c>
      <c r="K11" s="22">
        <f>SUM(K7:K10)</f>
        <v>1500000</v>
      </c>
    </row>
    <row r="18" spans="15:16">
      <c r="O18" s="1"/>
      <c r="P18" s="1"/>
    </row>
    <row r="19" spans="15:16">
      <c r="O19" s="1"/>
    </row>
    <row r="20" spans="15:16">
      <c r="O20" s="1"/>
    </row>
  </sheetData>
  <mergeCells count="1">
    <mergeCell ref="C4:K4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B3:AA31"/>
  <sheetViews>
    <sheetView topLeftCell="N1" workbookViewId="0">
      <selection activeCell="AC15" sqref="AC15"/>
    </sheetView>
  </sheetViews>
  <sheetFormatPr baseColWidth="10" defaultRowHeight="15"/>
  <cols>
    <col min="3" max="3" width="9" bestFit="1" customWidth="1"/>
    <col min="4" max="5" width="10.42578125" bestFit="1" customWidth="1"/>
    <col min="6" max="6" width="13.7109375" bestFit="1" customWidth="1"/>
    <col min="7" max="7" width="12" bestFit="1" customWidth="1"/>
    <col min="8" max="8" width="6.5703125" bestFit="1" customWidth="1"/>
    <col min="9" max="9" width="8.7109375" bestFit="1" customWidth="1"/>
    <col min="10" max="10" width="10.42578125" bestFit="1" customWidth="1"/>
    <col min="11" max="11" width="8.7109375" bestFit="1" customWidth="1"/>
    <col min="12" max="12" width="4.28515625" bestFit="1" customWidth="1"/>
    <col min="13" max="13" width="10.42578125" bestFit="1" customWidth="1"/>
    <col min="14" max="14" width="8.7109375" bestFit="1" customWidth="1"/>
    <col min="16" max="16" width="9" bestFit="1" customWidth="1"/>
    <col min="17" max="18" width="10.42578125" bestFit="1" customWidth="1"/>
    <col min="19" max="19" width="13.7109375" bestFit="1" customWidth="1"/>
    <col min="20" max="20" width="12" bestFit="1" customWidth="1"/>
    <col min="21" max="21" width="12" customWidth="1"/>
    <col min="22" max="22" width="6.5703125" bestFit="1" customWidth="1"/>
    <col min="23" max="23" width="6.5703125" customWidth="1"/>
    <col min="24" max="24" width="8.7109375" bestFit="1" customWidth="1"/>
    <col min="25" max="25" width="10.42578125" bestFit="1" customWidth="1"/>
    <col min="26" max="26" width="11.5703125" bestFit="1" customWidth="1"/>
    <col min="27" max="27" width="10.42578125" bestFit="1" customWidth="1"/>
  </cols>
  <sheetData>
    <row r="3" spans="2:27" ht="15.75" thickBot="1"/>
    <row r="4" spans="2:27" ht="19.5" thickBot="1">
      <c r="C4" s="119" t="s">
        <v>46</v>
      </c>
      <c r="D4" s="120"/>
      <c r="E4" s="120"/>
      <c r="F4" s="120"/>
      <c r="G4" s="120"/>
      <c r="H4" s="120"/>
      <c r="I4" s="120"/>
      <c r="J4" s="120"/>
      <c r="K4" s="121"/>
    </row>
    <row r="6" spans="2:27">
      <c r="C6" s="9" t="s">
        <v>7</v>
      </c>
      <c r="D6" s="9" t="s">
        <v>0</v>
      </c>
      <c r="E6" s="9" t="s">
        <v>1</v>
      </c>
      <c r="F6" s="9" t="s">
        <v>376</v>
      </c>
      <c r="G6" s="9" t="s">
        <v>6</v>
      </c>
      <c r="H6" s="23" t="s">
        <v>5</v>
      </c>
      <c r="I6" s="23" t="s">
        <v>8</v>
      </c>
      <c r="J6" s="23" t="s">
        <v>3</v>
      </c>
      <c r="K6" s="25" t="s">
        <v>369</v>
      </c>
      <c r="P6" s="9" t="s">
        <v>7</v>
      </c>
      <c r="Q6" s="9" t="s">
        <v>0</v>
      </c>
      <c r="R6" s="9" t="s">
        <v>1</v>
      </c>
      <c r="S6" s="9" t="s">
        <v>376</v>
      </c>
      <c r="T6" s="9" t="s">
        <v>6</v>
      </c>
      <c r="U6" s="23" t="s">
        <v>373</v>
      </c>
      <c r="V6" s="23" t="s">
        <v>5</v>
      </c>
      <c r="W6" s="23" t="s">
        <v>374</v>
      </c>
      <c r="X6" s="23" t="s">
        <v>8</v>
      </c>
      <c r="Y6" s="23" t="s">
        <v>3</v>
      </c>
      <c r="Z6" s="25" t="s">
        <v>371</v>
      </c>
      <c r="AA6" s="25" t="s">
        <v>378</v>
      </c>
    </row>
    <row r="7" spans="2:27">
      <c r="B7">
        <v>7</v>
      </c>
      <c r="C7" s="10">
        <v>42431</v>
      </c>
      <c r="D7" s="11" t="s">
        <v>44</v>
      </c>
      <c r="E7" s="11" t="s">
        <v>45</v>
      </c>
      <c r="F7" s="11" t="s">
        <v>46</v>
      </c>
      <c r="G7" s="20" t="s">
        <v>19</v>
      </c>
      <c r="H7" s="12">
        <v>5000</v>
      </c>
      <c r="I7" s="12">
        <v>3990</v>
      </c>
      <c r="J7" s="12">
        <f t="shared" ref="J7:J14" si="0">H7*I7</f>
        <v>19950000</v>
      </c>
      <c r="K7" s="9"/>
      <c r="P7" s="10">
        <v>42447</v>
      </c>
      <c r="Q7" s="15" t="s">
        <v>221</v>
      </c>
      <c r="R7" s="15" t="s">
        <v>222</v>
      </c>
      <c r="S7" s="15" t="s">
        <v>46</v>
      </c>
      <c r="T7" s="21" t="s">
        <v>33</v>
      </c>
      <c r="U7" s="21">
        <v>1</v>
      </c>
      <c r="V7" s="16">
        <v>5000</v>
      </c>
      <c r="W7" s="16">
        <f>V7</f>
        <v>5000</v>
      </c>
      <c r="X7" s="16">
        <v>4988</v>
      </c>
      <c r="Y7" s="18">
        <f t="shared" ref="Y7:Y13" si="1">V7*X7</f>
        <v>24940000</v>
      </c>
      <c r="Z7" s="9" t="str">
        <f>T7</f>
        <v>Nafta Unica 90</v>
      </c>
      <c r="AA7" s="22">
        <f>Y7</f>
        <v>24940000</v>
      </c>
    </row>
    <row r="8" spans="2:27">
      <c r="B8">
        <v>7</v>
      </c>
      <c r="C8" s="10">
        <v>42431</v>
      </c>
      <c r="D8" s="11" t="s">
        <v>44</v>
      </c>
      <c r="E8" s="11" t="s">
        <v>45</v>
      </c>
      <c r="F8" s="11" t="s">
        <v>46</v>
      </c>
      <c r="G8" s="20" t="s">
        <v>14</v>
      </c>
      <c r="H8" s="12">
        <v>5000</v>
      </c>
      <c r="I8" s="12">
        <v>3671</v>
      </c>
      <c r="J8" s="12">
        <f t="shared" si="0"/>
        <v>18355000</v>
      </c>
      <c r="K8" s="9"/>
      <c r="P8" s="10">
        <v>42431</v>
      </c>
      <c r="Q8" s="11" t="s">
        <v>44</v>
      </c>
      <c r="R8" s="11" t="s">
        <v>45</v>
      </c>
      <c r="S8" s="11" t="s">
        <v>46</v>
      </c>
      <c r="T8" s="20" t="s">
        <v>14</v>
      </c>
      <c r="U8" s="20">
        <v>3</v>
      </c>
      <c r="V8" s="12">
        <v>5000</v>
      </c>
      <c r="W8" s="12"/>
      <c r="X8" s="12">
        <v>3671</v>
      </c>
      <c r="Y8" s="12">
        <f t="shared" si="1"/>
        <v>18355000</v>
      </c>
      <c r="Z8" s="9"/>
      <c r="AA8" s="9"/>
    </row>
    <row r="9" spans="2:27">
      <c r="B9">
        <v>7</v>
      </c>
      <c r="C9" s="10">
        <v>42431</v>
      </c>
      <c r="D9" s="11" t="s">
        <v>44</v>
      </c>
      <c r="E9" s="11" t="s">
        <v>45</v>
      </c>
      <c r="F9" s="11" t="s">
        <v>46</v>
      </c>
      <c r="G9" s="20" t="s">
        <v>22</v>
      </c>
      <c r="H9" s="12"/>
      <c r="I9" s="12">
        <v>2500000</v>
      </c>
      <c r="J9" s="12"/>
      <c r="K9" s="22">
        <f>I9</f>
        <v>2500000</v>
      </c>
      <c r="P9" s="10">
        <v>42452</v>
      </c>
      <c r="Q9" s="15" t="s">
        <v>301</v>
      </c>
      <c r="R9" s="15" t="s">
        <v>302</v>
      </c>
      <c r="S9" s="15" t="s">
        <v>46</v>
      </c>
      <c r="T9" s="21" t="s">
        <v>14</v>
      </c>
      <c r="U9" s="21">
        <v>3</v>
      </c>
      <c r="V9" s="16">
        <v>5000</v>
      </c>
      <c r="W9" s="16">
        <f>V9+V8</f>
        <v>10000</v>
      </c>
      <c r="X9" s="16">
        <v>3971</v>
      </c>
      <c r="Y9" s="18">
        <f t="shared" si="1"/>
        <v>19855000</v>
      </c>
      <c r="Z9" s="9" t="str">
        <f>T9</f>
        <v>Nafta Eco Sol 85</v>
      </c>
      <c r="AA9" s="22">
        <f>Y9+Y8</f>
        <v>38210000</v>
      </c>
    </row>
    <row r="10" spans="2:27">
      <c r="B10">
        <v>7</v>
      </c>
      <c r="C10" s="10">
        <v>42443</v>
      </c>
      <c r="D10" s="15" t="s">
        <v>183</v>
      </c>
      <c r="E10" s="11" t="s">
        <v>184</v>
      </c>
      <c r="F10" s="11" t="s">
        <v>46</v>
      </c>
      <c r="G10" s="20" t="s">
        <v>19</v>
      </c>
      <c r="H10" s="12">
        <v>5000</v>
      </c>
      <c r="I10" s="12">
        <v>4290</v>
      </c>
      <c r="J10" s="13">
        <f t="shared" si="0"/>
        <v>21450000</v>
      </c>
      <c r="K10" s="9"/>
      <c r="P10" s="10">
        <v>42431</v>
      </c>
      <c r="Q10" s="11" t="s">
        <v>44</v>
      </c>
      <c r="R10" s="11" t="s">
        <v>45</v>
      </c>
      <c r="S10" s="11" t="s">
        <v>46</v>
      </c>
      <c r="T10" s="20" t="s">
        <v>19</v>
      </c>
      <c r="U10" s="20">
        <v>7</v>
      </c>
      <c r="V10" s="12">
        <v>5000</v>
      </c>
      <c r="W10" s="12"/>
      <c r="X10" s="12">
        <v>3990</v>
      </c>
      <c r="Y10" s="12">
        <f t="shared" si="1"/>
        <v>19950000</v>
      </c>
      <c r="Z10" s="9"/>
      <c r="AA10" s="9"/>
    </row>
    <row r="11" spans="2:27">
      <c r="B11">
        <v>7</v>
      </c>
      <c r="C11" s="10">
        <v>42447</v>
      </c>
      <c r="D11" s="15" t="s">
        <v>221</v>
      </c>
      <c r="E11" s="15" t="s">
        <v>222</v>
      </c>
      <c r="F11" s="15" t="s">
        <v>46</v>
      </c>
      <c r="G11" s="21" t="s">
        <v>19</v>
      </c>
      <c r="H11" s="16">
        <v>5000</v>
      </c>
      <c r="I11" s="16">
        <v>4240</v>
      </c>
      <c r="J11" s="18">
        <f t="shared" si="0"/>
        <v>21200000</v>
      </c>
      <c r="K11" s="9"/>
      <c r="P11" s="10">
        <v>42443</v>
      </c>
      <c r="Q11" s="15" t="s">
        <v>183</v>
      </c>
      <c r="R11" s="11" t="s">
        <v>184</v>
      </c>
      <c r="S11" s="11" t="s">
        <v>46</v>
      </c>
      <c r="T11" s="20" t="s">
        <v>19</v>
      </c>
      <c r="U11" s="20">
        <v>7</v>
      </c>
      <c r="V11" s="12">
        <v>5000</v>
      </c>
      <c r="W11" s="12"/>
      <c r="X11" s="12">
        <v>4290</v>
      </c>
      <c r="Y11" s="13">
        <f t="shared" si="1"/>
        <v>21450000</v>
      </c>
      <c r="Z11" s="9"/>
      <c r="AA11" s="9"/>
    </row>
    <row r="12" spans="2:27">
      <c r="B12">
        <v>7</v>
      </c>
      <c r="C12" s="10">
        <v>42447</v>
      </c>
      <c r="D12" s="15" t="s">
        <v>221</v>
      </c>
      <c r="E12" s="15" t="s">
        <v>222</v>
      </c>
      <c r="F12" s="15" t="s">
        <v>46</v>
      </c>
      <c r="G12" s="21" t="s">
        <v>33</v>
      </c>
      <c r="H12" s="16">
        <v>5000</v>
      </c>
      <c r="I12" s="16">
        <v>4988</v>
      </c>
      <c r="J12" s="18">
        <f t="shared" si="0"/>
        <v>24940000</v>
      </c>
      <c r="K12" s="9"/>
      <c r="P12" s="10">
        <v>42447</v>
      </c>
      <c r="Q12" s="15" t="s">
        <v>221</v>
      </c>
      <c r="R12" s="15" t="s">
        <v>222</v>
      </c>
      <c r="S12" s="15" t="s">
        <v>46</v>
      </c>
      <c r="T12" s="21" t="s">
        <v>19</v>
      </c>
      <c r="U12" s="21">
        <v>7</v>
      </c>
      <c r="V12" s="16">
        <v>5000</v>
      </c>
      <c r="W12" s="16"/>
      <c r="X12" s="16">
        <v>4240</v>
      </c>
      <c r="Y12" s="18">
        <f t="shared" si="1"/>
        <v>21200000</v>
      </c>
      <c r="Z12" s="9"/>
      <c r="AA12" s="9"/>
    </row>
    <row r="13" spans="2:27">
      <c r="B13">
        <v>7</v>
      </c>
      <c r="C13" s="10">
        <v>42452</v>
      </c>
      <c r="D13" s="15" t="s">
        <v>301</v>
      </c>
      <c r="E13" s="15" t="s">
        <v>302</v>
      </c>
      <c r="F13" s="15" t="s">
        <v>46</v>
      </c>
      <c r="G13" s="21" t="s">
        <v>14</v>
      </c>
      <c r="H13" s="16">
        <v>5000</v>
      </c>
      <c r="I13" s="16">
        <v>3971</v>
      </c>
      <c r="J13" s="18">
        <f t="shared" si="0"/>
        <v>19855000</v>
      </c>
      <c r="K13" s="9"/>
      <c r="P13" s="10">
        <v>42457</v>
      </c>
      <c r="Q13" s="15" t="s">
        <v>337</v>
      </c>
      <c r="R13" s="15" t="s">
        <v>338</v>
      </c>
      <c r="S13" s="15" t="s">
        <v>46</v>
      </c>
      <c r="T13" s="21" t="s">
        <v>19</v>
      </c>
      <c r="U13" s="21">
        <v>7</v>
      </c>
      <c r="V13" s="16">
        <v>5000</v>
      </c>
      <c r="W13" s="16">
        <f>V13+V12+V11+V10</f>
        <v>20000</v>
      </c>
      <c r="X13" s="16">
        <v>4290</v>
      </c>
      <c r="Y13" s="18">
        <f t="shared" si="1"/>
        <v>21450000</v>
      </c>
      <c r="Z13" s="9" t="str">
        <f>T13</f>
        <v>Diesel Tipo I</v>
      </c>
      <c r="AA13" s="22">
        <f>Y13+Y12+Y11+Y10</f>
        <v>84050000</v>
      </c>
    </row>
    <row r="14" spans="2:27">
      <c r="B14">
        <v>7</v>
      </c>
      <c r="C14" s="10">
        <v>42457</v>
      </c>
      <c r="D14" s="15" t="s">
        <v>337</v>
      </c>
      <c r="E14" s="15" t="s">
        <v>338</v>
      </c>
      <c r="F14" s="15" t="s">
        <v>46</v>
      </c>
      <c r="G14" s="21" t="s">
        <v>19</v>
      </c>
      <c r="H14" s="16">
        <v>5000</v>
      </c>
      <c r="I14" s="16">
        <v>4290</v>
      </c>
      <c r="J14" s="18">
        <f t="shared" si="0"/>
        <v>21450000</v>
      </c>
      <c r="K14" s="9"/>
      <c r="P14" s="10">
        <v>42431</v>
      </c>
      <c r="Q14" s="11" t="s">
        <v>44</v>
      </c>
      <c r="R14" s="11" t="s">
        <v>45</v>
      </c>
      <c r="S14" s="11" t="s">
        <v>46</v>
      </c>
      <c r="T14" s="20" t="s">
        <v>22</v>
      </c>
      <c r="U14" s="20">
        <v>10</v>
      </c>
      <c r="V14" s="12"/>
      <c r="W14" s="12"/>
      <c r="X14" s="12">
        <v>2500000</v>
      </c>
      <c r="Y14" s="12"/>
      <c r="Z14" s="22"/>
      <c r="AA14" s="9"/>
    </row>
    <row r="15" spans="2:27">
      <c r="H15" s="22">
        <f>SUM(H7:H14)</f>
        <v>35000</v>
      </c>
      <c r="I15" s="22"/>
      <c r="J15" s="22">
        <f>SUM(J7:J14)</f>
        <v>147200000</v>
      </c>
      <c r="K15" s="22">
        <f>SUM(K7:K14)</f>
        <v>2500000</v>
      </c>
      <c r="V15" s="22">
        <f>SUM(V7:V14)</f>
        <v>35000</v>
      </c>
      <c r="W15" s="22">
        <f>SUM(W7:W14)</f>
        <v>35000</v>
      </c>
      <c r="X15" s="22"/>
      <c r="Y15" s="22">
        <f>SUM(Y7:Y14)</f>
        <v>147200000</v>
      </c>
      <c r="Z15" s="22"/>
      <c r="AA15" s="22">
        <f>SUM(AA7:AA14)</f>
        <v>147200000</v>
      </c>
    </row>
    <row r="22" spans="3:14">
      <c r="C22" s="9" t="s">
        <v>7</v>
      </c>
      <c r="D22" s="9" t="s">
        <v>0</v>
      </c>
      <c r="E22" s="9" t="s">
        <v>1</v>
      </c>
      <c r="F22" s="9" t="s">
        <v>376</v>
      </c>
      <c r="G22" s="9" t="s">
        <v>6</v>
      </c>
      <c r="H22" s="23" t="s">
        <v>5</v>
      </c>
      <c r="I22" s="23" t="s">
        <v>8</v>
      </c>
      <c r="J22" s="23" t="s">
        <v>3</v>
      </c>
      <c r="K22" s="25" t="s">
        <v>369</v>
      </c>
      <c r="L22" s="25" t="s">
        <v>370</v>
      </c>
      <c r="M22" s="25" t="s">
        <v>371</v>
      </c>
      <c r="N22" s="25" t="s">
        <v>379</v>
      </c>
    </row>
    <row r="23" spans="3:14">
      <c r="C23" s="10">
        <v>42431</v>
      </c>
      <c r="D23" s="11" t="s">
        <v>44</v>
      </c>
      <c r="E23" s="11" t="s">
        <v>45</v>
      </c>
      <c r="F23" s="11" t="s">
        <v>46</v>
      </c>
      <c r="G23" s="20" t="s">
        <v>19</v>
      </c>
      <c r="H23" s="12">
        <v>5000</v>
      </c>
      <c r="I23" s="12">
        <v>3990</v>
      </c>
      <c r="J23" s="12">
        <f t="shared" ref="J23:J24" si="2">H23*I23</f>
        <v>19950000</v>
      </c>
      <c r="K23" s="9"/>
      <c r="L23" s="9"/>
      <c r="M23" s="9"/>
      <c r="N23" s="9"/>
    </row>
    <row r="24" spans="3:14">
      <c r="C24" s="10">
        <v>42431</v>
      </c>
      <c r="D24" s="11" t="s">
        <v>44</v>
      </c>
      <c r="E24" s="11" t="s">
        <v>45</v>
      </c>
      <c r="F24" s="11" t="s">
        <v>46</v>
      </c>
      <c r="G24" s="20" t="s">
        <v>14</v>
      </c>
      <c r="H24" s="12">
        <v>5000</v>
      </c>
      <c r="I24" s="12">
        <v>3671</v>
      </c>
      <c r="J24" s="12">
        <f t="shared" si="2"/>
        <v>18355000</v>
      </c>
      <c r="K24" s="9"/>
      <c r="L24" s="9"/>
      <c r="M24" s="9"/>
      <c r="N24" s="9"/>
    </row>
    <row r="25" spans="3:14">
      <c r="C25" s="10">
        <v>42431</v>
      </c>
      <c r="D25" s="11" t="s">
        <v>44</v>
      </c>
      <c r="E25" s="11" t="s">
        <v>45</v>
      </c>
      <c r="F25" s="11" t="s">
        <v>46</v>
      </c>
      <c r="G25" s="20" t="s">
        <v>22</v>
      </c>
      <c r="H25" s="12"/>
      <c r="I25" s="12">
        <v>2500000</v>
      </c>
      <c r="J25" s="12"/>
      <c r="K25" s="22">
        <f>I25</f>
        <v>2500000</v>
      </c>
      <c r="L25" s="9">
        <v>2</v>
      </c>
      <c r="M25" s="22">
        <f>J24+J23</f>
        <v>38305000</v>
      </c>
      <c r="N25" s="22">
        <f>K25</f>
        <v>2500000</v>
      </c>
    </row>
    <row r="26" spans="3:14">
      <c r="C26" s="10">
        <v>42443</v>
      </c>
      <c r="D26" s="15" t="s">
        <v>183</v>
      </c>
      <c r="E26" s="11" t="s">
        <v>184</v>
      </c>
      <c r="F26" s="11" t="s">
        <v>46</v>
      </c>
      <c r="G26" s="20" t="s">
        <v>19</v>
      </c>
      <c r="H26" s="12">
        <v>5000</v>
      </c>
      <c r="I26" s="12">
        <v>4290</v>
      </c>
      <c r="J26" s="13">
        <f t="shared" ref="J26:J30" si="3">H26*I26</f>
        <v>21450000</v>
      </c>
      <c r="K26" s="9"/>
      <c r="L26" s="9">
        <v>14</v>
      </c>
      <c r="M26" s="22">
        <f>J26</f>
        <v>21450000</v>
      </c>
      <c r="N26" s="9"/>
    </row>
    <row r="27" spans="3:14">
      <c r="C27" s="10">
        <v>42447</v>
      </c>
      <c r="D27" s="15" t="s">
        <v>221</v>
      </c>
      <c r="E27" s="15" t="s">
        <v>222</v>
      </c>
      <c r="F27" s="15" t="s">
        <v>46</v>
      </c>
      <c r="G27" s="21" t="s">
        <v>19</v>
      </c>
      <c r="H27" s="16">
        <v>5000</v>
      </c>
      <c r="I27" s="16">
        <v>4240</v>
      </c>
      <c r="J27" s="18">
        <f t="shared" si="3"/>
        <v>21200000</v>
      </c>
      <c r="K27" s="9"/>
      <c r="L27" s="9"/>
      <c r="M27" s="9"/>
      <c r="N27" s="9"/>
    </row>
    <row r="28" spans="3:14">
      <c r="C28" s="10">
        <v>42447</v>
      </c>
      <c r="D28" s="15" t="s">
        <v>221</v>
      </c>
      <c r="E28" s="15" t="s">
        <v>222</v>
      </c>
      <c r="F28" s="15" t="s">
        <v>46</v>
      </c>
      <c r="G28" s="21" t="s">
        <v>33</v>
      </c>
      <c r="H28" s="16">
        <v>5000</v>
      </c>
      <c r="I28" s="16">
        <v>4988</v>
      </c>
      <c r="J28" s="18">
        <f t="shared" si="3"/>
        <v>24940000</v>
      </c>
      <c r="K28" s="9"/>
      <c r="L28" s="9">
        <v>18</v>
      </c>
      <c r="M28" s="22">
        <f>J28+J27</f>
        <v>46140000</v>
      </c>
      <c r="N28" s="9"/>
    </row>
    <row r="29" spans="3:14">
      <c r="C29" s="10">
        <v>42452</v>
      </c>
      <c r="D29" s="15" t="s">
        <v>301</v>
      </c>
      <c r="E29" s="15" t="s">
        <v>302</v>
      </c>
      <c r="F29" s="15" t="s">
        <v>46</v>
      </c>
      <c r="G29" s="21" t="s">
        <v>14</v>
      </c>
      <c r="H29" s="16">
        <v>5000</v>
      </c>
      <c r="I29" s="16">
        <v>3971</v>
      </c>
      <c r="J29" s="18">
        <f t="shared" si="3"/>
        <v>19855000</v>
      </c>
      <c r="K29" s="9"/>
      <c r="L29" s="9">
        <v>23</v>
      </c>
      <c r="M29" s="22">
        <f>J29</f>
        <v>19855000</v>
      </c>
      <c r="N29" s="9"/>
    </row>
    <row r="30" spans="3:14">
      <c r="C30" s="10">
        <v>42457</v>
      </c>
      <c r="D30" s="15" t="s">
        <v>337</v>
      </c>
      <c r="E30" s="15" t="s">
        <v>338</v>
      </c>
      <c r="F30" s="15" t="s">
        <v>46</v>
      </c>
      <c r="G30" s="21" t="s">
        <v>19</v>
      </c>
      <c r="H30" s="16">
        <v>5000</v>
      </c>
      <c r="I30" s="16">
        <v>4290</v>
      </c>
      <c r="J30" s="18">
        <f t="shared" si="3"/>
        <v>21450000</v>
      </c>
      <c r="K30" s="9"/>
      <c r="L30" s="9">
        <v>28</v>
      </c>
      <c r="M30" s="22">
        <f>J30</f>
        <v>21450000</v>
      </c>
      <c r="N30" s="9"/>
    </row>
    <row r="31" spans="3:14">
      <c r="H31" s="22">
        <f>SUM(H23:H30)</f>
        <v>35000</v>
      </c>
      <c r="I31" s="22"/>
      <c r="J31" s="22">
        <f>SUM(J23:J30)</f>
        <v>147200000</v>
      </c>
      <c r="K31" s="22">
        <f>SUM(K23:K30)</f>
        <v>2500000</v>
      </c>
      <c r="L31" s="9"/>
      <c r="M31" s="22">
        <f>SUM(M25:M30)</f>
        <v>147200000</v>
      </c>
      <c r="N31" s="22">
        <f>SUM(N25:N30)</f>
        <v>2500000</v>
      </c>
    </row>
  </sheetData>
  <sortState ref="P7:Z14">
    <sortCondition ref="U7:U14"/>
  </sortState>
  <mergeCells count="1">
    <mergeCell ref="C4:K4"/>
  </mergeCells>
  <pageMargins left="0.7" right="0.7" top="0.75" bottom="0.75" header="0.3" footer="0.3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5:N36"/>
  <sheetViews>
    <sheetView topLeftCell="A16" workbookViewId="0">
      <selection activeCell="R43" sqref="R43"/>
    </sheetView>
  </sheetViews>
  <sheetFormatPr baseColWidth="10" defaultRowHeight="15"/>
  <cols>
    <col min="3" max="3" width="9" bestFit="1" customWidth="1"/>
    <col min="4" max="4" width="11.28515625" bestFit="1" customWidth="1"/>
    <col min="5" max="5" width="6.28515625" bestFit="1" customWidth="1"/>
    <col min="7" max="7" width="16.28515625" bestFit="1" customWidth="1"/>
    <col min="8" max="9" width="6.5703125" bestFit="1" customWidth="1"/>
    <col min="10" max="10" width="10.42578125" bestFit="1" customWidth="1"/>
    <col min="11" max="11" width="5.7109375" bestFit="1" customWidth="1"/>
    <col min="12" max="12" width="10.42578125" bestFit="1" customWidth="1"/>
    <col min="13" max="13" width="16.28515625" bestFit="1" customWidth="1"/>
    <col min="14" max="14" width="10.42578125" bestFit="1" customWidth="1"/>
  </cols>
  <sheetData>
    <row r="5" spans="2:10" ht="21">
      <c r="C5" s="125" t="s">
        <v>382</v>
      </c>
      <c r="D5" s="125"/>
      <c r="E5" s="125"/>
      <c r="F5" s="125"/>
      <c r="G5" s="125"/>
      <c r="H5" s="125"/>
      <c r="I5" s="125"/>
      <c r="J5" s="125"/>
    </row>
    <row r="7" spans="2:10">
      <c r="C7" s="9" t="s">
        <v>7</v>
      </c>
      <c r="D7" s="9" t="s">
        <v>0</v>
      </c>
      <c r="E7" s="9" t="s">
        <v>380</v>
      </c>
      <c r="F7" s="9" t="s">
        <v>381</v>
      </c>
      <c r="G7" s="9" t="s">
        <v>6</v>
      </c>
      <c r="H7" s="9" t="s">
        <v>5</v>
      </c>
      <c r="I7" s="9" t="s">
        <v>8</v>
      </c>
      <c r="J7" s="9" t="s">
        <v>3</v>
      </c>
    </row>
    <row r="8" spans="2:10">
      <c r="B8">
        <v>1</v>
      </c>
      <c r="C8" s="35">
        <v>42458</v>
      </c>
      <c r="D8" s="11" t="s">
        <v>23</v>
      </c>
      <c r="E8" s="9"/>
      <c r="F8" s="9" t="s">
        <v>24</v>
      </c>
      <c r="G8" s="36" t="s">
        <v>19</v>
      </c>
      <c r="H8" s="13">
        <v>16700</v>
      </c>
      <c r="I8" s="13">
        <v>4000</v>
      </c>
      <c r="J8" s="13">
        <f>H8*I8</f>
        <v>66800000</v>
      </c>
    </row>
    <row r="9" spans="2:10">
      <c r="B9">
        <v>1</v>
      </c>
      <c r="C9" s="35">
        <v>42440</v>
      </c>
      <c r="D9" s="9" t="s">
        <v>92</v>
      </c>
      <c r="E9" s="9"/>
      <c r="F9" s="9" t="s">
        <v>24</v>
      </c>
      <c r="G9" s="36" t="s">
        <v>97</v>
      </c>
      <c r="H9" s="13">
        <v>9300</v>
      </c>
      <c r="I9" s="13">
        <v>4000</v>
      </c>
      <c r="J9" s="13">
        <f>H9*I9</f>
        <v>37200000</v>
      </c>
    </row>
    <row r="10" spans="2:10">
      <c r="B10">
        <v>1</v>
      </c>
      <c r="C10" s="35">
        <v>42440</v>
      </c>
      <c r="D10" s="9" t="s">
        <v>92</v>
      </c>
      <c r="E10" s="9"/>
      <c r="F10" s="9" t="s">
        <v>24</v>
      </c>
      <c r="G10" s="36" t="s">
        <v>93</v>
      </c>
      <c r="H10" s="13">
        <v>10300</v>
      </c>
      <c r="I10" s="13">
        <v>3150</v>
      </c>
      <c r="J10" s="13">
        <f>H10*I10</f>
        <v>32445000</v>
      </c>
    </row>
    <row r="11" spans="2:10">
      <c r="B11">
        <v>1</v>
      </c>
      <c r="C11" s="35">
        <v>42440</v>
      </c>
      <c r="D11" s="9" t="s">
        <v>92</v>
      </c>
      <c r="E11" s="9"/>
      <c r="F11" s="9" t="s">
        <v>24</v>
      </c>
      <c r="G11" s="36" t="s">
        <v>94</v>
      </c>
      <c r="H11" s="13">
        <v>11700</v>
      </c>
      <c r="I11" s="13">
        <v>3730</v>
      </c>
      <c r="J11" s="13">
        <f>H11*I11</f>
        <v>43641000</v>
      </c>
    </row>
    <row r="12" spans="2:10">
      <c r="H12" s="22">
        <f>SUM(H8:H11)</f>
        <v>48000</v>
      </c>
      <c r="I12" s="22"/>
      <c r="J12" s="22">
        <f>SUM(J8:J11)</f>
        <v>180086000</v>
      </c>
    </row>
    <row r="19" spans="3:14">
      <c r="C19" s="9" t="s">
        <v>7</v>
      </c>
      <c r="D19" s="9" t="s">
        <v>0</v>
      </c>
      <c r="E19" s="9" t="s">
        <v>380</v>
      </c>
      <c r="F19" s="9" t="s">
        <v>381</v>
      </c>
      <c r="G19" s="9" t="s">
        <v>6</v>
      </c>
      <c r="H19" s="9" t="s">
        <v>5</v>
      </c>
      <c r="I19" s="9" t="s">
        <v>8</v>
      </c>
      <c r="J19" s="9" t="s">
        <v>3</v>
      </c>
      <c r="K19" s="25" t="s">
        <v>370</v>
      </c>
      <c r="L19" s="25" t="s">
        <v>377</v>
      </c>
    </row>
    <row r="20" spans="3:14">
      <c r="C20" s="35">
        <v>42440</v>
      </c>
      <c r="D20" s="9" t="s">
        <v>92</v>
      </c>
      <c r="E20" s="9"/>
      <c r="F20" s="9" t="s">
        <v>24</v>
      </c>
      <c r="G20" s="36" t="s">
        <v>97</v>
      </c>
      <c r="H20" s="13">
        <v>9300</v>
      </c>
      <c r="I20" s="13">
        <v>4000</v>
      </c>
      <c r="J20" s="13">
        <f>H20*I20</f>
        <v>37200000</v>
      </c>
      <c r="K20" s="9"/>
      <c r="L20" s="9"/>
    </row>
    <row r="21" spans="3:14">
      <c r="C21" s="35">
        <v>42440</v>
      </c>
      <c r="D21" s="9" t="s">
        <v>92</v>
      </c>
      <c r="E21" s="9"/>
      <c r="F21" s="9" t="s">
        <v>24</v>
      </c>
      <c r="G21" s="36" t="s">
        <v>93</v>
      </c>
      <c r="H21" s="13">
        <v>10300</v>
      </c>
      <c r="I21" s="13">
        <v>3150</v>
      </c>
      <c r="J21" s="13">
        <f>H21*I21</f>
        <v>32445000</v>
      </c>
      <c r="K21" s="9"/>
      <c r="L21" s="9"/>
    </row>
    <row r="22" spans="3:14">
      <c r="C22" s="35">
        <v>42440</v>
      </c>
      <c r="D22" s="9" t="s">
        <v>92</v>
      </c>
      <c r="E22" s="9"/>
      <c r="F22" s="9" t="s">
        <v>24</v>
      </c>
      <c r="G22" s="36" t="s">
        <v>94</v>
      </c>
      <c r="H22" s="13">
        <v>11700</v>
      </c>
      <c r="I22" s="13">
        <v>3730</v>
      </c>
      <c r="J22" s="13">
        <f>H22*I22</f>
        <v>43641000</v>
      </c>
      <c r="K22" s="9">
        <v>11</v>
      </c>
      <c r="L22" s="22">
        <f>J22+J21+J20</f>
        <v>113286000</v>
      </c>
    </row>
    <row r="23" spans="3:14">
      <c r="C23" s="35">
        <v>42458</v>
      </c>
      <c r="D23" s="11" t="s">
        <v>23</v>
      </c>
      <c r="E23" s="9"/>
      <c r="F23" s="9" t="s">
        <v>24</v>
      </c>
      <c r="G23" s="36" t="s">
        <v>19</v>
      </c>
      <c r="H23" s="13">
        <v>16700</v>
      </c>
      <c r="I23" s="13">
        <v>4000</v>
      </c>
      <c r="J23" s="13">
        <f>H23*I23</f>
        <v>66800000</v>
      </c>
      <c r="K23" s="9">
        <v>29</v>
      </c>
      <c r="L23" s="22">
        <f>J23</f>
        <v>66800000</v>
      </c>
    </row>
    <row r="24" spans="3:14">
      <c r="H24" s="22">
        <f>SUM(H20:H23)</f>
        <v>48000</v>
      </c>
      <c r="I24" s="22"/>
      <c r="J24" s="22">
        <f>SUM(J20:J23)</f>
        <v>180086000</v>
      </c>
      <c r="K24" s="9"/>
      <c r="L24" s="22">
        <f>SUM(L20:L23)</f>
        <v>180086000</v>
      </c>
    </row>
    <row r="31" spans="3:14">
      <c r="C31" s="9" t="s">
        <v>7</v>
      </c>
      <c r="D31" s="9" t="s">
        <v>0</v>
      </c>
      <c r="E31" s="9" t="s">
        <v>380</v>
      </c>
      <c r="F31" s="9" t="s">
        <v>381</v>
      </c>
      <c r="G31" s="9" t="s">
        <v>6</v>
      </c>
      <c r="H31" s="9" t="s">
        <v>373</v>
      </c>
      <c r="I31" s="9" t="s">
        <v>5</v>
      </c>
      <c r="J31" s="9" t="s">
        <v>374</v>
      </c>
      <c r="K31" s="9" t="s">
        <v>8</v>
      </c>
      <c r="L31" s="9" t="s">
        <v>3</v>
      </c>
      <c r="M31" s="25" t="s">
        <v>371</v>
      </c>
      <c r="N31" s="25" t="s">
        <v>375</v>
      </c>
    </row>
    <row r="32" spans="3:14">
      <c r="C32" s="35">
        <v>42440</v>
      </c>
      <c r="D32" s="9" t="s">
        <v>92</v>
      </c>
      <c r="E32" s="9"/>
      <c r="F32" s="9" t="s">
        <v>24</v>
      </c>
      <c r="G32" s="36" t="s">
        <v>93</v>
      </c>
      <c r="H32" s="36">
        <v>1</v>
      </c>
      <c r="I32" s="13">
        <v>10300</v>
      </c>
      <c r="J32" s="13">
        <f>I32</f>
        <v>10300</v>
      </c>
      <c r="K32" s="13">
        <v>3150</v>
      </c>
      <c r="L32" s="13">
        <f>I32*K32</f>
        <v>32445000</v>
      </c>
      <c r="M32" s="9" t="str">
        <f>G32</f>
        <v xml:space="preserve">Nafta Economica </v>
      </c>
      <c r="N32" s="22">
        <f>L32</f>
        <v>32445000</v>
      </c>
    </row>
    <row r="33" spans="3:14">
      <c r="C33" s="35">
        <v>42440</v>
      </c>
      <c r="D33" s="9" t="s">
        <v>92</v>
      </c>
      <c r="E33" s="9"/>
      <c r="F33" s="9" t="s">
        <v>24</v>
      </c>
      <c r="G33" s="36" t="s">
        <v>94</v>
      </c>
      <c r="H33" s="36">
        <v>4</v>
      </c>
      <c r="I33" s="13">
        <v>11700</v>
      </c>
      <c r="J33" s="13">
        <f>I33</f>
        <v>11700</v>
      </c>
      <c r="K33" s="13">
        <v>3730</v>
      </c>
      <c r="L33" s="13">
        <f>I33*K33</f>
        <v>43641000</v>
      </c>
      <c r="M33" s="9" t="str">
        <f>G33</f>
        <v>Nafta Especial</v>
      </c>
      <c r="N33" s="22">
        <f>L33</f>
        <v>43641000</v>
      </c>
    </row>
    <row r="34" spans="3:14">
      <c r="C34" s="35">
        <v>42440</v>
      </c>
      <c r="D34" s="9" t="s">
        <v>92</v>
      </c>
      <c r="E34" s="9"/>
      <c r="F34" s="9" t="s">
        <v>24</v>
      </c>
      <c r="G34" s="36" t="s">
        <v>97</v>
      </c>
      <c r="H34" s="36">
        <v>7</v>
      </c>
      <c r="I34" s="13">
        <v>9300</v>
      </c>
      <c r="J34" s="13"/>
      <c r="K34" s="13">
        <v>4000</v>
      </c>
      <c r="L34" s="13">
        <f>I34*K34</f>
        <v>37200000</v>
      </c>
      <c r="M34" s="9"/>
      <c r="N34" s="9"/>
    </row>
    <row r="35" spans="3:14">
      <c r="C35" s="35">
        <v>42458</v>
      </c>
      <c r="D35" s="11" t="s">
        <v>23</v>
      </c>
      <c r="E35" s="9"/>
      <c r="F35" s="9" t="s">
        <v>24</v>
      </c>
      <c r="G35" s="36" t="s">
        <v>19</v>
      </c>
      <c r="H35" s="36">
        <v>7</v>
      </c>
      <c r="I35" s="13">
        <v>16700</v>
      </c>
      <c r="J35" s="13">
        <f>I35+I34</f>
        <v>26000</v>
      </c>
      <c r="K35" s="13">
        <v>4000</v>
      </c>
      <c r="L35" s="13">
        <f>I35*K35</f>
        <v>66800000</v>
      </c>
      <c r="M35" s="9" t="str">
        <f>G34</f>
        <v>Diesel Tipo I(Premium)</v>
      </c>
      <c r="N35" s="22">
        <f>L35+L34</f>
        <v>104000000</v>
      </c>
    </row>
    <row r="36" spans="3:14">
      <c r="I36" s="22">
        <f>SUM(I32:I35)</f>
        <v>48000</v>
      </c>
      <c r="J36" s="22">
        <f>SUM(J32:J35)</f>
        <v>48000</v>
      </c>
      <c r="K36" s="22"/>
      <c r="L36" s="22">
        <f>SUM(L32:L35)</f>
        <v>180086000</v>
      </c>
      <c r="M36" s="9"/>
      <c r="N36" s="22">
        <f>SUM(N32:N35)</f>
        <v>180086000</v>
      </c>
    </row>
  </sheetData>
  <sortState ref="C32:L35">
    <sortCondition ref="H32:H35"/>
  </sortState>
  <mergeCells count="1">
    <mergeCell ref="C5:J5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B3:Z66"/>
  <sheetViews>
    <sheetView topLeftCell="N4" workbookViewId="0">
      <selection activeCell="Z11" sqref="Z11:Z15"/>
    </sheetView>
  </sheetViews>
  <sheetFormatPr baseColWidth="10" defaultRowHeight="15"/>
  <cols>
    <col min="3" max="3" width="9" bestFit="1" customWidth="1"/>
    <col min="5" max="5" width="6.28515625" bestFit="1" customWidth="1"/>
    <col min="6" max="6" width="8.28515625" bestFit="1" customWidth="1"/>
    <col min="7" max="7" width="15.42578125" bestFit="1" customWidth="1"/>
    <col min="8" max="8" width="8.7109375" bestFit="1" customWidth="1"/>
    <col min="9" max="9" width="6.5703125" bestFit="1" customWidth="1"/>
    <col min="10" max="10" width="11.7109375" bestFit="1" customWidth="1"/>
    <col min="11" max="11" width="4.28515625" bestFit="1" customWidth="1"/>
    <col min="12" max="12" width="11.7109375" bestFit="1" customWidth="1"/>
    <col min="14" max="14" width="9" bestFit="1" customWidth="1"/>
    <col min="15" max="15" width="10.42578125" bestFit="1" customWidth="1"/>
    <col min="16" max="16" width="6.28515625" bestFit="1" customWidth="1"/>
    <col min="17" max="17" width="8.28515625" bestFit="1" customWidth="1"/>
    <col min="18" max="18" width="15.42578125" bestFit="1" customWidth="1"/>
    <col min="19" max="19" width="4.7109375" bestFit="1" customWidth="1"/>
    <col min="20" max="20" width="8.7109375" bestFit="1" customWidth="1"/>
    <col min="21" max="21" width="8.7109375" customWidth="1"/>
    <col min="22" max="22" width="5.7109375" bestFit="1" customWidth="1"/>
    <col min="23" max="23" width="11.7109375" bestFit="1" customWidth="1"/>
    <col min="24" max="24" width="15.42578125" bestFit="1" customWidth="1"/>
    <col min="25" max="25" width="11.7109375" bestFit="1" customWidth="1"/>
    <col min="26" max="26" width="16.85546875" bestFit="1" customWidth="1"/>
  </cols>
  <sheetData>
    <row r="3" spans="2:26" ht="15.75" thickBot="1"/>
    <row r="4" spans="2:26" ht="19.5" thickBot="1">
      <c r="C4" s="126" t="s">
        <v>15</v>
      </c>
      <c r="D4" s="127"/>
      <c r="E4" s="127"/>
      <c r="F4" s="127"/>
      <c r="G4" s="127"/>
      <c r="H4" s="127"/>
      <c r="I4" s="127"/>
      <c r="J4" s="128"/>
    </row>
    <row r="6" spans="2:26">
      <c r="C6" s="9" t="s">
        <v>7</v>
      </c>
      <c r="D6" s="9" t="s">
        <v>0</v>
      </c>
      <c r="E6" s="9" t="s">
        <v>380</v>
      </c>
      <c r="F6" s="9" t="s">
        <v>381</v>
      </c>
      <c r="G6" s="9" t="s">
        <v>6</v>
      </c>
      <c r="H6" s="9" t="s">
        <v>5</v>
      </c>
      <c r="I6" s="9" t="s">
        <v>8</v>
      </c>
      <c r="J6" s="9" t="s">
        <v>3</v>
      </c>
      <c r="N6" s="9" t="s">
        <v>7</v>
      </c>
      <c r="O6" s="9" t="s">
        <v>0</v>
      </c>
      <c r="P6" s="9" t="s">
        <v>380</v>
      </c>
      <c r="Q6" s="9" t="s">
        <v>381</v>
      </c>
      <c r="R6" s="9" t="s">
        <v>6</v>
      </c>
      <c r="S6" s="9" t="s">
        <v>373</v>
      </c>
      <c r="T6" s="9" t="s">
        <v>5</v>
      </c>
      <c r="U6" s="9" t="s">
        <v>374</v>
      </c>
      <c r="V6" s="9" t="s">
        <v>8</v>
      </c>
      <c r="W6" s="9" t="s">
        <v>3</v>
      </c>
      <c r="X6" s="25" t="s">
        <v>377</v>
      </c>
      <c r="Y6" s="25" t="s">
        <v>378</v>
      </c>
    </row>
    <row r="7" spans="2:26">
      <c r="B7">
        <v>2</v>
      </c>
      <c r="C7" s="35">
        <v>42434</v>
      </c>
      <c r="D7" s="11" t="s">
        <v>28</v>
      </c>
      <c r="E7" s="9"/>
      <c r="F7" s="9" t="s">
        <v>15</v>
      </c>
      <c r="G7" s="36" t="s">
        <v>16</v>
      </c>
      <c r="H7" s="13">
        <v>71900</v>
      </c>
      <c r="I7" s="13">
        <v>3180</v>
      </c>
      <c r="J7" s="13">
        <f t="shared" ref="J7:J32" si="0">H7*I7</f>
        <v>228642000</v>
      </c>
      <c r="N7" s="35">
        <v>42434</v>
      </c>
      <c r="O7" s="11" t="s">
        <v>28</v>
      </c>
      <c r="P7" s="9"/>
      <c r="Q7" s="9" t="s">
        <v>15</v>
      </c>
      <c r="R7" s="36" t="s">
        <v>16</v>
      </c>
      <c r="S7" s="36">
        <v>1</v>
      </c>
      <c r="T7" s="13">
        <v>71900</v>
      </c>
      <c r="U7" s="13"/>
      <c r="V7" s="13">
        <v>3180</v>
      </c>
      <c r="W7" s="13">
        <f t="shared" ref="W7:W32" si="1">T7*V7</f>
        <v>228642000</v>
      </c>
      <c r="X7" s="9"/>
      <c r="Y7" s="9"/>
    </row>
    <row r="8" spans="2:26">
      <c r="B8">
        <v>2</v>
      </c>
      <c r="C8" s="35">
        <v>42434</v>
      </c>
      <c r="D8" s="11" t="s">
        <v>28</v>
      </c>
      <c r="E8" s="9"/>
      <c r="F8" s="9" t="s">
        <v>15</v>
      </c>
      <c r="G8" s="36" t="s">
        <v>17</v>
      </c>
      <c r="H8" s="13">
        <v>89100</v>
      </c>
      <c r="I8" s="13">
        <v>3685</v>
      </c>
      <c r="J8" s="13">
        <f t="shared" si="0"/>
        <v>328333500</v>
      </c>
      <c r="N8" s="35">
        <v>42441</v>
      </c>
      <c r="O8" s="9" t="s">
        <v>105</v>
      </c>
      <c r="P8" s="9"/>
      <c r="Q8" s="9" t="s">
        <v>15</v>
      </c>
      <c r="R8" s="36" t="s">
        <v>16</v>
      </c>
      <c r="S8" s="36">
        <v>1</v>
      </c>
      <c r="T8" s="13">
        <v>134500</v>
      </c>
      <c r="U8" s="13"/>
      <c r="V8" s="13">
        <v>3180</v>
      </c>
      <c r="W8" s="13">
        <f t="shared" si="1"/>
        <v>427710000</v>
      </c>
      <c r="X8" s="9"/>
      <c r="Y8" s="9"/>
    </row>
    <row r="9" spans="2:26">
      <c r="B9">
        <v>2</v>
      </c>
      <c r="C9" s="35">
        <v>42434</v>
      </c>
      <c r="D9" s="11" t="s">
        <v>28</v>
      </c>
      <c r="E9" s="9"/>
      <c r="F9" s="9" t="s">
        <v>15</v>
      </c>
      <c r="G9" s="36" t="s">
        <v>18</v>
      </c>
      <c r="H9" s="13">
        <v>20500</v>
      </c>
      <c r="I9" s="13">
        <v>4515</v>
      </c>
      <c r="J9" s="13">
        <f t="shared" si="0"/>
        <v>92557500</v>
      </c>
      <c r="N9" s="35">
        <v>42448</v>
      </c>
      <c r="O9" s="9" t="s">
        <v>169</v>
      </c>
      <c r="P9" s="9"/>
      <c r="Q9" s="9" t="s">
        <v>15</v>
      </c>
      <c r="R9" s="37" t="s">
        <v>16</v>
      </c>
      <c r="S9" s="37">
        <v>1</v>
      </c>
      <c r="T9" s="18">
        <v>113000</v>
      </c>
      <c r="U9" s="18"/>
      <c r="V9" s="18">
        <v>3180</v>
      </c>
      <c r="W9" s="18">
        <f t="shared" si="1"/>
        <v>359340000</v>
      </c>
      <c r="X9" s="9"/>
      <c r="Y9" s="9"/>
    </row>
    <row r="10" spans="2:26">
      <c r="B10">
        <v>2</v>
      </c>
      <c r="C10" s="35">
        <v>42434</v>
      </c>
      <c r="D10" s="11" t="s">
        <v>28</v>
      </c>
      <c r="E10" s="9"/>
      <c r="F10" s="9" t="s">
        <v>15</v>
      </c>
      <c r="G10" s="36" t="s">
        <v>19</v>
      </c>
      <c r="H10" s="13">
        <v>106200</v>
      </c>
      <c r="I10" s="13">
        <v>3540</v>
      </c>
      <c r="J10" s="13">
        <f t="shared" si="0"/>
        <v>375948000</v>
      </c>
      <c r="N10" s="35">
        <v>42455</v>
      </c>
      <c r="O10" s="9" t="s">
        <v>255</v>
      </c>
      <c r="P10" s="9"/>
      <c r="Q10" s="9" t="s">
        <v>15</v>
      </c>
      <c r="R10" s="37" t="s">
        <v>16</v>
      </c>
      <c r="S10" s="37">
        <v>1</v>
      </c>
      <c r="T10" s="13">
        <v>87600</v>
      </c>
      <c r="U10" s="13"/>
      <c r="V10" s="13">
        <v>3180</v>
      </c>
      <c r="W10" s="13">
        <f t="shared" si="1"/>
        <v>278568000</v>
      </c>
      <c r="X10" s="9"/>
      <c r="Y10" s="9"/>
    </row>
    <row r="11" spans="2:26">
      <c r="B11">
        <v>2</v>
      </c>
      <c r="C11" s="35">
        <v>42434</v>
      </c>
      <c r="D11" s="11" t="s">
        <v>28</v>
      </c>
      <c r="E11" s="9"/>
      <c r="F11" s="9" t="s">
        <v>15</v>
      </c>
      <c r="G11" s="36" t="s">
        <v>29</v>
      </c>
      <c r="H11" s="13">
        <v>5200</v>
      </c>
      <c r="I11" s="13">
        <v>3850</v>
      </c>
      <c r="J11" s="13">
        <f t="shared" si="0"/>
        <v>20020000</v>
      </c>
      <c r="N11" s="35">
        <v>42460</v>
      </c>
      <c r="O11" s="25" t="s">
        <v>328</v>
      </c>
      <c r="P11" s="25"/>
      <c r="Q11" s="25" t="s">
        <v>15</v>
      </c>
      <c r="R11" s="36" t="s">
        <v>16</v>
      </c>
      <c r="S11" s="36">
        <v>1</v>
      </c>
      <c r="T11" s="13">
        <v>90500</v>
      </c>
      <c r="U11" s="13">
        <f>T11+T10+T9+T8+T7</f>
        <v>497500</v>
      </c>
      <c r="V11" s="13">
        <v>3180</v>
      </c>
      <c r="W11" s="13">
        <f t="shared" si="1"/>
        <v>287790000</v>
      </c>
      <c r="X11" s="9" t="str">
        <f>R11</f>
        <v>Nafta Economica TLP</v>
      </c>
      <c r="Y11" s="22">
        <f>SUM(W7:W11)</f>
        <v>1582050000</v>
      </c>
      <c r="Z11" s="4"/>
    </row>
    <row r="12" spans="2:26">
      <c r="B12">
        <v>2</v>
      </c>
      <c r="C12" s="35">
        <v>42434</v>
      </c>
      <c r="D12" s="9" t="s">
        <v>87</v>
      </c>
      <c r="E12" s="9"/>
      <c r="F12" s="9" t="s">
        <v>15</v>
      </c>
      <c r="G12" s="36" t="s">
        <v>19</v>
      </c>
      <c r="H12" s="13">
        <v>31600</v>
      </c>
      <c r="I12" s="13">
        <v>3455</v>
      </c>
      <c r="J12" s="13">
        <f t="shared" si="0"/>
        <v>109178000</v>
      </c>
      <c r="N12" s="35">
        <v>42434</v>
      </c>
      <c r="O12" s="11" t="s">
        <v>28</v>
      </c>
      <c r="P12" s="9"/>
      <c r="Q12" s="9" t="s">
        <v>15</v>
      </c>
      <c r="R12" s="36" t="s">
        <v>18</v>
      </c>
      <c r="S12" s="36">
        <v>5</v>
      </c>
      <c r="T12" s="13">
        <v>20500</v>
      </c>
      <c r="U12" s="13"/>
      <c r="V12" s="13">
        <v>4515</v>
      </c>
      <c r="W12" s="13">
        <f t="shared" si="1"/>
        <v>92557500</v>
      </c>
      <c r="X12" s="9"/>
      <c r="Y12" s="9"/>
      <c r="Z12" s="4"/>
    </row>
    <row r="13" spans="2:26">
      <c r="B13">
        <v>2</v>
      </c>
      <c r="C13" s="35">
        <v>42441</v>
      </c>
      <c r="D13" s="9" t="s">
        <v>98</v>
      </c>
      <c r="E13" s="9"/>
      <c r="F13" s="9" t="s">
        <v>15</v>
      </c>
      <c r="G13" s="36" t="s">
        <v>19</v>
      </c>
      <c r="H13" s="13">
        <v>65000</v>
      </c>
      <c r="I13" s="13">
        <v>3355</v>
      </c>
      <c r="J13" s="13">
        <f t="shared" si="0"/>
        <v>218075000</v>
      </c>
      <c r="N13" s="35">
        <v>42441</v>
      </c>
      <c r="O13" s="9" t="s">
        <v>105</v>
      </c>
      <c r="P13" s="9"/>
      <c r="Q13" s="9" t="s">
        <v>15</v>
      </c>
      <c r="R13" s="36" t="s">
        <v>18</v>
      </c>
      <c r="S13" s="36">
        <v>5</v>
      </c>
      <c r="T13" s="13">
        <v>14500</v>
      </c>
      <c r="U13" s="13"/>
      <c r="V13" s="13">
        <v>4515</v>
      </c>
      <c r="W13" s="13">
        <f t="shared" si="1"/>
        <v>65467500</v>
      </c>
      <c r="X13" s="9"/>
      <c r="Y13" s="9"/>
      <c r="Z13" s="4"/>
    </row>
    <row r="14" spans="2:26">
      <c r="B14">
        <v>2</v>
      </c>
      <c r="C14" s="35">
        <v>42441</v>
      </c>
      <c r="D14" s="9" t="s">
        <v>105</v>
      </c>
      <c r="E14" s="9"/>
      <c r="F14" s="9" t="s">
        <v>15</v>
      </c>
      <c r="G14" s="36" t="s">
        <v>16</v>
      </c>
      <c r="H14" s="13">
        <v>134500</v>
      </c>
      <c r="I14" s="13">
        <v>3180</v>
      </c>
      <c r="J14" s="13">
        <f t="shared" si="0"/>
        <v>427710000</v>
      </c>
      <c r="N14" s="35">
        <v>42448</v>
      </c>
      <c r="O14" s="9" t="s">
        <v>169</v>
      </c>
      <c r="P14" s="9"/>
      <c r="Q14" s="9" t="s">
        <v>15</v>
      </c>
      <c r="R14" s="37" t="s">
        <v>18</v>
      </c>
      <c r="S14" s="37">
        <v>5</v>
      </c>
      <c r="T14" s="18">
        <v>10200</v>
      </c>
      <c r="U14" s="18">
        <f>T14+T13+T12</f>
        <v>45200</v>
      </c>
      <c r="V14" s="18">
        <v>4515</v>
      </c>
      <c r="W14" s="18">
        <f t="shared" si="1"/>
        <v>46053000</v>
      </c>
      <c r="X14" s="9" t="str">
        <f>R14</f>
        <v>Nafta Super TLP</v>
      </c>
      <c r="Y14" s="22">
        <f>SUM(W12:W14)</f>
        <v>204078000</v>
      </c>
      <c r="Z14" s="4"/>
    </row>
    <row r="15" spans="2:26">
      <c r="B15">
        <v>2</v>
      </c>
      <c r="C15" s="35">
        <v>42441</v>
      </c>
      <c r="D15" s="9" t="s">
        <v>105</v>
      </c>
      <c r="E15" s="9"/>
      <c r="F15" s="9" t="s">
        <v>15</v>
      </c>
      <c r="G15" s="36" t="s">
        <v>17</v>
      </c>
      <c r="H15" s="13">
        <v>108800</v>
      </c>
      <c r="I15" s="13">
        <v>3685</v>
      </c>
      <c r="J15" s="13">
        <f t="shared" si="0"/>
        <v>400928000</v>
      </c>
      <c r="N15" s="35">
        <v>42434</v>
      </c>
      <c r="O15" s="11" t="s">
        <v>28</v>
      </c>
      <c r="P15" s="9"/>
      <c r="Q15" s="9" t="s">
        <v>15</v>
      </c>
      <c r="R15" s="36" t="s">
        <v>17</v>
      </c>
      <c r="S15" s="36">
        <v>6</v>
      </c>
      <c r="T15" s="13">
        <v>89100</v>
      </c>
      <c r="U15" s="13"/>
      <c r="V15" s="13">
        <v>3685</v>
      </c>
      <c r="W15" s="13">
        <f t="shared" si="1"/>
        <v>328333500</v>
      </c>
      <c r="X15" s="9"/>
      <c r="Y15" s="9"/>
      <c r="Z15" s="4"/>
    </row>
    <row r="16" spans="2:26">
      <c r="B16">
        <v>2</v>
      </c>
      <c r="C16" s="35">
        <v>42441</v>
      </c>
      <c r="D16" s="9" t="s">
        <v>105</v>
      </c>
      <c r="E16" s="9"/>
      <c r="F16" s="9" t="s">
        <v>15</v>
      </c>
      <c r="G16" s="36" t="s">
        <v>18</v>
      </c>
      <c r="H16" s="13">
        <v>14500</v>
      </c>
      <c r="I16" s="13">
        <v>4515</v>
      </c>
      <c r="J16" s="13">
        <f t="shared" si="0"/>
        <v>65467500</v>
      </c>
      <c r="N16" s="35">
        <v>42441</v>
      </c>
      <c r="O16" s="9" t="s">
        <v>105</v>
      </c>
      <c r="P16" s="9"/>
      <c r="Q16" s="9" t="s">
        <v>15</v>
      </c>
      <c r="R16" s="36" t="s">
        <v>17</v>
      </c>
      <c r="S16" s="36">
        <v>6</v>
      </c>
      <c r="T16" s="13">
        <v>108800</v>
      </c>
      <c r="U16" s="13"/>
      <c r="V16" s="13">
        <v>3685</v>
      </c>
      <c r="W16" s="13">
        <f t="shared" si="1"/>
        <v>400928000</v>
      </c>
      <c r="X16" s="9"/>
      <c r="Y16" s="9"/>
      <c r="Z16" s="4"/>
    </row>
    <row r="17" spans="2:26">
      <c r="B17">
        <v>2</v>
      </c>
      <c r="C17" s="35">
        <v>42441</v>
      </c>
      <c r="D17" s="9" t="s">
        <v>105</v>
      </c>
      <c r="E17" s="9"/>
      <c r="F17" s="9" t="s">
        <v>15</v>
      </c>
      <c r="G17" s="36" t="s">
        <v>19</v>
      </c>
      <c r="H17" s="13">
        <v>117700</v>
      </c>
      <c r="I17" s="13">
        <v>3540</v>
      </c>
      <c r="J17" s="13">
        <f t="shared" si="0"/>
        <v>416658000</v>
      </c>
      <c r="N17" s="35">
        <v>42448</v>
      </c>
      <c r="O17" s="9" t="s">
        <v>169</v>
      </c>
      <c r="P17" s="9"/>
      <c r="Q17" s="9" t="s">
        <v>15</v>
      </c>
      <c r="R17" s="37" t="s">
        <v>17</v>
      </c>
      <c r="S17" s="37">
        <v>6</v>
      </c>
      <c r="T17" s="18">
        <v>109200</v>
      </c>
      <c r="U17" s="18"/>
      <c r="V17" s="18">
        <v>3685</v>
      </c>
      <c r="W17" s="18">
        <f t="shared" si="1"/>
        <v>402402000</v>
      </c>
      <c r="X17" s="9"/>
      <c r="Y17" s="9"/>
      <c r="Z17" s="4"/>
    </row>
    <row r="18" spans="2:26">
      <c r="B18">
        <v>2</v>
      </c>
      <c r="C18" s="35">
        <v>42441</v>
      </c>
      <c r="D18" s="9" t="s">
        <v>105</v>
      </c>
      <c r="E18" s="9"/>
      <c r="F18" s="9" t="s">
        <v>15</v>
      </c>
      <c r="G18" s="36" t="s">
        <v>29</v>
      </c>
      <c r="H18" s="13">
        <v>5200</v>
      </c>
      <c r="I18" s="13">
        <v>3850</v>
      </c>
      <c r="J18" s="13">
        <f t="shared" si="0"/>
        <v>20020000</v>
      </c>
      <c r="N18" s="35">
        <v>42455</v>
      </c>
      <c r="O18" s="9" t="s">
        <v>255</v>
      </c>
      <c r="P18" s="9"/>
      <c r="Q18" s="9" t="s">
        <v>15</v>
      </c>
      <c r="R18" s="36" t="s">
        <v>17</v>
      </c>
      <c r="S18" s="36">
        <v>6</v>
      </c>
      <c r="T18" s="13">
        <v>138300</v>
      </c>
      <c r="U18" s="13"/>
      <c r="V18" s="13">
        <v>3685</v>
      </c>
      <c r="W18" s="13">
        <f t="shared" si="1"/>
        <v>509635500</v>
      </c>
      <c r="X18" s="9"/>
      <c r="Y18" s="9"/>
    </row>
    <row r="19" spans="2:26">
      <c r="B19">
        <v>2</v>
      </c>
      <c r="C19" s="35">
        <v>42448</v>
      </c>
      <c r="D19" s="9" t="s">
        <v>169</v>
      </c>
      <c r="E19" s="9"/>
      <c r="F19" s="9" t="s">
        <v>15</v>
      </c>
      <c r="G19" s="37" t="s">
        <v>16</v>
      </c>
      <c r="H19" s="18">
        <v>113000</v>
      </c>
      <c r="I19" s="18">
        <v>3180</v>
      </c>
      <c r="J19" s="18">
        <f t="shared" si="0"/>
        <v>359340000</v>
      </c>
      <c r="N19" s="35">
        <v>42460</v>
      </c>
      <c r="O19" s="25" t="s">
        <v>328</v>
      </c>
      <c r="P19" s="25"/>
      <c r="Q19" s="25" t="s">
        <v>15</v>
      </c>
      <c r="R19" s="36" t="s">
        <v>17</v>
      </c>
      <c r="S19" s="36">
        <v>6</v>
      </c>
      <c r="T19" s="13">
        <v>80500</v>
      </c>
      <c r="U19" s="13">
        <f>T19+T18+T17+T16+T15</f>
        <v>525900</v>
      </c>
      <c r="V19" s="13">
        <v>3685</v>
      </c>
      <c r="W19" s="13">
        <f t="shared" si="1"/>
        <v>296642500</v>
      </c>
      <c r="X19" s="9" t="str">
        <f>R19</f>
        <v>Nafta Normal TLP</v>
      </c>
      <c r="Y19" s="22">
        <f>SUM(W15:W19)</f>
        <v>1937941500</v>
      </c>
    </row>
    <row r="20" spans="2:26">
      <c r="B20">
        <v>2</v>
      </c>
      <c r="C20" s="35">
        <v>42448</v>
      </c>
      <c r="D20" s="9" t="s">
        <v>169</v>
      </c>
      <c r="E20" s="9"/>
      <c r="F20" s="9" t="s">
        <v>15</v>
      </c>
      <c r="G20" s="37" t="s">
        <v>17</v>
      </c>
      <c r="H20" s="18">
        <v>109200</v>
      </c>
      <c r="I20" s="18">
        <v>3685</v>
      </c>
      <c r="J20" s="18">
        <f t="shared" si="0"/>
        <v>402402000</v>
      </c>
      <c r="N20" s="35">
        <v>42434</v>
      </c>
      <c r="O20" s="11" t="s">
        <v>28</v>
      </c>
      <c r="P20" s="9"/>
      <c r="Q20" s="9" t="s">
        <v>15</v>
      </c>
      <c r="R20" s="36" t="s">
        <v>19</v>
      </c>
      <c r="S20" s="36">
        <v>7</v>
      </c>
      <c r="T20" s="13">
        <v>106200</v>
      </c>
      <c r="U20" s="13"/>
      <c r="V20" s="13">
        <v>3540</v>
      </c>
      <c r="W20" s="13">
        <f t="shared" si="1"/>
        <v>375948000</v>
      </c>
      <c r="X20" s="9"/>
      <c r="Y20" s="9"/>
    </row>
    <row r="21" spans="2:26">
      <c r="B21">
        <v>2</v>
      </c>
      <c r="C21" s="35">
        <v>42448</v>
      </c>
      <c r="D21" s="9" t="s">
        <v>169</v>
      </c>
      <c r="E21" s="9"/>
      <c r="F21" s="9" t="s">
        <v>15</v>
      </c>
      <c r="G21" s="37" t="s">
        <v>18</v>
      </c>
      <c r="H21" s="18">
        <v>10200</v>
      </c>
      <c r="I21" s="18">
        <v>4515</v>
      </c>
      <c r="J21" s="18">
        <f t="shared" si="0"/>
        <v>46053000</v>
      </c>
      <c r="N21" s="35">
        <v>42434</v>
      </c>
      <c r="O21" s="9" t="s">
        <v>87</v>
      </c>
      <c r="P21" s="9"/>
      <c r="Q21" s="9" t="s">
        <v>15</v>
      </c>
      <c r="R21" s="36" t="s">
        <v>19</v>
      </c>
      <c r="S21" s="36">
        <v>7</v>
      </c>
      <c r="T21" s="13">
        <v>31600</v>
      </c>
      <c r="U21" s="13"/>
      <c r="V21" s="13">
        <v>3455</v>
      </c>
      <c r="W21" s="13">
        <f t="shared" si="1"/>
        <v>109178000</v>
      </c>
      <c r="X21" s="9"/>
      <c r="Y21" s="9"/>
    </row>
    <row r="22" spans="2:26">
      <c r="B22">
        <v>2</v>
      </c>
      <c r="C22" s="35">
        <v>42448</v>
      </c>
      <c r="D22" s="9" t="s">
        <v>169</v>
      </c>
      <c r="E22" s="9"/>
      <c r="F22" s="9" t="s">
        <v>15</v>
      </c>
      <c r="G22" s="37" t="s">
        <v>19</v>
      </c>
      <c r="H22" s="18">
        <v>202300</v>
      </c>
      <c r="I22" s="18">
        <v>3540</v>
      </c>
      <c r="J22" s="18">
        <f t="shared" si="0"/>
        <v>716142000</v>
      </c>
      <c r="N22" s="35">
        <v>42441</v>
      </c>
      <c r="O22" s="9" t="s">
        <v>98</v>
      </c>
      <c r="P22" s="9"/>
      <c r="Q22" s="9" t="s">
        <v>15</v>
      </c>
      <c r="R22" s="36" t="s">
        <v>19</v>
      </c>
      <c r="S22" s="36">
        <v>7</v>
      </c>
      <c r="T22" s="13">
        <v>65000</v>
      </c>
      <c r="U22" s="13"/>
      <c r="V22" s="13">
        <v>3355</v>
      </c>
      <c r="W22" s="13">
        <f t="shared" si="1"/>
        <v>218075000</v>
      </c>
      <c r="X22" s="9"/>
      <c r="Y22" s="9"/>
    </row>
    <row r="23" spans="2:26">
      <c r="B23">
        <v>2</v>
      </c>
      <c r="C23" s="35">
        <v>42448</v>
      </c>
      <c r="D23" s="9" t="s">
        <v>235</v>
      </c>
      <c r="E23" s="9"/>
      <c r="F23" s="9" t="s">
        <v>15</v>
      </c>
      <c r="G23" s="37" t="s">
        <v>19</v>
      </c>
      <c r="H23" s="18">
        <v>95900</v>
      </c>
      <c r="I23" s="18">
        <v>3355</v>
      </c>
      <c r="J23" s="18">
        <f t="shared" si="0"/>
        <v>321744500</v>
      </c>
      <c r="N23" s="35">
        <v>42441</v>
      </c>
      <c r="O23" s="9" t="s">
        <v>105</v>
      </c>
      <c r="P23" s="9"/>
      <c r="Q23" s="9" t="s">
        <v>15</v>
      </c>
      <c r="R23" s="36" t="s">
        <v>19</v>
      </c>
      <c r="S23" s="36">
        <v>7</v>
      </c>
      <c r="T23" s="13">
        <v>117700</v>
      </c>
      <c r="U23" s="13"/>
      <c r="V23" s="13">
        <v>3540</v>
      </c>
      <c r="W23" s="13">
        <f t="shared" si="1"/>
        <v>416658000</v>
      </c>
      <c r="X23" s="9"/>
      <c r="Y23" s="9"/>
    </row>
    <row r="24" spans="2:26">
      <c r="B24">
        <v>2</v>
      </c>
      <c r="C24" s="35">
        <v>42455</v>
      </c>
      <c r="D24" s="9" t="s">
        <v>248</v>
      </c>
      <c r="E24" s="9"/>
      <c r="F24" s="9" t="s">
        <v>15</v>
      </c>
      <c r="G24" s="37" t="s">
        <v>19</v>
      </c>
      <c r="H24" s="13">
        <v>45000</v>
      </c>
      <c r="I24" s="13">
        <v>3355</v>
      </c>
      <c r="J24" s="13">
        <f t="shared" si="0"/>
        <v>150975000</v>
      </c>
      <c r="N24" s="35">
        <v>42448</v>
      </c>
      <c r="O24" s="9" t="s">
        <v>169</v>
      </c>
      <c r="P24" s="9"/>
      <c r="Q24" s="9" t="s">
        <v>15</v>
      </c>
      <c r="R24" s="37" t="s">
        <v>19</v>
      </c>
      <c r="S24" s="37">
        <v>7</v>
      </c>
      <c r="T24" s="18">
        <v>202300</v>
      </c>
      <c r="U24" s="18"/>
      <c r="V24" s="18">
        <v>3540</v>
      </c>
      <c r="W24" s="18">
        <f t="shared" si="1"/>
        <v>716142000</v>
      </c>
      <c r="X24" s="9"/>
      <c r="Y24" s="9"/>
    </row>
    <row r="25" spans="2:26">
      <c r="B25">
        <v>2</v>
      </c>
      <c r="C25" s="35">
        <v>42455</v>
      </c>
      <c r="D25" s="9" t="s">
        <v>255</v>
      </c>
      <c r="E25" s="9"/>
      <c r="F25" s="9" t="s">
        <v>15</v>
      </c>
      <c r="G25" s="37" t="s">
        <v>16</v>
      </c>
      <c r="H25" s="13">
        <v>87600</v>
      </c>
      <c r="I25" s="13">
        <v>3180</v>
      </c>
      <c r="J25" s="13">
        <f t="shared" si="0"/>
        <v>278568000</v>
      </c>
      <c r="N25" s="35">
        <v>42448</v>
      </c>
      <c r="O25" s="9" t="s">
        <v>235</v>
      </c>
      <c r="P25" s="9"/>
      <c r="Q25" s="9" t="s">
        <v>15</v>
      </c>
      <c r="R25" s="37" t="s">
        <v>19</v>
      </c>
      <c r="S25" s="37">
        <v>7</v>
      </c>
      <c r="T25" s="18">
        <v>95900</v>
      </c>
      <c r="U25" s="18"/>
      <c r="V25" s="18">
        <v>3355</v>
      </c>
      <c r="W25" s="18">
        <f t="shared" si="1"/>
        <v>321744500</v>
      </c>
      <c r="X25" s="9"/>
      <c r="Y25" s="9"/>
    </row>
    <row r="26" spans="2:26">
      <c r="B26">
        <v>2</v>
      </c>
      <c r="C26" s="35">
        <v>42455</v>
      </c>
      <c r="D26" s="9" t="s">
        <v>255</v>
      </c>
      <c r="E26" s="9"/>
      <c r="F26" s="9" t="s">
        <v>15</v>
      </c>
      <c r="G26" s="36" t="s">
        <v>17</v>
      </c>
      <c r="H26" s="13">
        <v>138300</v>
      </c>
      <c r="I26" s="13">
        <v>3685</v>
      </c>
      <c r="J26" s="13">
        <f t="shared" si="0"/>
        <v>509635500</v>
      </c>
      <c r="N26" s="35">
        <v>42455</v>
      </c>
      <c r="O26" s="9" t="s">
        <v>248</v>
      </c>
      <c r="P26" s="9"/>
      <c r="Q26" s="9" t="s">
        <v>15</v>
      </c>
      <c r="R26" s="37" t="s">
        <v>19</v>
      </c>
      <c r="S26" s="37">
        <v>7</v>
      </c>
      <c r="T26" s="13">
        <v>45000</v>
      </c>
      <c r="U26" s="13"/>
      <c r="V26" s="13">
        <v>3355</v>
      </c>
      <c r="W26" s="13">
        <f t="shared" si="1"/>
        <v>150975000</v>
      </c>
      <c r="X26" s="9"/>
      <c r="Y26" s="9"/>
    </row>
    <row r="27" spans="2:26">
      <c r="B27">
        <v>2</v>
      </c>
      <c r="C27" s="35">
        <v>42455</v>
      </c>
      <c r="D27" s="9" t="s">
        <v>255</v>
      </c>
      <c r="E27" s="9"/>
      <c r="F27" s="9" t="s">
        <v>15</v>
      </c>
      <c r="G27" s="36" t="s">
        <v>19</v>
      </c>
      <c r="H27" s="13">
        <v>96900</v>
      </c>
      <c r="I27" s="13">
        <v>3540</v>
      </c>
      <c r="J27" s="13">
        <f t="shared" si="0"/>
        <v>343026000</v>
      </c>
      <c r="N27" s="35">
        <v>42455</v>
      </c>
      <c r="O27" s="9" t="s">
        <v>255</v>
      </c>
      <c r="P27" s="9"/>
      <c r="Q27" s="9" t="s">
        <v>15</v>
      </c>
      <c r="R27" s="36" t="s">
        <v>19</v>
      </c>
      <c r="S27" s="36">
        <v>7</v>
      </c>
      <c r="T27" s="13">
        <v>96900</v>
      </c>
      <c r="U27" s="13"/>
      <c r="V27" s="13">
        <v>3540</v>
      </c>
      <c r="W27" s="13">
        <f t="shared" si="1"/>
        <v>343026000</v>
      </c>
      <c r="X27" s="9"/>
      <c r="Y27" s="9"/>
    </row>
    <row r="28" spans="2:26">
      <c r="B28">
        <v>2</v>
      </c>
      <c r="C28" s="35">
        <v>42460</v>
      </c>
      <c r="D28" s="25" t="s">
        <v>320</v>
      </c>
      <c r="E28" s="25"/>
      <c r="F28" s="25" t="s">
        <v>15</v>
      </c>
      <c r="G28" s="36" t="s">
        <v>19</v>
      </c>
      <c r="H28" s="13">
        <v>61600</v>
      </c>
      <c r="I28" s="13">
        <v>3355</v>
      </c>
      <c r="J28" s="13">
        <f t="shared" si="0"/>
        <v>206668000</v>
      </c>
      <c r="N28" s="35">
        <v>42460</v>
      </c>
      <c r="O28" s="25" t="s">
        <v>320</v>
      </c>
      <c r="P28" s="25"/>
      <c r="Q28" s="25" t="s">
        <v>15</v>
      </c>
      <c r="R28" s="36" t="s">
        <v>19</v>
      </c>
      <c r="S28" s="36">
        <v>7</v>
      </c>
      <c r="T28" s="13">
        <v>61600</v>
      </c>
      <c r="U28" s="13"/>
      <c r="V28" s="13">
        <v>3355</v>
      </c>
      <c r="W28" s="13">
        <f t="shared" si="1"/>
        <v>206668000</v>
      </c>
      <c r="X28" s="9"/>
      <c r="Y28" s="9"/>
    </row>
    <row r="29" spans="2:26">
      <c r="B29">
        <v>2</v>
      </c>
      <c r="C29" s="35">
        <v>42460</v>
      </c>
      <c r="D29" s="25" t="s">
        <v>328</v>
      </c>
      <c r="E29" s="25"/>
      <c r="F29" s="25" t="s">
        <v>15</v>
      </c>
      <c r="G29" s="36" t="s">
        <v>16</v>
      </c>
      <c r="H29" s="13">
        <v>90500</v>
      </c>
      <c r="I29" s="13">
        <v>3180</v>
      </c>
      <c r="J29" s="13">
        <f t="shared" si="0"/>
        <v>287790000</v>
      </c>
      <c r="N29" s="35">
        <v>42460</v>
      </c>
      <c r="O29" s="25" t="s">
        <v>328</v>
      </c>
      <c r="P29" s="25"/>
      <c r="Q29" s="25" t="s">
        <v>15</v>
      </c>
      <c r="R29" s="36" t="s">
        <v>19</v>
      </c>
      <c r="S29" s="36">
        <v>7</v>
      </c>
      <c r="T29" s="13">
        <v>123600</v>
      </c>
      <c r="U29" s="13">
        <f>T29+T28+T27+T26+T25+T24+T23+T22+T21+T20</f>
        <v>945800</v>
      </c>
      <c r="V29" s="13">
        <v>3540</v>
      </c>
      <c r="W29" s="13">
        <f t="shared" si="1"/>
        <v>437544000</v>
      </c>
      <c r="X29" s="9" t="str">
        <f>R29</f>
        <v>Diesel Tipo I</v>
      </c>
      <c r="Y29" s="22">
        <f>SUM(W20:W29)</f>
        <v>3295958500</v>
      </c>
    </row>
    <row r="30" spans="2:26">
      <c r="B30">
        <v>2</v>
      </c>
      <c r="C30" s="35">
        <v>42460</v>
      </c>
      <c r="D30" s="25" t="s">
        <v>328</v>
      </c>
      <c r="E30" s="25"/>
      <c r="F30" s="25" t="s">
        <v>15</v>
      </c>
      <c r="G30" s="36" t="s">
        <v>17</v>
      </c>
      <c r="H30" s="13">
        <v>80500</v>
      </c>
      <c r="I30" s="13">
        <v>3685</v>
      </c>
      <c r="J30" s="13">
        <f t="shared" si="0"/>
        <v>296642500</v>
      </c>
      <c r="N30" s="35">
        <v>42434</v>
      </c>
      <c r="O30" s="11" t="s">
        <v>28</v>
      </c>
      <c r="P30" s="9"/>
      <c r="Q30" s="9" t="s">
        <v>15</v>
      </c>
      <c r="R30" s="36" t="s">
        <v>29</v>
      </c>
      <c r="S30" s="36">
        <v>8</v>
      </c>
      <c r="T30" s="13">
        <v>5200</v>
      </c>
      <c r="U30" s="13"/>
      <c r="V30" s="13">
        <v>3850</v>
      </c>
      <c r="W30" s="13">
        <f t="shared" si="1"/>
        <v>20020000</v>
      </c>
      <c r="X30" s="9"/>
      <c r="Y30" s="9"/>
    </row>
    <row r="31" spans="2:26">
      <c r="B31">
        <v>2</v>
      </c>
      <c r="C31" s="35">
        <v>42460</v>
      </c>
      <c r="D31" s="25" t="s">
        <v>328</v>
      </c>
      <c r="E31" s="25"/>
      <c r="F31" s="25" t="s">
        <v>15</v>
      </c>
      <c r="G31" s="36" t="s">
        <v>19</v>
      </c>
      <c r="H31" s="13">
        <v>123600</v>
      </c>
      <c r="I31" s="13">
        <v>3540</v>
      </c>
      <c r="J31" s="13">
        <f t="shared" si="0"/>
        <v>437544000</v>
      </c>
      <c r="N31" s="35">
        <v>42441</v>
      </c>
      <c r="O31" s="9" t="s">
        <v>105</v>
      </c>
      <c r="P31" s="9"/>
      <c r="Q31" s="9" t="s">
        <v>15</v>
      </c>
      <c r="R31" s="36" t="s">
        <v>29</v>
      </c>
      <c r="S31" s="36">
        <v>8</v>
      </c>
      <c r="T31" s="13">
        <v>5200</v>
      </c>
      <c r="U31" s="13"/>
      <c r="V31" s="13">
        <v>3850</v>
      </c>
      <c r="W31" s="13">
        <f t="shared" si="1"/>
        <v>20020000</v>
      </c>
      <c r="X31" s="9"/>
      <c r="Y31" s="9"/>
    </row>
    <row r="32" spans="2:26">
      <c r="B32">
        <v>2</v>
      </c>
      <c r="C32" s="35">
        <v>42460</v>
      </c>
      <c r="D32" s="25" t="s">
        <v>328</v>
      </c>
      <c r="E32" s="25"/>
      <c r="F32" s="25" t="s">
        <v>15</v>
      </c>
      <c r="G32" s="36" t="s">
        <v>29</v>
      </c>
      <c r="H32" s="13">
        <v>5200</v>
      </c>
      <c r="I32" s="13">
        <v>3850</v>
      </c>
      <c r="J32" s="13">
        <f t="shared" si="0"/>
        <v>20020000</v>
      </c>
      <c r="N32" s="35">
        <v>42460</v>
      </c>
      <c r="O32" s="25" t="s">
        <v>328</v>
      </c>
      <c r="P32" s="25"/>
      <c r="Q32" s="25" t="s">
        <v>15</v>
      </c>
      <c r="R32" s="36" t="s">
        <v>29</v>
      </c>
      <c r="S32" s="36">
        <v>8</v>
      </c>
      <c r="T32" s="13">
        <v>5200</v>
      </c>
      <c r="U32" s="13">
        <f>T32+T31+T30</f>
        <v>15600</v>
      </c>
      <c r="V32" s="13">
        <v>3850</v>
      </c>
      <c r="W32" s="13">
        <f t="shared" si="1"/>
        <v>20020000</v>
      </c>
      <c r="X32" s="9" t="str">
        <f>R32</f>
        <v>Diesel Tipo I Extra TLP</v>
      </c>
      <c r="Y32" s="22">
        <f>SUM(W30:W32)</f>
        <v>60060000</v>
      </c>
    </row>
    <row r="33" spans="3:25">
      <c r="H33" s="22">
        <f>SUM(H7:H32)</f>
        <v>2030000</v>
      </c>
      <c r="I33" s="22"/>
      <c r="J33" s="22">
        <f>SUM(J7:J32)</f>
        <v>7080088000</v>
      </c>
      <c r="T33" s="22">
        <f>SUM(T7:T32)</f>
        <v>2030000</v>
      </c>
      <c r="U33" s="22">
        <f>SUM(U7:U32)</f>
        <v>2030000</v>
      </c>
      <c r="V33" s="22"/>
      <c r="W33" s="22">
        <f>SUM(W7:W32)</f>
        <v>7080088000</v>
      </c>
      <c r="X33" s="9"/>
      <c r="Y33" s="22">
        <f>SUM(Y32,Y29,Y19,Y14,Y11)</f>
        <v>7080088000</v>
      </c>
    </row>
    <row r="39" spans="3:25">
      <c r="C39" s="9" t="s">
        <v>7</v>
      </c>
      <c r="D39" s="9" t="s">
        <v>0</v>
      </c>
      <c r="E39" s="9" t="s">
        <v>380</v>
      </c>
      <c r="F39" s="9" t="s">
        <v>381</v>
      </c>
      <c r="G39" s="9" t="s">
        <v>6</v>
      </c>
      <c r="H39" s="9" t="s">
        <v>5</v>
      </c>
      <c r="I39" s="9" t="s">
        <v>8</v>
      </c>
      <c r="J39" s="9" t="s">
        <v>3</v>
      </c>
      <c r="K39" s="25" t="s">
        <v>370</v>
      </c>
      <c r="L39" s="25" t="s">
        <v>378</v>
      </c>
    </row>
    <row r="40" spans="3:25">
      <c r="C40" s="35">
        <v>42434</v>
      </c>
      <c r="D40" s="11" t="s">
        <v>28</v>
      </c>
      <c r="E40" s="9"/>
      <c r="F40" s="9" t="s">
        <v>15</v>
      </c>
      <c r="G40" s="36" t="s">
        <v>16</v>
      </c>
      <c r="H40" s="13">
        <v>71900</v>
      </c>
      <c r="I40" s="13">
        <v>3180</v>
      </c>
      <c r="J40" s="13">
        <f t="shared" ref="J40:J65" si="2">H40*I40</f>
        <v>228642000</v>
      </c>
      <c r="K40" s="9"/>
      <c r="L40" s="9"/>
    </row>
    <row r="41" spans="3:25">
      <c r="C41" s="35">
        <v>42434</v>
      </c>
      <c r="D41" s="11" t="s">
        <v>28</v>
      </c>
      <c r="E41" s="9"/>
      <c r="F41" s="9" t="s">
        <v>15</v>
      </c>
      <c r="G41" s="36" t="s">
        <v>17</v>
      </c>
      <c r="H41" s="13">
        <v>89100</v>
      </c>
      <c r="I41" s="13">
        <v>3685</v>
      </c>
      <c r="J41" s="13">
        <f t="shared" si="2"/>
        <v>328333500</v>
      </c>
      <c r="K41" s="9"/>
      <c r="L41" s="9"/>
    </row>
    <row r="42" spans="3:25">
      <c r="C42" s="35">
        <v>42434</v>
      </c>
      <c r="D42" s="11" t="s">
        <v>28</v>
      </c>
      <c r="E42" s="9"/>
      <c r="F42" s="9" t="s">
        <v>15</v>
      </c>
      <c r="G42" s="36" t="s">
        <v>18</v>
      </c>
      <c r="H42" s="13">
        <v>20500</v>
      </c>
      <c r="I42" s="13">
        <v>4515</v>
      </c>
      <c r="J42" s="13">
        <f t="shared" si="2"/>
        <v>92557500</v>
      </c>
      <c r="K42" s="9"/>
      <c r="L42" s="9"/>
    </row>
    <row r="43" spans="3:25">
      <c r="C43" s="35">
        <v>42434</v>
      </c>
      <c r="D43" s="11" t="s">
        <v>28</v>
      </c>
      <c r="E43" s="9"/>
      <c r="F43" s="9" t="s">
        <v>15</v>
      </c>
      <c r="G43" s="36" t="s">
        <v>19</v>
      </c>
      <c r="H43" s="13">
        <v>106200</v>
      </c>
      <c r="I43" s="13">
        <v>3540</v>
      </c>
      <c r="J43" s="13">
        <f t="shared" si="2"/>
        <v>375948000</v>
      </c>
      <c r="K43" s="9"/>
      <c r="L43" s="9"/>
    </row>
    <row r="44" spans="3:25">
      <c r="C44" s="35">
        <v>42434</v>
      </c>
      <c r="D44" s="11" t="s">
        <v>28</v>
      </c>
      <c r="E44" s="9"/>
      <c r="F44" s="9" t="s">
        <v>15</v>
      </c>
      <c r="G44" s="36" t="s">
        <v>29</v>
      </c>
      <c r="H44" s="13">
        <v>5200</v>
      </c>
      <c r="I44" s="13">
        <v>3850</v>
      </c>
      <c r="J44" s="13">
        <f t="shared" si="2"/>
        <v>20020000</v>
      </c>
      <c r="K44" s="9"/>
      <c r="L44" s="9"/>
    </row>
    <row r="45" spans="3:25">
      <c r="C45" s="35">
        <v>42434</v>
      </c>
      <c r="D45" s="9" t="s">
        <v>87</v>
      </c>
      <c r="E45" s="9"/>
      <c r="F45" s="9" t="s">
        <v>15</v>
      </c>
      <c r="G45" s="36" t="s">
        <v>19</v>
      </c>
      <c r="H45" s="13">
        <v>31600</v>
      </c>
      <c r="I45" s="13">
        <v>3455</v>
      </c>
      <c r="J45" s="13">
        <f t="shared" si="2"/>
        <v>109178000</v>
      </c>
      <c r="K45" s="9">
        <v>5</v>
      </c>
      <c r="L45" s="22">
        <f>J45+J44+J43+J42+J41+J40</f>
        <v>1154679000</v>
      </c>
    </row>
    <row r="46" spans="3:25">
      <c r="C46" s="35">
        <v>42441</v>
      </c>
      <c r="D46" s="9" t="s">
        <v>98</v>
      </c>
      <c r="E46" s="9"/>
      <c r="F46" s="9" t="s">
        <v>15</v>
      </c>
      <c r="G46" s="36" t="s">
        <v>19</v>
      </c>
      <c r="H46" s="13">
        <v>65000</v>
      </c>
      <c r="I46" s="13">
        <v>3355</v>
      </c>
      <c r="J46" s="13">
        <f t="shared" si="2"/>
        <v>218075000</v>
      </c>
      <c r="K46" s="9"/>
      <c r="L46" s="9"/>
    </row>
    <row r="47" spans="3:25">
      <c r="C47" s="35">
        <v>42441</v>
      </c>
      <c r="D47" s="9" t="s">
        <v>105</v>
      </c>
      <c r="E47" s="9"/>
      <c r="F47" s="9" t="s">
        <v>15</v>
      </c>
      <c r="G47" s="36" t="s">
        <v>16</v>
      </c>
      <c r="H47" s="13">
        <v>134500</v>
      </c>
      <c r="I47" s="13">
        <v>3180</v>
      </c>
      <c r="J47" s="13">
        <f t="shared" si="2"/>
        <v>427710000</v>
      </c>
      <c r="K47" s="9"/>
      <c r="L47" s="9"/>
    </row>
    <row r="48" spans="3:25">
      <c r="C48" s="35">
        <v>42441</v>
      </c>
      <c r="D48" s="9" t="s">
        <v>105</v>
      </c>
      <c r="E48" s="9"/>
      <c r="F48" s="9" t="s">
        <v>15</v>
      </c>
      <c r="G48" s="36" t="s">
        <v>17</v>
      </c>
      <c r="H48" s="13">
        <v>108800</v>
      </c>
      <c r="I48" s="13">
        <v>3685</v>
      </c>
      <c r="J48" s="13">
        <f t="shared" si="2"/>
        <v>400928000</v>
      </c>
      <c r="K48" s="9"/>
      <c r="L48" s="9"/>
    </row>
    <row r="49" spans="3:12">
      <c r="C49" s="35">
        <v>42441</v>
      </c>
      <c r="D49" s="9" t="s">
        <v>105</v>
      </c>
      <c r="E49" s="9"/>
      <c r="F49" s="9" t="s">
        <v>15</v>
      </c>
      <c r="G49" s="36" t="s">
        <v>18</v>
      </c>
      <c r="H49" s="13">
        <v>14500</v>
      </c>
      <c r="I49" s="13">
        <v>4515</v>
      </c>
      <c r="J49" s="13">
        <f t="shared" si="2"/>
        <v>65467500</v>
      </c>
      <c r="K49" s="9"/>
      <c r="L49" s="9"/>
    </row>
    <row r="50" spans="3:12">
      <c r="C50" s="35">
        <v>42441</v>
      </c>
      <c r="D50" s="9" t="s">
        <v>105</v>
      </c>
      <c r="E50" s="9"/>
      <c r="F50" s="9" t="s">
        <v>15</v>
      </c>
      <c r="G50" s="36" t="s">
        <v>19</v>
      </c>
      <c r="H50" s="13">
        <v>117700</v>
      </c>
      <c r="I50" s="13">
        <v>3540</v>
      </c>
      <c r="J50" s="13">
        <f t="shared" si="2"/>
        <v>416658000</v>
      </c>
      <c r="K50" s="9"/>
      <c r="L50" s="9"/>
    </row>
    <row r="51" spans="3:12">
      <c r="C51" s="35">
        <v>42441</v>
      </c>
      <c r="D51" s="9" t="s">
        <v>105</v>
      </c>
      <c r="E51" s="9"/>
      <c r="F51" s="9" t="s">
        <v>15</v>
      </c>
      <c r="G51" s="36" t="s">
        <v>29</v>
      </c>
      <c r="H51" s="13">
        <v>5200</v>
      </c>
      <c r="I51" s="13">
        <v>3850</v>
      </c>
      <c r="J51" s="13">
        <f t="shared" si="2"/>
        <v>20020000</v>
      </c>
      <c r="K51" s="9">
        <v>12</v>
      </c>
      <c r="L51" s="22">
        <f>J51+J50+J49+J48+J47+J46</f>
        <v>1548858500</v>
      </c>
    </row>
    <row r="52" spans="3:12">
      <c r="C52" s="35">
        <v>42448</v>
      </c>
      <c r="D52" s="9" t="s">
        <v>169</v>
      </c>
      <c r="E52" s="9"/>
      <c r="F52" s="9" t="s">
        <v>15</v>
      </c>
      <c r="G52" s="37" t="s">
        <v>16</v>
      </c>
      <c r="H52" s="18">
        <v>113000</v>
      </c>
      <c r="I52" s="18">
        <v>3180</v>
      </c>
      <c r="J52" s="18">
        <f t="shared" si="2"/>
        <v>359340000</v>
      </c>
      <c r="K52" s="9"/>
      <c r="L52" s="9"/>
    </row>
    <row r="53" spans="3:12">
      <c r="C53" s="35">
        <v>42448</v>
      </c>
      <c r="D53" s="9" t="s">
        <v>169</v>
      </c>
      <c r="E53" s="9"/>
      <c r="F53" s="9" t="s">
        <v>15</v>
      </c>
      <c r="G53" s="37" t="s">
        <v>17</v>
      </c>
      <c r="H53" s="18">
        <v>109200</v>
      </c>
      <c r="I53" s="18">
        <v>3685</v>
      </c>
      <c r="J53" s="18">
        <f t="shared" si="2"/>
        <v>402402000</v>
      </c>
      <c r="K53" s="9"/>
      <c r="L53" s="9"/>
    </row>
    <row r="54" spans="3:12">
      <c r="C54" s="35">
        <v>42448</v>
      </c>
      <c r="D54" s="9" t="s">
        <v>169</v>
      </c>
      <c r="E54" s="9"/>
      <c r="F54" s="9" t="s">
        <v>15</v>
      </c>
      <c r="G54" s="37" t="s">
        <v>18</v>
      </c>
      <c r="H54" s="18">
        <v>10200</v>
      </c>
      <c r="I54" s="18">
        <v>4515</v>
      </c>
      <c r="J54" s="18">
        <f t="shared" si="2"/>
        <v>46053000</v>
      </c>
      <c r="K54" s="9"/>
      <c r="L54" s="9"/>
    </row>
    <row r="55" spans="3:12">
      <c r="C55" s="35">
        <v>42448</v>
      </c>
      <c r="D55" s="9" t="s">
        <v>169</v>
      </c>
      <c r="E55" s="9"/>
      <c r="F55" s="9" t="s">
        <v>15</v>
      </c>
      <c r="G55" s="37" t="s">
        <v>19</v>
      </c>
      <c r="H55" s="18">
        <v>202300</v>
      </c>
      <c r="I55" s="18">
        <v>3540</v>
      </c>
      <c r="J55" s="18">
        <f t="shared" si="2"/>
        <v>716142000</v>
      </c>
      <c r="K55" s="9"/>
      <c r="L55" s="9"/>
    </row>
    <row r="56" spans="3:12">
      <c r="C56" s="35">
        <v>42448</v>
      </c>
      <c r="D56" s="9" t="s">
        <v>235</v>
      </c>
      <c r="E56" s="9"/>
      <c r="F56" s="9" t="s">
        <v>15</v>
      </c>
      <c r="G56" s="37" t="s">
        <v>19</v>
      </c>
      <c r="H56" s="18">
        <v>95900</v>
      </c>
      <c r="I56" s="18">
        <v>3355</v>
      </c>
      <c r="J56" s="18">
        <f t="shared" si="2"/>
        <v>321744500</v>
      </c>
      <c r="K56" s="9">
        <v>19</v>
      </c>
      <c r="L56" s="22">
        <f>J56+J55+J54+J53+J52</f>
        <v>1845681500</v>
      </c>
    </row>
    <row r="57" spans="3:12">
      <c r="C57" s="35">
        <v>42455</v>
      </c>
      <c r="D57" s="9" t="s">
        <v>248</v>
      </c>
      <c r="E57" s="9"/>
      <c r="F57" s="9" t="s">
        <v>15</v>
      </c>
      <c r="G57" s="37" t="s">
        <v>19</v>
      </c>
      <c r="H57" s="13">
        <v>45000</v>
      </c>
      <c r="I57" s="13">
        <v>3355</v>
      </c>
      <c r="J57" s="13">
        <f t="shared" si="2"/>
        <v>150975000</v>
      </c>
      <c r="K57" s="9"/>
      <c r="L57" s="9"/>
    </row>
    <row r="58" spans="3:12">
      <c r="C58" s="35">
        <v>42455</v>
      </c>
      <c r="D58" s="9" t="s">
        <v>255</v>
      </c>
      <c r="E58" s="9"/>
      <c r="F58" s="9" t="s">
        <v>15</v>
      </c>
      <c r="G58" s="37" t="s">
        <v>16</v>
      </c>
      <c r="H58" s="13">
        <v>87600</v>
      </c>
      <c r="I58" s="13">
        <v>3180</v>
      </c>
      <c r="J58" s="13">
        <f t="shared" si="2"/>
        <v>278568000</v>
      </c>
      <c r="K58" s="9"/>
      <c r="L58" s="9"/>
    </row>
    <row r="59" spans="3:12">
      <c r="C59" s="35">
        <v>42455</v>
      </c>
      <c r="D59" s="9" t="s">
        <v>255</v>
      </c>
      <c r="E59" s="9"/>
      <c r="F59" s="9" t="s">
        <v>15</v>
      </c>
      <c r="G59" s="36" t="s">
        <v>17</v>
      </c>
      <c r="H59" s="13">
        <v>138300</v>
      </c>
      <c r="I59" s="13">
        <v>3685</v>
      </c>
      <c r="J59" s="13">
        <f t="shared" si="2"/>
        <v>509635500</v>
      </c>
      <c r="K59" s="9"/>
      <c r="L59" s="9"/>
    </row>
    <row r="60" spans="3:12">
      <c r="C60" s="35">
        <v>42455</v>
      </c>
      <c r="D60" s="9" t="s">
        <v>255</v>
      </c>
      <c r="E60" s="9"/>
      <c r="F60" s="9" t="s">
        <v>15</v>
      </c>
      <c r="G60" s="36" t="s">
        <v>19</v>
      </c>
      <c r="H60" s="13">
        <v>96900</v>
      </c>
      <c r="I60" s="13">
        <v>3540</v>
      </c>
      <c r="J60" s="13">
        <f t="shared" si="2"/>
        <v>343026000</v>
      </c>
      <c r="K60" s="9">
        <v>26</v>
      </c>
      <c r="L60" s="22">
        <f>J60+J59+J58+J57</f>
        <v>1282204500</v>
      </c>
    </row>
    <row r="61" spans="3:12">
      <c r="C61" s="35">
        <v>42460</v>
      </c>
      <c r="D61" s="25" t="s">
        <v>320</v>
      </c>
      <c r="E61" s="25"/>
      <c r="F61" s="25" t="s">
        <v>15</v>
      </c>
      <c r="G61" s="36" t="s">
        <v>19</v>
      </c>
      <c r="H61" s="13">
        <v>61600</v>
      </c>
      <c r="I61" s="13">
        <v>3355</v>
      </c>
      <c r="J61" s="13">
        <f t="shared" si="2"/>
        <v>206668000</v>
      </c>
      <c r="K61" s="9"/>
      <c r="L61" s="9"/>
    </row>
    <row r="62" spans="3:12">
      <c r="C62" s="35">
        <v>42460</v>
      </c>
      <c r="D62" s="25" t="s">
        <v>328</v>
      </c>
      <c r="E62" s="25"/>
      <c r="F62" s="25" t="s">
        <v>15</v>
      </c>
      <c r="G62" s="36" t="s">
        <v>16</v>
      </c>
      <c r="H62" s="13">
        <v>90500</v>
      </c>
      <c r="I62" s="13">
        <v>3180</v>
      </c>
      <c r="J62" s="13">
        <f t="shared" si="2"/>
        <v>287790000</v>
      </c>
      <c r="K62" s="9"/>
      <c r="L62" s="9"/>
    </row>
    <row r="63" spans="3:12">
      <c r="C63" s="35">
        <v>42460</v>
      </c>
      <c r="D63" s="25" t="s">
        <v>328</v>
      </c>
      <c r="E63" s="25"/>
      <c r="F63" s="25" t="s">
        <v>15</v>
      </c>
      <c r="G63" s="36" t="s">
        <v>17</v>
      </c>
      <c r="H63" s="13">
        <v>80500</v>
      </c>
      <c r="I63" s="13">
        <v>3685</v>
      </c>
      <c r="J63" s="13">
        <f t="shared" si="2"/>
        <v>296642500</v>
      </c>
      <c r="K63" s="9"/>
      <c r="L63" s="9"/>
    </row>
    <row r="64" spans="3:12">
      <c r="C64" s="35">
        <v>42460</v>
      </c>
      <c r="D64" s="25" t="s">
        <v>328</v>
      </c>
      <c r="E64" s="25"/>
      <c r="F64" s="25" t="s">
        <v>15</v>
      </c>
      <c r="G64" s="36" t="s">
        <v>19</v>
      </c>
      <c r="H64" s="13">
        <v>123600</v>
      </c>
      <c r="I64" s="13">
        <v>3540</v>
      </c>
      <c r="J64" s="13">
        <f t="shared" si="2"/>
        <v>437544000</v>
      </c>
      <c r="K64" s="9"/>
      <c r="L64" s="9"/>
    </row>
    <row r="65" spans="3:12">
      <c r="C65" s="35">
        <v>42460</v>
      </c>
      <c r="D65" s="25" t="s">
        <v>328</v>
      </c>
      <c r="E65" s="25"/>
      <c r="F65" s="25" t="s">
        <v>15</v>
      </c>
      <c r="G65" s="36" t="s">
        <v>29</v>
      </c>
      <c r="H65" s="13">
        <v>5200</v>
      </c>
      <c r="I65" s="13">
        <v>3850</v>
      </c>
      <c r="J65" s="13">
        <f t="shared" si="2"/>
        <v>20020000</v>
      </c>
      <c r="K65" s="9">
        <v>31</v>
      </c>
      <c r="L65" s="22">
        <f>J65+J64+J63+J62+J61</f>
        <v>1248664500</v>
      </c>
    </row>
    <row r="66" spans="3:12">
      <c r="H66" s="22">
        <f>SUM(H40:H65)</f>
        <v>2030000</v>
      </c>
      <c r="I66" s="22"/>
      <c r="J66" s="22">
        <f>SUM(J40:J65)</f>
        <v>7080088000</v>
      </c>
      <c r="K66" s="9"/>
      <c r="L66" s="22">
        <f>SUM(L40:L65)</f>
        <v>7080088000</v>
      </c>
    </row>
  </sheetData>
  <sortState ref="N7:W32">
    <sortCondition ref="S7:S32"/>
  </sortState>
  <mergeCells count="1">
    <mergeCell ref="C4:J4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B3:N35"/>
  <sheetViews>
    <sheetView topLeftCell="A19" workbookViewId="0">
      <selection activeCell="O32" sqref="O32:Q33"/>
    </sheetView>
  </sheetViews>
  <sheetFormatPr baseColWidth="10" defaultRowHeight="15"/>
  <cols>
    <col min="3" max="3" width="9" bestFit="1" customWidth="1"/>
    <col min="4" max="4" width="11.28515625" bestFit="1" customWidth="1"/>
    <col min="5" max="5" width="6.28515625" bestFit="1" customWidth="1"/>
    <col min="6" max="6" width="8.28515625" bestFit="1" customWidth="1"/>
    <col min="7" max="7" width="11" bestFit="1" customWidth="1"/>
    <col min="8" max="9" width="6.5703125" bestFit="1" customWidth="1"/>
    <col min="10" max="10" width="10.42578125" bestFit="1" customWidth="1"/>
    <col min="11" max="11" width="5.7109375" bestFit="1" customWidth="1"/>
    <col min="12" max="12" width="10.42578125" bestFit="1" customWidth="1"/>
    <col min="14" max="14" width="12.5703125" bestFit="1" customWidth="1"/>
  </cols>
  <sheetData>
    <row r="3" spans="2:10" ht="15.75" thickBot="1"/>
    <row r="4" spans="2:10" ht="19.5" thickBot="1">
      <c r="C4" s="126" t="s">
        <v>11</v>
      </c>
      <c r="D4" s="127"/>
      <c r="E4" s="127"/>
      <c r="F4" s="127"/>
      <c r="G4" s="127"/>
      <c r="H4" s="127"/>
      <c r="I4" s="127"/>
      <c r="J4" s="128"/>
    </row>
    <row r="6" spans="2:10">
      <c r="C6" s="9" t="s">
        <v>7</v>
      </c>
      <c r="D6" s="9" t="s">
        <v>0</v>
      </c>
      <c r="E6" s="9" t="s">
        <v>380</v>
      </c>
      <c r="F6" s="9" t="s">
        <v>381</v>
      </c>
      <c r="G6" s="9" t="s">
        <v>6</v>
      </c>
      <c r="H6" s="9" t="s">
        <v>5</v>
      </c>
      <c r="I6" s="9" t="s">
        <v>8</v>
      </c>
      <c r="J6" s="9" t="s">
        <v>3</v>
      </c>
    </row>
    <row r="7" spans="2:10">
      <c r="B7">
        <v>4</v>
      </c>
      <c r="C7" s="35">
        <v>42443</v>
      </c>
      <c r="D7" s="9" t="s">
        <v>160</v>
      </c>
      <c r="E7" s="9"/>
      <c r="F7" s="9" t="s">
        <v>11</v>
      </c>
      <c r="G7" s="36" t="s">
        <v>12</v>
      </c>
      <c r="H7" s="13">
        <v>15827</v>
      </c>
      <c r="I7" s="13">
        <v>3530.97</v>
      </c>
      <c r="J7" s="13">
        <f>H7*I7</f>
        <v>55884662.189999998</v>
      </c>
    </row>
    <row r="8" spans="2:10">
      <c r="B8">
        <v>4</v>
      </c>
      <c r="C8" s="35">
        <v>42436</v>
      </c>
      <c r="D8" s="9" t="s">
        <v>164</v>
      </c>
      <c r="E8" s="9"/>
      <c r="F8" s="9" t="s">
        <v>11</v>
      </c>
      <c r="G8" s="36" t="s">
        <v>165</v>
      </c>
      <c r="H8" s="13">
        <v>15300</v>
      </c>
      <c r="I8" s="13">
        <v>3796.46</v>
      </c>
      <c r="J8" s="13">
        <f>H8*I8</f>
        <v>58085838</v>
      </c>
    </row>
    <row r="9" spans="2:10">
      <c r="B9">
        <v>4</v>
      </c>
      <c r="C9" s="35">
        <v>42460</v>
      </c>
      <c r="D9" s="9" t="s">
        <v>308</v>
      </c>
      <c r="E9" s="9"/>
      <c r="F9" s="9" t="s">
        <v>11</v>
      </c>
      <c r="G9" s="36" t="s">
        <v>12</v>
      </c>
      <c r="H9" s="13">
        <v>9801</v>
      </c>
      <c r="I9" s="13">
        <v>3530.97</v>
      </c>
      <c r="J9" s="13">
        <f>H9*I9</f>
        <v>34607036.969999999</v>
      </c>
    </row>
    <row r="10" spans="2:10">
      <c r="B10">
        <v>4</v>
      </c>
      <c r="C10" s="35">
        <v>42460</v>
      </c>
      <c r="D10" s="9" t="s">
        <v>308</v>
      </c>
      <c r="E10" s="9"/>
      <c r="F10" s="9" t="s">
        <v>11</v>
      </c>
      <c r="G10" s="36" t="s">
        <v>309</v>
      </c>
      <c r="H10" s="13">
        <v>4304</v>
      </c>
      <c r="I10" s="13">
        <v>4482.76</v>
      </c>
      <c r="J10" s="13">
        <f>H10*I10</f>
        <v>19293799.039999999</v>
      </c>
    </row>
    <row r="11" spans="2:10">
      <c r="B11">
        <v>4</v>
      </c>
      <c r="C11" s="35">
        <v>42460</v>
      </c>
      <c r="D11" s="9" t="s">
        <v>308</v>
      </c>
      <c r="E11" s="9"/>
      <c r="F11" s="9" t="s">
        <v>11</v>
      </c>
      <c r="G11" s="36" t="s">
        <v>165</v>
      </c>
      <c r="H11" s="13">
        <v>47210</v>
      </c>
      <c r="I11" s="13">
        <v>3796.46</v>
      </c>
      <c r="J11" s="13">
        <f>H11*I11</f>
        <v>179230876.59999999</v>
      </c>
    </row>
    <row r="12" spans="2:10">
      <c r="H12" s="22">
        <f>SUM(H7:H11)</f>
        <v>92442</v>
      </c>
      <c r="I12" s="22"/>
      <c r="J12" s="22">
        <f>SUM(J7:J11)</f>
        <v>347102212.79999995</v>
      </c>
    </row>
    <row r="17" spans="3:14">
      <c r="C17" s="9" t="s">
        <v>7</v>
      </c>
      <c r="D17" s="9" t="s">
        <v>0</v>
      </c>
      <c r="E17" s="9" t="s">
        <v>380</v>
      </c>
      <c r="F17" s="9" t="s">
        <v>381</v>
      </c>
      <c r="G17" s="9" t="s">
        <v>6</v>
      </c>
      <c r="H17" s="9" t="s">
        <v>5</v>
      </c>
      <c r="I17" s="9" t="s">
        <v>8</v>
      </c>
      <c r="J17" s="9" t="s">
        <v>3</v>
      </c>
      <c r="K17" s="25" t="s">
        <v>370</v>
      </c>
      <c r="L17" s="25" t="s">
        <v>377</v>
      </c>
    </row>
    <row r="18" spans="3:14">
      <c r="C18" s="35">
        <v>42436</v>
      </c>
      <c r="D18" s="9" t="s">
        <v>164</v>
      </c>
      <c r="E18" s="9"/>
      <c r="F18" s="9" t="s">
        <v>11</v>
      </c>
      <c r="G18" s="36" t="s">
        <v>165</v>
      </c>
      <c r="H18" s="13">
        <v>15300</v>
      </c>
      <c r="I18" s="13">
        <v>3796.46</v>
      </c>
      <c r="J18" s="13">
        <f>H18*I18</f>
        <v>58085838</v>
      </c>
      <c r="K18" s="9">
        <v>7</v>
      </c>
      <c r="L18" s="22">
        <f>J18</f>
        <v>58085838</v>
      </c>
    </row>
    <row r="19" spans="3:14">
      <c r="C19" s="35">
        <v>42443</v>
      </c>
      <c r="D19" s="9" t="s">
        <v>160</v>
      </c>
      <c r="E19" s="9"/>
      <c r="F19" s="9" t="s">
        <v>11</v>
      </c>
      <c r="G19" s="36" t="s">
        <v>12</v>
      </c>
      <c r="H19" s="13">
        <v>15827</v>
      </c>
      <c r="I19" s="13">
        <v>3530.97</v>
      </c>
      <c r="J19" s="13">
        <f>H19*I19</f>
        <v>55884662.189999998</v>
      </c>
      <c r="K19" s="9">
        <v>14</v>
      </c>
      <c r="L19" s="22">
        <f>J19</f>
        <v>55884662.189999998</v>
      </c>
    </row>
    <row r="20" spans="3:14">
      <c r="C20" s="35">
        <v>42460</v>
      </c>
      <c r="D20" s="9" t="s">
        <v>308</v>
      </c>
      <c r="E20" s="9"/>
      <c r="F20" s="9" t="s">
        <v>11</v>
      </c>
      <c r="G20" s="36" t="s">
        <v>12</v>
      </c>
      <c r="H20" s="13">
        <v>9801</v>
      </c>
      <c r="I20" s="13">
        <v>3530.97</v>
      </c>
      <c r="J20" s="13">
        <f>H20*I20</f>
        <v>34607036.969999999</v>
      </c>
      <c r="K20" s="9"/>
      <c r="L20" s="9"/>
    </row>
    <row r="21" spans="3:14">
      <c r="C21" s="35">
        <v>42460</v>
      </c>
      <c r="D21" s="9" t="s">
        <v>308</v>
      </c>
      <c r="E21" s="9"/>
      <c r="F21" s="9" t="s">
        <v>11</v>
      </c>
      <c r="G21" s="36" t="s">
        <v>309</v>
      </c>
      <c r="H21" s="13">
        <v>4304</v>
      </c>
      <c r="I21" s="13">
        <v>4482.76</v>
      </c>
      <c r="J21" s="13">
        <f>H21*I21</f>
        <v>19293799.039999999</v>
      </c>
      <c r="K21" s="9"/>
      <c r="L21" s="9"/>
    </row>
    <row r="22" spans="3:14">
      <c r="C22" s="35">
        <v>42460</v>
      </c>
      <c r="D22" s="9" t="s">
        <v>308</v>
      </c>
      <c r="E22" s="9"/>
      <c r="F22" s="9" t="s">
        <v>11</v>
      </c>
      <c r="G22" s="36" t="s">
        <v>165</v>
      </c>
      <c r="H22" s="13">
        <v>47210</v>
      </c>
      <c r="I22" s="13">
        <v>3796.46</v>
      </c>
      <c r="J22" s="13">
        <f>H22*I22</f>
        <v>179230876.59999999</v>
      </c>
      <c r="K22" s="9">
        <v>31</v>
      </c>
      <c r="L22" s="22">
        <f>J22+J21+J20</f>
        <v>233131712.60999998</v>
      </c>
    </row>
    <row r="23" spans="3:14">
      <c r="H23" s="22">
        <f>SUM(H18:H22)</f>
        <v>92442</v>
      </c>
      <c r="I23" s="22"/>
      <c r="J23" s="22">
        <f>SUM(J18:J22)</f>
        <v>347102212.79999995</v>
      </c>
      <c r="K23" s="9"/>
      <c r="L23" s="22">
        <f>SUM(L18:L22)</f>
        <v>347102212.79999995</v>
      </c>
    </row>
    <row r="29" spans="3:14">
      <c r="C29" s="9" t="s">
        <v>7</v>
      </c>
      <c r="D29" s="9" t="s">
        <v>0</v>
      </c>
      <c r="E29" s="9" t="s">
        <v>380</v>
      </c>
      <c r="F29" s="9" t="s">
        <v>381</v>
      </c>
      <c r="G29" s="9" t="s">
        <v>6</v>
      </c>
      <c r="H29" s="9" t="s">
        <v>373</v>
      </c>
      <c r="I29" s="9" t="s">
        <v>5</v>
      </c>
      <c r="J29" s="9" t="s">
        <v>374</v>
      </c>
      <c r="K29" s="9" t="s">
        <v>8</v>
      </c>
      <c r="L29" s="9" t="s">
        <v>3</v>
      </c>
      <c r="M29" s="25" t="s">
        <v>371</v>
      </c>
      <c r="N29" s="25" t="s">
        <v>378</v>
      </c>
    </row>
    <row r="30" spans="3:14">
      <c r="C30" s="35">
        <v>42443</v>
      </c>
      <c r="D30" s="9" t="s">
        <v>160</v>
      </c>
      <c r="E30" s="9"/>
      <c r="F30" s="9" t="s">
        <v>11</v>
      </c>
      <c r="G30" s="36" t="s">
        <v>12</v>
      </c>
      <c r="H30" s="36">
        <v>1</v>
      </c>
      <c r="I30" s="13">
        <v>15827</v>
      </c>
      <c r="J30" s="13"/>
      <c r="K30" s="13">
        <v>3530.97</v>
      </c>
      <c r="L30" s="13">
        <f>I30*K30</f>
        <v>55884662.189999998</v>
      </c>
      <c r="M30" s="9"/>
      <c r="N30" s="9"/>
    </row>
    <row r="31" spans="3:14">
      <c r="C31" s="35">
        <v>42460</v>
      </c>
      <c r="D31" s="9" t="s">
        <v>308</v>
      </c>
      <c r="E31" s="9"/>
      <c r="F31" s="9" t="s">
        <v>11</v>
      </c>
      <c r="G31" s="36" t="s">
        <v>12</v>
      </c>
      <c r="H31" s="36">
        <v>1</v>
      </c>
      <c r="I31" s="13">
        <v>9801</v>
      </c>
      <c r="J31" s="13"/>
      <c r="K31" s="13">
        <v>3530.97</v>
      </c>
      <c r="L31" s="13">
        <f>I31*K31</f>
        <v>34607036.969999999</v>
      </c>
      <c r="M31" s="9"/>
      <c r="N31" s="9"/>
    </row>
    <row r="32" spans="3:14">
      <c r="C32" s="35">
        <v>42460</v>
      </c>
      <c r="D32" s="9" t="s">
        <v>308</v>
      </c>
      <c r="E32" s="9"/>
      <c r="F32" s="9" t="s">
        <v>11</v>
      </c>
      <c r="G32" s="36" t="s">
        <v>309</v>
      </c>
      <c r="H32" s="36">
        <v>1</v>
      </c>
      <c r="I32" s="13">
        <v>4304</v>
      </c>
      <c r="J32" s="13">
        <f>I32+I31+I30</f>
        <v>29932</v>
      </c>
      <c r="K32" s="13">
        <v>4482.76</v>
      </c>
      <c r="L32" s="13">
        <f>I32*K32</f>
        <v>19293799.039999999</v>
      </c>
      <c r="M32" s="9" t="str">
        <f>G31</f>
        <v>Nafta Econo 85</v>
      </c>
      <c r="N32" s="22">
        <f>L32+L31+L30</f>
        <v>109785498.19999999</v>
      </c>
    </row>
    <row r="33" spans="3:14">
      <c r="C33" s="35">
        <v>42436</v>
      </c>
      <c r="D33" s="9" t="s">
        <v>164</v>
      </c>
      <c r="E33" s="9"/>
      <c r="F33" s="9" t="s">
        <v>11</v>
      </c>
      <c r="G33" s="36" t="s">
        <v>165</v>
      </c>
      <c r="H33" s="36">
        <v>9</v>
      </c>
      <c r="I33" s="13">
        <v>15300</v>
      </c>
      <c r="J33" s="13"/>
      <c r="K33" s="13">
        <v>3796.46</v>
      </c>
      <c r="L33" s="13">
        <f>I33*K33</f>
        <v>58085838</v>
      </c>
      <c r="M33" s="9"/>
      <c r="N33" s="9"/>
    </row>
    <row r="34" spans="3:14">
      <c r="C34" s="35">
        <v>42460</v>
      </c>
      <c r="D34" s="9" t="s">
        <v>308</v>
      </c>
      <c r="E34" s="9"/>
      <c r="F34" s="9" t="s">
        <v>11</v>
      </c>
      <c r="G34" s="36" t="s">
        <v>165</v>
      </c>
      <c r="H34" s="36">
        <v>9</v>
      </c>
      <c r="I34" s="13">
        <v>47210</v>
      </c>
      <c r="J34" s="13">
        <f>I34+I33</f>
        <v>62510</v>
      </c>
      <c r="K34" s="13">
        <v>3796.46</v>
      </c>
      <c r="L34" s="13">
        <f>I34*K34</f>
        <v>179230876.59999999</v>
      </c>
      <c r="M34" s="9" t="str">
        <f>G34</f>
        <v>Gas Oil</v>
      </c>
      <c r="N34" s="22">
        <f>L34+L33</f>
        <v>237316714.59999999</v>
      </c>
    </row>
    <row r="35" spans="3:14">
      <c r="I35" s="22">
        <f>SUM(I30:I34)</f>
        <v>92442</v>
      </c>
      <c r="J35" s="22">
        <f>SUM(J30:J34)</f>
        <v>92442</v>
      </c>
      <c r="K35" s="22"/>
      <c r="L35" s="22">
        <f>SUM(L30:L34)</f>
        <v>347102212.79999995</v>
      </c>
      <c r="M35" s="9"/>
      <c r="N35" s="9"/>
    </row>
  </sheetData>
  <sortState ref="C30:L34">
    <sortCondition ref="H30:H34"/>
  </sortState>
  <mergeCells count="1">
    <mergeCell ref="C4:J4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B7:L47"/>
  <sheetViews>
    <sheetView topLeftCell="A34" workbookViewId="0">
      <selection activeCell="M26" sqref="M26"/>
    </sheetView>
  </sheetViews>
  <sheetFormatPr baseColWidth="10" defaultRowHeight="15"/>
  <cols>
    <col min="2" max="2" width="3.5703125" bestFit="1" customWidth="1"/>
    <col min="3" max="3" width="20" bestFit="1" customWidth="1"/>
    <col min="6" max="6" width="11.7109375" bestFit="1" customWidth="1"/>
    <col min="10" max="10" width="11.7109375" bestFit="1" customWidth="1"/>
  </cols>
  <sheetData>
    <row r="7" spans="2:12">
      <c r="G7" s="38" t="s">
        <v>383</v>
      </c>
    </row>
    <row r="9" spans="2:12">
      <c r="B9" s="9" t="s">
        <v>384</v>
      </c>
      <c r="C9" s="39" t="s">
        <v>385</v>
      </c>
      <c r="D9" s="40" t="s">
        <v>386</v>
      </c>
      <c r="E9" s="40" t="s">
        <v>387</v>
      </c>
      <c r="F9" s="13" t="s">
        <v>388</v>
      </c>
      <c r="G9" s="13" t="s">
        <v>389</v>
      </c>
      <c r="H9" s="13" t="s">
        <v>390</v>
      </c>
      <c r="I9" s="13" t="s">
        <v>391</v>
      </c>
      <c r="J9" s="13" t="s">
        <v>392</v>
      </c>
      <c r="K9" s="13" t="s">
        <v>393</v>
      </c>
      <c r="L9" s="41" t="s">
        <v>394</v>
      </c>
    </row>
    <row r="10" spans="2:12">
      <c r="B10" s="9">
        <v>1</v>
      </c>
      <c r="C10" s="39" t="s">
        <v>395</v>
      </c>
      <c r="D10" s="13">
        <v>368686500</v>
      </c>
      <c r="E10" s="13">
        <v>53925000</v>
      </c>
      <c r="F10" s="13">
        <v>38532000</v>
      </c>
      <c r="G10" s="13">
        <v>21060000</v>
      </c>
      <c r="H10" s="13">
        <v>49507500</v>
      </c>
      <c r="I10" s="42"/>
      <c r="J10" s="13">
        <v>197725000</v>
      </c>
      <c r="K10" s="13"/>
      <c r="L10" s="13">
        <f t="shared" ref="L10:L16" si="0">SUM(D10:K10)</f>
        <v>729436000</v>
      </c>
    </row>
    <row r="11" spans="2:12">
      <c r="B11" s="9">
        <v>2</v>
      </c>
      <c r="C11" s="36" t="s">
        <v>396</v>
      </c>
      <c r="D11" s="13">
        <v>387697500</v>
      </c>
      <c r="E11" s="13">
        <v>116837500</v>
      </c>
      <c r="F11" s="13">
        <v>301332000</v>
      </c>
      <c r="G11" s="13"/>
      <c r="H11" s="13">
        <v>20274500</v>
      </c>
      <c r="I11" s="13"/>
      <c r="J11" s="13">
        <v>532281500</v>
      </c>
      <c r="K11" s="13"/>
      <c r="L11" s="13">
        <f t="shared" si="0"/>
        <v>1358423000</v>
      </c>
    </row>
    <row r="12" spans="2:12">
      <c r="B12" s="9">
        <v>3</v>
      </c>
      <c r="C12" s="36" t="s">
        <v>397</v>
      </c>
      <c r="D12" s="13">
        <v>159285000</v>
      </c>
      <c r="E12" s="13"/>
      <c r="F12" s="13">
        <v>1027426000</v>
      </c>
      <c r="G12" s="13"/>
      <c r="H12" s="13"/>
      <c r="I12" s="13"/>
      <c r="J12" s="13">
        <v>1384286500</v>
      </c>
      <c r="K12" s="13"/>
      <c r="L12" s="13">
        <f t="shared" si="0"/>
        <v>2570997500</v>
      </c>
    </row>
    <row r="13" spans="2:12">
      <c r="B13" s="9">
        <v>4</v>
      </c>
      <c r="C13" s="36" t="s">
        <v>398</v>
      </c>
      <c r="D13" s="13">
        <v>572260500</v>
      </c>
      <c r="E13" s="13"/>
      <c r="F13" s="13">
        <v>369865000</v>
      </c>
      <c r="G13" s="13">
        <v>42120000</v>
      </c>
      <c r="H13" s="13">
        <v>50596000</v>
      </c>
      <c r="I13" s="13"/>
      <c r="J13" s="13">
        <v>904932800</v>
      </c>
      <c r="K13" s="13"/>
      <c r="L13" s="13">
        <f t="shared" si="0"/>
        <v>1939774300</v>
      </c>
    </row>
    <row r="14" spans="2:12">
      <c r="B14" s="9">
        <v>5</v>
      </c>
      <c r="C14" s="36" t="s">
        <v>399</v>
      </c>
      <c r="D14" s="13">
        <v>502330500</v>
      </c>
      <c r="E14" s="13">
        <v>53925000</v>
      </c>
      <c r="F14" s="13">
        <v>50700000</v>
      </c>
      <c r="G14" s="13"/>
      <c r="H14" s="13">
        <v>89300000</v>
      </c>
      <c r="I14" s="13"/>
      <c r="J14" s="13">
        <v>341525000</v>
      </c>
      <c r="K14" s="13"/>
      <c r="L14" s="13">
        <f t="shared" si="0"/>
        <v>1037780500</v>
      </c>
    </row>
    <row r="15" spans="2:12">
      <c r="B15" s="9">
        <v>6</v>
      </c>
      <c r="C15" s="36" t="s">
        <v>51</v>
      </c>
      <c r="D15" s="13">
        <v>98760000</v>
      </c>
      <c r="E15" s="13"/>
      <c r="F15" s="13"/>
      <c r="G15" s="13"/>
      <c r="H15" s="13"/>
      <c r="I15" s="13"/>
      <c r="J15" s="13"/>
      <c r="K15" s="13"/>
      <c r="L15" s="13">
        <f t="shared" si="0"/>
        <v>98760000</v>
      </c>
    </row>
    <row r="16" spans="2:12">
      <c r="B16" s="9">
        <v>7</v>
      </c>
      <c r="C16" s="36" t="s">
        <v>46</v>
      </c>
      <c r="D16" s="13">
        <v>24940000</v>
      </c>
      <c r="E16" s="13"/>
      <c r="F16" s="13">
        <v>38210000</v>
      </c>
      <c r="G16" s="13"/>
      <c r="H16" s="13"/>
      <c r="I16" s="13"/>
      <c r="J16" s="13">
        <v>84050000</v>
      </c>
      <c r="K16" s="13"/>
      <c r="L16" s="13">
        <f t="shared" si="0"/>
        <v>147200000</v>
      </c>
    </row>
    <row r="17" spans="2:12">
      <c r="B17" s="9">
        <v>8</v>
      </c>
      <c r="C17" s="36" t="s">
        <v>400</v>
      </c>
      <c r="D17" s="13"/>
      <c r="E17" s="13"/>
      <c r="F17" s="13"/>
      <c r="G17" s="13"/>
      <c r="H17" s="13"/>
      <c r="I17" s="13"/>
      <c r="J17" s="13"/>
      <c r="K17" s="13"/>
      <c r="L17" s="13">
        <f t="shared" ref="L17:L21" si="1">SUM(D17:J17)</f>
        <v>0</v>
      </c>
    </row>
    <row r="18" spans="2:12">
      <c r="B18" s="9">
        <v>9</v>
      </c>
      <c r="C18" s="36" t="s">
        <v>401</v>
      </c>
      <c r="D18" s="13"/>
      <c r="E18" s="13"/>
      <c r="F18" s="13"/>
      <c r="G18" s="13"/>
      <c r="H18" s="13"/>
      <c r="I18" s="13"/>
      <c r="J18" s="13"/>
      <c r="K18" s="13"/>
      <c r="L18" s="13">
        <f t="shared" si="1"/>
        <v>0</v>
      </c>
    </row>
    <row r="19" spans="2:12">
      <c r="B19" s="25">
        <v>10</v>
      </c>
      <c r="C19" s="11" t="s">
        <v>402</v>
      </c>
      <c r="D19" s="13"/>
      <c r="E19" s="13"/>
      <c r="F19" s="13"/>
      <c r="G19" s="13"/>
      <c r="H19" s="13"/>
      <c r="I19" s="13"/>
      <c r="J19" s="13"/>
      <c r="K19" s="13"/>
      <c r="L19" s="13">
        <f>SUM(D19:K19)</f>
        <v>0</v>
      </c>
    </row>
    <row r="20" spans="2:12">
      <c r="B20" s="25">
        <v>11</v>
      </c>
      <c r="C20" s="9" t="s">
        <v>403</v>
      </c>
      <c r="D20" s="13"/>
      <c r="E20" s="13"/>
      <c r="F20" s="13"/>
      <c r="G20" s="13"/>
      <c r="H20" s="13"/>
      <c r="I20" s="13"/>
      <c r="J20" s="13"/>
      <c r="K20" s="13"/>
      <c r="L20" s="13">
        <f>SUM(D20:K20)</f>
        <v>0</v>
      </c>
    </row>
    <row r="21" spans="2:12">
      <c r="B21" s="25">
        <v>12</v>
      </c>
      <c r="C21" s="9" t="s">
        <v>404</v>
      </c>
      <c r="D21" s="13"/>
      <c r="E21" s="13"/>
      <c r="F21" s="13"/>
      <c r="G21" s="13"/>
      <c r="H21" s="13"/>
      <c r="I21" s="13"/>
      <c r="J21" s="13"/>
      <c r="K21" s="13"/>
      <c r="L21" s="13">
        <f t="shared" si="1"/>
        <v>0</v>
      </c>
    </row>
    <row r="22" spans="2:12">
      <c r="B22" s="25">
        <v>13</v>
      </c>
      <c r="C22" s="9" t="s">
        <v>405</v>
      </c>
      <c r="D22" s="13"/>
      <c r="E22" s="13"/>
      <c r="F22" s="13"/>
      <c r="G22" s="13"/>
      <c r="H22" s="13"/>
      <c r="I22" s="13"/>
      <c r="J22" s="13"/>
      <c r="K22" s="13"/>
      <c r="L22" s="13">
        <f>SUM(D22:K22)</f>
        <v>0</v>
      </c>
    </row>
    <row r="23" spans="2:12">
      <c r="B23" s="25">
        <v>14</v>
      </c>
      <c r="C23" s="11" t="s">
        <v>406</v>
      </c>
      <c r="D23" s="13"/>
      <c r="E23" s="13"/>
      <c r="F23" s="13"/>
      <c r="G23" s="13"/>
      <c r="H23" s="13"/>
      <c r="I23" s="13"/>
      <c r="J23" s="13"/>
      <c r="K23" s="13"/>
      <c r="L23" s="13">
        <f>SUM(D23:K23)</f>
        <v>0</v>
      </c>
    </row>
    <row r="24" spans="2:12">
      <c r="B24" s="25">
        <v>15</v>
      </c>
      <c r="C24" s="11" t="s">
        <v>407</v>
      </c>
      <c r="D24" s="13"/>
      <c r="E24" s="13"/>
      <c r="F24" s="13"/>
      <c r="G24" s="13"/>
      <c r="H24" s="13"/>
      <c r="I24" s="43"/>
      <c r="J24" s="13"/>
      <c r="K24" s="13"/>
      <c r="L24" s="13">
        <f>SUM(D24:J24)</f>
        <v>0</v>
      </c>
    </row>
    <row r="25" spans="2:12">
      <c r="B25" s="11">
        <v>16</v>
      </c>
      <c r="C25" s="11" t="s">
        <v>408</v>
      </c>
      <c r="D25" s="11"/>
      <c r="E25" s="11"/>
      <c r="F25" s="11"/>
      <c r="G25" s="11"/>
      <c r="H25" s="11"/>
      <c r="I25" s="11"/>
      <c r="J25" s="13"/>
      <c r="K25" s="13"/>
      <c r="L25" s="13">
        <f>SUM(D25:K25)</f>
        <v>0</v>
      </c>
    </row>
    <row r="26" spans="2:12">
      <c r="B26" s="9"/>
      <c r="C26" s="9"/>
      <c r="D26" s="13">
        <f t="shared" ref="D26:K26" si="2">SUM(D10:D25)</f>
        <v>2113960000</v>
      </c>
      <c r="E26" s="13">
        <f t="shared" si="2"/>
        <v>224687500</v>
      </c>
      <c r="F26" s="13">
        <f t="shared" si="2"/>
        <v>1826065000</v>
      </c>
      <c r="G26" s="13">
        <f t="shared" si="2"/>
        <v>63180000</v>
      </c>
      <c r="H26" s="13">
        <f>SUM(H10:H25)</f>
        <v>209678000</v>
      </c>
      <c r="I26" s="13">
        <f t="shared" si="2"/>
        <v>0</v>
      </c>
      <c r="J26" s="13">
        <f t="shared" si="2"/>
        <v>3444800800</v>
      </c>
      <c r="K26" s="13">
        <f t="shared" si="2"/>
        <v>0</v>
      </c>
      <c r="L26" s="13">
        <f>SUM(D26:K26)</f>
        <v>7882371300</v>
      </c>
    </row>
    <row r="27" spans="2:12">
      <c r="B27" s="43"/>
      <c r="C27" s="43"/>
      <c r="D27" s="43"/>
      <c r="E27" s="43"/>
      <c r="F27" s="43"/>
      <c r="G27" s="43"/>
      <c r="H27" s="43"/>
      <c r="I27" s="43"/>
      <c r="J27" s="43"/>
      <c r="K27" s="43"/>
      <c r="L27" s="43"/>
    </row>
    <row r="28" spans="2:12" ht="18.75">
      <c r="B28" s="129" t="s">
        <v>5</v>
      </c>
      <c r="C28" s="129"/>
      <c r="D28" s="129"/>
      <c r="E28" s="129"/>
      <c r="F28" s="129"/>
      <c r="G28" s="129"/>
      <c r="H28" s="129"/>
      <c r="I28" s="129"/>
      <c r="J28" s="129"/>
      <c r="K28" s="129"/>
      <c r="L28" s="129"/>
    </row>
    <row r="29" spans="2:12">
      <c r="B29" s="43"/>
      <c r="C29" s="43"/>
      <c r="D29" s="43"/>
      <c r="E29" s="43"/>
      <c r="F29" s="43"/>
      <c r="G29" s="43"/>
      <c r="H29" s="43"/>
      <c r="I29" s="43"/>
      <c r="J29" s="43"/>
      <c r="K29" s="43"/>
      <c r="L29" s="43"/>
    </row>
    <row r="30" spans="2:12">
      <c r="B30" s="9" t="s">
        <v>384</v>
      </c>
      <c r="C30" s="39" t="s">
        <v>385</v>
      </c>
      <c r="D30" s="41">
        <v>1</v>
      </c>
      <c r="E30" s="41">
        <v>2</v>
      </c>
      <c r="F30" s="41">
        <v>3</v>
      </c>
      <c r="G30" s="41">
        <v>4</v>
      </c>
      <c r="H30" s="41">
        <v>5</v>
      </c>
      <c r="I30" s="41">
        <v>6</v>
      </c>
      <c r="J30" s="41">
        <v>7</v>
      </c>
      <c r="K30" s="41">
        <v>8</v>
      </c>
      <c r="L30" s="41" t="s">
        <v>409</v>
      </c>
    </row>
    <row r="31" spans="2:12">
      <c r="B31" s="9">
        <v>1</v>
      </c>
      <c r="C31" s="39" t="s">
        <v>395</v>
      </c>
      <c r="D31" s="13">
        <v>94900</v>
      </c>
      <c r="E31" s="13">
        <v>15000</v>
      </c>
      <c r="F31" s="13">
        <v>11400</v>
      </c>
      <c r="G31" s="13">
        <v>5200</v>
      </c>
      <c r="H31" s="13">
        <v>10500</v>
      </c>
      <c r="I31" s="13"/>
      <c r="J31" s="13">
        <v>55000</v>
      </c>
      <c r="K31" s="13"/>
      <c r="L31" s="22">
        <f>SUM(D31:K31)</f>
        <v>192000</v>
      </c>
    </row>
    <row r="32" spans="2:12">
      <c r="B32" s="9">
        <v>2</v>
      </c>
      <c r="C32" s="36" t="s">
        <v>396</v>
      </c>
      <c r="D32" s="13">
        <v>100200</v>
      </c>
      <c r="E32" s="13">
        <v>32500</v>
      </c>
      <c r="F32" s="13">
        <v>89700</v>
      </c>
      <c r="G32" s="13"/>
      <c r="H32" s="13">
        <v>4300</v>
      </c>
      <c r="I32" s="13"/>
      <c r="J32" s="13">
        <v>147700</v>
      </c>
      <c r="K32" s="13"/>
      <c r="L32" s="22">
        <f>SUM(D32:K32)</f>
        <v>374400</v>
      </c>
    </row>
    <row r="33" spans="2:12">
      <c r="B33" s="9">
        <v>3</v>
      </c>
      <c r="C33" s="36" t="s">
        <v>397</v>
      </c>
      <c r="D33" s="13">
        <v>41000</v>
      </c>
      <c r="E33" s="13"/>
      <c r="F33" s="13">
        <v>302700</v>
      </c>
      <c r="G33" s="13"/>
      <c r="H33" s="13"/>
      <c r="I33" s="13"/>
      <c r="J33" s="13">
        <v>399900</v>
      </c>
      <c r="K33" s="13"/>
      <c r="L33" s="22">
        <f>SUM(D33:K33)</f>
        <v>743600</v>
      </c>
    </row>
    <row r="34" spans="2:12">
      <c r="B34" s="9">
        <v>4</v>
      </c>
      <c r="C34" s="36" t="s">
        <v>398</v>
      </c>
      <c r="D34" s="13">
        <v>147300</v>
      </c>
      <c r="E34" s="13"/>
      <c r="F34" s="13">
        <v>108800</v>
      </c>
      <c r="G34" s="13">
        <v>10400</v>
      </c>
      <c r="H34" s="13">
        <v>10400</v>
      </c>
      <c r="I34" s="13"/>
      <c r="J34" s="13">
        <v>254200</v>
      </c>
      <c r="K34" s="13"/>
      <c r="L34" s="22">
        <f>SUM(D34:K34)</f>
        <v>531100</v>
      </c>
    </row>
    <row r="35" spans="2:12">
      <c r="B35" s="9">
        <v>5</v>
      </c>
      <c r="C35" s="36" t="s">
        <v>399</v>
      </c>
      <c r="D35" s="13">
        <v>129300</v>
      </c>
      <c r="E35" s="13">
        <v>15000</v>
      </c>
      <c r="F35" s="13">
        <v>15000</v>
      </c>
      <c r="G35" s="13"/>
      <c r="H35" s="13">
        <v>20000</v>
      </c>
      <c r="I35" s="13"/>
      <c r="J35" s="13">
        <v>95000</v>
      </c>
      <c r="K35" s="13"/>
      <c r="L35" s="22">
        <f>SUM(D35:J35)</f>
        <v>274300</v>
      </c>
    </row>
    <row r="36" spans="2:12">
      <c r="B36" s="9">
        <v>6</v>
      </c>
      <c r="C36" s="36" t="s">
        <v>51</v>
      </c>
      <c r="D36" s="13">
        <v>20000</v>
      </c>
      <c r="E36" s="13"/>
      <c r="F36" s="13"/>
      <c r="G36" s="13"/>
      <c r="H36" s="13"/>
      <c r="I36" s="13"/>
      <c r="J36" s="13"/>
      <c r="K36" s="13"/>
      <c r="L36" s="22">
        <f>SUM(D36:K36)</f>
        <v>20000</v>
      </c>
    </row>
    <row r="37" spans="2:12">
      <c r="B37" s="9">
        <v>7</v>
      </c>
      <c r="C37" s="36" t="s">
        <v>46</v>
      </c>
      <c r="D37" s="13">
        <v>5000</v>
      </c>
      <c r="E37" s="13"/>
      <c r="F37" s="13">
        <v>10000</v>
      </c>
      <c r="G37" s="13"/>
      <c r="H37" s="13"/>
      <c r="I37" s="13"/>
      <c r="J37" s="13">
        <v>20000</v>
      </c>
      <c r="K37" s="13"/>
      <c r="L37" s="22">
        <f>SUM(D37:K37)</f>
        <v>35000</v>
      </c>
    </row>
    <row r="38" spans="2:12">
      <c r="B38" s="9">
        <v>8</v>
      </c>
      <c r="C38" s="36" t="s">
        <v>400</v>
      </c>
      <c r="D38" s="13"/>
      <c r="E38" s="13"/>
      <c r="F38" s="13"/>
      <c r="G38" s="13"/>
      <c r="H38" s="13"/>
      <c r="I38" s="13"/>
      <c r="J38" s="13"/>
      <c r="K38" s="13"/>
      <c r="L38" s="22">
        <f t="shared" ref="L38" si="3">SUM(D38:J38)</f>
        <v>0</v>
      </c>
    </row>
    <row r="39" spans="2:12">
      <c r="B39" s="9">
        <v>9</v>
      </c>
      <c r="C39" s="36" t="s">
        <v>401</v>
      </c>
      <c r="D39" s="13"/>
      <c r="E39" s="13"/>
      <c r="F39" s="13"/>
      <c r="G39" s="13"/>
      <c r="H39" s="13"/>
      <c r="I39" s="13"/>
      <c r="J39" s="13"/>
      <c r="K39" s="13"/>
      <c r="L39" s="22">
        <f>SUM(D39:K39)</f>
        <v>0</v>
      </c>
    </row>
    <row r="40" spans="2:12">
      <c r="B40" s="25">
        <v>10</v>
      </c>
      <c r="C40" s="11" t="s">
        <v>402</v>
      </c>
      <c r="D40" s="9"/>
      <c r="E40" s="44"/>
      <c r="F40" s="9"/>
      <c r="G40" s="9"/>
      <c r="H40" s="9"/>
      <c r="I40" s="13"/>
      <c r="J40" s="9"/>
      <c r="K40" s="9"/>
      <c r="L40" s="22">
        <f>SUM(D40:K40)</f>
        <v>0</v>
      </c>
    </row>
    <row r="41" spans="2:12">
      <c r="B41" s="25">
        <v>11</v>
      </c>
      <c r="C41" s="9" t="s">
        <v>403</v>
      </c>
      <c r="D41" s="9"/>
      <c r="E41" s="44"/>
      <c r="F41" s="44"/>
      <c r="G41" s="44"/>
      <c r="H41" s="44"/>
      <c r="I41" s="44"/>
      <c r="J41" s="44"/>
      <c r="K41" s="44"/>
      <c r="L41" s="22">
        <f>SUM(D41:K41)</f>
        <v>0</v>
      </c>
    </row>
    <row r="42" spans="2:12">
      <c r="B42" s="25">
        <v>12</v>
      </c>
      <c r="C42" s="9" t="s">
        <v>404</v>
      </c>
      <c r="D42" s="9"/>
      <c r="E42" s="44"/>
      <c r="F42" s="44"/>
      <c r="G42" s="44"/>
      <c r="H42" s="44"/>
      <c r="I42" s="44"/>
      <c r="J42" s="44"/>
      <c r="K42" s="44"/>
      <c r="L42" s="13">
        <f t="shared" ref="L42:L45" si="4">SUM(D42:J42)</f>
        <v>0</v>
      </c>
    </row>
    <row r="43" spans="2:12">
      <c r="B43" s="25">
        <v>13</v>
      </c>
      <c r="C43" s="9" t="s">
        <v>405</v>
      </c>
      <c r="D43" s="9"/>
      <c r="E43" s="44"/>
      <c r="F43" s="44"/>
      <c r="G43" s="44"/>
      <c r="H43" s="44"/>
      <c r="I43" s="44"/>
      <c r="J43" s="44"/>
      <c r="K43" s="44"/>
      <c r="L43" s="13">
        <f>SUM(D43:K43)</f>
        <v>0</v>
      </c>
    </row>
    <row r="44" spans="2:12">
      <c r="B44" s="25">
        <v>14</v>
      </c>
      <c r="C44" s="11" t="s">
        <v>406</v>
      </c>
      <c r="D44" s="9"/>
      <c r="E44" s="44"/>
      <c r="F44" s="44"/>
      <c r="G44" s="44"/>
      <c r="H44" s="44"/>
      <c r="I44" s="44"/>
      <c r="J44" s="44"/>
      <c r="K44" s="44"/>
      <c r="L44" s="13">
        <f>SUM(D44:K44)</f>
        <v>0</v>
      </c>
    </row>
    <row r="45" spans="2:12">
      <c r="B45" s="25">
        <v>15</v>
      </c>
      <c r="C45" s="11" t="s">
        <v>407</v>
      </c>
      <c r="D45" s="9"/>
      <c r="E45" s="44"/>
      <c r="F45" s="44"/>
      <c r="G45" s="44"/>
      <c r="H45" s="44"/>
      <c r="I45" s="44"/>
      <c r="J45" s="44"/>
      <c r="K45" s="44"/>
      <c r="L45" s="13">
        <f t="shared" si="4"/>
        <v>0</v>
      </c>
    </row>
    <row r="46" spans="2:12">
      <c r="B46" s="25">
        <v>16</v>
      </c>
      <c r="C46" s="11" t="s">
        <v>408</v>
      </c>
      <c r="D46" s="9"/>
      <c r="E46" s="44"/>
      <c r="F46" s="44"/>
      <c r="G46" s="44"/>
      <c r="H46" s="44"/>
      <c r="I46" s="44"/>
      <c r="J46" s="44"/>
      <c r="K46" s="44"/>
      <c r="L46" s="13">
        <f>SUM(K46)</f>
        <v>0</v>
      </c>
    </row>
    <row r="47" spans="2:12">
      <c r="B47" s="9"/>
      <c r="C47" s="9"/>
      <c r="D47" s="22">
        <f t="shared" ref="D47:K47" si="5">SUM(D31:D46)</f>
        <v>537700</v>
      </c>
      <c r="E47" s="22">
        <f t="shared" si="5"/>
        <v>62500</v>
      </c>
      <c r="F47" s="22">
        <f t="shared" si="5"/>
        <v>537600</v>
      </c>
      <c r="G47" s="22">
        <f t="shared" si="5"/>
        <v>15600</v>
      </c>
      <c r="H47" s="22">
        <f t="shared" si="5"/>
        <v>45200</v>
      </c>
      <c r="I47" s="22">
        <f t="shared" si="5"/>
        <v>0</v>
      </c>
      <c r="J47" s="22">
        <f t="shared" si="5"/>
        <v>971800</v>
      </c>
      <c r="K47" s="22">
        <f t="shared" si="5"/>
        <v>0</v>
      </c>
      <c r="L47" s="13">
        <f>SUM(D47:K47)</f>
        <v>2170400</v>
      </c>
    </row>
  </sheetData>
  <mergeCells count="1">
    <mergeCell ref="B28:L28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B7:N21"/>
  <sheetViews>
    <sheetView workbookViewId="0">
      <selection activeCell="O16" sqref="O16"/>
    </sheetView>
  </sheetViews>
  <sheetFormatPr baseColWidth="10" defaultRowHeight="15"/>
  <cols>
    <col min="3" max="3" width="11.7109375" bestFit="1" customWidth="1"/>
    <col min="8" max="9" width="11.7109375" bestFit="1" customWidth="1"/>
    <col min="14" max="14" width="14.140625" bestFit="1" customWidth="1"/>
  </cols>
  <sheetData>
    <row r="7" spans="2:14" ht="18.75">
      <c r="B7" s="45"/>
      <c r="C7" s="45"/>
      <c r="D7" s="45"/>
      <c r="E7" s="45"/>
      <c r="F7" s="45"/>
      <c r="G7" s="45"/>
      <c r="H7" s="45" t="s">
        <v>383</v>
      </c>
      <c r="I7" s="45"/>
      <c r="J7" s="45"/>
      <c r="K7" s="45"/>
      <c r="L7" s="45"/>
      <c r="M7" s="45"/>
    </row>
    <row r="9" spans="2:14">
      <c r="B9" s="9" t="s">
        <v>385</v>
      </c>
      <c r="C9" s="9" t="s">
        <v>410</v>
      </c>
      <c r="D9" s="9" t="s">
        <v>411</v>
      </c>
      <c r="E9" s="9" t="s">
        <v>412</v>
      </c>
      <c r="F9" s="9" t="s">
        <v>94</v>
      </c>
      <c r="G9" s="13" t="s">
        <v>413</v>
      </c>
      <c r="H9" s="13" t="s">
        <v>391</v>
      </c>
      <c r="I9" s="13" t="s">
        <v>392</v>
      </c>
      <c r="J9" s="13" t="s">
        <v>414</v>
      </c>
      <c r="K9" s="13" t="s">
        <v>165</v>
      </c>
      <c r="L9" s="18" t="s">
        <v>415</v>
      </c>
      <c r="M9" s="41" t="s">
        <v>394</v>
      </c>
    </row>
    <row r="10" spans="2:14">
      <c r="B10" s="9" t="s">
        <v>416</v>
      </c>
      <c r="C10" s="13">
        <v>32445000</v>
      </c>
      <c r="D10" s="13"/>
      <c r="E10" s="13"/>
      <c r="F10" s="13">
        <v>43641000</v>
      </c>
      <c r="G10" s="13"/>
      <c r="H10" s="13"/>
      <c r="I10" s="13">
        <v>104000000</v>
      </c>
      <c r="J10" s="13"/>
      <c r="K10" s="13"/>
      <c r="L10" s="13"/>
      <c r="M10" s="13">
        <f>SUM(C10:L10)</f>
        <v>180086000</v>
      </c>
      <c r="N10" s="4"/>
    </row>
    <row r="11" spans="2:14">
      <c r="B11" s="9" t="s">
        <v>417</v>
      </c>
      <c r="C11" s="13">
        <v>1582050000</v>
      </c>
      <c r="D11" s="13"/>
      <c r="E11" s="13"/>
      <c r="F11" s="13"/>
      <c r="G11" s="13">
        <v>204078000</v>
      </c>
      <c r="H11" s="13">
        <v>1937941500</v>
      </c>
      <c r="I11" s="13">
        <v>3295958500</v>
      </c>
      <c r="J11" s="13">
        <v>60060000</v>
      </c>
      <c r="K11" s="13"/>
      <c r="L11" s="13"/>
      <c r="M11" s="13">
        <f>SUM(C11:L11)</f>
        <v>7080088000</v>
      </c>
      <c r="N11" s="4"/>
    </row>
    <row r="12" spans="2:14">
      <c r="B12" s="9" t="s">
        <v>11</v>
      </c>
      <c r="C12" s="13">
        <v>109785498</v>
      </c>
      <c r="D12" s="13"/>
      <c r="E12" s="13"/>
      <c r="F12" s="13"/>
      <c r="G12" s="13"/>
      <c r="H12" s="13"/>
      <c r="I12" s="13"/>
      <c r="J12" s="13"/>
      <c r="K12" s="13">
        <v>237316715</v>
      </c>
      <c r="L12" s="13"/>
      <c r="M12" s="13">
        <f>SUM(C12:L12)</f>
        <v>347102213</v>
      </c>
      <c r="N12" s="4"/>
    </row>
    <row r="13" spans="2:14">
      <c r="B13" s="43"/>
      <c r="C13" s="13">
        <f>SUM(C10:C12)</f>
        <v>1724280498</v>
      </c>
      <c r="D13" s="13">
        <f t="shared" ref="D13:L13" si="0">SUM(D10:D11)</f>
        <v>0</v>
      </c>
      <c r="E13" s="13">
        <f t="shared" si="0"/>
        <v>0</v>
      </c>
      <c r="F13" s="13">
        <f t="shared" si="0"/>
        <v>43641000</v>
      </c>
      <c r="G13" s="13">
        <f t="shared" si="0"/>
        <v>204078000</v>
      </c>
      <c r="H13" s="13">
        <f t="shared" si="0"/>
        <v>1937941500</v>
      </c>
      <c r="I13" s="13">
        <f t="shared" si="0"/>
        <v>3399958500</v>
      </c>
      <c r="J13" s="13">
        <f t="shared" si="0"/>
        <v>60060000</v>
      </c>
      <c r="K13" s="13">
        <f>SUM(K12)</f>
        <v>237316715</v>
      </c>
      <c r="L13" s="13">
        <f t="shared" si="0"/>
        <v>0</v>
      </c>
      <c r="M13" s="13">
        <f>SUM(C13:L13)</f>
        <v>7607276213</v>
      </c>
      <c r="N13" s="4"/>
    </row>
    <row r="14" spans="2:14">
      <c r="B14" s="43"/>
      <c r="C14" s="42"/>
      <c r="D14" s="42"/>
      <c r="E14" s="42"/>
      <c r="F14" s="42"/>
      <c r="G14" s="42"/>
      <c r="H14" s="42"/>
      <c r="I14" s="43"/>
      <c r="J14" s="43"/>
      <c r="K14" s="43"/>
      <c r="L14" s="43"/>
      <c r="M14" s="43"/>
      <c r="N14" s="4"/>
    </row>
    <row r="15" spans="2:14" ht="18.75">
      <c r="B15" s="45"/>
      <c r="C15" s="46"/>
      <c r="D15" s="46"/>
      <c r="E15" s="46"/>
      <c r="F15" s="46"/>
      <c r="G15" s="46"/>
      <c r="H15" s="46" t="s">
        <v>5</v>
      </c>
      <c r="I15" s="45"/>
      <c r="J15" s="45"/>
      <c r="K15" s="45"/>
      <c r="L15" s="45"/>
      <c r="M15" s="45"/>
    </row>
    <row r="16" spans="2:14">
      <c r="B16" s="43"/>
      <c r="C16" s="43"/>
      <c r="D16" s="43"/>
      <c r="E16" s="43"/>
      <c r="F16" s="43"/>
      <c r="G16" s="43"/>
      <c r="H16" s="43"/>
      <c r="I16" s="43"/>
      <c r="J16" s="43"/>
      <c r="K16" s="43"/>
      <c r="L16" s="43"/>
      <c r="M16" s="43"/>
    </row>
    <row r="17" spans="2:13">
      <c r="B17" s="9" t="s">
        <v>385</v>
      </c>
      <c r="C17" s="9" t="s">
        <v>410</v>
      </c>
      <c r="D17" s="9" t="s">
        <v>411</v>
      </c>
      <c r="E17" s="9" t="s">
        <v>412</v>
      </c>
      <c r="F17" s="9" t="s">
        <v>94</v>
      </c>
      <c r="G17" s="13" t="s">
        <v>413</v>
      </c>
      <c r="H17" s="13" t="s">
        <v>391</v>
      </c>
      <c r="I17" s="13" t="s">
        <v>392</v>
      </c>
      <c r="J17" s="13" t="s">
        <v>414</v>
      </c>
      <c r="K17" s="13" t="s">
        <v>165</v>
      </c>
      <c r="L17" s="18" t="s">
        <v>415</v>
      </c>
      <c r="M17" s="41" t="s">
        <v>394</v>
      </c>
    </row>
    <row r="18" spans="2:13">
      <c r="B18" s="9" t="s">
        <v>416</v>
      </c>
      <c r="C18" s="13">
        <v>10300</v>
      </c>
      <c r="D18" s="13"/>
      <c r="E18" s="13"/>
      <c r="F18" s="13">
        <v>11700</v>
      </c>
      <c r="G18" s="13"/>
      <c r="H18" s="13"/>
      <c r="I18" s="13">
        <v>26000</v>
      </c>
      <c r="J18" s="13"/>
      <c r="K18" s="13"/>
      <c r="L18" s="13"/>
      <c r="M18" s="13">
        <f>SUM(C18:L18)</f>
        <v>48000</v>
      </c>
    </row>
    <row r="19" spans="2:13">
      <c r="B19" s="9" t="s">
        <v>417</v>
      </c>
      <c r="C19" s="13">
        <v>497500</v>
      </c>
      <c r="D19" s="13"/>
      <c r="E19" s="13"/>
      <c r="F19" s="13"/>
      <c r="G19" s="13">
        <v>45200</v>
      </c>
      <c r="H19" s="13">
        <v>525900</v>
      </c>
      <c r="I19" s="13">
        <v>945800</v>
      </c>
      <c r="J19" s="13">
        <v>15600</v>
      </c>
      <c r="K19" s="13"/>
      <c r="L19" s="13"/>
      <c r="M19" s="13">
        <f>SUM(C19:L19)</f>
        <v>2030000</v>
      </c>
    </row>
    <row r="20" spans="2:13">
      <c r="B20" s="9" t="s">
        <v>11</v>
      </c>
      <c r="C20" s="13">
        <v>29932</v>
      </c>
      <c r="D20" s="13"/>
      <c r="E20" s="13"/>
      <c r="F20" s="13"/>
      <c r="G20" s="13"/>
      <c r="H20" s="13"/>
      <c r="I20" s="13"/>
      <c r="J20" s="13"/>
      <c r="K20" s="13">
        <v>62510</v>
      </c>
      <c r="L20" s="13"/>
      <c r="M20" s="13">
        <f>SUM(C20:L20)</f>
        <v>92442</v>
      </c>
    </row>
    <row r="21" spans="2:13">
      <c r="B21" s="43"/>
      <c r="C21" s="13">
        <f>SUM(C18:C20)</f>
        <v>537732</v>
      </c>
      <c r="D21" s="13">
        <f t="shared" ref="D21:L21" si="1">SUM(D18:D19)</f>
        <v>0</v>
      </c>
      <c r="E21" s="13">
        <f t="shared" si="1"/>
        <v>0</v>
      </c>
      <c r="F21" s="13">
        <f t="shared" si="1"/>
        <v>11700</v>
      </c>
      <c r="G21" s="13">
        <f>SUM(G18:G19)</f>
        <v>45200</v>
      </c>
      <c r="H21" s="13">
        <f>SUM(H18:H19)</f>
        <v>525900</v>
      </c>
      <c r="I21" s="13">
        <f t="shared" si="1"/>
        <v>971800</v>
      </c>
      <c r="J21" s="13">
        <f>SUM(J18:J19)</f>
        <v>15600</v>
      </c>
      <c r="K21" s="13">
        <f>SUM(K18:K20)</f>
        <v>62510</v>
      </c>
      <c r="L21" s="13">
        <f t="shared" si="1"/>
        <v>0</v>
      </c>
      <c r="M21" s="13">
        <f>SUM(C21:L21)</f>
        <v>2170442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5:T113"/>
  <sheetViews>
    <sheetView topLeftCell="E5" workbookViewId="0">
      <selection activeCell="N29" sqref="N29"/>
    </sheetView>
  </sheetViews>
  <sheetFormatPr baseColWidth="10" defaultColWidth="10.7109375" defaultRowHeight="15"/>
  <cols>
    <col min="2" max="2" width="9" bestFit="1" customWidth="1"/>
    <col min="3" max="3" width="11.28515625" bestFit="1" customWidth="1"/>
    <col min="4" max="4" width="9.140625" bestFit="1" customWidth="1"/>
    <col min="5" max="6" width="16.28515625" bestFit="1" customWidth="1"/>
    <col min="7" max="7" width="8.7109375" bestFit="1" customWidth="1"/>
    <col min="8" max="8" width="5.7109375" bestFit="1" customWidth="1"/>
    <col min="9" max="9" width="11.7109375" bestFit="1" customWidth="1"/>
    <col min="13" max="13" width="9" bestFit="1" customWidth="1"/>
    <col min="14" max="14" width="11.28515625" bestFit="1" customWidth="1"/>
    <col min="15" max="15" width="6.28515625" bestFit="1" customWidth="1"/>
    <col min="16" max="16" width="11.5703125" bestFit="1" customWidth="1"/>
    <col min="17" max="17" width="16.28515625" bestFit="1" customWidth="1"/>
    <col min="18" max="18" width="8.7109375" bestFit="1" customWidth="1"/>
    <col min="19" max="19" width="7.42578125" bestFit="1" customWidth="1"/>
    <col min="20" max="20" width="11.7109375" bestFit="1" customWidth="1"/>
  </cols>
  <sheetData>
    <row r="5" spans="2:20">
      <c r="P5" t="s">
        <v>368</v>
      </c>
    </row>
    <row r="6" spans="2:20">
      <c r="G6" s="115" t="s">
        <v>4</v>
      </c>
      <c r="H6" s="115"/>
    </row>
    <row r="7" spans="2:20">
      <c r="B7" s="9" t="s">
        <v>7</v>
      </c>
      <c r="C7" s="9" t="s">
        <v>0</v>
      </c>
      <c r="D7" s="9" t="s">
        <v>1</v>
      </c>
      <c r="E7" s="9" t="s">
        <v>10</v>
      </c>
      <c r="F7" s="9" t="s">
        <v>6</v>
      </c>
      <c r="G7" s="9" t="s">
        <v>5</v>
      </c>
      <c r="H7" s="9" t="s">
        <v>8</v>
      </c>
      <c r="I7" s="9" t="s">
        <v>3</v>
      </c>
      <c r="M7" s="9" t="s">
        <v>7</v>
      </c>
      <c r="N7" s="9" t="s">
        <v>0</v>
      </c>
      <c r="O7" s="9" t="s">
        <v>380</v>
      </c>
      <c r="P7" s="9" t="s">
        <v>381</v>
      </c>
      <c r="Q7" s="9" t="s">
        <v>6</v>
      </c>
      <c r="R7" s="9" t="s">
        <v>5</v>
      </c>
      <c r="S7" s="9" t="s">
        <v>8</v>
      </c>
      <c r="T7" s="9" t="s">
        <v>3</v>
      </c>
    </row>
    <row r="8" spans="2:20">
      <c r="B8" s="35">
        <v>42458</v>
      </c>
      <c r="C8" s="11" t="s">
        <v>23</v>
      </c>
      <c r="D8" s="9"/>
      <c r="E8" s="9" t="s">
        <v>24</v>
      </c>
      <c r="F8" s="9" t="s">
        <v>19</v>
      </c>
      <c r="G8" s="13">
        <v>16700</v>
      </c>
      <c r="H8" s="13">
        <v>4000</v>
      </c>
      <c r="I8" s="13">
        <f>G8*H8</f>
        <v>66800000</v>
      </c>
      <c r="L8">
        <v>1</v>
      </c>
      <c r="M8" s="35">
        <v>42458</v>
      </c>
      <c r="N8" s="11" t="s">
        <v>23</v>
      </c>
      <c r="O8" s="9"/>
      <c r="P8" s="9" t="s">
        <v>24</v>
      </c>
      <c r="Q8" s="36" t="s">
        <v>19</v>
      </c>
      <c r="R8" s="13">
        <v>16700</v>
      </c>
      <c r="S8" s="13">
        <v>4000</v>
      </c>
      <c r="T8" s="13">
        <f t="shared" ref="T8:T42" si="0">R8*S8</f>
        <v>66800000</v>
      </c>
    </row>
    <row r="9" spans="2:20">
      <c r="B9" s="35">
        <v>42434</v>
      </c>
      <c r="C9" s="11" t="s">
        <v>28</v>
      </c>
      <c r="D9" s="9"/>
      <c r="E9" s="9" t="s">
        <v>15</v>
      </c>
      <c r="F9" s="9" t="s">
        <v>16</v>
      </c>
      <c r="G9" s="13">
        <v>71900</v>
      </c>
      <c r="H9" s="13">
        <v>3180</v>
      </c>
      <c r="I9" s="13">
        <f t="shared" ref="I9:I17" si="1">G9*H9</f>
        <v>228642000</v>
      </c>
      <c r="L9">
        <v>1</v>
      </c>
      <c r="M9" s="35">
        <v>42440</v>
      </c>
      <c r="N9" s="9" t="s">
        <v>92</v>
      </c>
      <c r="O9" s="9"/>
      <c r="P9" s="9" t="s">
        <v>24</v>
      </c>
      <c r="Q9" s="36" t="s">
        <v>97</v>
      </c>
      <c r="R9" s="13">
        <v>9300</v>
      </c>
      <c r="S9" s="13">
        <v>4000</v>
      </c>
      <c r="T9" s="13">
        <f t="shared" si="0"/>
        <v>37200000</v>
      </c>
    </row>
    <row r="10" spans="2:20">
      <c r="B10" s="35">
        <v>42434</v>
      </c>
      <c r="C10" s="11" t="s">
        <v>28</v>
      </c>
      <c r="D10" s="9"/>
      <c r="E10" s="9" t="s">
        <v>15</v>
      </c>
      <c r="F10" s="9" t="s">
        <v>17</v>
      </c>
      <c r="G10" s="13">
        <v>89100</v>
      </c>
      <c r="H10" s="13">
        <v>3685</v>
      </c>
      <c r="I10" s="13">
        <f t="shared" si="1"/>
        <v>328333500</v>
      </c>
      <c r="L10">
        <v>1</v>
      </c>
      <c r="M10" s="35">
        <v>42440</v>
      </c>
      <c r="N10" s="9" t="s">
        <v>92</v>
      </c>
      <c r="O10" s="9"/>
      <c r="P10" s="9" t="s">
        <v>24</v>
      </c>
      <c r="Q10" s="36" t="s">
        <v>93</v>
      </c>
      <c r="R10" s="13">
        <v>10300</v>
      </c>
      <c r="S10" s="13">
        <v>3150</v>
      </c>
      <c r="T10" s="13">
        <f t="shared" si="0"/>
        <v>32445000</v>
      </c>
    </row>
    <row r="11" spans="2:20">
      <c r="B11" s="35">
        <v>42434</v>
      </c>
      <c r="C11" s="11" t="s">
        <v>28</v>
      </c>
      <c r="D11" s="9"/>
      <c r="E11" s="9" t="s">
        <v>15</v>
      </c>
      <c r="F11" s="9" t="s">
        <v>18</v>
      </c>
      <c r="G11" s="13">
        <v>20500</v>
      </c>
      <c r="H11" s="13">
        <v>4515</v>
      </c>
      <c r="I11" s="13">
        <f t="shared" si="1"/>
        <v>92557500</v>
      </c>
      <c r="L11">
        <v>1</v>
      </c>
      <c r="M11" s="35">
        <v>42440</v>
      </c>
      <c r="N11" s="9" t="s">
        <v>92</v>
      </c>
      <c r="O11" s="9"/>
      <c r="P11" s="9" t="s">
        <v>24</v>
      </c>
      <c r="Q11" s="36" t="s">
        <v>94</v>
      </c>
      <c r="R11" s="13">
        <v>11700</v>
      </c>
      <c r="S11" s="13">
        <v>3730</v>
      </c>
      <c r="T11" s="13">
        <f t="shared" si="0"/>
        <v>43641000</v>
      </c>
    </row>
    <row r="12" spans="2:20">
      <c r="B12" s="35">
        <v>42434</v>
      </c>
      <c r="C12" s="11" t="s">
        <v>28</v>
      </c>
      <c r="D12" s="9"/>
      <c r="E12" s="9" t="s">
        <v>15</v>
      </c>
      <c r="F12" s="9" t="s">
        <v>19</v>
      </c>
      <c r="G12" s="13">
        <v>106200</v>
      </c>
      <c r="H12" s="13">
        <v>3540</v>
      </c>
      <c r="I12" s="13">
        <f t="shared" si="1"/>
        <v>375948000</v>
      </c>
      <c r="L12">
        <v>2</v>
      </c>
      <c r="M12" s="35">
        <v>42434</v>
      </c>
      <c r="N12" s="11" t="s">
        <v>28</v>
      </c>
      <c r="O12" s="9"/>
      <c r="P12" s="9" t="s">
        <v>15</v>
      </c>
      <c r="Q12" s="36" t="s">
        <v>16</v>
      </c>
      <c r="R12" s="13">
        <v>71900</v>
      </c>
      <c r="S12" s="13">
        <v>3180</v>
      </c>
      <c r="T12" s="13">
        <f t="shared" si="0"/>
        <v>228642000</v>
      </c>
    </row>
    <row r="13" spans="2:20">
      <c r="B13" s="35">
        <v>42434</v>
      </c>
      <c r="C13" s="11" t="s">
        <v>28</v>
      </c>
      <c r="D13" s="9"/>
      <c r="E13" s="9" t="s">
        <v>15</v>
      </c>
      <c r="F13" s="9" t="s">
        <v>29</v>
      </c>
      <c r="G13" s="13">
        <v>5200</v>
      </c>
      <c r="H13" s="13">
        <v>3850</v>
      </c>
      <c r="I13" s="13">
        <f t="shared" si="1"/>
        <v>20020000</v>
      </c>
      <c r="L13">
        <v>2</v>
      </c>
      <c r="M13" s="35">
        <v>42434</v>
      </c>
      <c r="N13" s="11" t="s">
        <v>28</v>
      </c>
      <c r="O13" s="9"/>
      <c r="P13" s="9" t="s">
        <v>15</v>
      </c>
      <c r="Q13" s="36" t="s">
        <v>17</v>
      </c>
      <c r="R13" s="13">
        <v>89100</v>
      </c>
      <c r="S13" s="13">
        <v>3685</v>
      </c>
      <c r="T13" s="13">
        <f t="shared" si="0"/>
        <v>328333500</v>
      </c>
    </row>
    <row r="14" spans="2:20">
      <c r="B14" s="35">
        <v>42434</v>
      </c>
      <c r="C14" s="9" t="s">
        <v>87</v>
      </c>
      <c r="D14" s="9"/>
      <c r="E14" s="9" t="s">
        <v>15</v>
      </c>
      <c r="F14" s="9" t="s">
        <v>19</v>
      </c>
      <c r="G14" s="13">
        <v>31600</v>
      </c>
      <c r="H14" s="13">
        <v>3455</v>
      </c>
      <c r="I14" s="13">
        <f t="shared" si="1"/>
        <v>109178000</v>
      </c>
      <c r="L14">
        <v>2</v>
      </c>
      <c r="M14" s="35">
        <v>42434</v>
      </c>
      <c r="N14" s="11" t="s">
        <v>28</v>
      </c>
      <c r="O14" s="9"/>
      <c r="P14" s="9" t="s">
        <v>15</v>
      </c>
      <c r="Q14" s="36" t="s">
        <v>18</v>
      </c>
      <c r="R14" s="13">
        <v>20500</v>
      </c>
      <c r="S14" s="13">
        <v>4515</v>
      </c>
      <c r="T14" s="13">
        <f t="shared" si="0"/>
        <v>92557500</v>
      </c>
    </row>
    <row r="15" spans="2:20">
      <c r="B15" s="35">
        <v>42440</v>
      </c>
      <c r="C15" s="9" t="s">
        <v>92</v>
      </c>
      <c r="D15" s="9"/>
      <c r="E15" s="9" t="s">
        <v>24</v>
      </c>
      <c r="F15" s="9" t="s">
        <v>97</v>
      </c>
      <c r="G15" s="13">
        <v>9300</v>
      </c>
      <c r="H15" s="13">
        <v>4000</v>
      </c>
      <c r="I15" s="13">
        <f t="shared" si="1"/>
        <v>37200000</v>
      </c>
      <c r="L15">
        <v>2</v>
      </c>
      <c r="M15" s="35">
        <v>42434</v>
      </c>
      <c r="N15" s="11" t="s">
        <v>28</v>
      </c>
      <c r="O15" s="9"/>
      <c r="P15" s="9" t="s">
        <v>15</v>
      </c>
      <c r="Q15" s="36" t="s">
        <v>19</v>
      </c>
      <c r="R15" s="13">
        <v>106200</v>
      </c>
      <c r="S15" s="13">
        <v>3540</v>
      </c>
      <c r="T15" s="13">
        <f t="shared" si="0"/>
        <v>375948000</v>
      </c>
    </row>
    <row r="16" spans="2:20">
      <c r="B16" s="35">
        <v>42440</v>
      </c>
      <c r="C16" s="9" t="s">
        <v>92</v>
      </c>
      <c r="D16" s="9"/>
      <c r="E16" s="9" t="s">
        <v>24</v>
      </c>
      <c r="F16" s="9" t="s">
        <v>93</v>
      </c>
      <c r="G16" s="13">
        <v>10300</v>
      </c>
      <c r="H16" s="13">
        <v>3150</v>
      </c>
      <c r="I16" s="13">
        <f t="shared" si="1"/>
        <v>32445000</v>
      </c>
      <c r="L16">
        <v>2</v>
      </c>
      <c r="M16" s="35">
        <v>42434</v>
      </c>
      <c r="N16" s="11" t="s">
        <v>28</v>
      </c>
      <c r="O16" s="9"/>
      <c r="P16" s="9" t="s">
        <v>15</v>
      </c>
      <c r="Q16" s="36" t="s">
        <v>29</v>
      </c>
      <c r="R16" s="13">
        <v>5200</v>
      </c>
      <c r="S16" s="13">
        <v>3850</v>
      </c>
      <c r="T16" s="13">
        <f t="shared" si="0"/>
        <v>20020000</v>
      </c>
    </row>
    <row r="17" spans="2:20">
      <c r="B17" s="35">
        <v>42440</v>
      </c>
      <c r="C17" s="9" t="s">
        <v>92</v>
      </c>
      <c r="D17" s="9"/>
      <c r="E17" s="9" t="s">
        <v>24</v>
      </c>
      <c r="F17" s="9" t="s">
        <v>94</v>
      </c>
      <c r="G17" s="13">
        <v>11700</v>
      </c>
      <c r="H17" s="13">
        <v>3730</v>
      </c>
      <c r="I17" s="13">
        <f t="shared" si="1"/>
        <v>43641000</v>
      </c>
      <c r="L17">
        <v>2</v>
      </c>
      <c r="M17" s="35">
        <v>42434</v>
      </c>
      <c r="N17" s="9" t="s">
        <v>87</v>
      </c>
      <c r="O17" s="9"/>
      <c r="P17" s="9" t="s">
        <v>15</v>
      </c>
      <c r="Q17" s="36" t="s">
        <v>19</v>
      </c>
      <c r="R17" s="13">
        <v>31600</v>
      </c>
      <c r="S17" s="13">
        <v>3455</v>
      </c>
      <c r="T17" s="13">
        <f t="shared" si="0"/>
        <v>109178000</v>
      </c>
    </row>
    <row r="18" spans="2:20">
      <c r="B18" s="35">
        <v>42441</v>
      </c>
      <c r="C18" s="9" t="s">
        <v>98</v>
      </c>
      <c r="D18" s="9"/>
      <c r="E18" s="9" t="s">
        <v>15</v>
      </c>
      <c r="F18" s="9" t="s">
        <v>19</v>
      </c>
      <c r="G18" s="13">
        <v>65000</v>
      </c>
      <c r="H18" s="13">
        <v>3355</v>
      </c>
      <c r="I18" s="13">
        <f t="shared" ref="I18:I42" si="2">G18*H18</f>
        <v>218075000</v>
      </c>
      <c r="L18">
        <v>2</v>
      </c>
      <c r="M18" s="35">
        <v>42441</v>
      </c>
      <c r="N18" s="9" t="s">
        <v>98</v>
      </c>
      <c r="O18" s="9"/>
      <c r="P18" s="9" t="s">
        <v>15</v>
      </c>
      <c r="Q18" s="36" t="s">
        <v>19</v>
      </c>
      <c r="R18" s="13">
        <v>65000</v>
      </c>
      <c r="S18" s="13">
        <v>3355</v>
      </c>
      <c r="T18" s="13">
        <f t="shared" si="0"/>
        <v>218075000</v>
      </c>
    </row>
    <row r="19" spans="2:20">
      <c r="B19" s="35">
        <v>42441</v>
      </c>
      <c r="C19" s="9" t="s">
        <v>105</v>
      </c>
      <c r="D19" s="9"/>
      <c r="E19" s="9" t="s">
        <v>15</v>
      </c>
      <c r="F19" s="9" t="s">
        <v>16</v>
      </c>
      <c r="G19" s="13">
        <v>134500</v>
      </c>
      <c r="H19" s="13">
        <v>3180</v>
      </c>
      <c r="I19" s="13">
        <f t="shared" si="2"/>
        <v>427710000</v>
      </c>
      <c r="L19">
        <v>2</v>
      </c>
      <c r="M19" s="35">
        <v>42441</v>
      </c>
      <c r="N19" s="9" t="s">
        <v>105</v>
      </c>
      <c r="O19" s="9"/>
      <c r="P19" s="9" t="s">
        <v>15</v>
      </c>
      <c r="Q19" s="36" t="s">
        <v>16</v>
      </c>
      <c r="R19" s="13">
        <v>134500</v>
      </c>
      <c r="S19" s="13">
        <v>3180</v>
      </c>
      <c r="T19" s="13">
        <f t="shared" si="0"/>
        <v>427710000</v>
      </c>
    </row>
    <row r="20" spans="2:20">
      <c r="B20" s="35">
        <v>42441</v>
      </c>
      <c r="C20" s="9" t="s">
        <v>105</v>
      </c>
      <c r="D20" s="9"/>
      <c r="E20" s="9" t="s">
        <v>15</v>
      </c>
      <c r="F20" s="9" t="s">
        <v>17</v>
      </c>
      <c r="G20" s="13">
        <v>108800</v>
      </c>
      <c r="H20" s="13">
        <v>3685</v>
      </c>
      <c r="I20" s="13">
        <f t="shared" si="2"/>
        <v>400928000</v>
      </c>
      <c r="L20">
        <v>2</v>
      </c>
      <c r="M20" s="35">
        <v>42441</v>
      </c>
      <c r="N20" s="9" t="s">
        <v>105</v>
      </c>
      <c r="O20" s="9"/>
      <c r="P20" s="9" t="s">
        <v>15</v>
      </c>
      <c r="Q20" s="36" t="s">
        <v>17</v>
      </c>
      <c r="R20" s="13">
        <v>108800</v>
      </c>
      <c r="S20" s="13">
        <v>3685</v>
      </c>
      <c r="T20" s="13">
        <f t="shared" si="0"/>
        <v>400928000</v>
      </c>
    </row>
    <row r="21" spans="2:20">
      <c r="B21" s="35">
        <v>42441</v>
      </c>
      <c r="C21" s="9" t="s">
        <v>105</v>
      </c>
      <c r="D21" s="9"/>
      <c r="E21" s="9" t="s">
        <v>15</v>
      </c>
      <c r="F21" s="9" t="s">
        <v>18</v>
      </c>
      <c r="G21" s="13">
        <v>14500</v>
      </c>
      <c r="H21" s="13">
        <v>4515</v>
      </c>
      <c r="I21" s="13">
        <f t="shared" si="2"/>
        <v>65467500</v>
      </c>
      <c r="L21">
        <v>2</v>
      </c>
      <c r="M21" s="35">
        <v>42441</v>
      </c>
      <c r="N21" s="9" t="s">
        <v>105</v>
      </c>
      <c r="O21" s="9"/>
      <c r="P21" s="9" t="s">
        <v>15</v>
      </c>
      <c r="Q21" s="36" t="s">
        <v>18</v>
      </c>
      <c r="R21" s="13">
        <v>14500</v>
      </c>
      <c r="S21" s="13">
        <v>4515</v>
      </c>
      <c r="T21" s="13">
        <f t="shared" si="0"/>
        <v>65467500</v>
      </c>
    </row>
    <row r="22" spans="2:20">
      <c r="B22" s="35">
        <v>42441</v>
      </c>
      <c r="C22" s="9" t="s">
        <v>105</v>
      </c>
      <c r="D22" s="9"/>
      <c r="E22" s="9" t="s">
        <v>15</v>
      </c>
      <c r="F22" s="9" t="s">
        <v>19</v>
      </c>
      <c r="G22" s="13">
        <v>117700</v>
      </c>
      <c r="H22" s="13">
        <v>3540</v>
      </c>
      <c r="I22" s="13">
        <f t="shared" si="2"/>
        <v>416658000</v>
      </c>
      <c r="L22">
        <v>2</v>
      </c>
      <c r="M22" s="35">
        <v>42441</v>
      </c>
      <c r="N22" s="9" t="s">
        <v>105</v>
      </c>
      <c r="O22" s="9"/>
      <c r="P22" s="9" t="s">
        <v>15</v>
      </c>
      <c r="Q22" s="36" t="s">
        <v>19</v>
      </c>
      <c r="R22" s="13">
        <v>117700</v>
      </c>
      <c r="S22" s="13">
        <v>3540</v>
      </c>
      <c r="T22" s="13">
        <f t="shared" si="0"/>
        <v>416658000</v>
      </c>
    </row>
    <row r="23" spans="2:20">
      <c r="B23" s="35">
        <v>42441</v>
      </c>
      <c r="C23" s="9" t="s">
        <v>105</v>
      </c>
      <c r="D23" s="9"/>
      <c r="E23" s="9" t="s">
        <v>15</v>
      </c>
      <c r="F23" s="9" t="s">
        <v>29</v>
      </c>
      <c r="G23" s="13">
        <v>5200</v>
      </c>
      <c r="H23" s="13">
        <v>3850</v>
      </c>
      <c r="I23" s="13">
        <f t="shared" si="2"/>
        <v>20020000</v>
      </c>
      <c r="L23">
        <v>2</v>
      </c>
      <c r="M23" s="35">
        <v>42441</v>
      </c>
      <c r="N23" s="9" t="s">
        <v>105</v>
      </c>
      <c r="O23" s="9"/>
      <c r="P23" s="9" t="s">
        <v>15</v>
      </c>
      <c r="Q23" s="36" t="s">
        <v>29</v>
      </c>
      <c r="R23" s="13">
        <v>5200</v>
      </c>
      <c r="S23" s="13">
        <v>3850</v>
      </c>
      <c r="T23" s="13">
        <f t="shared" si="0"/>
        <v>20020000</v>
      </c>
    </row>
    <row r="24" spans="2:20">
      <c r="B24" s="35">
        <v>42443</v>
      </c>
      <c r="C24" s="9" t="s">
        <v>160</v>
      </c>
      <c r="D24" s="9"/>
      <c r="E24" s="9" t="s">
        <v>11</v>
      </c>
      <c r="F24" s="9" t="s">
        <v>12</v>
      </c>
      <c r="G24" s="13">
        <v>15827</v>
      </c>
      <c r="H24" s="13">
        <v>3530.97</v>
      </c>
      <c r="I24" s="13">
        <f t="shared" si="2"/>
        <v>55884662.189999998</v>
      </c>
      <c r="L24">
        <v>2</v>
      </c>
      <c r="M24" s="35">
        <v>42448</v>
      </c>
      <c r="N24" s="9" t="s">
        <v>169</v>
      </c>
      <c r="O24" s="9"/>
      <c r="P24" s="9" t="s">
        <v>15</v>
      </c>
      <c r="Q24" s="37" t="s">
        <v>16</v>
      </c>
      <c r="R24" s="18">
        <v>113000</v>
      </c>
      <c r="S24" s="18">
        <v>3180</v>
      </c>
      <c r="T24" s="18">
        <f t="shared" si="0"/>
        <v>359340000</v>
      </c>
    </row>
    <row r="25" spans="2:20">
      <c r="B25" s="35">
        <v>42436</v>
      </c>
      <c r="C25" s="9" t="s">
        <v>164</v>
      </c>
      <c r="D25" s="9"/>
      <c r="E25" s="9" t="s">
        <v>11</v>
      </c>
      <c r="F25" s="9" t="s">
        <v>165</v>
      </c>
      <c r="G25" s="13">
        <v>15300</v>
      </c>
      <c r="H25" s="13">
        <v>3796.46</v>
      </c>
      <c r="I25" s="13">
        <f t="shared" si="2"/>
        <v>58085838</v>
      </c>
      <c r="L25">
        <v>2</v>
      </c>
      <c r="M25" s="35">
        <v>42448</v>
      </c>
      <c r="N25" s="9" t="s">
        <v>169</v>
      </c>
      <c r="O25" s="9"/>
      <c r="P25" s="9" t="s">
        <v>15</v>
      </c>
      <c r="Q25" s="37" t="s">
        <v>17</v>
      </c>
      <c r="R25" s="18">
        <v>109200</v>
      </c>
      <c r="S25" s="18">
        <v>3685</v>
      </c>
      <c r="T25" s="18">
        <f t="shared" si="0"/>
        <v>402402000</v>
      </c>
    </row>
    <row r="26" spans="2:20">
      <c r="B26" s="35">
        <v>42448</v>
      </c>
      <c r="C26" s="9" t="s">
        <v>169</v>
      </c>
      <c r="D26" s="9"/>
      <c r="E26" s="9" t="s">
        <v>15</v>
      </c>
      <c r="F26" s="25" t="s">
        <v>16</v>
      </c>
      <c r="G26" s="18">
        <v>113000</v>
      </c>
      <c r="H26" s="18">
        <v>3180</v>
      </c>
      <c r="I26" s="18">
        <f t="shared" si="2"/>
        <v>359340000</v>
      </c>
      <c r="J26" s="1"/>
      <c r="L26">
        <v>2</v>
      </c>
      <c r="M26" s="35">
        <v>42448</v>
      </c>
      <c r="N26" s="9" t="s">
        <v>169</v>
      </c>
      <c r="O26" s="9"/>
      <c r="P26" s="9" t="s">
        <v>15</v>
      </c>
      <c r="Q26" s="37" t="s">
        <v>18</v>
      </c>
      <c r="R26" s="18">
        <v>10200</v>
      </c>
      <c r="S26" s="18">
        <v>4515</v>
      </c>
      <c r="T26" s="18">
        <f t="shared" si="0"/>
        <v>46053000</v>
      </c>
    </row>
    <row r="27" spans="2:20">
      <c r="B27" s="35">
        <v>42448</v>
      </c>
      <c r="C27" s="9" t="s">
        <v>169</v>
      </c>
      <c r="D27" s="9"/>
      <c r="E27" s="9" t="s">
        <v>15</v>
      </c>
      <c r="F27" s="25" t="s">
        <v>17</v>
      </c>
      <c r="G27" s="18">
        <v>109200</v>
      </c>
      <c r="H27" s="18">
        <v>3685</v>
      </c>
      <c r="I27" s="18">
        <f t="shared" si="2"/>
        <v>402402000</v>
      </c>
      <c r="L27">
        <v>2</v>
      </c>
      <c r="M27" s="35">
        <v>42448</v>
      </c>
      <c r="N27" s="9" t="s">
        <v>169</v>
      </c>
      <c r="O27" s="9"/>
      <c r="P27" s="9" t="s">
        <v>15</v>
      </c>
      <c r="Q27" s="37" t="s">
        <v>19</v>
      </c>
      <c r="R27" s="18">
        <v>202300</v>
      </c>
      <c r="S27" s="18">
        <v>3540</v>
      </c>
      <c r="T27" s="18">
        <f t="shared" si="0"/>
        <v>716142000</v>
      </c>
    </row>
    <row r="28" spans="2:20">
      <c r="B28" s="35">
        <v>42448</v>
      </c>
      <c r="C28" s="9" t="s">
        <v>169</v>
      </c>
      <c r="D28" s="9"/>
      <c r="E28" s="9" t="s">
        <v>15</v>
      </c>
      <c r="F28" s="25" t="s">
        <v>18</v>
      </c>
      <c r="G28" s="18">
        <v>10200</v>
      </c>
      <c r="H28" s="18">
        <v>4515</v>
      </c>
      <c r="I28" s="18">
        <f t="shared" si="2"/>
        <v>46053000</v>
      </c>
      <c r="L28">
        <v>2</v>
      </c>
      <c r="M28" s="35">
        <v>42448</v>
      </c>
      <c r="N28" s="9" t="s">
        <v>235</v>
      </c>
      <c r="O28" s="9"/>
      <c r="P28" s="9" t="s">
        <v>15</v>
      </c>
      <c r="Q28" s="37" t="s">
        <v>19</v>
      </c>
      <c r="R28" s="18">
        <v>95900</v>
      </c>
      <c r="S28" s="18">
        <v>3355</v>
      </c>
      <c r="T28" s="18">
        <f t="shared" si="0"/>
        <v>321744500</v>
      </c>
    </row>
    <row r="29" spans="2:20">
      <c r="B29" s="35">
        <v>42448</v>
      </c>
      <c r="C29" s="9" t="s">
        <v>169</v>
      </c>
      <c r="D29" s="9"/>
      <c r="E29" s="9" t="s">
        <v>15</v>
      </c>
      <c r="F29" s="25" t="s">
        <v>19</v>
      </c>
      <c r="G29" s="18">
        <v>202300</v>
      </c>
      <c r="H29" s="18">
        <v>3540</v>
      </c>
      <c r="I29" s="18">
        <f t="shared" si="2"/>
        <v>716142000</v>
      </c>
      <c r="L29">
        <v>2</v>
      </c>
      <c r="M29" s="35">
        <v>42455</v>
      </c>
      <c r="N29" s="9" t="s">
        <v>248</v>
      </c>
      <c r="O29" s="9"/>
      <c r="P29" s="9" t="s">
        <v>15</v>
      </c>
      <c r="Q29" s="37" t="s">
        <v>19</v>
      </c>
      <c r="R29" s="13">
        <v>45000</v>
      </c>
      <c r="S29" s="13">
        <v>3355</v>
      </c>
      <c r="T29" s="13">
        <f t="shared" si="0"/>
        <v>150975000</v>
      </c>
    </row>
    <row r="30" spans="2:20">
      <c r="B30" s="35">
        <v>42448</v>
      </c>
      <c r="C30" s="9" t="s">
        <v>235</v>
      </c>
      <c r="D30" s="9"/>
      <c r="E30" s="9" t="s">
        <v>15</v>
      </c>
      <c r="F30" s="25" t="s">
        <v>19</v>
      </c>
      <c r="G30" s="18">
        <v>95900</v>
      </c>
      <c r="H30" s="18">
        <v>3355</v>
      </c>
      <c r="I30" s="18">
        <f t="shared" si="2"/>
        <v>321744500</v>
      </c>
      <c r="L30">
        <v>2</v>
      </c>
      <c r="M30" s="35">
        <v>42455</v>
      </c>
      <c r="N30" s="9" t="s">
        <v>255</v>
      </c>
      <c r="O30" s="9"/>
      <c r="P30" s="9" t="s">
        <v>15</v>
      </c>
      <c r="Q30" s="37" t="s">
        <v>16</v>
      </c>
      <c r="R30" s="13">
        <v>87600</v>
      </c>
      <c r="S30" s="13">
        <v>3180</v>
      </c>
      <c r="T30" s="13">
        <f t="shared" si="0"/>
        <v>278568000</v>
      </c>
    </row>
    <row r="31" spans="2:20">
      <c r="B31" s="35">
        <v>42455</v>
      </c>
      <c r="C31" s="9" t="s">
        <v>248</v>
      </c>
      <c r="D31" s="9"/>
      <c r="E31" s="9" t="s">
        <v>15</v>
      </c>
      <c r="F31" s="25" t="s">
        <v>19</v>
      </c>
      <c r="G31" s="13">
        <v>45000</v>
      </c>
      <c r="H31" s="13">
        <v>3355</v>
      </c>
      <c r="I31" s="13">
        <f t="shared" si="2"/>
        <v>150975000</v>
      </c>
      <c r="L31">
        <v>2</v>
      </c>
      <c r="M31" s="35">
        <v>42455</v>
      </c>
      <c r="N31" s="9" t="s">
        <v>255</v>
      </c>
      <c r="O31" s="9"/>
      <c r="P31" s="9" t="s">
        <v>15</v>
      </c>
      <c r="Q31" s="36" t="s">
        <v>17</v>
      </c>
      <c r="R31" s="13">
        <v>138300</v>
      </c>
      <c r="S31" s="13">
        <v>3685</v>
      </c>
      <c r="T31" s="13">
        <f t="shared" si="0"/>
        <v>509635500</v>
      </c>
    </row>
    <row r="32" spans="2:20">
      <c r="B32" s="35">
        <v>42455</v>
      </c>
      <c r="C32" s="9" t="s">
        <v>255</v>
      </c>
      <c r="D32" s="9"/>
      <c r="E32" s="9" t="s">
        <v>15</v>
      </c>
      <c r="F32" s="25" t="s">
        <v>16</v>
      </c>
      <c r="G32" s="13">
        <v>87600</v>
      </c>
      <c r="H32" s="13">
        <v>3180</v>
      </c>
      <c r="I32" s="13">
        <f t="shared" si="2"/>
        <v>278568000</v>
      </c>
      <c r="L32">
        <v>2</v>
      </c>
      <c r="M32" s="35">
        <v>42455</v>
      </c>
      <c r="N32" s="9" t="s">
        <v>255</v>
      </c>
      <c r="O32" s="9"/>
      <c r="P32" s="9" t="s">
        <v>15</v>
      </c>
      <c r="Q32" s="36" t="s">
        <v>19</v>
      </c>
      <c r="R32" s="13">
        <v>96900</v>
      </c>
      <c r="S32" s="13">
        <v>3540</v>
      </c>
      <c r="T32" s="13">
        <f t="shared" si="0"/>
        <v>343026000</v>
      </c>
    </row>
    <row r="33" spans="2:20">
      <c r="B33" s="35">
        <v>42455</v>
      </c>
      <c r="C33" s="9" t="s">
        <v>255</v>
      </c>
      <c r="D33" s="9"/>
      <c r="E33" s="9" t="s">
        <v>15</v>
      </c>
      <c r="F33" s="9" t="s">
        <v>17</v>
      </c>
      <c r="G33" s="13">
        <v>138300</v>
      </c>
      <c r="H33" s="13">
        <v>3685</v>
      </c>
      <c r="I33" s="13">
        <f t="shared" si="2"/>
        <v>509635500</v>
      </c>
      <c r="L33">
        <v>2</v>
      </c>
      <c r="M33" s="35">
        <v>42460</v>
      </c>
      <c r="N33" s="25" t="s">
        <v>320</v>
      </c>
      <c r="O33" s="25"/>
      <c r="P33" s="25" t="s">
        <v>15</v>
      </c>
      <c r="Q33" s="36" t="s">
        <v>19</v>
      </c>
      <c r="R33" s="13">
        <v>61600</v>
      </c>
      <c r="S33" s="13">
        <v>3355</v>
      </c>
      <c r="T33" s="13">
        <f t="shared" si="0"/>
        <v>206668000</v>
      </c>
    </row>
    <row r="34" spans="2:20">
      <c r="B34" s="35">
        <v>42455</v>
      </c>
      <c r="C34" s="9" t="s">
        <v>255</v>
      </c>
      <c r="D34" s="9"/>
      <c r="E34" s="9" t="s">
        <v>15</v>
      </c>
      <c r="F34" s="9" t="s">
        <v>19</v>
      </c>
      <c r="G34" s="13">
        <v>96900</v>
      </c>
      <c r="H34" s="13">
        <v>3540</v>
      </c>
      <c r="I34" s="13">
        <f t="shared" si="2"/>
        <v>343026000</v>
      </c>
      <c r="L34">
        <v>2</v>
      </c>
      <c r="M34" s="35">
        <v>42460</v>
      </c>
      <c r="N34" s="25" t="s">
        <v>328</v>
      </c>
      <c r="O34" s="25"/>
      <c r="P34" s="25" t="s">
        <v>15</v>
      </c>
      <c r="Q34" s="36" t="s">
        <v>16</v>
      </c>
      <c r="R34" s="13">
        <v>90500</v>
      </c>
      <c r="S34" s="13">
        <v>3180</v>
      </c>
      <c r="T34" s="13">
        <f t="shared" si="0"/>
        <v>287790000</v>
      </c>
    </row>
    <row r="35" spans="2:20">
      <c r="B35" s="35">
        <v>42460</v>
      </c>
      <c r="C35" s="9" t="s">
        <v>308</v>
      </c>
      <c r="D35" s="9"/>
      <c r="E35" s="9" t="s">
        <v>11</v>
      </c>
      <c r="F35" s="9" t="s">
        <v>12</v>
      </c>
      <c r="G35" s="13">
        <v>9801</v>
      </c>
      <c r="H35" s="13">
        <v>3530.97</v>
      </c>
      <c r="I35" s="13">
        <f t="shared" si="2"/>
        <v>34607036.969999999</v>
      </c>
      <c r="L35">
        <v>2</v>
      </c>
      <c r="M35" s="35">
        <v>42460</v>
      </c>
      <c r="N35" s="25" t="s">
        <v>328</v>
      </c>
      <c r="O35" s="25"/>
      <c r="P35" s="25" t="s">
        <v>15</v>
      </c>
      <c r="Q35" s="36" t="s">
        <v>17</v>
      </c>
      <c r="R35" s="13">
        <v>80500</v>
      </c>
      <c r="S35" s="13">
        <v>3685</v>
      </c>
      <c r="T35" s="13">
        <f t="shared" si="0"/>
        <v>296642500</v>
      </c>
    </row>
    <row r="36" spans="2:20">
      <c r="B36" s="35">
        <v>42460</v>
      </c>
      <c r="C36" s="9" t="s">
        <v>308</v>
      </c>
      <c r="D36" s="9"/>
      <c r="E36" s="9" t="s">
        <v>11</v>
      </c>
      <c r="F36" s="9" t="s">
        <v>309</v>
      </c>
      <c r="G36" s="13">
        <v>4304</v>
      </c>
      <c r="H36" s="13">
        <v>4482.76</v>
      </c>
      <c r="I36" s="13">
        <f t="shared" si="2"/>
        <v>19293799.039999999</v>
      </c>
      <c r="L36">
        <v>2</v>
      </c>
      <c r="M36" s="35">
        <v>42460</v>
      </c>
      <c r="N36" s="25" t="s">
        <v>328</v>
      </c>
      <c r="O36" s="25"/>
      <c r="P36" s="25" t="s">
        <v>15</v>
      </c>
      <c r="Q36" s="36" t="s">
        <v>19</v>
      </c>
      <c r="R36" s="13">
        <v>123600</v>
      </c>
      <c r="S36" s="13">
        <v>3540</v>
      </c>
      <c r="T36" s="13">
        <f t="shared" si="0"/>
        <v>437544000</v>
      </c>
    </row>
    <row r="37" spans="2:20">
      <c r="B37" s="35">
        <v>42460</v>
      </c>
      <c r="C37" s="9" t="s">
        <v>308</v>
      </c>
      <c r="D37" s="9"/>
      <c r="E37" s="9" t="s">
        <v>11</v>
      </c>
      <c r="F37" s="9" t="s">
        <v>165</v>
      </c>
      <c r="G37" s="13">
        <v>47210</v>
      </c>
      <c r="H37" s="13">
        <v>3796.46</v>
      </c>
      <c r="I37" s="13">
        <f t="shared" si="2"/>
        <v>179230876.59999999</v>
      </c>
      <c r="L37">
        <v>2</v>
      </c>
      <c r="M37" s="35">
        <v>42460</v>
      </c>
      <c r="N37" s="25" t="s">
        <v>328</v>
      </c>
      <c r="O37" s="25"/>
      <c r="P37" s="25" t="s">
        <v>15</v>
      </c>
      <c r="Q37" s="36" t="s">
        <v>29</v>
      </c>
      <c r="R37" s="13">
        <v>5200</v>
      </c>
      <c r="S37" s="13">
        <v>3850</v>
      </c>
      <c r="T37" s="13">
        <f t="shared" si="0"/>
        <v>20020000</v>
      </c>
    </row>
    <row r="38" spans="2:20">
      <c r="B38" s="35">
        <v>42460</v>
      </c>
      <c r="C38" s="25" t="s">
        <v>320</v>
      </c>
      <c r="D38" s="25"/>
      <c r="E38" s="25" t="s">
        <v>15</v>
      </c>
      <c r="F38" s="9" t="s">
        <v>19</v>
      </c>
      <c r="G38" s="13">
        <v>61600</v>
      </c>
      <c r="H38" s="13">
        <v>3355</v>
      </c>
      <c r="I38" s="13">
        <f t="shared" si="2"/>
        <v>206668000</v>
      </c>
      <c r="L38">
        <v>4</v>
      </c>
      <c r="M38" s="35">
        <v>42443</v>
      </c>
      <c r="N38" s="9" t="s">
        <v>160</v>
      </c>
      <c r="O38" s="9"/>
      <c r="P38" s="9" t="s">
        <v>11</v>
      </c>
      <c r="Q38" s="36" t="s">
        <v>12</v>
      </c>
      <c r="R38" s="13">
        <v>15827</v>
      </c>
      <c r="S38" s="13">
        <v>3530.97</v>
      </c>
      <c r="T38" s="13">
        <f t="shared" si="0"/>
        <v>55884662.189999998</v>
      </c>
    </row>
    <row r="39" spans="2:20">
      <c r="B39" s="35">
        <v>42460</v>
      </c>
      <c r="C39" s="25" t="s">
        <v>328</v>
      </c>
      <c r="D39" s="25"/>
      <c r="E39" s="25" t="s">
        <v>15</v>
      </c>
      <c r="F39" s="9" t="s">
        <v>16</v>
      </c>
      <c r="G39" s="13">
        <v>90500</v>
      </c>
      <c r="H39" s="13">
        <v>3180</v>
      </c>
      <c r="I39" s="13">
        <f t="shared" si="2"/>
        <v>287790000</v>
      </c>
      <c r="L39">
        <v>4</v>
      </c>
      <c r="M39" s="35">
        <v>42436</v>
      </c>
      <c r="N39" s="9" t="s">
        <v>164</v>
      </c>
      <c r="O39" s="9"/>
      <c r="P39" s="9" t="s">
        <v>11</v>
      </c>
      <c r="Q39" s="36" t="s">
        <v>165</v>
      </c>
      <c r="R39" s="13">
        <v>15300</v>
      </c>
      <c r="S39" s="13">
        <v>3796.46</v>
      </c>
      <c r="T39" s="13">
        <f t="shared" si="0"/>
        <v>58085838</v>
      </c>
    </row>
    <row r="40" spans="2:20">
      <c r="B40" s="35">
        <v>42460</v>
      </c>
      <c r="C40" s="25" t="s">
        <v>328</v>
      </c>
      <c r="D40" s="25"/>
      <c r="E40" s="25" t="s">
        <v>15</v>
      </c>
      <c r="F40" s="9" t="s">
        <v>17</v>
      </c>
      <c r="G40" s="13">
        <v>80500</v>
      </c>
      <c r="H40" s="13">
        <v>3685</v>
      </c>
      <c r="I40" s="13">
        <f t="shared" si="2"/>
        <v>296642500</v>
      </c>
      <c r="L40">
        <v>4</v>
      </c>
      <c r="M40" s="35">
        <v>42460</v>
      </c>
      <c r="N40" s="9" t="s">
        <v>308</v>
      </c>
      <c r="O40" s="9"/>
      <c r="P40" s="9" t="s">
        <v>11</v>
      </c>
      <c r="Q40" s="36" t="s">
        <v>12</v>
      </c>
      <c r="R40" s="13">
        <v>9801</v>
      </c>
      <c r="S40" s="13">
        <v>3530.97</v>
      </c>
      <c r="T40" s="13">
        <f t="shared" si="0"/>
        <v>34607036.969999999</v>
      </c>
    </row>
    <row r="41" spans="2:20">
      <c r="B41" s="35">
        <v>42460</v>
      </c>
      <c r="C41" s="25" t="s">
        <v>328</v>
      </c>
      <c r="D41" s="25"/>
      <c r="E41" s="25" t="s">
        <v>15</v>
      </c>
      <c r="F41" s="9" t="s">
        <v>19</v>
      </c>
      <c r="G41" s="13">
        <v>123600</v>
      </c>
      <c r="H41" s="13">
        <v>3540</v>
      </c>
      <c r="I41" s="13">
        <f t="shared" si="2"/>
        <v>437544000</v>
      </c>
      <c r="L41">
        <v>4</v>
      </c>
      <c r="M41" s="35">
        <v>42460</v>
      </c>
      <c r="N41" s="9" t="s">
        <v>308</v>
      </c>
      <c r="O41" s="9"/>
      <c r="P41" s="9" t="s">
        <v>11</v>
      </c>
      <c r="Q41" s="36" t="s">
        <v>309</v>
      </c>
      <c r="R41" s="13">
        <v>4304</v>
      </c>
      <c r="S41" s="13">
        <v>4482.76</v>
      </c>
      <c r="T41" s="13">
        <f t="shared" si="0"/>
        <v>19293799.039999999</v>
      </c>
    </row>
    <row r="42" spans="2:20">
      <c r="B42" s="35">
        <v>42460</v>
      </c>
      <c r="C42" s="25" t="s">
        <v>328</v>
      </c>
      <c r="D42" s="25"/>
      <c r="E42" s="25" t="s">
        <v>15</v>
      </c>
      <c r="F42" s="9" t="s">
        <v>29</v>
      </c>
      <c r="G42" s="13">
        <v>5200</v>
      </c>
      <c r="H42" s="13">
        <v>3850</v>
      </c>
      <c r="I42" s="13">
        <f t="shared" si="2"/>
        <v>20020000</v>
      </c>
      <c r="L42">
        <v>4</v>
      </c>
      <c r="M42" s="35">
        <v>42460</v>
      </c>
      <c r="N42" s="9" t="s">
        <v>308</v>
      </c>
      <c r="O42" s="9"/>
      <c r="P42" s="9" t="s">
        <v>11</v>
      </c>
      <c r="Q42" s="36" t="s">
        <v>165</v>
      </c>
      <c r="R42" s="13">
        <v>47210</v>
      </c>
      <c r="S42" s="13">
        <v>3796.46</v>
      </c>
      <c r="T42" s="13">
        <f t="shared" si="0"/>
        <v>179230876.59999999</v>
      </c>
    </row>
    <row r="43" spans="2:20">
      <c r="B43" s="35"/>
      <c r="C43" s="15"/>
      <c r="D43" s="9"/>
      <c r="E43" s="9"/>
      <c r="F43" s="9"/>
      <c r="G43" s="13">
        <f>SUM(G8:G42)</f>
        <v>2170442</v>
      </c>
      <c r="H43" s="13"/>
      <c r="I43" s="13">
        <f>SUM(I8:I42)</f>
        <v>7607276212.8000011</v>
      </c>
      <c r="R43" s="22">
        <f>SUM(R8:R42)</f>
        <v>2170442</v>
      </c>
      <c r="S43" s="22"/>
      <c r="T43" s="22">
        <f>SUM(T8:T42)</f>
        <v>7607276212.8000002</v>
      </c>
    </row>
    <row r="44" spans="2:20">
      <c r="B44" s="54"/>
      <c r="C44" s="50"/>
      <c r="D44" s="55"/>
      <c r="E44" s="55"/>
      <c r="F44" s="55"/>
      <c r="G44" s="56"/>
      <c r="H44" s="56"/>
      <c r="I44" s="56"/>
    </row>
    <row r="45" spans="2:20">
      <c r="B45" s="54"/>
      <c r="C45" s="50"/>
      <c r="D45" s="55"/>
      <c r="E45" s="55"/>
      <c r="F45" s="55"/>
      <c r="G45" s="56"/>
      <c r="H45" s="56"/>
      <c r="I45" s="56"/>
    </row>
    <row r="46" spans="2:20">
      <c r="B46" s="54"/>
      <c r="C46" s="55"/>
      <c r="D46" s="55"/>
      <c r="E46" s="55"/>
      <c r="F46" s="55"/>
      <c r="G46" s="56"/>
      <c r="H46" s="56"/>
      <c r="I46" s="56"/>
    </row>
    <row r="47" spans="2:20">
      <c r="B47" s="54"/>
      <c r="C47" s="55"/>
      <c r="D47" s="55"/>
      <c r="E47" s="55"/>
      <c r="F47" s="55"/>
      <c r="G47" s="56"/>
      <c r="H47" s="56"/>
      <c r="I47" s="56"/>
    </row>
    <row r="48" spans="2:20">
      <c r="B48" s="54"/>
      <c r="C48" s="55"/>
      <c r="D48" s="55"/>
      <c r="E48" s="55"/>
      <c r="F48" s="55"/>
      <c r="G48" s="56"/>
      <c r="H48" s="56"/>
      <c r="I48" s="56"/>
    </row>
    <row r="49" spans="2:9">
      <c r="B49" s="54"/>
      <c r="C49" s="55"/>
      <c r="D49" s="55"/>
      <c r="E49" s="55"/>
      <c r="F49" s="55"/>
      <c r="G49" s="56"/>
      <c r="H49" s="56"/>
      <c r="I49" s="56"/>
    </row>
    <row r="50" spans="2:9">
      <c r="B50" s="49"/>
      <c r="C50" s="50"/>
      <c r="D50" s="50"/>
      <c r="E50" s="55"/>
      <c r="F50" s="55"/>
      <c r="G50" s="56"/>
      <c r="H50" s="56"/>
      <c r="I50" s="56"/>
    </row>
    <row r="51" spans="2:9">
      <c r="B51" s="49"/>
      <c r="C51" s="50"/>
      <c r="D51" s="50"/>
      <c r="E51" s="55"/>
      <c r="F51" s="55"/>
      <c r="G51" s="56"/>
      <c r="H51" s="56"/>
      <c r="I51" s="56"/>
    </row>
    <row r="52" spans="2:9">
      <c r="B52" s="49"/>
      <c r="C52" s="50"/>
      <c r="D52" s="50"/>
      <c r="E52" s="55"/>
      <c r="F52" s="55"/>
      <c r="G52" s="56"/>
      <c r="H52" s="56"/>
      <c r="I52" s="56"/>
    </row>
    <row r="53" spans="2:9">
      <c r="B53" s="49"/>
      <c r="C53" s="50"/>
      <c r="D53" s="50"/>
      <c r="E53" s="55"/>
      <c r="F53" s="55"/>
      <c r="G53" s="56"/>
      <c r="H53" s="56"/>
      <c r="I53" s="56"/>
    </row>
    <row r="54" spans="2:9">
      <c r="B54" s="54"/>
      <c r="C54" s="55"/>
      <c r="D54" s="55"/>
      <c r="E54" s="55"/>
      <c r="F54" s="55"/>
      <c r="G54" s="56"/>
      <c r="H54" s="56"/>
      <c r="I54" s="56"/>
    </row>
    <row r="55" spans="2:9">
      <c r="B55" s="54"/>
      <c r="C55" s="55"/>
      <c r="D55" s="55"/>
      <c r="E55" s="55"/>
      <c r="F55" s="55"/>
      <c r="G55" s="56"/>
      <c r="H55" s="56"/>
      <c r="I55" s="56"/>
    </row>
    <row r="56" spans="2:9">
      <c r="B56" s="54"/>
      <c r="C56" s="55"/>
      <c r="D56" s="55"/>
      <c r="E56" s="55"/>
      <c r="F56" s="53"/>
      <c r="G56" s="52"/>
      <c r="H56" s="52"/>
      <c r="I56" s="52"/>
    </row>
    <row r="57" spans="2:9">
      <c r="B57" s="54"/>
      <c r="C57" s="55"/>
      <c r="D57" s="55"/>
      <c r="E57" s="55"/>
      <c r="F57" s="53"/>
      <c r="G57" s="52"/>
      <c r="H57" s="52"/>
      <c r="I57" s="52"/>
    </row>
    <row r="58" spans="2:9">
      <c r="B58" s="54"/>
      <c r="C58" s="55"/>
      <c r="D58" s="55"/>
      <c r="E58" s="55"/>
      <c r="F58" s="53"/>
      <c r="G58" s="52"/>
      <c r="H58" s="52"/>
      <c r="I58" s="52"/>
    </row>
    <row r="59" spans="2:9">
      <c r="B59" s="54"/>
      <c r="C59" s="55"/>
      <c r="D59" s="55"/>
      <c r="E59" s="55"/>
      <c r="F59" s="53"/>
      <c r="G59" s="52"/>
      <c r="H59" s="52"/>
      <c r="I59" s="52"/>
    </row>
    <row r="60" spans="2:9">
      <c r="B60" s="54"/>
      <c r="C60" s="53"/>
      <c r="D60" s="53"/>
      <c r="E60" s="53"/>
      <c r="F60" s="53"/>
      <c r="G60" s="52"/>
      <c r="H60" s="52"/>
      <c r="I60" s="52"/>
    </row>
    <row r="61" spans="2:9">
      <c r="B61" s="54"/>
      <c r="C61" s="55"/>
      <c r="D61" s="53"/>
      <c r="E61" s="53"/>
      <c r="F61" s="53"/>
      <c r="G61" s="52"/>
      <c r="H61" s="52"/>
      <c r="I61" s="52"/>
    </row>
    <row r="62" spans="2:9">
      <c r="B62" s="54"/>
      <c r="C62" s="55"/>
      <c r="D62" s="53"/>
      <c r="E62" s="53"/>
      <c r="F62" s="53"/>
      <c r="G62" s="52"/>
      <c r="H62" s="52"/>
      <c r="I62" s="52"/>
    </row>
    <row r="63" spans="2:9">
      <c r="B63" s="54"/>
      <c r="C63" s="53"/>
      <c r="D63" s="53"/>
      <c r="E63" s="53"/>
      <c r="F63" s="53"/>
      <c r="G63" s="52"/>
      <c r="H63" s="52"/>
      <c r="I63" s="52"/>
    </row>
    <row r="64" spans="2:9">
      <c r="B64" s="54"/>
      <c r="C64" s="53"/>
      <c r="D64" s="53"/>
      <c r="E64" s="53"/>
      <c r="F64" s="53"/>
      <c r="G64" s="53"/>
      <c r="H64" s="53"/>
      <c r="I64" s="53"/>
    </row>
    <row r="65" spans="2:9">
      <c r="B65" s="54"/>
      <c r="C65" s="53"/>
      <c r="D65" s="53"/>
      <c r="E65" s="53"/>
      <c r="F65" s="53"/>
      <c r="G65" s="53"/>
      <c r="H65" s="53"/>
      <c r="I65" s="53"/>
    </row>
    <row r="66" spans="2:9">
      <c r="B66" s="54"/>
      <c r="C66" s="53"/>
      <c r="D66" s="53"/>
      <c r="E66" s="53"/>
      <c r="F66" s="53"/>
      <c r="G66" s="53"/>
      <c r="H66" s="53"/>
      <c r="I66" s="53"/>
    </row>
    <row r="67" spans="2:9">
      <c r="B67" s="54"/>
      <c r="C67" s="53"/>
      <c r="D67" s="55"/>
      <c r="E67" s="53"/>
      <c r="F67" s="53"/>
      <c r="G67" s="53"/>
      <c r="H67" s="53"/>
      <c r="I67" s="53"/>
    </row>
    <row r="68" spans="2:9">
      <c r="B68" s="54"/>
      <c r="C68" s="53"/>
      <c r="D68" s="55"/>
      <c r="E68" s="53"/>
      <c r="F68" s="53"/>
      <c r="G68" s="53"/>
      <c r="H68" s="53"/>
      <c r="I68" s="53"/>
    </row>
    <row r="69" spans="2:9">
      <c r="B69" s="54"/>
      <c r="C69" s="53"/>
      <c r="D69" s="55"/>
      <c r="E69" s="53"/>
      <c r="F69" s="53"/>
      <c r="G69" s="53"/>
      <c r="H69" s="53"/>
      <c r="I69" s="53"/>
    </row>
    <row r="70" spans="2:9">
      <c r="B70" s="54"/>
      <c r="C70" s="53"/>
      <c r="D70" s="55"/>
      <c r="E70" s="53"/>
      <c r="F70" s="53"/>
      <c r="G70" s="53"/>
      <c r="H70" s="53"/>
      <c r="I70" s="53"/>
    </row>
    <row r="71" spans="2:9">
      <c r="B71" s="54"/>
      <c r="C71" s="53"/>
      <c r="D71" s="55"/>
      <c r="E71" s="53"/>
      <c r="F71" s="53"/>
      <c r="G71" s="53"/>
      <c r="H71" s="53"/>
      <c r="I71" s="57"/>
    </row>
    <row r="72" spans="2:9">
      <c r="B72" s="54"/>
      <c r="C72" s="53"/>
      <c r="D72" s="55"/>
      <c r="E72" s="53"/>
      <c r="F72" s="53"/>
      <c r="G72" s="53"/>
      <c r="H72" s="53"/>
      <c r="I72" s="57"/>
    </row>
    <row r="73" spans="2:9">
      <c r="B73" s="54"/>
      <c r="C73" s="53"/>
      <c r="D73" s="55"/>
      <c r="E73" s="53"/>
      <c r="F73" s="53"/>
      <c r="G73" s="53"/>
      <c r="H73" s="53"/>
      <c r="I73" s="57"/>
    </row>
    <row r="74" spans="2:9">
      <c r="B74" s="54"/>
      <c r="C74" s="53"/>
      <c r="D74" s="55"/>
      <c r="E74" s="53"/>
      <c r="F74" s="53"/>
      <c r="G74" s="53"/>
      <c r="H74" s="53"/>
      <c r="I74" s="53"/>
    </row>
    <row r="75" spans="2:9">
      <c r="B75" s="54"/>
      <c r="C75" s="53"/>
      <c r="D75" s="55"/>
      <c r="E75" s="53"/>
      <c r="F75" s="53"/>
      <c r="G75" s="53"/>
      <c r="H75" s="53"/>
      <c r="I75" s="53"/>
    </row>
    <row r="76" spans="2:9">
      <c r="B76" s="54"/>
      <c r="C76" s="53"/>
      <c r="D76" s="55"/>
      <c r="E76" s="53"/>
      <c r="F76" s="53"/>
      <c r="G76" s="53"/>
      <c r="H76" s="53"/>
      <c r="I76" s="57"/>
    </row>
    <row r="77" spans="2:9">
      <c r="B77" s="54"/>
      <c r="C77" s="53"/>
      <c r="D77" s="55"/>
      <c r="E77" s="53"/>
      <c r="F77" s="53"/>
      <c r="G77" s="53"/>
      <c r="H77" s="53"/>
      <c r="I77" s="53"/>
    </row>
    <row r="78" spans="2:9">
      <c r="B78" s="54"/>
      <c r="C78" s="53"/>
      <c r="D78" s="55"/>
      <c r="E78" s="53"/>
      <c r="F78" s="53"/>
      <c r="G78" s="53"/>
      <c r="H78" s="53"/>
      <c r="I78" s="53"/>
    </row>
    <row r="79" spans="2:9">
      <c r="B79" s="54"/>
      <c r="C79" s="53"/>
      <c r="D79" s="55"/>
      <c r="E79" s="53"/>
      <c r="F79" s="53"/>
      <c r="G79" s="53"/>
      <c r="H79" s="53"/>
      <c r="I79" s="53"/>
    </row>
    <row r="80" spans="2:9">
      <c r="B80" s="54"/>
      <c r="C80" s="53"/>
      <c r="D80" s="55"/>
      <c r="E80" s="53"/>
      <c r="F80" s="53"/>
      <c r="G80" s="53"/>
      <c r="H80" s="53"/>
      <c r="I80" s="53"/>
    </row>
    <row r="81" spans="2:9">
      <c r="B81" s="54"/>
      <c r="C81" s="53"/>
      <c r="D81" s="55"/>
      <c r="E81" s="53"/>
      <c r="F81" s="53"/>
      <c r="G81" s="53"/>
      <c r="H81" s="53"/>
      <c r="I81" s="53"/>
    </row>
    <row r="82" spans="2:9">
      <c r="B82" s="54"/>
      <c r="C82" s="53"/>
      <c r="D82" s="55"/>
      <c r="E82" s="53"/>
      <c r="F82" s="53"/>
      <c r="G82" s="53"/>
      <c r="H82" s="53"/>
      <c r="I82" s="57"/>
    </row>
    <row r="83" spans="2:9">
      <c r="B83" s="54"/>
      <c r="C83" s="53"/>
      <c r="D83" s="55"/>
      <c r="E83" s="53"/>
      <c r="F83" s="53"/>
      <c r="G83" s="53"/>
      <c r="H83" s="53"/>
      <c r="I83" s="53"/>
    </row>
    <row r="84" spans="2:9">
      <c r="B84" s="54"/>
      <c r="C84" s="53"/>
      <c r="D84" s="55"/>
      <c r="E84" s="53"/>
      <c r="F84" s="53"/>
      <c r="G84" s="53"/>
      <c r="H84" s="53"/>
      <c r="I84" s="53"/>
    </row>
    <row r="85" spans="2:9">
      <c r="B85" s="54"/>
      <c r="C85" s="53"/>
      <c r="D85" s="55"/>
      <c r="E85" s="53"/>
      <c r="F85" s="53"/>
      <c r="G85" s="53"/>
      <c r="H85" s="53"/>
      <c r="I85" s="53"/>
    </row>
    <row r="86" spans="2:9">
      <c r="B86" s="54"/>
      <c r="C86" s="53"/>
      <c r="D86" s="55"/>
      <c r="E86" s="53"/>
      <c r="F86" s="53"/>
      <c r="G86" s="53"/>
      <c r="H86" s="53"/>
      <c r="I86" s="53"/>
    </row>
    <row r="87" spans="2:9">
      <c r="B87" s="54"/>
      <c r="C87" s="53"/>
      <c r="D87" s="55"/>
      <c r="E87" s="53"/>
      <c r="F87" s="53"/>
      <c r="G87" s="53"/>
      <c r="H87" s="53"/>
      <c r="I87" s="53"/>
    </row>
    <row r="88" spans="2:9">
      <c r="B88" s="54"/>
      <c r="C88" s="55"/>
      <c r="D88" s="55"/>
      <c r="E88" s="53"/>
      <c r="F88" s="53"/>
      <c r="G88" s="53"/>
      <c r="H88" s="53"/>
      <c r="I88" s="53"/>
    </row>
    <row r="89" spans="2:9">
      <c r="B89" s="54"/>
      <c r="C89" s="55"/>
      <c r="D89" s="55"/>
      <c r="E89" s="53"/>
      <c r="F89" s="53"/>
      <c r="G89" s="53"/>
      <c r="H89" s="53"/>
      <c r="I89" s="53"/>
    </row>
    <row r="90" spans="2:9">
      <c r="B90" s="54"/>
      <c r="C90" s="53"/>
      <c r="D90" s="55"/>
      <c r="E90" s="53"/>
      <c r="F90" s="53"/>
      <c r="G90" s="53"/>
      <c r="H90" s="53"/>
      <c r="I90" s="53"/>
    </row>
    <row r="91" spans="2:9">
      <c r="B91" s="54"/>
      <c r="C91" s="53"/>
      <c r="D91" s="55"/>
      <c r="E91" s="53"/>
      <c r="F91" s="53"/>
      <c r="G91" s="53"/>
      <c r="H91" s="53"/>
      <c r="I91" s="53"/>
    </row>
    <row r="92" spans="2:9">
      <c r="B92" s="54"/>
      <c r="C92" s="53"/>
      <c r="D92" s="55"/>
      <c r="E92" s="53"/>
      <c r="F92" s="53"/>
      <c r="G92" s="53"/>
      <c r="H92" s="53"/>
      <c r="I92" s="53"/>
    </row>
    <row r="93" spans="2:9">
      <c r="B93" s="54"/>
      <c r="C93" s="53"/>
      <c r="D93" s="55"/>
      <c r="E93" s="53"/>
      <c r="F93" s="53"/>
      <c r="G93" s="53"/>
      <c r="H93" s="53"/>
      <c r="I93" s="53"/>
    </row>
    <row r="94" spans="2:9">
      <c r="B94" s="54"/>
      <c r="C94" s="53"/>
      <c r="D94" s="55"/>
      <c r="E94" s="53"/>
      <c r="F94" s="53"/>
      <c r="G94" s="53"/>
      <c r="H94" s="53"/>
      <c r="I94" s="53"/>
    </row>
    <row r="95" spans="2:9">
      <c r="B95" s="54"/>
      <c r="C95" s="53"/>
      <c r="D95" s="55"/>
      <c r="E95" s="53"/>
      <c r="F95" s="53"/>
      <c r="G95" s="53"/>
      <c r="H95" s="53"/>
      <c r="I95" s="53"/>
    </row>
    <row r="96" spans="2:9">
      <c r="B96" s="54"/>
      <c r="C96" s="53"/>
      <c r="D96" s="55"/>
      <c r="E96" s="53"/>
      <c r="F96" s="53"/>
      <c r="G96" s="53"/>
      <c r="H96" s="53"/>
      <c r="I96" s="53"/>
    </row>
    <row r="97" spans="2:9">
      <c r="B97" s="54"/>
      <c r="C97" s="53"/>
      <c r="D97" s="55"/>
      <c r="E97" s="53"/>
      <c r="F97" s="53"/>
      <c r="G97" s="53"/>
      <c r="H97" s="53"/>
      <c r="I97" s="53"/>
    </row>
    <row r="98" spans="2:9">
      <c r="B98" s="54"/>
      <c r="C98" s="53"/>
      <c r="D98" s="55"/>
      <c r="E98" s="53"/>
      <c r="F98" s="53"/>
      <c r="G98" s="53"/>
      <c r="H98" s="53"/>
      <c r="I98" s="53"/>
    </row>
    <row r="99" spans="2:9">
      <c r="B99" s="54"/>
      <c r="C99" s="53"/>
      <c r="D99" s="55"/>
      <c r="E99" s="53"/>
      <c r="F99" s="53"/>
      <c r="G99" s="53"/>
      <c r="H99" s="53"/>
      <c r="I99" s="53"/>
    </row>
    <row r="100" spans="2:9">
      <c r="B100" s="54"/>
      <c r="C100" s="53"/>
      <c r="D100" s="55"/>
      <c r="E100" s="53"/>
      <c r="F100" s="53"/>
      <c r="G100" s="53"/>
      <c r="H100" s="53"/>
      <c r="I100" s="53"/>
    </row>
    <row r="101" spans="2:9">
      <c r="B101" s="54"/>
      <c r="C101" s="53"/>
      <c r="D101" s="55"/>
      <c r="E101" s="53"/>
      <c r="F101" s="53"/>
      <c r="G101" s="53"/>
      <c r="H101" s="53"/>
      <c r="I101" s="53"/>
    </row>
    <row r="102" spans="2:9">
      <c r="B102" s="54"/>
      <c r="C102" s="53"/>
      <c r="D102" s="55"/>
      <c r="E102" s="53"/>
      <c r="F102" s="53"/>
      <c r="G102" s="53"/>
      <c r="H102" s="53"/>
      <c r="I102" s="53"/>
    </row>
    <row r="103" spans="2:9">
      <c r="B103" s="54"/>
      <c r="C103" s="53"/>
      <c r="D103" s="55"/>
      <c r="E103" s="53"/>
      <c r="F103" s="53"/>
      <c r="G103" s="53"/>
      <c r="H103" s="53"/>
      <c r="I103" s="53"/>
    </row>
    <row r="104" spans="2:9">
      <c r="B104" s="54"/>
      <c r="C104" s="53"/>
      <c r="D104" s="55"/>
      <c r="E104" s="53"/>
      <c r="F104" s="53"/>
      <c r="G104" s="53"/>
      <c r="H104" s="53"/>
      <c r="I104" s="53"/>
    </row>
    <row r="105" spans="2:9">
      <c r="B105" s="54"/>
      <c r="C105" s="53"/>
      <c r="D105" s="55"/>
      <c r="E105" s="53"/>
      <c r="F105" s="53"/>
      <c r="G105" s="53"/>
      <c r="H105" s="53"/>
      <c r="I105" s="53"/>
    </row>
    <row r="106" spans="2:9">
      <c r="B106" s="54"/>
      <c r="C106" s="53"/>
      <c r="D106" s="55"/>
      <c r="E106" s="53"/>
      <c r="F106" s="53"/>
      <c r="G106" s="53"/>
      <c r="H106" s="53"/>
      <c r="I106" s="53"/>
    </row>
    <row r="107" spans="2:9">
      <c r="B107" s="54"/>
      <c r="C107" s="53"/>
      <c r="D107" s="55"/>
      <c r="E107" s="53"/>
      <c r="F107" s="53"/>
      <c r="G107" s="53"/>
      <c r="H107" s="53"/>
      <c r="I107" s="53"/>
    </row>
    <row r="108" spans="2:9">
      <c r="B108" s="54"/>
      <c r="C108" s="53"/>
      <c r="D108" s="55"/>
      <c r="E108" s="53"/>
      <c r="F108" s="53"/>
      <c r="G108" s="53"/>
      <c r="H108" s="53"/>
      <c r="I108" s="53"/>
    </row>
    <row r="109" spans="2:9">
      <c r="B109" s="54"/>
      <c r="C109" s="53"/>
      <c r="D109" s="55"/>
      <c r="E109" s="53"/>
      <c r="F109" s="53"/>
      <c r="G109" s="53"/>
      <c r="H109" s="53"/>
      <c r="I109" s="53"/>
    </row>
    <row r="110" spans="2:9">
      <c r="B110" s="54"/>
      <c r="C110" s="53"/>
      <c r="D110" s="55"/>
      <c r="E110" s="53"/>
      <c r="F110" s="53"/>
      <c r="G110" s="53"/>
      <c r="H110" s="53"/>
      <c r="I110" s="53"/>
    </row>
    <row r="111" spans="2:9">
      <c r="B111" s="54"/>
      <c r="C111" s="53"/>
      <c r="D111" s="55"/>
      <c r="E111" s="53"/>
      <c r="F111" s="53"/>
      <c r="G111" s="53"/>
      <c r="H111" s="53"/>
      <c r="I111" s="53"/>
    </row>
    <row r="112" spans="2:9">
      <c r="B112" s="54"/>
      <c r="C112" s="53"/>
      <c r="D112" s="55"/>
      <c r="E112" s="53"/>
      <c r="F112" s="53"/>
      <c r="G112" s="53"/>
      <c r="H112" s="53"/>
      <c r="I112" s="53"/>
    </row>
    <row r="113" spans="2:9">
      <c r="B113" s="54"/>
      <c r="C113" s="53"/>
      <c r="D113" s="55"/>
      <c r="E113" s="53"/>
      <c r="F113" s="53"/>
      <c r="G113" s="53"/>
      <c r="H113" s="53"/>
      <c r="I113" s="53"/>
    </row>
  </sheetData>
  <sortState ref="L5:T37">
    <sortCondition ref="L5:L37"/>
  </sortState>
  <mergeCells count="1">
    <mergeCell ref="G6:H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4:I266"/>
  <sheetViews>
    <sheetView workbookViewId="0">
      <selection activeCell="B8" sqref="B8:I266"/>
    </sheetView>
  </sheetViews>
  <sheetFormatPr baseColWidth="10" defaultRowHeight="15"/>
  <cols>
    <col min="2" max="2" width="10.7109375" bestFit="1" customWidth="1"/>
    <col min="3" max="4" width="12.42578125" bestFit="1" customWidth="1"/>
    <col min="5" max="5" width="19.42578125" bestFit="1" customWidth="1"/>
    <col min="6" max="6" width="19.85546875" bestFit="1" customWidth="1"/>
    <col min="7" max="7" width="8" bestFit="1" customWidth="1"/>
    <col min="8" max="8" width="10.5703125" bestFit="1" customWidth="1"/>
    <col min="9" max="9" width="12.85546875" bestFit="1" customWidth="1"/>
  </cols>
  <sheetData>
    <row r="4" spans="2:9">
      <c r="D4" t="s">
        <v>455</v>
      </c>
    </row>
    <row r="7" spans="2:9">
      <c r="G7" s="115" t="s">
        <v>4</v>
      </c>
      <c r="H7" s="115"/>
    </row>
    <row r="8" spans="2:9">
      <c r="B8" s="27" t="s">
        <v>7</v>
      </c>
      <c r="C8" s="27" t="s">
        <v>0</v>
      </c>
      <c r="D8" s="27" t="s">
        <v>1</v>
      </c>
      <c r="E8" s="27" t="s">
        <v>2</v>
      </c>
      <c r="F8" s="27" t="s">
        <v>6</v>
      </c>
      <c r="G8" s="27" t="s">
        <v>5</v>
      </c>
      <c r="H8" s="27" t="s">
        <v>8</v>
      </c>
      <c r="I8" s="27" t="s">
        <v>3</v>
      </c>
    </row>
    <row r="9" spans="2:9">
      <c r="B9" s="30">
        <v>42430</v>
      </c>
      <c r="C9" s="27" t="s">
        <v>34</v>
      </c>
      <c r="D9" s="27" t="s">
        <v>35</v>
      </c>
      <c r="E9" s="27" t="s">
        <v>20</v>
      </c>
      <c r="F9" s="27" t="s">
        <v>19</v>
      </c>
      <c r="G9" s="24">
        <v>15800</v>
      </c>
      <c r="H9" s="24">
        <v>3595</v>
      </c>
      <c r="I9" s="24">
        <f t="shared" ref="I9:I72" si="0">G9*H9</f>
        <v>56801000</v>
      </c>
    </row>
    <row r="10" spans="2:9">
      <c r="B10" s="30">
        <v>42430</v>
      </c>
      <c r="C10" s="27" t="s">
        <v>34</v>
      </c>
      <c r="D10" s="27" t="s">
        <v>35</v>
      </c>
      <c r="E10" s="27" t="s">
        <v>20</v>
      </c>
      <c r="F10" s="27" t="s">
        <v>14</v>
      </c>
      <c r="G10" s="24">
        <v>17900</v>
      </c>
      <c r="H10" s="24">
        <v>3380</v>
      </c>
      <c r="I10" s="24">
        <f t="shared" si="0"/>
        <v>60502000</v>
      </c>
    </row>
    <row r="11" spans="2:9">
      <c r="B11" s="30">
        <v>42430</v>
      </c>
      <c r="C11" s="27" t="s">
        <v>30</v>
      </c>
      <c r="D11" s="30" t="s">
        <v>31</v>
      </c>
      <c r="E11" s="27" t="s">
        <v>27</v>
      </c>
      <c r="F11" s="27" t="s">
        <v>19</v>
      </c>
      <c r="G11" s="24">
        <v>5000</v>
      </c>
      <c r="H11" s="24">
        <v>3595</v>
      </c>
      <c r="I11" s="24">
        <f t="shared" si="0"/>
        <v>17975000</v>
      </c>
    </row>
    <row r="12" spans="2:9">
      <c r="B12" s="30">
        <v>42430</v>
      </c>
      <c r="C12" s="27" t="s">
        <v>30</v>
      </c>
      <c r="D12" s="30" t="s">
        <v>31</v>
      </c>
      <c r="E12" s="27" t="s">
        <v>27</v>
      </c>
      <c r="F12" s="27" t="s">
        <v>33</v>
      </c>
      <c r="G12" s="24">
        <v>5000</v>
      </c>
      <c r="H12" s="24">
        <v>3885</v>
      </c>
      <c r="I12" s="24">
        <f t="shared" si="0"/>
        <v>19425000</v>
      </c>
    </row>
    <row r="13" spans="2:9">
      <c r="B13" s="30">
        <v>42430</v>
      </c>
      <c r="C13" s="27" t="s">
        <v>36</v>
      </c>
      <c r="D13" s="27" t="s">
        <v>37</v>
      </c>
      <c r="E13" s="27" t="s">
        <v>38</v>
      </c>
      <c r="F13" s="27" t="s">
        <v>19</v>
      </c>
      <c r="G13" s="24">
        <v>10000</v>
      </c>
      <c r="H13" s="24">
        <v>3595</v>
      </c>
      <c r="I13" s="24">
        <f t="shared" si="0"/>
        <v>35950000</v>
      </c>
    </row>
    <row r="14" spans="2:9">
      <c r="B14" s="30">
        <v>42430</v>
      </c>
      <c r="C14" s="27" t="s">
        <v>36</v>
      </c>
      <c r="D14" s="27" t="s">
        <v>37</v>
      </c>
      <c r="E14" s="27" t="s">
        <v>38</v>
      </c>
      <c r="F14" s="27" t="s">
        <v>33</v>
      </c>
      <c r="G14" s="24">
        <v>10000</v>
      </c>
      <c r="H14" s="24">
        <v>3885</v>
      </c>
      <c r="I14" s="24">
        <f t="shared" si="0"/>
        <v>38850000</v>
      </c>
    </row>
    <row r="15" spans="2:9">
      <c r="B15" s="30">
        <v>42430</v>
      </c>
      <c r="C15" s="27" t="s">
        <v>36</v>
      </c>
      <c r="D15" s="27" t="s">
        <v>37</v>
      </c>
      <c r="E15" s="27" t="s">
        <v>38</v>
      </c>
      <c r="F15" s="27" t="s">
        <v>41</v>
      </c>
      <c r="G15" s="24">
        <v>10000</v>
      </c>
      <c r="H15" s="24">
        <v>4715</v>
      </c>
      <c r="I15" s="24">
        <f t="shared" si="0"/>
        <v>47150000</v>
      </c>
    </row>
    <row r="16" spans="2:9">
      <c r="B16" s="30">
        <v>42430</v>
      </c>
      <c r="C16" s="27" t="s">
        <v>39</v>
      </c>
      <c r="D16" s="27" t="s">
        <v>40</v>
      </c>
      <c r="E16" s="27" t="s">
        <v>21</v>
      </c>
      <c r="F16" s="27" t="s">
        <v>33</v>
      </c>
      <c r="G16" s="24">
        <v>6200</v>
      </c>
      <c r="H16" s="24">
        <v>3885</v>
      </c>
      <c r="I16" s="24">
        <f t="shared" si="0"/>
        <v>24087000</v>
      </c>
    </row>
    <row r="17" spans="2:9">
      <c r="B17" s="30">
        <v>42430</v>
      </c>
      <c r="C17" s="27" t="s">
        <v>39</v>
      </c>
      <c r="D17" s="27" t="s">
        <v>40</v>
      </c>
      <c r="E17" s="27" t="s">
        <v>21</v>
      </c>
      <c r="F17" s="27" t="s">
        <v>41</v>
      </c>
      <c r="G17" s="24">
        <v>5300</v>
      </c>
      <c r="H17" s="24">
        <v>4715</v>
      </c>
      <c r="I17" s="24">
        <f t="shared" si="0"/>
        <v>24989500</v>
      </c>
    </row>
    <row r="18" spans="2:9">
      <c r="B18" s="30">
        <v>42430</v>
      </c>
      <c r="C18" s="27" t="s">
        <v>39</v>
      </c>
      <c r="D18" s="27" t="s">
        <v>40</v>
      </c>
      <c r="E18" s="27" t="s">
        <v>21</v>
      </c>
      <c r="F18" s="27" t="s">
        <v>22</v>
      </c>
      <c r="G18" s="24">
        <v>1</v>
      </c>
      <c r="H18" s="24">
        <v>2702500</v>
      </c>
      <c r="I18" s="24">
        <f t="shared" si="0"/>
        <v>2702500</v>
      </c>
    </row>
    <row r="19" spans="2:9">
      <c r="B19" s="30">
        <v>42430</v>
      </c>
      <c r="C19" s="27" t="s">
        <v>42</v>
      </c>
      <c r="D19" s="27" t="s">
        <v>43</v>
      </c>
      <c r="E19" s="27" t="s">
        <v>21</v>
      </c>
      <c r="F19" s="27" t="s">
        <v>19</v>
      </c>
      <c r="G19" s="24">
        <v>5200</v>
      </c>
      <c r="H19" s="24">
        <v>3595</v>
      </c>
      <c r="I19" s="24">
        <f t="shared" si="0"/>
        <v>18694000</v>
      </c>
    </row>
    <row r="20" spans="2:9">
      <c r="B20" s="30">
        <v>42430</v>
      </c>
      <c r="C20" s="27" t="s">
        <v>42</v>
      </c>
      <c r="D20" s="27" t="s">
        <v>43</v>
      </c>
      <c r="E20" s="27" t="s">
        <v>21</v>
      </c>
      <c r="F20" s="27" t="s">
        <v>22</v>
      </c>
      <c r="G20" s="24">
        <v>1</v>
      </c>
      <c r="H20" s="24">
        <v>1222000</v>
      </c>
      <c r="I20" s="24">
        <f t="shared" si="0"/>
        <v>1222000</v>
      </c>
    </row>
    <row r="21" spans="2:9">
      <c r="B21" s="30">
        <v>42430</v>
      </c>
      <c r="C21" s="27" t="s">
        <v>79</v>
      </c>
      <c r="D21" s="27" t="s">
        <v>80</v>
      </c>
      <c r="E21" s="27" t="s">
        <v>21</v>
      </c>
      <c r="F21" s="27" t="s">
        <v>19</v>
      </c>
      <c r="G21" s="24">
        <v>6200</v>
      </c>
      <c r="H21" s="24">
        <v>3595</v>
      </c>
      <c r="I21" s="24">
        <f t="shared" si="0"/>
        <v>22289000</v>
      </c>
    </row>
    <row r="22" spans="2:9">
      <c r="B22" s="30">
        <v>42430</v>
      </c>
      <c r="C22" s="27" t="s">
        <v>79</v>
      </c>
      <c r="D22" s="27" t="s">
        <v>80</v>
      </c>
      <c r="E22" s="27" t="s">
        <v>21</v>
      </c>
      <c r="F22" s="27" t="s">
        <v>22</v>
      </c>
      <c r="G22" s="24">
        <v>1</v>
      </c>
      <c r="H22" s="24">
        <v>1457000</v>
      </c>
      <c r="I22" s="24">
        <f t="shared" si="0"/>
        <v>1457000</v>
      </c>
    </row>
    <row r="23" spans="2:9">
      <c r="B23" s="30">
        <v>42430</v>
      </c>
      <c r="C23" s="27" t="s">
        <v>81</v>
      </c>
      <c r="D23" s="27" t="s">
        <v>82</v>
      </c>
      <c r="E23" s="27" t="s">
        <v>21</v>
      </c>
      <c r="F23" s="27" t="s">
        <v>33</v>
      </c>
      <c r="G23" s="24">
        <v>5300</v>
      </c>
      <c r="H23" s="24">
        <v>3885</v>
      </c>
      <c r="I23" s="24">
        <f t="shared" si="0"/>
        <v>20590500</v>
      </c>
    </row>
    <row r="24" spans="2:9">
      <c r="B24" s="30">
        <v>42430</v>
      </c>
      <c r="C24" s="27" t="s">
        <v>81</v>
      </c>
      <c r="D24" s="27" t="s">
        <v>82</v>
      </c>
      <c r="E24" s="27" t="s">
        <v>21</v>
      </c>
      <c r="F24" s="27" t="s">
        <v>22</v>
      </c>
      <c r="G24" s="24">
        <v>1</v>
      </c>
      <c r="H24" s="24">
        <v>1245500</v>
      </c>
      <c r="I24" s="24">
        <f t="shared" si="0"/>
        <v>1245500</v>
      </c>
    </row>
    <row r="25" spans="2:9">
      <c r="B25" s="30">
        <v>42430</v>
      </c>
      <c r="C25" s="27" t="s">
        <v>83</v>
      </c>
      <c r="D25" s="27" t="s">
        <v>84</v>
      </c>
      <c r="E25" s="27" t="s">
        <v>21</v>
      </c>
      <c r="F25" s="27" t="s">
        <v>14</v>
      </c>
      <c r="G25" s="24">
        <v>5200</v>
      </c>
      <c r="H25" s="24">
        <v>3380</v>
      </c>
      <c r="I25" s="24">
        <f t="shared" si="0"/>
        <v>17576000</v>
      </c>
    </row>
    <row r="26" spans="2:9">
      <c r="B26" s="30">
        <v>42430</v>
      </c>
      <c r="C26" s="27" t="s">
        <v>83</v>
      </c>
      <c r="D26" s="27" t="s">
        <v>84</v>
      </c>
      <c r="E26" s="27" t="s">
        <v>21</v>
      </c>
      <c r="F26" s="27" t="s">
        <v>22</v>
      </c>
      <c r="G26" s="24">
        <v>1</v>
      </c>
      <c r="H26" s="24">
        <v>1222000</v>
      </c>
      <c r="I26" s="24">
        <f t="shared" si="0"/>
        <v>1222000</v>
      </c>
    </row>
    <row r="27" spans="2:9">
      <c r="B27" s="30">
        <v>42431</v>
      </c>
      <c r="C27" s="27" t="s">
        <v>44</v>
      </c>
      <c r="D27" s="27" t="s">
        <v>45</v>
      </c>
      <c r="E27" s="27" t="s">
        <v>46</v>
      </c>
      <c r="F27" s="27" t="s">
        <v>19</v>
      </c>
      <c r="G27" s="24">
        <v>5000</v>
      </c>
      <c r="H27" s="24">
        <v>3990</v>
      </c>
      <c r="I27" s="24">
        <f t="shared" si="0"/>
        <v>19950000</v>
      </c>
    </row>
    <row r="28" spans="2:9">
      <c r="B28" s="30">
        <v>42431</v>
      </c>
      <c r="C28" s="27" t="s">
        <v>44</v>
      </c>
      <c r="D28" s="27" t="s">
        <v>45</v>
      </c>
      <c r="E28" s="27" t="s">
        <v>46</v>
      </c>
      <c r="F28" s="27" t="s">
        <v>14</v>
      </c>
      <c r="G28" s="24">
        <v>5000</v>
      </c>
      <c r="H28" s="24">
        <v>3671</v>
      </c>
      <c r="I28" s="24">
        <f t="shared" si="0"/>
        <v>18355000</v>
      </c>
    </row>
    <row r="29" spans="2:9">
      <c r="B29" s="30">
        <v>42431</v>
      </c>
      <c r="C29" s="27" t="s">
        <v>44</v>
      </c>
      <c r="D29" s="27" t="s">
        <v>45</v>
      </c>
      <c r="E29" s="27" t="s">
        <v>46</v>
      </c>
      <c r="F29" s="27" t="s">
        <v>22</v>
      </c>
      <c r="G29" s="24">
        <v>1</v>
      </c>
      <c r="H29" s="24">
        <v>2500000</v>
      </c>
      <c r="I29" s="24">
        <f t="shared" si="0"/>
        <v>2500000</v>
      </c>
    </row>
    <row r="30" spans="2:9">
      <c r="B30" s="30">
        <v>42431</v>
      </c>
      <c r="C30" s="27" t="s">
        <v>47</v>
      </c>
      <c r="D30" s="27" t="s">
        <v>48</v>
      </c>
      <c r="E30" s="27" t="s">
        <v>38</v>
      </c>
      <c r="F30" s="27" t="s">
        <v>19</v>
      </c>
      <c r="G30" s="24">
        <v>5000</v>
      </c>
      <c r="H30" s="24">
        <v>3595</v>
      </c>
      <c r="I30" s="24">
        <f t="shared" si="0"/>
        <v>17975000</v>
      </c>
    </row>
    <row r="31" spans="2:9">
      <c r="B31" s="30">
        <v>42431</v>
      </c>
      <c r="C31" s="27" t="s">
        <v>47</v>
      </c>
      <c r="D31" s="27" t="s">
        <v>48</v>
      </c>
      <c r="E31" s="27" t="s">
        <v>38</v>
      </c>
      <c r="F31" s="27" t="s">
        <v>33</v>
      </c>
      <c r="G31" s="24">
        <v>10000</v>
      </c>
      <c r="H31" s="24">
        <v>3885</v>
      </c>
      <c r="I31" s="24">
        <f t="shared" si="0"/>
        <v>38850000</v>
      </c>
    </row>
    <row r="32" spans="2:9">
      <c r="B32" s="30">
        <v>42431</v>
      </c>
      <c r="C32" s="27" t="s">
        <v>47</v>
      </c>
      <c r="D32" s="27" t="s">
        <v>48</v>
      </c>
      <c r="E32" s="27" t="s">
        <v>38</v>
      </c>
      <c r="F32" s="27" t="s">
        <v>22</v>
      </c>
      <c r="G32" s="24">
        <v>1</v>
      </c>
      <c r="H32" s="24">
        <v>3525000</v>
      </c>
      <c r="I32" s="24">
        <f t="shared" si="0"/>
        <v>3525000</v>
      </c>
    </row>
    <row r="33" spans="2:9">
      <c r="B33" s="30">
        <v>42431</v>
      </c>
      <c r="C33" s="27" t="s">
        <v>49</v>
      </c>
      <c r="D33" s="27" t="s">
        <v>50</v>
      </c>
      <c r="E33" s="27" t="s">
        <v>51</v>
      </c>
      <c r="F33" s="27" t="s">
        <v>33</v>
      </c>
      <c r="G33" s="24">
        <v>5000</v>
      </c>
      <c r="H33" s="24">
        <v>4738</v>
      </c>
      <c r="I33" s="24">
        <f t="shared" si="0"/>
        <v>23690000</v>
      </c>
    </row>
    <row r="34" spans="2:9">
      <c r="B34" s="30">
        <v>42431</v>
      </c>
      <c r="C34" s="27" t="s">
        <v>49</v>
      </c>
      <c r="D34" s="27" t="s">
        <v>50</v>
      </c>
      <c r="E34" s="27" t="s">
        <v>51</v>
      </c>
      <c r="F34" s="27" t="s">
        <v>22</v>
      </c>
      <c r="G34" s="24">
        <v>1</v>
      </c>
      <c r="H34" s="24">
        <v>1500000</v>
      </c>
      <c r="I34" s="24">
        <f t="shared" si="0"/>
        <v>1500000</v>
      </c>
    </row>
    <row r="35" spans="2:9">
      <c r="B35" s="30">
        <v>42431</v>
      </c>
      <c r="C35" s="27" t="s">
        <v>52</v>
      </c>
      <c r="D35" s="27" t="s">
        <v>53</v>
      </c>
      <c r="E35" s="27" t="s">
        <v>38</v>
      </c>
      <c r="F35" s="27" t="s">
        <v>33</v>
      </c>
      <c r="G35" s="24">
        <v>4300</v>
      </c>
      <c r="H35" s="24">
        <v>3885</v>
      </c>
      <c r="I35" s="24">
        <f t="shared" si="0"/>
        <v>16705500</v>
      </c>
    </row>
    <row r="36" spans="2:9">
      <c r="B36" s="30">
        <v>42431</v>
      </c>
      <c r="C36" s="27" t="s">
        <v>54</v>
      </c>
      <c r="D36" s="27" t="s">
        <v>57</v>
      </c>
      <c r="E36" s="27" t="s">
        <v>27</v>
      </c>
      <c r="F36" s="27" t="s">
        <v>14</v>
      </c>
      <c r="G36" s="24">
        <v>4500</v>
      </c>
      <c r="H36" s="24">
        <v>3380</v>
      </c>
      <c r="I36" s="24">
        <f t="shared" si="0"/>
        <v>15210000</v>
      </c>
    </row>
    <row r="37" spans="2:9">
      <c r="B37" s="30">
        <v>42431</v>
      </c>
      <c r="C37" s="27" t="s">
        <v>55</v>
      </c>
      <c r="D37" s="27" t="s">
        <v>56</v>
      </c>
      <c r="E37" s="27" t="s">
        <v>27</v>
      </c>
      <c r="F37" s="27" t="s">
        <v>19</v>
      </c>
      <c r="G37" s="24">
        <v>10000</v>
      </c>
      <c r="H37" s="24">
        <v>3595</v>
      </c>
      <c r="I37" s="24">
        <f t="shared" si="0"/>
        <v>35950000</v>
      </c>
    </row>
    <row r="38" spans="2:9">
      <c r="B38" s="30">
        <v>42431</v>
      </c>
      <c r="C38" s="27" t="s">
        <v>55</v>
      </c>
      <c r="D38" s="27" t="s">
        <v>56</v>
      </c>
      <c r="E38" s="27" t="s">
        <v>27</v>
      </c>
      <c r="F38" s="27" t="s">
        <v>14</v>
      </c>
      <c r="G38" s="24">
        <v>5300</v>
      </c>
      <c r="H38" s="24">
        <v>3380</v>
      </c>
      <c r="I38" s="24">
        <f t="shared" si="0"/>
        <v>17914000</v>
      </c>
    </row>
    <row r="39" spans="2:9">
      <c r="B39" s="30">
        <v>42431</v>
      </c>
      <c r="C39" s="27" t="s">
        <v>55</v>
      </c>
      <c r="D39" s="27" t="s">
        <v>56</v>
      </c>
      <c r="E39" s="27" t="s">
        <v>27</v>
      </c>
      <c r="F39" s="27" t="s">
        <v>33</v>
      </c>
      <c r="G39" s="24">
        <v>7200</v>
      </c>
      <c r="H39" s="24">
        <v>3885</v>
      </c>
      <c r="I39" s="24">
        <f t="shared" si="0"/>
        <v>27972000</v>
      </c>
    </row>
    <row r="40" spans="2:9">
      <c r="B40" s="30">
        <v>42431</v>
      </c>
      <c r="C40" s="27" t="s">
        <v>58</v>
      </c>
      <c r="D40" s="27" t="s">
        <v>59</v>
      </c>
      <c r="E40" s="27" t="s">
        <v>13</v>
      </c>
      <c r="F40" s="27" t="s">
        <v>19</v>
      </c>
      <c r="G40" s="24">
        <v>5400</v>
      </c>
      <c r="H40" s="24">
        <v>3595</v>
      </c>
      <c r="I40" s="24">
        <f t="shared" si="0"/>
        <v>19413000</v>
      </c>
    </row>
    <row r="41" spans="2:9">
      <c r="B41" s="30">
        <v>42431</v>
      </c>
      <c r="C41" s="27" t="s">
        <v>58</v>
      </c>
      <c r="D41" s="27" t="s">
        <v>59</v>
      </c>
      <c r="E41" s="27" t="s">
        <v>13</v>
      </c>
      <c r="F41" s="27" t="s">
        <v>60</v>
      </c>
      <c r="G41" s="24">
        <v>5200</v>
      </c>
      <c r="H41" s="24">
        <v>4050</v>
      </c>
      <c r="I41" s="24">
        <f t="shared" si="0"/>
        <v>21060000</v>
      </c>
    </row>
    <row r="42" spans="2:9">
      <c r="B42" s="30">
        <v>42431</v>
      </c>
      <c r="C42" s="27" t="s">
        <v>58</v>
      </c>
      <c r="D42" s="27" t="s">
        <v>59</v>
      </c>
      <c r="E42" s="27" t="s">
        <v>13</v>
      </c>
      <c r="F42" s="27" t="s">
        <v>41</v>
      </c>
      <c r="G42" s="24">
        <v>5200</v>
      </c>
      <c r="H42" s="24">
        <v>5015</v>
      </c>
      <c r="I42" s="24">
        <f t="shared" si="0"/>
        <v>26078000</v>
      </c>
    </row>
    <row r="43" spans="2:9">
      <c r="B43" s="30">
        <v>42432</v>
      </c>
      <c r="C43" s="27" t="s">
        <v>61</v>
      </c>
      <c r="D43" s="27" t="s">
        <v>62</v>
      </c>
      <c r="E43" s="27" t="s">
        <v>27</v>
      </c>
      <c r="F43" s="27" t="s">
        <v>19</v>
      </c>
      <c r="G43" s="24">
        <v>10500</v>
      </c>
      <c r="H43" s="24">
        <v>3595</v>
      </c>
      <c r="I43" s="24">
        <f t="shared" si="0"/>
        <v>37747500</v>
      </c>
    </row>
    <row r="44" spans="2:9">
      <c r="B44" s="30">
        <v>42432</v>
      </c>
      <c r="C44" s="27" t="s">
        <v>61</v>
      </c>
      <c r="D44" s="27" t="s">
        <v>62</v>
      </c>
      <c r="E44" s="27" t="s">
        <v>27</v>
      </c>
      <c r="F44" s="27" t="s">
        <v>33</v>
      </c>
      <c r="G44" s="24">
        <v>6200</v>
      </c>
      <c r="H44" s="24">
        <v>3885</v>
      </c>
      <c r="I44" s="24">
        <f t="shared" si="0"/>
        <v>24087000</v>
      </c>
    </row>
    <row r="45" spans="2:9">
      <c r="B45" s="30">
        <v>42432</v>
      </c>
      <c r="C45" s="27" t="s">
        <v>61</v>
      </c>
      <c r="D45" s="27" t="s">
        <v>62</v>
      </c>
      <c r="E45" s="27" t="s">
        <v>27</v>
      </c>
      <c r="F45" s="27" t="s">
        <v>22</v>
      </c>
      <c r="G45" s="24">
        <v>1</v>
      </c>
      <c r="H45" s="24">
        <v>2338000</v>
      </c>
      <c r="I45" s="24">
        <f t="shared" si="0"/>
        <v>2338000</v>
      </c>
    </row>
    <row r="46" spans="2:9">
      <c r="B46" s="30">
        <v>42432</v>
      </c>
      <c r="C46" s="27" t="s">
        <v>63</v>
      </c>
      <c r="D46" s="27" t="s">
        <v>64</v>
      </c>
      <c r="E46" s="27" t="s">
        <v>13</v>
      </c>
      <c r="F46" s="27" t="s">
        <v>19</v>
      </c>
      <c r="G46" s="24">
        <v>11500</v>
      </c>
      <c r="H46" s="24">
        <v>3595</v>
      </c>
      <c r="I46" s="24">
        <f t="shared" si="0"/>
        <v>41342500</v>
      </c>
    </row>
    <row r="47" spans="2:9">
      <c r="B47" s="30">
        <v>42432</v>
      </c>
      <c r="C47" s="27" t="s">
        <v>63</v>
      </c>
      <c r="D47" s="27" t="s">
        <v>64</v>
      </c>
      <c r="E47" s="27" t="s">
        <v>13</v>
      </c>
      <c r="F47" s="27" t="s">
        <v>33</v>
      </c>
      <c r="G47" s="24">
        <v>4000</v>
      </c>
      <c r="H47" s="24">
        <v>3885</v>
      </c>
      <c r="I47" s="24">
        <f t="shared" si="0"/>
        <v>15540000</v>
      </c>
    </row>
    <row r="48" spans="2:9">
      <c r="B48" s="30">
        <v>42432</v>
      </c>
      <c r="C48" s="27" t="s">
        <v>65</v>
      </c>
      <c r="D48" s="27" t="s">
        <v>66</v>
      </c>
      <c r="E48" s="27" t="s">
        <v>27</v>
      </c>
      <c r="F48" s="27" t="s">
        <v>14</v>
      </c>
      <c r="G48" s="24">
        <v>9000</v>
      </c>
      <c r="H48" s="24">
        <v>3380</v>
      </c>
      <c r="I48" s="24">
        <f t="shared" si="0"/>
        <v>30420000</v>
      </c>
    </row>
    <row r="49" spans="2:9">
      <c r="B49" s="30">
        <v>42432</v>
      </c>
      <c r="C49" s="27" t="s">
        <v>67</v>
      </c>
      <c r="D49" s="27" t="s">
        <v>68</v>
      </c>
      <c r="E49" s="27" t="s">
        <v>13</v>
      </c>
      <c r="F49" s="27" t="s">
        <v>19</v>
      </c>
      <c r="G49" s="24">
        <v>10400</v>
      </c>
      <c r="H49" s="24">
        <v>3595</v>
      </c>
      <c r="I49" s="24">
        <f t="shared" si="0"/>
        <v>37388000</v>
      </c>
    </row>
    <row r="50" spans="2:9">
      <c r="B50" s="30">
        <v>42432</v>
      </c>
      <c r="C50" s="27" t="s">
        <v>67</v>
      </c>
      <c r="D50" s="27" t="s">
        <v>68</v>
      </c>
      <c r="E50" s="27" t="s">
        <v>13</v>
      </c>
      <c r="F50" s="27" t="s">
        <v>33</v>
      </c>
      <c r="G50" s="24">
        <v>5400</v>
      </c>
      <c r="H50" s="24">
        <v>3885</v>
      </c>
      <c r="I50" s="24">
        <f t="shared" si="0"/>
        <v>20979000</v>
      </c>
    </row>
    <row r="51" spans="2:9">
      <c r="B51" s="30">
        <v>42433</v>
      </c>
      <c r="C51" s="27" t="s">
        <v>90</v>
      </c>
      <c r="D51" s="27" t="s">
        <v>91</v>
      </c>
      <c r="E51" s="27" t="s">
        <v>20</v>
      </c>
      <c r="F51" s="27" t="s">
        <v>19</v>
      </c>
      <c r="G51" s="24">
        <v>15000</v>
      </c>
      <c r="H51" s="24">
        <v>3410</v>
      </c>
      <c r="I51" s="24">
        <f t="shared" si="0"/>
        <v>51150000</v>
      </c>
    </row>
    <row r="52" spans="2:9">
      <c r="B52" s="30">
        <v>42433</v>
      </c>
      <c r="C52" s="27" t="s">
        <v>69</v>
      </c>
      <c r="D52" s="27" t="s">
        <v>70</v>
      </c>
      <c r="E52" s="27" t="s">
        <v>20</v>
      </c>
      <c r="F52" s="27" t="s">
        <v>14</v>
      </c>
      <c r="G52" s="24">
        <v>15000</v>
      </c>
      <c r="H52" s="24">
        <v>3380</v>
      </c>
      <c r="I52" s="24">
        <f t="shared" si="0"/>
        <v>50700000</v>
      </c>
    </row>
    <row r="53" spans="2:9">
      <c r="B53" s="30">
        <v>42433</v>
      </c>
      <c r="C53" s="27" t="s">
        <v>71</v>
      </c>
      <c r="D53" s="27" t="s">
        <v>72</v>
      </c>
      <c r="E53" s="27" t="s">
        <v>20</v>
      </c>
      <c r="F53" s="27" t="s">
        <v>14</v>
      </c>
      <c r="G53" s="24">
        <v>10000</v>
      </c>
      <c r="H53" s="24">
        <v>3380</v>
      </c>
      <c r="I53" s="24">
        <f t="shared" si="0"/>
        <v>33800000</v>
      </c>
    </row>
    <row r="54" spans="2:9">
      <c r="B54" s="30">
        <v>42433</v>
      </c>
      <c r="C54" s="27" t="s">
        <v>71</v>
      </c>
      <c r="D54" s="27" t="s">
        <v>72</v>
      </c>
      <c r="E54" s="27" t="s">
        <v>20</v>
      </c>
      <c r="F54" s="27" t="s">
        <v>33</v>
      </c>
      <c r="G54" s="24">
        <v>10000</v>
      </c>
      <c r="H54" s="24">
        <v>3885</v>
      </c>
      <c r="I54" s="24">
        <f t="shared" si="0"/>
        <v>38850000</v>
      </c>
    </row>
    <row r="55" spans="2:9">
      <c r="B55" s="30">
        <v>42433</v>
      </c>
      <c r="C55" s="27" t="s">
        <v>73</v>
      </c>
      <c r="D55" s="27" t="s">
        <v>74</v>
      </c>
      <c r="E55" s="27" t="s">
        <v>21</v>
      </c>
      <c r="F55" s="27" t="s">
        <v>19</v>
      </c>
      <c r="G55" s="24">
        <v>6200</v>
      </c>
      <c r="H55" s="24">
        <v>3595</v>
      </c>
      <c r="I55" s="24">
        <f t="shared" si="0"/>
        <v>22289000</v>
      </c>
    </row>
    <row r="56" spans="2:9">
      <c r="B56" s="30">
        <v>42433</v>
      </c>
      <c r="C56" s="27" t="s">
        <v>73</v>
      </c>
      <c r="D56" s="27" t="s">
        <v>74</v>
      </c>
      <c r="E56" s="27" t="s">
        <v>21</v>
      </c>
      <c r="F56" s="27" t="s">
        <v>22</v>
      </c>
      <c r="G56" s="24">
        <v>1</v>
      </c>
      <c r="H56" s="24">
        <v>1457000</v>
      </c>
      <c r="I56" s="24">
        <f t="shared" si="0"/>
        <v>1457000</v>
      </c>
    </row>
    <row r="57" spans="2:9">
      <c r="B57" s="30">
        <v>42433</v>
      </c>
      <c r="C57" s="27" t="s">
        <v>75</v>
      </c>
      <c r="D57" s="27" t="s">
        <v>76</v>
      </c>
      <c r="E57" s="27" t="s">
        <v>21</v>
      </c>
      <c r="F57" s="27" t="s">
        <v>33</v>
      </c>
      <c r="G57" s="24">
        <v>5300</v>
      </c>
      <c r="H57" s="24">
        <v>3885</v>
      </c>
      <c r="I57" s="24">
        <f t="shared" si="0"/>
        <v>20590500</v>
      </c>
    </row>
    <row r="58" spans="2:9">
      <c r="B58" s="30">
        <v>42433</v>
      </c>
      <c r="C58" s="27" t="s">
        <v>75</v>
      </c>
      <c r="D58" s="27" t="s">
        <v>76</v>
      </c>
      <c r="E58" s="27" t="s">
        <v>21</v>
      </c>
      <c r="F58" s="27" t="s">
        <v>22</v>
      </c>
      <c r="G58" s="24">
        <v>1</v>
      </c>
      <c r="H58" s="24">
        <v>1245500</v>
      </c>
      <c r="I58" s="24">
        <f t="shared" si="0"/>
        <v>1245500</v>
      </c>
    </row>
    <row r="59" spans="2:9">
      <c r="B59" s="30">
        <v>42433</v>
      </c>
      <c r="C59" s="27" t="s">
        <v>77</v>
      </c>
      <c r="D59" s="27" t="s">
        <v>78</v>
      </c>
      <c r="E59" s="27" t="s">
        <v>21</v>
      </c>
      <c r="F59" s="27" t="s">
        <v>33</v>
      </c>
      <c r="G59" s="24">
        <v>5200</v>
      </c>
      <c r="H59" s="24">
        <v>3885</v>
      </c>
      <c r="I59" s="48">
        <f t="shared" si="0"/>
        <v>20202000</v>
      </c>
    </row>
    <row r="60" spans="2:9">
      <c r="B60" s="30">
        <v>42433</v>
      </c>
      <c r="C60" s="27" t="s">
        <v>77</v>
      </c>
      <c r="D60" s="27" t="s">
        <v>78</v>
      </c>
      <c r="E60" s="27" t="s">
        <v>21</v>
      </c>
      <c r="F60" s="27" t="s">
        <v>22</v>
      </c>
      <c r="G60" s="24">
        <v>1</v>
      </c>
      <c r="H60" s="24">
        <v>1222000</v>
      </c>
      <c r="I60" s="24">
        <f t="shared" si="0"/>
        <v>1222000</v>
      </c>
    </row>
    <row r="61" spans="2:9">
      <c r="B61" s="30">
        <v>42433</v>
      </c>
      <c r="C61" s="27" t="s">
        <v>88</v>
      </c>
      <c r="D61" s="27" t="s">
        <v>89</v>
      </c>
      <c r="E61" s="27" t="s">
        <v>13</v>
      </c>
      <c r="F61" s="27" t="s">
        <v>19</v>
      </c>
      <c r="G61" s="24">
        <v>16600</v>
      </c>
      <c r="H61" s="24">
        <v>3410</v>
      </c>
      <c r="I61" s="24">
        <f t="shared" si="0"/>
        <v>56606000</v>
      </c>
    </row>
    <row r="62" spans="2:9">
      <c r="B62" s="30">
        <v>42435</v>
      </c>
      <c r="C62" s="27" t="s">
        <v>114</v>
      </c>
      <c r="D62" s="27" t="s">
        <v>115</v>
      </c>
      <c r="E62" s="27" t="s">
        <v>13</v>
      </c>
      <c r="F62" s="27" t="s">
        <v>14</v>
      </c>
      <c r="G62" s="24">
        <v>4100</v>
      </c>
      <c r="H62" s="24">
        <v>3380</v>
      </c>
      <c r="I62" s="24">
        <f t="shared" si="0"/>
        <v>13858000</v>
      </c>
    </row>
    <row r="63" spans="2:9">
      <c r="B63" s="30">
        <v>42435</v>
      </c>
      <c r="C63" s="27" t="s">
        <v>114</v>
      </c>
      <c r="D63" s="27" t="s">
        <v>115</v>
      </c>
      <c r="E63" s="27" t="s">
        <v>13</v>
      </c>
      <c r="F63" s="27" t="s">
        <v>33</v>
      </c>
      <c r="G63" s="24">
        <v>4200</v>
      </c>
      <c r="H63" s="24">
        <v>3885</v>
      </c>
      <c r="I63" s="24">
        <f t="shared" si="0"/>
        <v>16317000</v>
      </c>
    </row>
    <row r="64" spans="2:9">
      <c r="B64" s="30">
        <v>42436</v>
      </c>
      <c r="C64" s="27" t="s">
        <v>106</v>
      </c>
      <c r="D64" s="27" t="s">
        <v>107</v>
      </c>
      <c r="E64" s="27" t="s">
        <v>20</v>
      </c>
      <c r="F64" s="27" t="s">
        <v>19</v>
      </c>
      <c r="G64" s="24">
        <v>10000</v>
      </c>
      <c r="H64" s="24">
        <v>3595</v>
      </c>
      <c r="I64" s="24">
        <f t="shared" si="0"/>
        <v>35950000</v>
      </c>
    </row>
    <row r="65" spans="2:9">
      <c r="B65" s="30">
        <v>42436</v>
      </c>
      <c r="C65" s="27" t="s">
        <v>106</v>
      </c>
      <c r="D65" s="27" t="s">
        <v>107</v>
      </c>
      <c r="E65" s="27" t="s">
        <v>20</v>
      </c>
      <c r="F65" s="27" t="s">
        <v>14</v>
      </c>
      <c r="G65" s="24">
        <v>25000</v>
      </c>
      <c r="H65" s="24">
        <v>3380</v>
      </c>
      <c r="I65" s="24">
        <f t="shared" si="0"/>
        <v>84500000</v>
      </c>
    </row>
    <row r="66" spans="2:9">
      <c r="B66" s="30">
        <v>42436</v>
      </c>
      <c r="C66" s="27" t="s">
        <v>99</v>
      </c>
      <c r="D66" s="27" t="s">
        <v>100</v>
      </c>
      <c r="E66" s="27" t="s">
        <v>20</v>
      </c>
      <c r="F66" s="27" t="s">
        <v>19</v>
      </c>
      <c r="G66" s="24">
        <v>21700</v>
      </c>
      <c r="H66" s="24">
        <v>3410</v>
      </c>
      <c r="I66" s="24">
        <f t="shared" si="0"/>
        <v>73997000</v>
      </c>
    </row>
    <row r="67" spans="2:9">
      <c r="B67" s="30">
        <v>42436</v>
      </c>
      <c r="C67" s="27" t="s">
        <v>108</v>
      </c>
      <c r="D67" s="27" t="s">
        <v>109</v>
      </c>
      <c r="E67" s="27" t="s">
        <v>27</v>
      </c>
      <c r="F67" s="27" t="s">
        <v>19</v>
      </c>
      <c r="G67" s="24">
        <v>4000</v>
      </c>
      <c r="H67" s="24">
        <v>3595</v>
      </c>
      <c r="I67" s="24">
        <f t="shared" si="0"/>
        <v>14380000</v>
      </c>
    </row>
    <row r="68" spans="2:9">
      <c r="B68" s="30">
        <v>42436</v>
      </c>
      <c r="C68" s="27" t="s">
        <v>108</v>
      </c>
      <c r="D68" s="27" t="s">
        <v>109</v>
      </c>
      <c r="E68" s="27" t="s">
        <v>27</v>
      </c>
      <c r="F68" s="27" t="s">
        <v>33</v>
      </c>
      <c r="G68" s="24">
        <v>5000</v>
      </c>
      <c r="H68" s="24">
        <v>3885</v>
      </c>
      <c r="I68" s="24">
        <f t="shared" si="0"/>
        <v>19425000</v>
      </c>
    </row>
    <row r="69" spans="2:9">
      <c r="B69" s="30">
        <v>42436</v>
      </c>
      <c r="C69" s="27" t="s">
        <v>166</v>
      </c>
      <c r="D69" s="27" t="s">
        <v>167</v>
      </c>
      <c r="E69" s="27" t="s">
        <v>27</v>
      </c>
      <c r="F69" s="27" t="s">
        <v>168</v>
      </c>
      <c r="G69" s="24">
        <v>15300</v>
      </c>
      <c r="H69" s="24">
        <v>3595</v>
      </c>
      <c r="I69" s="24">
        <f t="shared" si="0"/>
        <v>55003500</v>
      </c>
    </row>
    <row r="70" spans="2:9">
      <c r="B70" s="30">
        <v>42436</v>
      </c>
      <c r="C70" s="27" t="s">
        <v>110</v>
      </c>
      <c r="D70" s="27" t="s">
        <v>111</v>
      </c>
      <c r="E70" s="27" t="s">
        <v>13</v>
      </c>
      <c r="F70" s="27" t="s">
        <v>19</v>
      </c>
      <c r="G70" s="24">
        <v>5200</v>
      </c>
      <c r="H70" s="24">
        <v>3595</v>
      </c>
      <c r="I70" s="24">
        <f t="shared" si="0"/>
        <v>18694000</v>
      </c>
    </row>
    <row r="71" spans="2:9">
      <c r="B71" s="30">
        <v>42436</v>
      </c>
      <c r="C71" s="27" t="s">
        <v>110</v>
      </c>
      <c r="D71" s="27" t="s">
        <v>111</v>
      </c>
      <c r="E71" s="27" t="s">
        <v>13</v>
      </c>
      <c r="F71" s="27" t="s">
        <v>14</v>
      </c>
      <c r="G71" s="24">
        <v>5400</v>
      </c>
      <c r="H71" s="24">
        <v>3380</v>
      </c>
      <c r="I71" s="24">
        <f t="shared" si="0"/>
        <v>18252000</v>
      </c>
    </row>
    <row r="72" spans="2:9">
      <c r="B72" s="30">
        <v>42436</v>
      </c>
      <c r="C72" s="27" t="s">
        <v>110</v>
      </c>
      <c r="D72" s="27" t="s">
        <v>111</v>
      </c>
      <c r="E72" s="27" t="s">
        <v>13</v>
      </c>
      <c r="F72" s="27" t="s">
        <v>33</v>
      </c>
      <c r="G72" s="24">
        <v>5200</v>
      </c>
      <c r="H72" s="24">
        <v>3885</v>
      </c>
      <c r="I72" s="24">
        <f t="shared" si="0"/>
        <v>20202000</v>
      </c>
    </row>
    <row r="73" spans="2:9">
      <c r="B73" s="30">
        <v>42436</v>
      </c>
      <c r="C73" s="27" t="s">
        <v>112</v>
      </c>
      <c r="D73" s="27" t="s">
        <v>113</v>
      </c>
      <c r="E73" s="27" t="s">
        <v>13</v>
      </c>
      <c r="F73" s="27" t="s">
        <v>19</v>
      </c>
      <c r="G73" s="24">
        <v>5300</v>
      </c>
      <c r="H73" s="24">
        <v>3595</v>
      </c>
      <c r="I73" s="24">
        <f t="shared" ref="I73:I136" si="1">G73*H73</f>
        <v>19053500</v>
      </c>
    </row>
    <row r="74" spans="2:9">
      <c r="B74" s="30">
        <v>42436</v>
      </c>
      <c r="C74" s="27" t="s">
        <v>112</v>
      </c>
      <c r="D74" s="27" t="s">
        <v>113</v>
      </c>
      <c r="E74" s="27" t="s">
        <v>13</v>
      </c>
      <c r="F74" s="27" t="s">
        <v>14</v>
      </c>
      <c r="G74" s="24">
        <v>6200</v>
      </c>
      <c r="H74" s="24">
        <v>3380</v>
      </c>
      <c r="I74" s="24">
        <f t="shared" si="1"/>
        <v>20956000</v>
      </c>
    </row>
    <row r="75" spans="2:9">
      <c r="B75" s="30">
        <v>42436</v>
      </c>
      <c r="C75" s="27" t="s">
        <v>112</v>
      </c>
      <c r="D75" s="27" t="s">
        <v>113</v>
      </c>
      <c r="E75" s="27" t="s">
        <v>13</v>
      </c>
      <c r="F75" s="27" t="s">
        <v>33</v>
      </c>
      <c r="G75" s="24">
        <v>4000</v>
      </c>
      <c r="H75" s="24">
        <v>3885</v>
      </c>
      <c r="I75" s="24">
        <f t="shared" si="1"/>
        <v>15540000</v>
      </c>
    </row>
    <row r="76" spans="2:9">
      <c r="B76" s="30">
        <v>42437</v>
      </c>
      <c r="C76" s="27" t="s">
        <v>118</v>
      </c>
      <c r="D76" s="27" t="s">
        <v>119</v>
      </c>
      <c r="E76" s="27" t="s">
        <v>27</v>
      </c>
      <c r="F76" s="27" t="s">
        <v>19</v>
      </c>
      <c r="G76" s="24">
        <v>4500</v>
      </c>
      <c r="H76" s="24">
        <v>3595</v>
      </c>
      <c r="I76" s="24">
        <f t="shared" si="1"/>
        <v>16177500</v>
      </c>
    </row>
    <row r="77" spans="2:9">
      <c r="B77" s="30">
        <v>42437</v>
      </c>
      <c r="C77" s="27" t="s">
        <v>118</v>
      </c>
      <c r="D77" s="27" t="s">
        <v>119</v>
      </c>
      <c r="E77" s="27" t="s">
        <v>27</v>
      </c>
      <c r="F77" s="27" t="s">
        <v>33</v>
      </c>
      <c r="G77" s="24">
        <v>7200</v>
      </c>
      <c r="H77" s="24">
        <v>3885</v>
      </c>
      <c r="I77" s="24">
        <f t="shared" si="1"/>
        <v>27972000</v>
      </c>
    </row>
    <row r="78" spans="2:9">
      <c r="B78" s="30">
        <v>42437</v>
      </c>
      <c r="C78" s="27" t="s">
        <v>118</v>
      </c>
      <c r="D78" s="27" t="s">
        <v>119</v>
      </c>
      <c r="E78" s="27" t="s">
        <v>27</v>
      </c>
      <c r="F78" s="27" t="s">
        <v>41</v>
      </c>
      <c r="G78" s="24">
        <v>4300</v>
      </c>
      <c r="H78" s="24">
        <v>4715</v>
      </c>
      <c r="I78" s="24">
        <f t="shared" si="1"/>
        <v>20274500</v>
      </c>
    </row>
    <row r="79" spans="2:9">
      <c r="B79" s="30">
        <v>42437</v>
      </c>
      <c r="C79" s="27" t="s">
        <v>120</v>
      </c>
      <c r="D79" s="27" t="s">
        <v>121</v>
      </c>
      <c r="E79" s="27" t="s">
        <v>27</v>
      </c>
      <c r="F79" s="27" t="s">
        <v>19</v>
      </c>
      <c r="G79" s="24">
        <v>5300</v>
      </c>
      <c r="H79" s="24">
        <v>3595</v>
      </c>
      <c r="I79" s="24">
        <f t="shared" si="1"/>
        <v>19053500</v>
      </c>
    </row>
    <row r="80" spans="2:9">
      <c r="B80" s="30">
        <v>42437</v>
      </c>
      <c r="C80" s="27" t="s">
        <v>120</v>
      </c>
      <c r="D80" s="27" t="s">
        <v>121</v>
      </c>
      <c r="E80" s="27" t="s">
        <v>27</v>
      </c>
      <c r="F80" s="27" t="s">
        <v>14</v>
      </c>
      <c r="G80" s="24">
        <v>10000</v>
      </c>
      <c r="H80" s="24">
        <v>3380</v>
      </c>
      <c r="I80" s="24">
        <f t="shared" si="1"/>
        <v>33800000</v>
      </c>
    </row>
    <row r="81" spans="2:9">
      <c r="B81" s="30">
        <v>42437</v>
      </c>
      <c r="C81" s="27" t="s">
        <v>116</v>
      </c>
      <c r="D81" s="27" t="s">
        <v>117</v>
      </c>
      <c r="E81" s="27" t="s">
        <v>20</v>
      </c>
      <c r="F81" s="27" t="s">
        <v>19</v>
      </c>
      <c r="G81" s="24">
        <v>6000</v>
      </c>
      <c r="H81" s="24">
        <v>3595</v>
      </c>
      <c r="I81" s="24">
        <f t="shared" si="1"/>
        <v>21570000</v>
      </c>
    </row>
    <row r="82" spans="2:9">
      <c r="B82" s="30">
        <v>42437</v>
      </c>
      <c r="C82" s="27" t="s">
        <v>116</v>
      </c>
      <c r="D82" s="27" t="s">
        <v>117</v>
      </c>
      <c r="E82" s="27" t="s">
        <v>20</v>
      </c>
      <c r="F82" s="27" t="s">
        <v>33</v>
      </c>
      <c r="G82" s="24">
        <v>6000</v>
      </c>
      <c r="H82" s="24">
        <v>3885</v>
      </c>
      <c r="I82" s="24">
        <f t="shared" si="1"/>
        <v>23310000</v>
      </c>
    </row>
    <row r="83" spans="2:9">
      <c r="B83" s="30">
        <v>42437</v>
      </c>
      <c r="C83" s="27" t="s">
        <v>122</v>
      </c>
      <c r="D83" s="27" t="s">
        <v>123</v>
      </c>
      <c r="E83" s="27" t="s">
        <v>38</v>
      </c>
      <c r="F83" s="27" t="s">
        <v>14</v>
      </c>
      <c r="G83" s="24">
        <v>5000</v>
      </c>
      <c r="H83" s="24">
        <v>3380</v>
      </c>
      <c r="I83" s="24">
        <f t="shared" si="1"/>
        <v>16900000</v>
      </c>
    </row>
    <row r="84" spans="2:9">
      <c r="B84" s="30">
        <v>42437</v>
      </c>
      <c r="C84" s="27" t="s">
        <v>124</v>
      </c>
      <c r="D84" s="27" t="s">
        <v>125</v>
      </c>
      <c r="E84" s="27" t="s">
        <v>21</v>
      </c>
      <c r="F84" s="27" t="s">
        <v>19</v>
      </c>
      <c r="G84" s="24">
        <v>5200</v>
      </c>
      <c r="H84" s="24">
        <v>3595</v>
      </c>
      <c r="I84" s="24">
        <f t="shared" si="1"/>
        <v>18694000</v>
      </c>
    </row>
    <row r="85" spans="2:9">
      <c r="B85" s="30">
        <v>42437</v>
      </c>
      <c r="C85" s="27" t="s">
        <v>124</v>
      </c>
      <c r="D85" s="27" t="s">
        <v>125</v>
      </c>
      <c r="E85" s="27" t="s">
        <v>21</v>
      </c>
      <c r="F85" s="27" t="s">
        <v>22</v>
      </c>
      <c r="G85" s="24">
        <v>1</v>
      </c>
      <c r="H85" s="24">
        <v>1222000</v>
      </c>
      <c r="I85" s="24">
        <f t="shared" si="1"/>
        <v>1222000</v>
      </c>
    </row>
    <row r="86" spans="2:9">
      <c r="B86" s="30">
        <v>42437</v>
      </c>
      <c r="C86" s="27" t="s">
        <v>126</v>
      </c>
      <c r="D86" s="27" t="s">
        <v>127</v>
      </c>
      <c r="E86" s="27" t="s">
        <v>21</v>
      </c>
      <c r="F86" s="27" t="s">
        <v>33</v>
      </c>
      <c r="G86" s="24">
        <v>5300</v>
      </c>
      <c r="H86" s="24">
        <v>3885</v>
      </c>
      <c r="I86" s="24">
        <f t="shared" si="1"/>
        <v>20590500</v>
      </c>
    </row>
    <row r="87" spans="2:9">
      <c r="B87" s="30">
        <v>42437</v>
      </c>
      <c r="C87" s="27" t="s">
        <v>126</v>
      </c>
      <c r="D87" s="27" t="s">
        <v>127</v>
      </c>
      <c r="E87" s="27" t="s">
        <v>21</v>
      </c>
      <c r="F87" s="27" t="s">
        <v>22</v>
      </c>
      <c r="G87" s="24">
        <v>1</v>
      </c>
      <c r="H87" s="24">
        <v>1245500</v>
      </c>
      <c r="I87" s="24">
        <f t="shared" si="1"/>
        <v>1245500</v>
      </c>
    </row>
    <row r="88" spans="2:9">
      <c r="B88" s="30">
        <v>42437</v>
      </c>
      <c r="C88" s="27" t="s">
        <v>128</v>
      </c>
      <c r="D88" s="27" t="s">
        <v>129</v>
      </c>
      <c r="E88" s="27" t="s">
        <v>21</v>
      </c>
      <c r="F88" s="27" t="s">
        <v>33</v>
      </c>
      <c r="G88" s="24">
        <v>6200</v>
      </c>
      <c r="H88" s="24">
        <v>3885</v>
      </c>
      <c r="I88" s="24">
        <f t="shared" si="1"/>
        <v>24087000</v>
      </c>
    </row>
    <row r="89" spans="2:9">
      <c r="B89" s="30">
        <v>42437</v>
      </c>
      <c r="C89" s="27" t="s">
        <v>128</v>
      </c>
      <c r="D89" s="27" t="s">
        <v>129</v>
      </c>
      <c r="E89" s="27" t="s">
        <v>21</v>
      </c>
      <c r="F89" s="27" t="s">
        <v>22</v>
      </c>
      <c r="G89" s="24">
        <v>1</v>
      </c>
      <c r="H89" s="24">
        <v>1457000</v>
      </c>
      <c r="I89" s="24">
        <f t="shared" si="1"/>
        <v>1457000</v>
      </c>
    </row>
    <row r="90" spans="2:9">
      <c r="B90" s="30">
        <v>42437</v>
      </c>
      <c r="C90" s="27" t="s">
        <v>130</v>
      </c>
      <c r="D90" s="27" t="s">
        <v>131</v>
      </c>
      <c r="E90" s="27" t="s">
        <v>27</v>
      </c>
      <c r="F90" s="27" t="s">
        <v>14</v>
      </c>
      <c r="G90" s="24">
        <v>5000</v>
      </c>
      <c r="H90" s="24">
        <v>3380</v>
      </c>
      <c r="I90" s="24">
        <f t="shared" si="1"/>
        <v>16900000</v>
      </c>
    </row>
    <row r="91" spans="2:9">
      <c r="B91" s="30">
        <v>42437</v>
      </c>
      <c r="C91" s="27" t="s">
        <v>130</v>
      </c>
      <c r="D91" s="27" t="s">
        <v>131</v>
      </c>
      <c r="E91" s="27" t="s">
        <v>27</v>
      </c>
      <c r="F91" s="27" t="s">
        <v>33</v>
      </c>
      <c r="G91" s="24">
        <v>4000</v>
      </c>
      <c r="H91" s="24">
        <v>3885</v>
      </c>
      <c r="I91" s="24">
        <f t="shared" si="1"/>
        <v>15540000</v>
      </c>
    </row>
    <row r="92" spans="2:9">
      <c r="B92" s="30">
        <v>42437</v>
      </c>
      <c r="C92" s="27" t="s">
        <v>101</v>
      </c>
      <c r="D92" s="27" t="s">
        <v>102</v>
      </c>
      <c r="E92" s="27" t="s">
        <v>13</v>
      </c>
      <c r="F92" s="27" t="s">
        <v>19</v>
      </c>
      <c r="G92" s="24">
        <v>8300</v>
      </c>
      <c r="H92" s="24">
        <v>3410</v>
      </c>
      <c r="I92" s="24">
        <f t="shared" si="1"/>
        <v>28303000</v>
      </c>
    </row>
    <row r="93" spans="2:9">
      <c r="B93" s="30">
        <v>42438</v>
      </c>
      <c r="C93" s="27" t="s">
        <v>103</v>
      </c>
      <c r="D93" s="27" t="s">
        <v>104</v>
      </c>
      <c r="E93" s="27" t="s">
        <v>20</v>
      </c>
      <c r="F93" s="27" t="s">
        <v>19</v>
      </c>
      <c r="G93" s="24">
        <v>35000</v>
      </c>
      <c r="H93" s="24">
        <v>3410</v>
      </c>
      <c r="I93" s="24">
        <f t="shared" si="1"/>
        <v>119350000</v>
      </c>
    </row>
    <row r="94" spans="2:9">
      <c r="B94" s="30">
        <v>42438</v>
      </c>
      <c r="C94" s="27" t="s">
        <v>132</v>
      </c>
      <c r="D94" s="27" t="s">
        <v>133</v>
      </c>
      <c r="E94" s="27" t="s">
        <v>20</v>
      </c>
      <c r="F94" s="27" t="s">
        <v>19</v>
      </c>
      <c r="G94" s="24">
        <v>15000</v>
      </c>
      <c r="H94" s="24">
        <v>3595</v>
      </c>
      <c r="I94" s="24">
        <f t="shared" si="1"/>
        <v>53925000</v>
      </c>
    </row>
    <row r="95" spans="2:9">
      <c r="B95" s="30">
        <v>42438</v>
      </c>
      <c r="C95" s="27" t="s">
        <v>132</v>
      </c>
      <c r="D95" s="27" t="s">
        <v>133</v>
      </c>
      <c r="E95" s="27" t="s">
        <v>20</v>
      </c>
      <c r="F95" s="27" t="s">
        <v>14</v>
      </c>
      <c r="G95" s="24">
        <v>20000</v>
      </c>
      <c r="H95" s="24">
        <v>3380</v>
      </c>
      <c r="I95" s="24">
        <f t="shared" si="1"/>
        <v>67600000</v>
      </c>
    </row>
    <row r="96" spans="2:9">
      <c r="B96" s="30">
        <v>42438</v>
      </c>
      <c r="C96" s="27" t="s">
        <v>134</v>
      </c>
      <c r="D96" s="27" t="s">
        <v>135</v>
      </c>
      <c r="E96" s="27" t="s">
        <v>38</v>
      </c>
      <c r="F96" s="27" t="s">
        <v>19</v>
      </c>
      <c r="G96" s="24">
        <v>5000</v>
      </c>
      <c r="H96" s="24">
        <v>3595</v>
      </c>
      <c r="I96" s="24">
        <f t="shared" si="1"/>
        <v>17975000</v>
      </c>
    </row>
    <row r="97" spans="2:9">
      <c r="B97" s="30">
        <v>42438</v>
      </c>
      <c r="C97" s="27" t="s">
        <v>134</v>
      </c>
      <c r="D97" s="27" t="s">
        <v>135</v>
      </c>
      <c r="E97" s="27" t="s">
        <v>38</v>
      </c>
      <c r="F97" s="27" t="s">
        <v>33</v>
      </c>
      <c r="G97" s="24">
        <v>15000</v>
      </c>
      <c r="H97" s="24">
        <v>3885</v>
      </c>
      <c r="I97" s="24">
        <f t="shared" si="1"/>
        <v>58275000</v>
      </c>
    </row>
    <row r="98" spans="2:9">
      <c r="B98" s="30">
        <v>42438</v>
      </c>
      <c r="C98" s="27" t="s">
        <v>134</v>
      </c>
      <c r="D98" s="27" t="s">
        <v>135</v>
      </c>
      <c r="E98" s="27" t="s">
        <v>38</v>
      </c>
      <c r="F98" s="27" t="s">
        <v>22</v>
      </c>
      <c r="G98" s="24">
        <v>1</v>
      </c>
      <c r="H98" s="24">
        <v>4700000</v>
      </c>
      <c r="I98" s="24">
        <f t="shared" si="1"/>
        <v>4700000</v>
      </c>
    </row>
    <row r="99" spans="2:9">
      <c r="B99" s="30">
        <v>42438</v>
      </c>
      <c r="C99" s="27" t="s">
        <v>136</v>
      </c>
      <c r="D99" s="27" t="s">
        <v>137</v>
      </c>
      <c r="E99" s="27" t="s">
        <v>13</v>
      </c>
      <c r="F99" s="27" t="s">
        <v>19</v>
      </c>
      <c r="G99" s="24">
        <v>9300</v>
      </c>
      <c r="H99" s="24">
        <v>3595</v>
      </c>
      <c r="I99" s="24">
        <f t="shared" si="1"/>
        <v>33433500</v>
      </c>
    </row>
    <row r="100" spans="2:9">
      <c r="B100" s="30">
        <v>42438</v>
      </c>
      <c r="C100" s="27" t="s">
        <v>138</v>
      </c>
      <c r="D100" s="27" t="s">
        <v>139</v>
      </c>
      <c r="E100" s="27" t="s">
        <v>13</v>
      </c>
      <c r="F100" s="27" t="s">
        <v>19</v>
      </c>
      <c r="G100" s="24">
        <v>5400</v>
      </c>
      <c r="H100" s="24">
        <v>3595</v>
      </c>
      <c r="I100" s="24">
        <f t="shared" si="1"/>
        <v>19413000</v>
      </c>
    </row>
    <row r="101" spans="2:9">
      <c r="B101" s="30">
        <v>42438</v>
      </c>
      <c r="C101" s="27" t="s">
        <v>138</v>
      </c>
      <c r="D101" s="27" t="s">
        <v>139</v>
      </c>
      <c r="E101" s="27" t="s">
        <v>13</v>
      </c>
      <c r="F101" s="27" t="s">
        <v>14</v>
      </c>
      <c r="G101" s="24">
        <v>5200</v>
      </c>
      <c r="H101" s="24">
        <v>3380</v>
      </c>
      <c r="I101" s="24">
        <f t="shared" si="1"/>
        <v>17576000</v>
      </c>
    </row>
    <row r="102" spans="2:9">
      <c r="B102" s="30">
        <v>42438</v>
      </c>
      <c r="C102" s="27" t="s">
        <v>138</v>
      </c>
      <c r="D102" s="27" t="s">
        <v>139</v>
      </c>
      <c r="E102" s="27" t="s">
        <v>13</v>
      </c>
      <c r="F102" s="27" t="s">
        <v>33</v>
      </c>
      <c r="G102" s="24">
        <v>5200</v>
      </c>
      <c r="H102" s="24">
        <v>3885</v>
      </c>
      <c r="I102" s="24">
        <f t="shared" si="1"/>
        <v>20202000</v>
      </c>
    </row>
    <row r="103" spans="2:9">
      <c r="B103" s="30">
        <v>42439</v>
      </c>
      <c r="C103" s="27" t="s">
        <v>140</v>
      </c>
      <c r="D103" s="27" t="s">
        <v>141</v>
      </c>
      <c r="E103" s="27" t="s">
        <v>13</v>
      </c>
      <c r="F103" s="27" t="s">
        <v>19</v>
      </c>
      <c r="G103" s="24">
        <v>5400</v>
      </c>
      <c r="H103" s="24">
        <v>3595</v>
      </c>
      <c r="I103" s="24">
        <f t="shared" si="1"/>
        <v>19413000</v>
      </c>
    </row>
    <row r="104" spans="2:9">
      <c r="B104" s="30">
        <v>42439</v>
      </c>
      <c r="C104" s="27" t="s">
        <v>140</v>
      </c>
      <c r="D104" s="27" t="s">
        <v>141</v>
      </c>
      <c r="E104" s="27" t="s">
        <v>13</v>
      </c>
      <c r="F104" s="27" t="s">
        <v>14</v>
      </c>
      <c r="G104" s="24">
        <v>5200</v>
      </c>
      <c r="H104" s="24">
        <v>3380</v>
      </c>
      <c r="I104" s="24">
        <f t="shared" si="1"/>
        <v>17576000</v>
      </c>
    </row>
    <row r="105" spans="2:9">
      <c r="B105" s="30">
        <v>42439</v>
      </c>
      <c r="C105" s="27" t="s">
        <v>140</v>
      </c>
      <c r="D105" s="27" t="s">
        <v>141</v>
      </c>
      <c r="E105" s="27" t="s">
        <v>13</v>
      </c>
      <c r="F105" s="27" t="s">
        <v>33</v>
      </c>
      <c r="G105" s="24">
        <v>5200</v>
      </c>
      <c r="H105" s="24">
        <v>3885</v>
      </c>
      <c r="I105" s="24">
        <f t="shared" si="1"/>
        <v>20202000</v>
      </c>
    </row>
    <row r="106" spans="2:9">
      <c r="B106" s="30">
        <v>42439</v>
      </c>
      <c r="C106" s="27" t="s">
        <v>142</v>
      </c>
      <c r="D106" s="27" t="s">
        <v>143</v>
      </c>
      <c r="E106" s="27" t="s">
        <v>13</v>
      </c>
      <c r="F106" s="27" t="s">
        <v>33</v>
      </c>
      <c r="G106" s="24">
        <v>15500</v>
      </c>
      <c r="H106" s="24">
        <v>3885</v>
      </c>
      <c r="I106" s="24">
        <f t="shared" si="1"/>
        <v>60217500</v>
      </c>
    </row>
    <row r="107" spans="2:9">
      <c r="B107" s="30">
        <v>42440</v>
      </c>
      <c r="C107" s="27" t="s">
        <v>95</v>
      </c>
      <c r="D107" s="27" t="s">
        <v>96</v>
      </c>
      <c r="E107" s="27" t="s">
        <v>27</v>
      </c>
      <c r="F107" s="27" t="s">
        <v>19</v>
      </c>
      <c r="G107" s="24">
        <v>9300</v>
      </c>
      <c r="H107" s="24">
        <v>3645</v>
      </c>
      <c r="I107" s="24">
        <f t="shared" si="1"/>
        <v>33898500</v>
      </c>
    </row>
    <row r="108" spans="2:9">
      <c r="B108" s="30">
        <v>42440</v>
      </c>
      <c r="C108" s="27" t="s">
        <v>95</v>
      </c>
      <c r="D108" s="27" t="s">
        <v>96</v>
      </c>
      <c r="E108" s="27" t="s">
        <v>27</v>
      </c>
      <c r="F108" s="27" t="s">
        <v>14</v>
      </c>
      <c r="G108" s="24">
        <v>10300</v>
      </c>
      <c r="H108" s="24">
        <v>3200</v>
      </c>
      <c r="I108" s="24">
        <f t="shared" si="1"/>
        <v>32960000</v>
      </c>
    </row>
    <row r="109" spans="2:9">
      <c r="B109" s="30">
        <v>42440</v>
      </c>
      <c r="C109" s="27" t="s">
        <v>95</v>
      </c>
      <c r="D109" s="27" t="s">
        <v>96</v>
      </c>
      <c r="E109" s="27" t="s">
        <v>27</v>
      </c>
      <c r="F109" s="27" t="s">
        <v>33</v>
      </c>
      <c r="G109" s="24">
        <v>11700</v>
      </c>
      <c r="H109" s="24">
        <v>3750</v>
      </c>
      <c r="I109" s="24">
        <f t="shared" si="1"/>
        <v>43875000</v>
      </c>
    </row>
    <row r="110" spans="2:9">
      <c r="B110" s="30">
        <v>42440</v>
      </c>
      <c r="C110" s="27" t="s">
        <v>144</v>
      </c>
      <c r="D110" s="27" t="s">
        <v>145</v>
      </c>
      <c r="E110" s="27" t="s">
        <v>20</v>
      </c>
      <c r="F110" s="27" t="s">
        <v>14</v>
      </c>
      <c r="G110" s="24">
        <v>15800</v>
      </c>
      <c r="H110" s="24">
        <v>3380</v>
      </c>
      <c r="I110" s="24">
        <f t="shared" si="1"/>
        <v>53404000</v>
      </c>
    </row>
    <row r="111" spans="2:9">
      <c r="B111" s="30">
        <v>42440</v>
      </c>
      <c r="C111" s="27" t="s">
        <v>146</v>
      </c>
      <c r="D111" s="27" t="s">
        <v>147</v>
      </c>
      <c r="E111" s="27" t="s">
        <v>20</v>
      </c>
      <c r="F111" s="27" t="s">
        <v>19</v>
      </c>
      <c r="G111" s="24">
        <v>6000</v>
      </c>
      <c r="H111" s="24">
        <v>3595</v>
      </c>
      <c r="I111" s="24">
        <f t="shared" si="1"/>
        <v>21570000</v>
      </c>
    </row>
    <row r="112" spans="2:9">
      <c r="B112" s="30">
        <v>42440</v>
      </c>
      <c r="C112" s="27" t="s">
        <v>146</v>
      </c>
      <c r="D112" s="27" t="s">
        <v>147</v>
      </c>
      <c r="E112" s="27" t="s">
        <v>20</v>
      </c>
      <c r="F112" s="27" t="s">
        <v>14</v>
      </c>
      <c r="G112" s="24">
        <v>6000</v>
      </c>
      <c r="H112" s="24">
        <v>3380</v>
      </c>
      <c r="I112" s="24">
        <f t="shared" si="1"/>
        <v>20280000</v>
      </c>
    </row>
    <row r="113" spans="2:9">
      <c r="B113" s="30">
        <v>42440</v>
      </c>
      <c r="C113" s="27" t="s">
        <v>148</v>
      </c>
      <c r="D113" s="27" t="s">
        <v>149</v>
      </c>
      <c r="E113" s="27" t="s">
        <v>20</v>
      </c>
      <c r="F113" s="27" t="s">
        <v>19</v>
      </c>
      <c r="G113" s="24">
        <v>5900</v>
      </c>
      <c r="H113" s="24">
        <v>3595</v>
      </c>
      <c r="I113" s="24">
        <f t="shared" si="1"/>
        <v>21210500</v>
      </c>
    </row>
    <row r="114" spans="2:9">
      <c r="B114" s="30">
        <v>42440</v>
      </c>
      <c r="C114" s="27" t="s">
        <v>150</v>
      </c>
      <c r="D114" s="27" t="s">
        <v>151</v>
      </c>
      <c r="E114" s="27" t="s">
        <v>21</v>
      </c>
      <c r="F114" s="27" t="s">
        <v>60</v>
      </c>
      <c r="G114" s="24">
        <v>5200</v>
      </c>
      <c r="H114" s="24">
        <v>4050</v>
      </c>
      <c r="I114" s="24">
        <f t="shared" si="1"/>
        <v>21060000</v>
      </c>
    </row>
    <row r="115" spans="2:9">
      <c r="B115" s="30">
        <v>42440</v>
      </c>
      <c r="C115" s="27" t="s">
        <v>150</v>
      </c>
      <c r="D115" s="27" t="s">
        <v>151</v>
      </c>
      <c r="E115" s="27" t="s">
        <v>21</v>
      </c>
      <c r="F115" s="27" t="s">
        <v>14</v>
      </c>
      <c r="G115" s="24">
        <v>6200</v>
      </c>
      <c r="H115" s="24">
        <v>3380</v>
      </c>
      <c r="I115" s="24">
        <f t="shared" si="1"/>
        <v>20956000</v>
      </c>
    </row>
    <row r="116" spans="2:9">
      <c r="B116" s="30">
        <v>42440</v>
      </c>
      <c r="C116" s="27" t="s">
        <v>150</v>
      </c>
      <c r="D116" s="27" t="s">
        <v>151</v>
      </c>
      <c r="E116" s="27" t="s">
        <v>21</v>
      </c>
      <c r="F116" s="27" t="s">
        <v>22</v>
      </c>
      <c r="G116" s="24">
        <v>1</v>
      </c>
      <c r="H116" s="24">
        <v>2679000</v>
      </c>
      <c r="I116" s="24">
        <f t="shared" si="1"/>
        <v>2679000</v>
      </c>
    </row>
    <row r="117" spans="2:9">
      <c r="B117" s="30">
        <v>42440</v>
      </c>
      <c r="C117" s="27" t="s">
        <v>152</v>
      </c>
      <c r="D117" s="27" t="s">
        <v>153</v>
      </c>
      <c r="E117" s="27" t="s">
        <v>21</v>
      </c>
      <c r="F117" s="27" t="s">
        <v>33</v>
      </c>
      <c r="G117" s="24">
        <v>5300</v>
      </c>
      <c r="H117" s="24">
        <v>3885</v>
      </c>
      <c r="I117" s="24">
        <f t="shared" si="1"/>
        <v>20590500</v>
      </c>
    </row>
    <row r="118" spans="2:9">
      <c r="B118" s="30">
        <v>42440</v>
      </c>
      <c r="C118" s="27" t="s">
        <v>152</v>
      </c>
      <c r="D118" s="27" t="s">
        <v>153</v>
      </c>
      <c r="E118" s="27" t="s">
        <v>21</v>
      </c>
      <c r="F118" s="27" t="s">
        <v>22</v>
      </c>
      <c r="G118" s="24">
        <v>1</v>
      </c>
      <c r="H118" s="24">
        <v>1245500</v>
      </c>
      <c r="I118" s="24">
        <f t="shared" si="1"/>
        <v>1245500</v>
      </c>
    </row>
    <row r="119" spans="2:9">
      <c r="B119" s="30">
        <v>42440</v>
      </c>
      <c r="C119" s="27" t="s">
        <v>156</v>
      </c>
      <c r="D119" s="27" t="s">
        <v>157</v>
      </c>
      <c r="E119" s="27" t="s">
        <v>13</v>
      </c>
      <c r="F119" s="27" t="s">
        <v>33</v>
      </c>
      <c r="G119" s="24">
        <v>15500</v>
      </c>
      <c r="H119" s="24">
        <v>3885</v>
      </c>
      <c r="I119" s="24">
        <f t="shared" si="1"/>
        <v>60217500</v>
      </c>
    </row>
    <row r="120" spans="2:9">
      <c r="B120" s="30">
        <v>42440</v>
      </c>
      <c r="C120" s="27" t="s">
        <v>158</v>
      </c>
      <c r="D120" s="27" t="s">
        <v>159</v>
      </c>
      <c r="E120" s="27" t="s">
        <v>13</v>
      </c>
      <c r="F120" s="27" t="s">
        <v>19</v>
      </c>
      <c r="G120" s="24">
        <v>5200</v>
      </c>
      <c r="H120" s="24">
        <v>3595</v>
      </c>
      <c r="I120" s="24">
        <f t="shared" si="1"/>
        <v>18694000</v>
      </c>
    </row>
    <row r="121" spans="2:9">
      <c r="B121" s="30">
        <v>42440</v>
      </c>
      <c r="C121" s="27" t="s">
        <v>158</v>
      </c>
      <c r="D121" s="27" t="s">
        <v>159</v>
      </c>
      <c r="E121" s="27" t="s">
        <v>13</v>
      </c>
      <c r="F121" s="27" t="s">
        <v>14</v>
      </c>
      <c r="G121" s="24">
        <v>5400</v>
      </c>
      <c r="H121" s="24">
        <v>3380</v>
      </c>
      <c r="I121" s="24">
        <f t="shared" si="1"/>
        <v>18252000</v>
      </c>
    </row>
    <row r="122" spans="2:9">
      <c r="B122" s="30">
        <v>42440</v>
      </c>
      <c r="C122" s="27" t="s">
        <v>158</v>
      </c>
      <c r="D122" s="27" t="s">
        <v>159</v>
      </c>
      <c r="E122" s="27" t="s">
        <v>13</v>
      </c>
      <c r="F122" s="27" t="s">
        <v>41</v>
      </c>
      <c r="G122" s="24">
        <v>5200</v>
      </c>
      <c r="H122" s="24">
        <v>4715</v>
      </c>
      <c r="I122" s="24">
        <f t="shared" si="1"/>
        <v>24518000</v>
      </c>
    </row>
    <row r="123" spans="2:9">
      <c r="B123" s="30">
        <v>42440</v>
      </c>
      <c r="C123" s="27" t="s">
        <v>154</v>
      </c>
      <c r="D123" s="27" t="s">
        <v>155</v>
      </c>
      <c r="E123" s="27" t="s">
        <v>38</v>
      </c>
      <c r="F123" s="27" t="s">
        <v>19</v>
      </c>
      <c r="G123" s="24">
        <v>15000</v>
      </c>
      <c r="H123" s="24">
        <v>3595</v>
      </c>
      <c r="I123" s="24">
        <f t="shared" si="1"/>
        <v>53925000</v>
      </c>
    </row>
    <row r="124" spans="2:9">
      <c r="B124" s="30">
        <v>42440</v>
      </c>
      <c r="C124" s="27" t="s">
        <v>154</v>
      </c>
      <c r="D124" s="27" t="s">
        <v>155</v>
      </c>
      <c r="E124" s="27" t="s">
        <v>38</v>
      </c>
      <c r="F124" s="27" t="s">
        <v>14</v>
      </c>
      <c r="G124" s="24">
        <v>10000</v>
      </c>
      <c r="H124" s="24">
        <v>3380</v>
      </c>
      <c r="I124" s="24">
        <f t="shared" si="1"/>
        <v>33800000</v>
      </c>
    </row>
    <row r="125" spans="2:9">
      <c r="B125" s="30">
        <v>42440</v>
      </c>
      <c r="C125" s="27" t="s">
        <v>154</v>
      </c>
      <c r="D125" s="27" t="s">
        <v>155</v>
      </c>
      <c r="E125" s="27" t="s">
        <v>38</v>
      </c>
      <c r="F125" s="27" t="s">
        <v>41</v>
      </c>
      <c r="G125" s="24">
        <v>5000</v>
      </c>
      <c r="H125" s="24">
        <v>3715</v>
      </c>
      <c r="I125" s="24">
        <f t="shared" si="1"/>
        <v>18575000</v>
      </c>
    </row>
    <row r="126" spans="2:9">
      <c r="B126" s="30">
        <v>42443</v>
      </c>
      <c r="C126" s="27" t="s">
        <v>236</v>
      </c>
      <c r="D126" s="27" t="s">
        <v>237</v>
      </c>
      <c r="E126" s="27" t="s">
        <v>20</v>
      </c>
      <c r="F126" s="27" t="s">
        <v>19</v>
      </c>
      <c r="G126" s="24">
        <v>17900</v>
      </c>
      <c r="H126" s="24">
        <v>3410</v>
      </c>
      <c r="I126" s="24">
        <f t="shared" si="1"/>
        <v>61039000</v>
      </c>
    </row>
    <row r="127" spans="2:9">
      <c r="B127" s="30">
        <v>42443</v>
      </c>
      <c r="C127" s="27" t="s">
        <v>170</v>
      </c>
      <c r="D127" s="27" t="s">
        <v>171</v>
      </c>
      <c r="E127" s="27" t="s">
        <v>20</v>
      </c>
      <c r="F127" s="27" t="s">
        <v>14</v>
      </c>
      <c r="G127" s="24">
        <v>15800</v>
      </c>
      <c r="H127" s="24">
        <v>3380</v>
      </c>
      <c r="I127" s="24">
        <f t="shared" si="1"/>
        <v>53404000</v>
      </c>
    </row>
    <row r="128" spans="2:9">
      <c r="B128" s="30">
        <v>42443</v>
      </c>
      <c r="C128" s="27" t="s">
        <v>172</v>
      </c>
      <c r="D128" s="27" t="s">
        <v>173</v>
      </c>
      <c r="E128" s="27" t="s">
        <v>38</v>
      </c>
      <c r="F128" s="27" t="s">
        <v>19</v>
      </c>
      <c r="G128" s="24">
        <v>5000</v>
      </c>
      <c r="H128" s="24">
        <v>3595</v>
      </c>
      <c r="I128" s="24">
        <f t="shared" si="1"/>
        <v>17975000</v>
      </c>
    </row>
    <row r="129" spans="2:9">
      <c r="B129" s="30">
        <v>42443</v>
      </c>
      <c r="C129" s="27" t="s">
        <v>172</v>
      </c>
      <c r="D129" s="27" t="s">
        <v>173</v>
      </c>
      <c r="E129" s="27" t="s">
        <v>38</v>
      </c>
      <c r="F129" s="27" t="s">
        <v>33</v>
      </c>
      <c r="G129" s="24">
        <v>5000</v>
      </c>
      <c r="H129" s="24">
        <v>3885</v>
      </c>
      <c r="I129" s="24">
        <f t="shared" si="1"/>
        <v>19425000</v>
      </c>
    </row>
    <row r="130" spans="2:9">
      <c r="B130" s="30">
        <v>42443</v>
      </c>
      <c r="C130" s="27" t="s">
        <v>172</v>
      </c>
      <c r="D130" s="27" t="s">
        <v>173</v>
      </c>
      <c r="E130" s="27" t="s">
        <v>38</v>
      </c>
      <c r="F130" s="27" t="s">
        <v>41</v>
      </c>
      <c r="G130" s="24">
        <v>5000</v>
      </c>
      <c r="H130" s="24">
        <v>4715</v>
      </c>
      <c r="I130" s="24">
        <f t="shared" si="1"/>
        <v>23575000</v>
      </c>
    </row>
    <row r="131" spans="2:9">
      <c r="B131" s="30">
        <v>42443</v>
      </c>
      <c r="C131" s="27" t="s">
        <v>161</v>
      </c>
      <c r="D131" s="27" t="s">
        <v>162</v>
      </c>
      <c r="E131" s="27" t="s">
        <v>13</v>
      </c>
      <c r="F131" s="27" t="s">
        <v>14</v>
      </c>
      <c r="G131" s="24">
        <v>15800</v>
      </c>
      <c r="H131" s="24">
        <v>3380</v>
      </c>
      <c r="I131" s="24">
        <f t="shared" si="1"/>
        <v>53404000</v>
      </c>
    </row>
    <row r="132" spans="2:9">
      <c r="B132" s="30">
        <v>42443</v>
      </c>
      <c r="C132" s="27" t="s">
        <v>174</v>
      </c>
      <c r="D132" s="27" t="s">
        <v>175</v>
      </c>
      <c r="E132" s="27" t="s">
        <v>13</v>
      </c>
      <c r="F132" s="27" t="s">
        <v>19</v>
      </c>
      <c r="G132" s="24">
        <v>6200</v>
      </c>
      <c r="H132" s="24">
        <v>3595</v>
      </c>
      <c r="I132" s="24">
        <f t="shared" si="1"/>
        <v>22289000</v>
      </c>
    </row>
    <row r="133" spans="2:9">
      <c r="B133" s="30">
        <v>42443</v>
      </c>
      <c r="C133" s="27" t="s">
        <v>174</v>
      </c>
      <c r="D133" s="27" t="s">
        <v>175</v>
      </c>
      <c r="E133" s="27" t="s">
        <v>13</v>
      </c>
      <c r="F133" s="27" t="s">
        <v>14</v>
      </c>
      <c r="G133" s="24">
        <v>5300</v>
      </c>
      <c r="H133" s="24">
        <v>3380</v>
      </c>
      <c r="I133" s="24">
        <f t="shared" si="1"/>
        <v>17914000</v>
      </c>
    </row>
    <row r="134" spans="2:9">
      <c r="B134" s="30">
        <v>42443</v>
      </c>
      <c r="C134" s="27" t="s">
        <v>174</v>
      </c>
      <c r="D134" s="27" t="s">
        <v>175</v>
      </c>
      <c r="E134" s="27" t="s">
        <v>13</v>
      </c>
      <c r="F134" s="27" t="s">
        <v>33</v>
      </c>
      <c r="G134" s="24">
        <v>4000</v>
      </c>
      <c r="H134" s="24">
        <v>3885</v>
      </c>
      <c r="I134" s="24">
        <f t="shared" si="1"/>
        <v>15540000</v>
      </c>
    </row>
    <row r="135" spans="2:9">
      <c r="B135" s="30">
        <v>42443</v>
      </c>
      <c r="C135" s="27" t="s">
        <v>176</v>
      </c>
      <c r="D135" s="27" t="s">
        <v>177</v>
      </c>
      <c r="E135" s="27" t="s">
        <v>21</v>
      </c>
      <c r="F135" s="27" t="s">
        <v>19</v>
      </c>
      <c r="G135" s="24">
        <v>10500</v>
      </c>
      <c r="H135" s="24">
        <v>3595</v>
      </c>
      <c r="I135" s="24">
        <f t="shared" si="1"/>
        <v>37747500</v>
      </c>
    </row>
    <row r="136" spans="2:9">
      <c r="B136" s="30">
        <v>42443</v>
      </c>
      <c r="C136" s="27" t="s">
        <v>176</v>
      </c>
      <c r="D136" s="27" t="s">
        <v>177</v>
      </c>
      <c r="E136" s="27" t="s">
        <v>21</v>
      </c>
      <c r="F136" s="27" t="s">
        <v>33</v>
      </c>
      <c r="G136" s="24">
        <v>6200</v>
      </c>
      <c r="H136" s="24">
        <v>3885</v>
      </c>
      <c r="I136" s="24">
        <f t="shared" si="1"/>
        <v>24087000</v>
      </c>
    </row>
    <row r="137" spans="2:9">
      <c r="B137" s="30">
        <v>42443</v>
      </c>
      <c r="C137" s="27" t="s">
        <v>179</v>
      </c>
      <c r="D137" s="27" t="s">
        <v>180</v>
      </c>
      <c r="E137" s="27" t="s">
        <v>38</v>
      </c>
      <c r="F137" s="27" t="s">
        <v>33</v>
      </c>
      <c r="G137" s="24">
        <v>10000</v>
      </c>
      <c r="H137" s="24">
        <v>3885</v>
      </c>
      <c r="I137" s="24">
        <f t="shared" ref="I137:I200" si="2">G137*H137</f>
        <v>38850000</v>
      </c>
    </row>
    <row r="138" spans="2:9">
      <c r="B138" s="30">
        <v>42443</v>
      </c>
      <c r="C138" s="27" t="s">
        <v>181</v>
      </c>
      <c r="D138" s="27" t="s">
        <v>182</v>
      </c>
      <c r="E138" s="27" t="s">
        <v>51</v>
      </c>
      <c r="F138" s="27" t="s">
        <v>33</v>
      </c>
      <c r="G138" s="24">
        <v>5000</v>
      </c>
      <c r="H138" s="24">
        <v>5038</v>
      </c>
      <c r="I138" s="24">
        <f t="shared" si="2"/>
        <v>25190000</v>
      </c>
    </row>
    <row r="139" spans="2:9">
      <c r="B139" s="30">
        <v>42443</v>
      </c>
      <c r="C139" s="27" t="s">
        <v>183</v>
      </c>
      <c r="D139" s="27" t="s">
        <v>184</v>
      </c>
      <c r="E139" s="27" t="s">
        <v>46</v>
      </c>
      <c r="F139" s="27" t="s">
        <v>19</v>
      </c>
      <c r="G139" s="24">
        <v>5000</v>
      </c>
      <c r="H139" s="24">
        <v>4290</v>
      </c>
      <c r="I139" s="24">
        <f t="shared" si="2"/>
        <v>21450000</v>
      </c>
    </row>
    <row r="140" spans="2:9">
      <c r="B140" s="30">
        <v>42444</v>
      </c>
      <c r="C140" s="27" t="s">
        <v>185</v>
      </c>
      <c r="D140" s="27" t="s">
        <v>186</v>
      </c>
      <c r="E140" s="27" t="s">
        <v>20</v>
      </c>
      <c r="F140" s="27" t="s">
        <v>19</v>
      </c>
      <c r="G140" s="24">
        <v>15000</v>
      </c>
      <c r="H140" s="24">
        <v>3595</v>
      </c>
      <c r="I140" s="24">
        <f t="shared" si="2"/>
        <v>53925000</v>
      </c>
    </row>
    <row r="141" spans="2:9">
      <c r="B141" s="30">
        <v>42444</v>
      </c>
      <c r="C141" s="27" t="s">
        <v>185</v>
      </c>
      <c r="D141" s="27" t="s">
        <v>186</v>
      </c>
      <c r="E141" s="27" t="s">
        <v>20</v>
      </c>
      <c r="F141" s="27" t="s">
        <v>14</v>
      </c>
      <c r="G141" s="24">
        <v>15000</v>
      </c>
      <c r="H141" s="24">
        <v>3380</v>
      </c>
      <c r="I141" s="24">
        <f t="shared" si="2"/>
        <v>50700000</v>
      </c>
    </row>
    <row r="142" spans="2:9">
      <c r="B142" s="30">
        <v>42444</v>
      </c>
      <c r="C142" s="27" t="s">
        <v>185</v>
      </c>
      <c r="D142" s="27" t="s">
        <v>186</v>
      </c>
      <c r="E142" s="27" t="s">
        <v>20</v>
      </c>
      <c r="F142" s="27" t="s">
        <v>33</v>
      </c>
      <c r="G142" s="24">
        <v>5000</v>
      </c>
      <c r="H142" s="24">
        <v>3885</v>
      </c>
      <c r="I142" s="24">
        <f t="shared" si="2"/>
        <v>19425000</v>
      </c>
    </row>
    <row r="143" spans="2:9">
      <c r="B143" s="30">
        <v>42444</v>
      </c>
      <c r="C143" s="27" t="s">
        <v>187</v>
      </c>
      <c r="D143" s="27" t="s">
        <v>188</v>
      </c>
      <c r="E143" s="27" t="s">
        <v>27</v>
      </c>
      <c r="F143" s="27" t="s">
        <v>19</v>
      </c>
      <c r="G143" s="24">
        <v>15300</v>
      </c>
      <c r="H143" s="24">
        <v>3595</v>
      </c>
      <c r="I143" s="24">
        <f t="shared" si="2"/>
        <v>55003500</v>
      </c>
    </row>
    <row r="144" spans="2:9">
      <c r="B144" s="30">
        <v>42445</v>
      </c>
      <c r="C144" s="27" t="s">
        <v>240</v>
      </c>
      <c r="D144" s="27" t="s">
        <v>241</v>
      </c>
      <c r="E144" s="27" t="s">
        <v>20</v>
      </c>
      <c r="F144" s="27" t="s">
        <v>19</v>
      </c>
      <c r="G144" s="24">
        <v>15800</v>
      </c>
      <c r="H144" s="24">
        <v>3410</v>
      </c>
      <c r="I144" s="24">
        <f t="shared" si="2"/>
        <v>53878000</v>
      </c>
    </row>
    <row r="145" spans="2:9">
      <c r="B145" s="30">
        <v>42445</v>
      </c>
      <c r="C145" s="27" t="s">
        <v>238</v>
      </c>
      <c r="D145" s="27" t="s">
        <v>239</v>
      </c>
      <c r="E145" s="27" t="s">
        <v>20</v>
      </c>
      <c r="F145" s="27" t="s">
        <v>19</v>
      </c>
      <c r="G145" s="24">
        <v>21700</v>
      </c>
      <c r="H145" s="24">
        <v>3410</v>
      </c>
      <c r="I145" s="24">
        <f t="shared" si="2"/>
        <v>73997000</v>
      </c>
    </row>
    <row r="146" spans="2:9">
      <c r="B146" s="30">
        <v>42445</v>
      </c>
      <c r="C146" s="27" t="s">
        <v>189</v>
      </c>
      <c r="D146" s="27" t="s">
        <v>190</v>
      </c>
      <c r="E146" s="27" t="s">
        <v>20</v>
      </c>
      <c r="F146" s="27" t="s">
        <v>19</v>
      </c>
      <c r="G146" s="24">
        <v>6000</v>
      </c>
      <c r="H146" s="24">
        <v>3595</v>
      </c>
      <c r="I146" s="24">
        <f t="shared" si="2"/>
        <v>21570000</v>
      </c>
    </row>
    <row r="147" spans="2:9">
      <c r="B147" s="30">
        <v>42445</v>
      </c>
      <c r="C147" s="27" t="s">
        <v>189</v>
      </c>
      <c r="D147" s="27" t="s">
        <v>190</v>
      </c>
      <c r="E147" s="27" t="s">
        <v>20</v>
      </c>
      <c r="F147" s="27" t="s">
        <v>14</v>
      </c>
      <c r="G147" s="24">
        <v>6000</v>
      </c>
      <c r="H147" s="24">
        <v>3380</v>
      </c>
      <c r="I147" s="24">
        <f t="shared" si="2"/>
        <v>20280000</v>
      </c>
    </row>
    <row r="148" spans="2:9">
      <c r="B148" s="30">
        <v>42445</v>
      </c>
      <c r="C148" s="27" t="s">
        <v>191</v>
      </c>
      <c r="D148" s="27" t="s">
        <v>192</v>
      </c>
      <c r="E148" s="27" t="s">
        <v>13</v>
      </c>
      <c r="F148" s="27" t="s">
        <v>19</v>
      </c>
      <c r="G148" s="24">
        <v>20000</v>
      </c>
      <c r="H148" s="24">
        <v>3595</v>
      </c>
      <c r="I148" s="24">
        <f t="shared" si="2"/>
        <v>71900000</v>
      </c>
    </row>
    <row r="149" spans="2:9">
      <c r="B149" s="30">
        <v>42445</v>
      </c>
      <c r="C149" s="27" t="s">
        <v>191</v>
      </c>
      <c r="D149" s="27" t="s">
        <v>192</v>
      </c>
      <c r="E149" s="27" t="s">
        <v>13</v>
      </c>
      <c r="F149" s="27" t="s">
        <v>14</v>
      </c>
      <c r="G149" s="24">
        <v>5000</v>
      </c>
      <c r="H149" s="24">
        <v>3380</v>
      </c>
      <c r="I149" s="24">
        <f t="shared" si="2"/>
        <v>16900000</v>
      </c>
    </row>
    <row r="150" spans="2:9">
      <c r="B150" s="30">
        <v>42445</v>
      </c>
      <c r="C150" s="27" t="s">
        <v>191</v>
      </c>
      <c r="D150" s="27" t="s">
        <v>192</v>
      </c>
      <c r="E150" s="27" t="s">
        <v>13</v>
      </c>
      <c r="F150" s="27" t="s">
        <v>33</v>
      </c>
      <c r="G150" s="24">
        <v>5000</v>
      </c>
      <c r="H150" s="24">
        <v>3885</v>
      </c>
      <c r="I150" s="24">
        <f t="shared" si="2"/>
        <v>19425000</v>
      </c>
    </row>
    <row r="151" spans="2:9">
      <c r="B151" s="30">
        <v>42445</v>
      </c>
      <c r="C151" s="27" t="s">
        <v>193</v>
      </c>
      <c r="D151" s="27" t="s">
        <v>194</v>
      </c>
      <c r="E151" s="27" t="s">
        <v>27</v>
      </c>
      <c r="F151" s="27" t="s">
        <v>19</v>
      </c>
      <c r="G151" s="24">
        <v>15300</v>
      </c>
      <c r="H151" s="24">
        <v>3595</v>
      </c>
      <c r="I151" s="24">
        <f t="shared" si="2"/>
        <v>55003500</v>
      </c>
    </row>
    <row r="152" spans="2:9">
      <c r="B152" s="30">
        <v>42445</v>
      </c>
      <c r="C152" s="27" t="s">
        <v>195</v>
      </c>
      <c r="D152" s="27" t="s">
        <v>196</v>
      </c>
      <c r="E152" s="27" t="s">
        <v>13</v>
      </c>
      <c r="F152" s="27" t="s">
        <v>19</v>
      </c>
      <c r="G152" s="24">
        <v>5200</v>
      </c>
      <c r="H152" s="24">
        <v>3595</v>
      </c>
      <c r="I152" s="24">
        <f t="shared" si="2"/>
        <v>18694000</v>
      </c>
    </row>
    <row r="153" spans="2:9">
      <c r="B153" s="30">
        <v>42445</v>
      </c>
      <c r="C153" s="27" t="s">
        <v>197</v>
      </c>
      <c r="D153" s="27" t="s">
        <v>198</v>
      </c>
      <c r="E153" s="27" t="s">
        <v>13</v>
      </c>
      <c r="F153" s="27" t="s">
        <v>19</v>
      </c>
      <c r="G153" s="24">
        <v>10200</v>
      </c>
      <c r="H153" s="24">
        <v>3595</v>
      </c>
      <c r="I153" s="24">
        <f t="shared" si="2"/>
        <v>36669000</v>
      </c>
    </row>
    <row r="154" spans="2:9">
      <c r="B154" s="30">
        <v>42445</v>
      </c>
      <c r="C154" s="27" t="s">
        <v>197</v>
      </c>
      <c r="D154" s="27" t="s">
        <v>198</v>
      </c>
      <c r="E154" s="27" t="s">
        <v>13</v>
      </c>
      <c r="F154" s="27" t="s">
        <v>33</v>
      </c>
      <c r="G154" s="24">
        <v>5300</v>
      </c>
      <c r="H154" s="24">
        <v>3885</v>
      </c>
      <c r="I154" s="24">
        <f t="shared" si="2"/>
        <v>20590500</v>
      </c>
    </row>
    <row r="155" spans="2:9">
      <c r="B155" s="30">
        <v>42445</v>
      </c>
      <c r="C155" s="27" t="s">
        <v>242</v>
      </c>
      <c r="D155" s="27" t="s">
        <v>243</v>
      </c>
      <c r="E155" s="27" t="s">
        <v>20</v>
      </c>
      <c r="F155" s="27" t="s">
        <v>19</v>
      </c>
      <c r="G155" s="24">
        <v>12000</v>
      </c>
      <c r="H155" s="24">
        <v>3410</v>
      </c>
      <c r="I155" s="24">
        <f t="shared" si="2"/>
        <v>40920000</v>
      </c>
    </row>
    <row r="156" spans="2:9">
      <c r="B156" s="30">
        <v>42446</v>
      </c>
      <c r="C156" s="27" t="s">
        <v>199</v>
      </c>
      <c r="D156" s="27" t="s">
        <v>200</v>
      </c>
      <c r="E156" s="27" t="s">
        <v>21</v>
      </c>
      <c r="F156" s="27" t="s">
        <v>19</v>
      </c>
      <c r="G156" s="24">
        <v>5200</v>
      </c>
      <c r="H156" s="24">
        <v>3595</v>
      </c>
      <c r="I156" s="24">
        <f t="shared" si="2"/>
        <v>18694000</v>
      </c>
    </row>
    <row r="157" spans="2:9">
      <c r="B157" s="30">
        <v>42446</v>
      </c>
      <c r="C157" s="27" t="s">
        <v>199</v>
      </c>
      <c r="D157" s="27" t="s">
        <v>200</v>
      </c>
      <c r="E157" s="27" t="s">
        <v>21</v>
      </c>
      <c r="F157" s="27" t="s">
        <v>33</v>
      </c>
      <c r="G157" s="24">
        <v>5300</v>
      </c>
      <c r="H157" s="24">
        <v>3885</v>
      </c>
      <c r="I157" s="24">
        <f t="shared" si="2"/>
        <v>20590500</v>
      </c>
    </row>
    <row r="158" spans="2:9">
      <c r="B158" s="30">
        <v>42446</v>
      </c>
      <c r="C158" s="27" t="s">
        <v>201</v>
      </c>
      <c r="D158" s="27" t="s">
        <v>202</v>
      </c>
      <c r="E158" s="27" t="s">
        <v>21</v>
      </c>
      <c r="F158" s="27" t="s">
        <v>33</v>
      </c>
      <c r="G158" s="24">
        <v>6200</v>
      </c>
      <c r="H158" s="24">
        <v>3885</v>
      </c>
      <c r="I158" s="24">
        <f t="shared" si="2"/>
        <v>24087000</v>
      </c>
    </row>
    <row r="159" spans="2:9">
      <c r="B159" s="30">
        <v>42446</v>
      </c>
      <c r="C159" s="27" t="s">
        <v>203</v>
      </c>
      <c r="D159" s="27" t="s">
        <v>204</v>
      </c>
      <c r="E159" s="27" t="s">
        <v>13</v>
      </c>
      <c r="F159" s="27" t="s">
        <v>19</v>
      </c>
      <c r="G159" s="24">
        <v>5200</v>
      </c>
      <c r="H159" s="24">
        <v>3595</v>
      </c>
      <c r="I159" s="24">
        <f t="shared" si="2"/>
        <v>18694000</v>
      </c>
    </row>
    <row r="160" spans="2:9">
      <c r="B160" s="30">
        <v>42446</v>
      </c>
      <c r="C160" s="27" t="s">
        <v>203</v>
      </c>
      <c r="D160" s="27" t="s">
        <v>204</v>
      </c>
      <c r="E160" s="27" t="s">
        <v>13</v>
      </c>
      <c r="F160" s="27" t="s">
        <v>14</v>
      </c>
      <c r="G160" s="24">
        <v>5200</v>
      </c>
      <c r="H160" s="24">
        <v>3380</v>
      </c>
      <c r="I160" s="24">
        <f t="shared" si="2"/>
        <v>17576000</v>
      </c>
    </row>
    <row r="161" spans="2:9">
      <c r="B161" s="30">
        <v>42446</v>
      </c>
      <c r="C161" s="27" t="s">
        <v>203</v>
      </c>
      <c r="D161" s="27" t="s">
        <v>204</v>
      </c>
      <c r="E161" s="27" t="s">
        <v>13</v>
      </c>
      <c r="F161" s="27" t="s">
        <v>33</v>
      </c>
      <c r="G161" s="24">
        <v>5400</v>
      </c>
      <c r="H161" s="24">
        <v>3885</v>
      </c>
      <c r="I161" s="24">
        <f t="shared" si="2"/>
        <v>20979000</v>
      </c>
    </row>
    <row r="162" spans="2:9">
      <c r="B162" s="30">
        <v>42447</v>
      </c>
      <c r="C162" s="27" t="s">
        <v>205</v>
      </c>
      <c r="D162" s="27" t="s">
        <v>206</v>
      </c>
      <c r="E162" s="27" t="s">
        <v>20</v>
      </c>
      <c r="F162" s="27" t="s">
        <v>19</v>
      </c>
      <c r="G162" s="24">
        <v>10800</v>
      </c>
      <c r="H162" s="24">
        <v>3595</v>
      </c>
      <c r="I162" s="24">
        <f t="shared" si="2"/>
        <v>38826000</v>
      </c>
    </row>
    <row r="163" spans="2:9">
      <c r="B163" s="30">
        <v>42447</v>
      </c>
      <c r="C163" s="27" t="s">
        <v>205</v>
      </c>
      <c r="D163" s="27" t="s">
        <v>206</v>
      </c>
      <c r="E163" s="27" t="s">
        <v>20</v>
      </c>
      <c r="F163" s="27" t="s">
        <v>14</v>
      </c>
      <c r="G163" s="24">
        <v>5000</v>
      </c>
      <c r="H163" s="24">
        <v>3380</v>
      </c>
      <c r="I163" s="24">
        <f t="shared" si="2"/>
        <v>16900000</v>
      </c>
    </row>
    <row r="164" spans="2:9">
      <c r="B164" s="30">
        <v>42447</v>
      </c>
      <c r="C164" s="27" t="s">
        <v>207</v>
      </c>
      <c r="D164" s="27" t="s">
        <v>208</v>
      </c>
      <c r="E164" s="27" t="s">
        <v>20</v>
      </c>
      <c r="F164" s="27" t="s">
        <v>14</v>
      </c>
      <c r="G164" s="24">
        <v>5900</v>
      </c>
      <c r="H164" s="24">
        <v>3380</v>
      </c>
      <c r="I164" s="24">
        <f t="shared" si="2"/>
        <v>19942000</v>
      </c>
    </row>
    <row r="165" spans="2:9">
      <c r="B165" s="30">
        <v>42447</v>
      </c>
      <c r="C165" s="27" t="s">
        <v>209</v>
      </c>
      <c r="D165" s="27" t="s">
        <v>210</v>
      </c>
      <c r="E165" s="27" t="s">
        <v>20</v>
      </c>
      <c r="F165" s="27" t="s">
        <v>19</v>
      </c>
      <c r="G165" s="24">
        <v>15000</v>
      </c>
      <c r="H165" s="24">
        <v>3595</v>
      </c>
      <c r="I165" s="24">
        <f t="shared" si="2"/>
        <v>53925000</v>
      </c>
    </row>
    <row r="166" spans="2:9">
      <c r="B166" s="30">
        <v>42447</v>
      </c>
      <c r="C166" s="27" t="s">
        <v>209</v>
      </c>
      <c r="D166" s="27" t="s">
        <v>210</v>
      </c>
      <c r="E166" s="27" t="s">
        <v>20</v>
      </c>
      <c r="F166" s="27" t="s">
        <v>14</v>
      </c>
      <c r="G166" s="24">
        <v>20000</v>
      </c>
      <c r="H166" s="24">
        <v>3380</v>
      </c>
      <c r="I166" s="24">
        <f t="shared" si="2"/>
        <v>67600000</v>
      </c>
    </row>
    <row r="167" spans="2:9">
      <c r="B167" s="30">
        <v>42447</v>
      </c>
      <c r="C167" s="27" t="s">
        <v>211</v>
      </c>
      <c r="D167" s="27" t="s">
        <v>212</v>
      </c>
      <c r="E167" s="27" t="s">
        <v>27</v>
      </c>
      <c r="F167" s="27" t="s">
        <v>19</v>
      </c>
      <c r="G167" s="24">
        <v>15300</v>
      </c>
      <c r="H167" s="24">
        <v>3595</v>
      </c>
      <c r="I167" s="24">
        <f t="shared" si="2"/>
        <v>55003500</v>
      </c>
    </row>
    <row r="168" spans="2:9">
      <c r="B168" s="30">
        <v>42447</v>
      </c>
      <c r="C168" s="27" t="s">
        <v>213</v>
      </c>
      <c r="D168" s="27" t="s">
        <v>214</v>
      </c>
      <c r="E168" s="27" t="s">
        <v>27</v>
      </c>
      <c r="F168" s="27" t="s">
        <v>19</v>
      </c>
      <c r="G168" s="24">
        <v>5000</v>
      </c>
      <c r="H168" s="24">
        <v>3595</v>
      </c>
      <c r="I168" s="24">
        <f t="shared" si="2"/>
        <v>17975000</v>
      </c>
    </row>
    <row r="169" spans="2:9">
      <c r="B169" s="30">
        <v>42447</v>
      </c>
      <c r="C169" s="27" t="s">
        <v>213</v>
      </c>
      <c r="D169" s="27" t="s">
        <v>214</v>
      </c>
      <c r="E169" s="27" t="s">
        <v>27</v>
      </c>
      <c r="F169" s="27" t="s">
        <v>14</v>
      </c>
      <c r="G169" s="24">
        <v>4000</v>
      </c>
      <c r="H169" s="24">
        <v>3380</v>
      </c>
      <c r="I169" s="24">
        <f t="shared" si="2"/>
        <v>13520000</v>
      </c>
    </row>
    <row r="170" spans="2:9">
      <c r="B170" s="30">
        <v>42447</v>
      </c>
      <c r="C170" s="27" t="s">
        <v>215</v>
      </c>
      <c r="D170" s="27" t="s">
        <v>216</v>
      </c>
      <c r="E170" s="27" t="s">
        <v>21</v>
      </c>
      <c r="F170" s="27" t="s">
        <v>19</v>
      </c>
      <c r="G170" s="24">
        <v>5000</v>
      </c>
      <c r="H170" s="24">
        <v>3595</v>
      </c>
      <c r="I170" s="24">
        <f t="shared" si="2"/>
        <v>17975000</v>
      </c>
    </row>
    <row r="171" spans="2:9">
      <c r="B171" s="30">
        <v>42447</v>
      </c>
      <c r="C171" s="27" t="s">
        <v>217</v>
      </c>
      <c r="D171" s="27" t="s">
        <v>218</v>
      </c>
      <c r="E171" s="27" t="s">
        <v>21</v>
      </c>
      <c r="F171" s="27" t="s">
        <v>33</v>
      </c>
      <c r="G171" s="24">
        <v>5000</v>
      </c>
      <c r="H171" s="24">
        <v>3885</v>
      </c>
      <c r="I171" s="24">
        <f t="shared" si="2"/>
        <v>19425000</v>
      </c>
    </row>
    <row r="172" spans="2:9">
      <c r="B172" s="30">
        <v>42447</v>
      </c>
      <c r="C172" s="27" t="s">
        <v>219</v>
      </c>
      <c r="D172" s="27" t="s">
        <v>220</v>
      </c>
      <c r="E172" s="27" t="s">
        <v>38</v>
      </c>
      <c r="F172" s="27" t="s">
        <v>33</v>
      </c>
      <c r="G172" s="24">
        <v>10000</v>
      </c>
      <c r="H172" s="24">
        <v>3885</v>
      </c>
      <c r="I172" s="24">
        <f t="shared" si="2"/>
        <v>38850000</v>
      </c>
    </row>
    <row r="173" spans="2:9">
      <c r="B173" s="30">
        <v>42447</v>
      </c>
      <c r="C173" s="27" t="s">
        <v>221</v>
      </c>
      <c r="D173" s="27" t="s">
        <v>222</v>
      </c>
      <c r="E173" s="27" t="s">
        <v>46</v>
      </c>
      <c r="F173" s="27" t="s">
        <v>19</v>
      </c>
      <c r="G173" s="24">
        <v>5000</v>
      </c>
      <c r="H173" s="24">
        <v>4240</v>
      </c>
      <c r="I173" s="24">
        <f t="shared" si="2"/>
        <v>21200000</v>
      </c>
    </row>
    <row r="174" spans="2:9">
      <c r="B174" s="30">
        <v>42447</v>
      </c>
      <c r="C174" s="27" t="s">
        <v>221</v>
      </c>
      <c r="D174" s="27" t="s">
        <v>222</v>
      </c>
      <c r="E174" s="27" t="s">
        <v>46</v>
      </c>
      <c r="F174" s="27" t="s">
        <v>33</v>
      </c>
      <c r="G174" s="24">
        <v>5000</v>
      </c>
      <c r="H174" s="24">
        <v>4988</v>
      </c>
      <c r="I174" s="24">
        <f t="shared" si="2"/>
        <v>24940000</v>
      </c>
    </row>
    <row r="175" spans="2:9">
      <c r="B175" s="30">
        <v>42447</v>
      </c>
      <c r="C175" s="27" t="s">
        <v>246</v>
      </c>
      <c r="D175" s="27" t="s">
        <v>247</v>
      </c>
      <c r="E175" s="27" t="s">
        <v>13</v>
      </c>
      <c r="F175" s="27" t="s">
        <v>19</v>
      </c>
      <c r="G175" s="24">
        <v>16600</v>
      </c>
      <c r="H175" s="24">
        <v>3410</v>
      </c>
      <c r="I175" s="24">
        <f t="shared" si="2"/>
        <v>56606000</v>
      </c>
    </row>
    <row r="176" spans="2:9">
      <c r="B176" s="30">
        <v>42447</v>
      </c>
      <c r="C176" s="27" t="s">
        <v>223</v>
      </c>
      <c r="D176" s="27" t="s">
        <v>224</v>
      </c>
      <c r="E176" s="27" t="s">
        <v>13</v>
      </c>
      <c r="F176" s="27" t="s">
        <v>19</v>
      </c>
      <c r="G176" s="24">
        <v>6200</v>
      </c>
      <c r="H176" s="24">
        <v>3595</v>
      </c>
      <c r="I176" s="24">
        <f t="shared" si="2"/>
        <v>22289000</v>
      </c>
    </row>
    <row r="177" spans="2:9">
      <c r="B177" s="30">
        <v>42447</v>
      </c>
      <c r="C177" s="27" t="s">
        <v>223</v>
      </c>
      <c r="D177" s="27" t="s">
        <v>224</v>
      </c>
      <c r="E177" s="27" t="s">
        <v>13</v>
      </c>
      <c r="F177" s="27" t="s">
        <v>14</v>
      </c>
      <c r="G177" s="24">
        <v>4000</v>
      </c>
      <c r="H177" s="24">
        <v>3380</v>
      </c>
      <c r="I177" s="24">
        <f t="shared" si="2"/>
        <v>13520000</v>
      </c>
    </row>
    <row r="178" spans="2:9">
      <c r="B178" s="30">
        <v>42447</v>
      </c>
      <c r="C178" s="27" t="s">
        <v>223</v>
      </c>
      <c r="D178" s="27" t="s">
        <v>224</v>
      </c>
      <c r="E178" s="27" t="s">
        <v>13</v>
      </c>
      <c r="F178" s="27" t="s">
        <v>33</v>
      </c>
      <c r="G178" s="24">
        <v>5300</v>
      </c>
      <c r="H178" s="24">
        <v>3885</v>
      </c>
      <c r="I178" s="24">
        <f t="shared" si="2"/>
        <v>20590500</v>
      </c>
    </row>
    <row r="179" spans="2:9">
      <c r="B179" s="30">
        <v>42447</v>
      </c>
      <c r="C179" s="27" t="s">
        <v>225</v>
      </c>
      <c r="D179" s="27" t="s">
        <v>226</v>
      </c>
      <c r="E179" s="27" t="s">
        <v>13</v>
      </c>
      <c r="F179" s="27" t="s">
        <v>19</v>
      </c>
      <c r="G179" s="24">
        <v>10600</v>
      </c>
      <c r="H179" s="24">
        <v>3595</v>
      </c>
      <c r="I179" s="24">
        <f t="shared" si="2"/>
        <v>38107000</v>
      </c>
    </row>
    <row r="180" spans="2:9">
      <c r="B180" s="30">
        <v>42447</v>
      </c>
      <c r="C180" s="27" t="s">
        <v>256</v>
      </c>
      <c r="D180" s="27"/>
      <c r="E180" s="27" t="s">
        <v>13</v>
      </c>
      <c r="F180" s="27" t="s">
        <v>257</v>
      </c>
      <c r="G180" s="24">
        <v>1</v>
      </c>
      <c r="H180" s="24">
        <v>1621000</v>
      </c>
      <c r="I180" s="24">
        <f t="shared" si="2"/>
        <v>1621000</v>
      </c>
    </row>
    <row r="181" spans="2:9">
      <c r="B181" s="30">
        <v>42448</v>
      </c>
      <c r="C181" s="27" t="s">
        <v>244</v>
      </c>
      <c r="D181" s="27" t="s">
        <v>245</v>
      </c>
      <c r="E181" s="27" t="s">
        <v>20</v>
      </c>
      <c r="F181" s="27" t="s">
        <v>19</v>
      </c>
      <c r="G181" s="24">
        <v>11900</v>
      </c>
      <c r="H181" s="24">
        <v>3410</v>
      </c>
      <c r="I181" s="24">
        <f t="shared" si="2"/>
        <v>40579000</v>
      </c>
    </row>
    <row r="182" spans="2:9">
      <c r="B182" s="30">
        <v>42448</v>
      </c>
      <c r="C182" s="27" t="s">
        <v>227</v>
      </c>
      <c r="D182" s="27" t="s">
        <v>228</v>
      </c>
      <c r="E182" s="27" t="s">
        <v>27</v>
      </c>
      <c r="F182" s="27" t="s">
        <v>14</v>
      </c>
      <c r="G182" s="24">
        <v>5000</v>
      </c>
      <c r="H182" s="24">
        <v>3380</v>
      </c>
      <c r="I182" s="24">
        <f t="shared" si="2"/>
        <v>16900000</v>
      </c>
    </row>
    <row r="183" spans="2:9">
      <c r="B183" s="30">
        <v>42448</v>
      </c>
      <c r="C183" s="27" t="s">
        <v>227</v>
      </c>
      <c r="D183" s="27" t="s">
        <v>228</v>
      </c>
      <c r="E183" s="27" t="s">
        <v>27</v>
      </c>
      <c r="F183" s="27" t="s">
        <v>33</v>
      </c>
      <c r="G183" s="24">
        <v>5300</v>
      </c>
      <c r="H183" s="24">
        <v>3885</v>
      </c>
      <c r="I183" s="24">
        <f t="shared" si="2"/>
        <v>20590500</v>
      </c>
    </row>
    <row r="184" spans="2:9">
      <c r="B184" s="30">
        <v>42448</v>
      </c>
      <c r="C184" s="27" t="s">
        <v>229</v>
      </c>
      <c r="D184" s="27" t="s">
        <v>230</v>
      </c>
      <c r="E184" s="27" t="s">
        <v>20</v>
      </c>
      <c r="F184" s="27" t="s">
        <v>14</v>
      </c>
      <c r="G184" s="24">
        <v>11800</v>
      </c>
      <c r="H184" s="24">
        <v>3380</v>
      </c>
      <c r="I184" s="24">
        <f t="shared" si="2"/>
        <v>39884000</v>
      </c>
    </row>
    <row r="185" spans="2:9">
      <c r="B185" s="30">
        <v>42448</v>
      </c>
      <c r="C185" s="27" t="s">
        <v>229</v>
      </c>
      <c r="D185" s="27" t="s">
        <v>230</v>
      </c>
      <c r="E185" s="27" t="s">
        <v>20</v>
      </c>
      <c r="F185" s="27" t="s">
        <v>33</v>
      </c>
      <c r="G185" s="24">
        <v>10000</v>
      </c>
      <c r="H185" s="24">
        <v>3885</v>
      </c>
      <c r="I185" s="24">
        <f t="shared" si="2"/>
        <v>38850000</v>
      </c>
    </row>
    <row r="186" spans="2:9">
      <c r="B186" s="30">
        <v>42448</v>
      </c>
      <c r="C186" s="27" t="s">
        <v>231</v>
      </c>
      <c r="D186" s="27" t="s">
        <v>232</v>
      </c>
      <c r="E186" s="27" t="s">
        <v>27</v>
      </c>
      <c r="F186" s="27" t="s">
        <v>14</v>
      </c>
      <c r="G186" s="24">
        <v>5000</v>
      </c>
      <c r="H186" s="24">
        <v>3380</v>
      </c>
      <c r="I186" s="24">
        <f t="shared" si="2"/>
        <v>16900000</v>
      </c>
    </row>
    <row r="187" spans="2:9">
      <c r="B187" s="30">
        <v>42448</v>
      </c>
      <c r="C187" s="27" t="s">
        <v>233</v>
      </c>
      <c r="D187" s="27" t="s">
        <v>234</v>
      </c>
      <c r="E187" s="27" t="s">
        <v>21</v>
      </c>
      <c r="F187" s="27" t="s">
        <v>19</v>
      </c>
      <c r="G187" s="24">
        <v>5300</v>
      </c>
      <c r="H187" s="24">
        <v>3595</v>
      </c>
      <c r="I187" s="24">
        <f t="shared" si="2"/>
        <v>19053500</v>
      </c>
    </row>
    <row r="188" spans="2:9">
      <c r="B188" s="30">
        <v>42448</v>
      </c>
      <c r="C188" s="27" t="s">
        <v>233</v>
      </c>
      <c r="D188" s="27" t="s">
        <v>234</v>
      </c>
      <c r="E188" s="27" t="s">
        <v>21</v>
      </c>
      <c r="F188" s="27" t="s">
        <v>33</v>
      </c>
      <c r="G188" s="24">
        <v>6200</v>
      </c>
      <c r="H188" s="24">
        <v>3885</v>
      </c>
      <c r="I188" s="24">
        <f t="shared" si="2"/>
        <v>24087000</v>
      </c>
    </row>
    <row r="189" spans="2:9">
      <c r="B189" s="30">
        <v>42448</v>
      </c>
      <c r="C189" s="27" t="s">
        <v>233</v>
      </c>
      <c r="D189" s="27" t="s">
        <v>234</v>
      </c>
      <c r="E189" s="27" t="s">
        <v>21</v>
      </c>
      <c r="F189" s="27" t="s">
        <v>41</v>
      </c>
      <c r="G189" s="24">
        <v>5200</v>
      </c>
      <c r="H189" s="24">
        <v>4715</v>
      </c>
      <c r="I189" s="24">
        <f t="shared" si="2"/>
        <v>24518000</v>
      </c>
    </row>
    <row r="190" spans="2:9">
      <c r="B190" s="30">
        <v>42450</v>
      </c>
      <c r="C190" s="27" t="s">
        <v>251</v>
      </c>
      <c r="D190" s="27" t="s">
        <v>252</v>
      </c>
      <c r="E190" s="27" t="s">
        <v>20</v>
      </c>
      <c r="F190" s="27" t="s">
        <v>19</v>
      </c>
      <c r="G190" s="24">
        <v>10000</v>
      </c>
      <c r="H190" s="24">
        <v>3410</v>
      </c>
      <c r="I190" s="24">
        <f t="shared" si="2"/>
        <v>34100000</v>
      </c>
    </row>
    <row r="191" spans="2:9">
      <c r="B191" s="30">
        <v>42450</v>
      </c>
      <c r="C191" s="27" t="s">
        <v>253</v>
      </c>
      <c r="D191" s="27" t="s">
        <v>254</v>
      </c>
      <c r="E191" s="27" t="s">
        <v>20</v>
      </c>
      <c r="F191" s="27" t="s">
        <v>19</v>
      </c>
      <c r="G191" s="24">
        <v>10000</v>
      </c>
      <c r="H191" s="24">
        <v>3410</v>
      </c>
      <c r="I191" s="24">
        <f t="shared" si="2"/>
        <v>34100000</v>
      </c>
    </row>
    <row r="192" spans="2:9">
      <c r="B192" s="30">
        <v>42450</v>
      </c>
      <c r="C192" s="27" t="s">
        <v>258</v>
      </c>
      <c r="D192" s="27" t="s">
        <v>259</v>
      </c>
      <c r="E192" s="27" t="s">
        <v>20</v>
      </c>
      <c r="F192" s="27" t="s">
        <v>14</v>
      </c>
      <c r="G192" s="24">
        <v>20000</v>
      </c>
      <c r="H192" s="24">
        <v>3595</v>
      </c>
      <c r="I192" s="24">
        <f t="shared" si="2"/>
        <v>71900000</v>
      </c>
    </row>
    <row r="193" spans="2:9">
      <c r="B193" s="30">
        <v>42450</v>
      </c>
      <c r="C193" s="27" t="s">
        <v>258</v>
      </c>
      <c r="D193" s="27" t="s">
        <v>259</v>
      </c>
      <c r="E193" s="27" t="s">
        <v>20</v>
      </c>
      <c r="F193" s="27" t="s">
        <v>33</v>
      </c>
      <c r="G193" s="24">
        <v>5000</v>
      </c>
      <c r="H193" s="24">
        <v>3885</v>
      </c>
      <c r="I193" s="24">
        <f t="shared" si="2"/>
        <v>19425000</v>
      </c>
    </row>
    <row r="194" spans="2:9">
      <c r="B194" s="30">
        <v>42450</v>
      </c>
      <c r="C194" s="27" t="s">
        <v>260</v>
      </c>
      <c r="D194" s="27" t="s">
        <v>261</v>
      </c>
      <c r="E194" s="27" t="s">
        <v>38</v>
      </c>
      <c r="F194" s="27" t="s">
        <v>19</v>
      </c>
      <c r="G194" s="24">
        <v>10000</v>
      </c>
      <c r="H194" s="24">
        <v>3595</v>
      </c>
      <c r="I194" s="24">
        <f t="shared" si="2"/>
        <v>35950000</v>
      </c>
    </row>
    <row r="195" spans="2:9">
      <c r="B195" s="30">
        <v>42450</v>
      </c>
      <c r="C195" s="27" t="s">
        <v>260</v>
      </c>
      <c r="D195" s="27" t="s">
        <v>261</v>
      </c>
      <c r="E195" s="27" t="s">
        <v>38</v>
      </c>
      <c r="F195" s="27" t="s">
        <v>33</v>
      </c>
      <c r="G195" s="24">
        <v>20000</v>
      </c>
      <c r="H195" s="24">
        <v>3885</v>
      </c>
      <c r="I195" s="24">
        <f t="shared" si="2"/>
        <v>77700000</v>
      </c>
    </row>
    <row r="196" spans="2:9">
      <c r="B196" s="30">
        <v>42450</v>
      </c>
      <c r="C196" s="27" t="s">
        <v>262</v>
      </c>
      <c r="D196" s="27" t="s">
        <v>263</v>
      </c>
      <c r="E196" s="27" t="s">
        <v>13</v>
      </c>
      <c r="F196" s="27" t="s">
        <v>19</v>
      </c>
      <c r="G196" s="24">
        <v>10600</v>
      </c>
      <c r="H196" s="24">
        <v>3595</v>
      </c>
      <c r="I196" s="24">
        <f t="shared" si="2"/>
        <v>38107000</v>
      </c>
    </row>
    <row r="197" spans="2:9">
      <c r="B197" s="30">
        <v>42450</v>
      </c>
      <c r="C197" s="27" t="s">
        <v>262</v>
      </c>
      <c r="D197" s="27" t="s">
        <v>263</v>
      </c>
      <c r="E197" s="27" t="s">
        <v>13</v>
      </c>
      <c r="F197" s="27" t="s">
        <v>33</v>
      </c>
      <c r="G197" s="24">
        <v>5200</v>
      </c>
      <c r="H197" s="24">
        <v>3885</v>
      </c>
      <c r="I197" s="24">
        <f t="shared" si="2"/>
        <v>20202000</v>
      </c>
    </row>
    <row r="198" spans="2:9">
      <c r="B198" s="30">
        <v>42450</v>
      </c>
      <c r="C198" s="27" t="s">
        <v>264</v>
      </c>
      <c r="D198" s="27" t="s">
        <v>265</v>
      </c>
      <c r="E198" s="27" t="s">
        <v>13</v>
      </c>
      <c r="F198" s="27" t="s">
        <v>19</v>
      </c>
      <c r="G198" s="24">
        <v>10200</v>
      </c>
      <c r="H198" s="24">
        <v>3595</v>
      </c>
      <c r="I198" s="24">
        <f t="shared" si="2"/>
        <v>36669000</v>
      </c>
    </row>
    <row r="199" spans="2:9">
      <c r="B199" s="30">
        <v>42450</v>
      </c>
      <c r="C199" s="27" t="s">
        <v>266</v>
      </c>
      <c r="D199" s="27" t="s">
        <v>267</v>
      </c>
      <c r="E199" s="27" t="s">
        <v>27</v>
      </c>
      <c r="F199" s="27" t="s">
        <v>19</v>
      </c>
      <c r="G199" s="24">
        <v>6200</v>
      </c>
      <c r="H199" s="24">
        <v>3595</v>
      </c>
      <c r="I199" s="24">
        <f t="shared" si="2"/>
        <v>22289000</v>
      </c>
    </row>
    <row r="200" spans="2:9">
      <c r="B200" s="30">
        <v>42450</v>
      </c>
      <c r="C200" s="27" t="s">
        <v>266</v>
      </c>
      <c r="D200" s="27" t="s">
        <v>267</v>
      </c>
      <c r="E200" s="27" t="s">
        <v>27</v>
      </c>
      <c r="F200" s="27" t="s">
        <v>33</v>
      </c>
      <c r="G200" s="24">
        <v>10500</v>
      </c>
      <c r="H200" s="24">
        <v>3885</v>
      </c>
      <c r="I200" s="24">
        <f t="shared" si="2"/>
        <v>40792500</v>
      </c>
    </row>
    <row r="201" spans="2:9">
      <c r="B201" s="30">
        <v>42451</v>
      </c>
      <c r="C201" s="27" t="s">
        <v>268</v>
      </c>
      <c r="D201" s="27" t="s">
        <v>269</v>
      </c>
      <c r="E201" s="27" t="s">
        <v>20</v>
      </c>
      <c r="F201" s="27" t="s">
        <v>14</v>
      </c>
      <c r="G201" s="24">
        <v>15800</v>
      </c>
      <c r="H201" s="24">
        <v>3380</v>
      </c>
      <c r="I201" s="24">
        <f t="shared" ref="I201:I264" si="3">G201*H201</f>
        <v>53404000</v>
      </c>
    </row>
    <row r="202" spans="2:9">
      <c r="B202" s="30">
        <v>42451</v>
      </c>
      <c r="C202" s="27" t="s">
        <v>270</v>
      </c>
      <c r="D202" s="27" t="s">
        <v>271</v>
      </c>
      <c r="E202" s="27" t="s">
        <v>20</v>
      </c>
      <c r="F202" s="27" t="s">
        <v>19</v>
      </c>
      <c r="G202" s="24">
        <v>6000</v>
      </c>
      <c r="H202" s="24">
        <v>3595</v>
      </c>
      <c r="I202" s="24">
        <f t="shared" si="3"/>
        <v>21570000</v>
      </c>
    </row>
    <row r="203" spans="2:9">
      <c r="B203" s="30">
        <v>42451</v>
      </c>
      <c r="C203" s="27" t="s">
        <v>270</v>
      </c>
      <c r="D203" s="27" t="s">
        <v>271</v>
      </c>
      <c r="E203" s="27" t="s">
        <v>20</v>
      </c>
      <c r="F203" s="27" t="s">
        <v>14</v>
      </c>
      <c r="G203" s="24">
        <v>6000</v>
      </c>
      <c r="H203" s="24">
        <v>3380</v>
      </c>
      <c r="I203" s="24">
        <f t="shared" si="3"/>
        <v>20280000</v>
      </c>
    </row>
    <row r="204" spans="2:9">
      <c r="B204" s="30">
        <v>42451</v>
      </c>
      <c r="C204" s="27" t="s">
        <v>272</v>
      </c>
      <c r="D204" s="27" t="s">
        <v>273</v>
      </c>
      <c r="E204" s="27" t="s">
        <v>20</v>
      </c>
      <c r="F204" s="27" t="s">
        <v>14</v>
      </c>
      <c r="G204" s="24">
        <v>5900</v>
      </c>
      <c r="H204" s="24">
        <v>3380</v>
      </c>
      <c r="I204" s="24">
        <f t="shared" si="3"/>
        <v>19942000</v>
      </c>
    </row>
    <row r="205" spans="2:9">
      <c r="B205" s="30">
        <v>42451</v>
      </c>
      <c r="C205" s="27" t="s">
        <v>274</v>
      </c>
      <c r="D205" s="27" t="s">
        <v>275</v>
      </c>
      <c r="E205" s="27" t="s">
        <v>27</v>
      </c>
      <c r="F205" s="27" t="s">
        <v>19</v>
      </c>
      <c r="G205" s="24">
        <v>5000</v>
      </c>
      <c r="H205" s="24">
        <v>3595</v>
      </c>
      <c r="I205" s="24">
        <f t="shared" si="3"/>
        <v>17975000</v>
      </c>
    </row>
    <row r="206" spans="2:9">
      <c r="B206" s="30">
        <v>42451</v>
      </c>
      <c r="C206" s="27" t="s">
        <v>274</v>
      </c>
      <c r="D206" s="27" t="s">
        <v>275</v>
      </c>
      <c r="E206" s="27" t="s">
        <v>27</v>
      </c>
      <c r="F206" s="27" t="s">
        <v>33</v>
      </c>
      <c r="G206" s="24">
        <v>5000</v>
      </c>
      <c r="H206" s="24">
        <v>3885</v>
      </c>
      <c r="I206" s="24">
        <f t="shared" si="3"/>
        <v>19425000</v>
      </c>
    </row>
    <row r="207" spans="2:9">
      <c r="B207" s="30">
        <v>42451</v>
      </c>
      <c r="C207" s="27" t="s">
        <v>276</v>
      </c>
      <c r="D207" s="27" t="s">
        <v>277</v>
      </c>
      <c r="E207" s="27" t="s">
        <v>38</v>
      </c>
      <c r="F207" s="27" t="s">
        <v>19</v>
      </c>
      <c r="G207" s="24">
        <v>30000</v>
      </c>
      <c r="H207" s="24">
        <v>3595</v>
      </c>
      <c r="I207" s="24">
        <f t="shared" si="3"/>
        <v>107850000</v>
      </c>
    </row>
    <row r="208" spans="2:9">
      <c r="B208" s="30">
        <v>42451</v>
      </c>
      <c r="C208" s="27" t="s">
        <v>278</v>
      </c>
      <c r="D208" s="27" t="s">
        <v>279</v>
      </c>
      <c r="E208" s="27" t="s">
        <v>13</v>
      </c>
      <c r="F208" s="27" t="s">
        <v>33</v>
      </c>
      <c r="G208" s="24">
        <v>15500</v>
      </c>
      <c r="H208" s="24">
        <v>3885</v>
      </c>
      <c r="I208" s="24">
        <f t="shared" si="3"/>
        <v>60217500</v>
      </c>
    </row>
    <row r="209" spans="2:9">
      <c r="B209" s="30">
        <v>42451</v>
      </c>
      <c r="C209" s="27" t="s">
        <v>280</v>
      </c>
      <c r="D209" s="27" t="s">
        <v>281</v>
      </c>
      <c r="E209" s="27" t="s">
        <v>13</v>
      </c>
      <c r="F209" s="27" t="s">
        <v>19</v>
      </c>
      <c r="G209" s="24">
        <v>10600</v>
      </c>
      <c r="H209" s="24">
        <v>3410</v>
      </c>
      <c r="I209" s="24">
        <f t="shared" si="3"/>
        <v>36146000</v>
      </c>
    </row>
    <row r="210" spans="2:9">
      <c r="B210" s="30">
        <v>42451</v>
      </c>
      <c r="C210" s="27" t="s">
        <v>282</v>
      </c>
      <c r="D210" s="27" t="s">
        <v>283</v>
      </c>
      <c r="E210" s="27" t="s">
        <v>13</v>
      </c>
      <c r="F210" s="27" t="s">
        <v>33</v>
      </c>
      <c r="G210" s="24">
        <v>5200</v>
      </c>
      <c r="H210" s="24">
        <v>3885</v>
      </c>
      <c r="I210" s="24">
        <f t="shared" si="3"/>
        <v>20202000</v>
      </c>
    </row>
    <row r="211" spans="2:9">
      <c r="B211" s="30">
        <v>42452</v>
      </c>
      <c r="C211" s="27" t="s">
        <v>249</v>
      </c>
      <c r="D211" s="27" t="s">
        <v>250</v>
      </c>
      <c r="E211" s="27" t="s">
        <v>20</v>
      </c>
      <c r="F211" s="27" t="s">
        <v>19</v>
      </c>
      <c r="G211" s="24">
        <v>25000</v>
      </c>
      <c r="H211" s="24">
        <v>3410</v>
      </c>
      <c r="I211" s="24">
        <f t="shared" si="3"/>
        <v>85250000</v>
      </c>
    </row>
    <row r="212" spans="2:9">
      <c r="B212" s="30">
        <v>42452</v>
      </c>
      <c r="C212" s="27" t="s">
        <v>286</v>
      </c>
      <c r="D212" s="27" t="s">
        <v>287</v>
      </c>
      <c r="E212" s="27" t="s">
        <v>20</v>
      </c>
      <c r="F212" s="27" t="s">
        <v>14</v>
      </c>
      <c r="G212" s="24">
        <v>10000</v>
      </c>
      <c r="H212" s="24">
        <v>3380</v>
      </c>
      <c r="I212" s="24">
        <f t="shared" si="3"/>
        <v>33800000</v>
      </c>
    </row>
    <row r="213" spans="2:9">
      <c r="B213" s="30">
        <v>42452</v>
      </c>
      <c r="C213" s="27" t="s">
        <v>288</v>
      </c>
      <c r="D213" s="27" t="s">
        <v>289</v>
      </c>
      <c r="E213" s="27" t="s">
        <v>27</v>
      </c>
      <c r="F213" s="27" t="s">
        <v>33</v>
      </c>
      <c r="G213" s="24">
        <v>15300</v>
      </c>
      <c r="H213" s="24">
        <v>3885</v>
      </c>
      <c r="I213" s="24">
        <f t="shared" si="3"/>
        <v>59440500</v>
      </c>
    </row>
    <row r="214" spans="2:9">
      <c r="B214" s="30">
        <v>42452</v>
      </c>
      <c r="C214" s="27" t="s">
        <v>290</v>
      </c>
      <c r="D214" s="27" t="s">
        <v>291</v>
      </c>
      <c r="E214" s="27" t="s">
        <v>27</v>
      </c>
      <c r="F214" s="27" t="s">
        <v>14</v>
      </c>
      <c r="G214" s="24">
        <v>11500</v>
      </c>
      <c r="H214" s="24">
        <v>3380</v>
      </c>
      <c r="I214" s="24">
        <f t="shared" si="3"/>
        <v>38870000</v>
      </c>
    </row>
    <row r="215" spans="2:9">
      <c r="B215" s="30">
        <v>42452</v>
      </c>
      <c r="C215" s="27" t="s">
        <v>290</v>
      </c>
      <c r="D215" s="27" t="s">
        <v>291</v>
      </c>
      <c r="E215" s="27" t="s">
        <v>27</v>
      </c>
      <c r="F215" s="27" t="s">
        <v>33</v>
      </c>
      <c r="G215" s="24">
        <v>4500</v>
      </c>
      <c r="H215" s="24">
        <v>3885</v>
      </c>
      <c r="I215" s="24">
        <f t="shared" si="3"/>
        <v>17482500</v>
      </c>
    </row>
    <row r="216" spans="2:9">
      <c r="B216" s="30">
        <v>42452</v>
      </c>
      <c r="C216" s="27" t="s">
        <v>292</v>
      </c>
      <c r="D216" s="27" t="s">
        <v>293</v>
      </c>
      <c r="E216" s="27" t="s">
        <v>21</v>
      </c>
      <c r="F216" s="27" t="s">
        <v>33</v>
      </c>
      <c r="G216" s="24">
        <v>6200</v>
      </c>
      <c r="H216" s="24">
        <v>3885</v>
      </c>
      <c r="I216" s="24">
        <f t="shared" si="3"/>
        <v>24087000</v>
      </c>
    </row>
    <row r="217" spans="2:9">
      <c r="B217" s="30">
        <v>42452</v>
      </c>
      <c r="C217" s="27" t="s">
        <v>294</v>
      </c>
      <c r="D217" s="27" t="s">
        <v>295</v>
      </c>
      <c r="E217" s="27" t="s">
        <v>21</v>
      </c>
      <c r="F217" s="27" t="s">
        <v>33</v>
      </c>
      <c r="G217" s="24">
        <v>5300</v>
      </c>
      <c r="H217" s="24">
        <v>3885</v>
      </c>
      <c r="I217" s="24">
        <f t="shared" si="3"/>
        <v>20590500</v>
      </c>
    </row>
    <row r="218" spans="2:9">
      <c r="B218" s="30">
        <v>42452</v>
      </c>
      <c r="C218" s="27" t="s">
        <v>296</v>
      </c>
      <c r="D218" s="27" t="s">
        <v>297</v>
      </c>
      <c r="E218" s="27" t="s">
        <v>21</v>
      </c>
      <c r="F218" s="27" t="s">
        <v>33</v>
      </c>
      <c r="G218" s="24">
        <v>5200</v>
      </c>
      <c r="H218" s="24">
        <v>3885</v>
      </c>
      <c r="I218" s="24">
        <f t="shared" si="3"/>
        <v>20202000</v>
      </c>
    </row>
    <row r="219" spans="2:9">
      <c r="B219" s="30">
        <v>42452</v>
      </c>
      <c r="C219" s="27" t="s">
        <v>298</v>
      </c>
      <c r="D219" s="27" t="s">
        <v>299</v>
      </c>
      <c r="E219" s="27" t="s">
        <v>38</v>
      </c>
      <c r="F219" s="27" t="s">
        <v>33</v>
      </c>
      <c r="G219" s="24">
        <v>15000</v>
      </c>
      <c r="H219" s="24">
        <v>3885</v>
      </c>
      <c r="I219" s="24">
        <f t="shared" si="3"/>
        <v>58275000</v>
      </c>
    </row>
    <row r="220" spans="2:9">
      <c r="B220" s="30">
        <v>42452</v>
      </c>
      <c r="C220" s="27" t="s">
        <v>300</v>
      </c>
      <c r="D220" s="27" t="s">
        <v>303</v>
      </c>
      <c r="E220" s="27" t="s">
        <v>51</v>
      </c>
      <c r="F220" s="27" t="s">
        <v>33</v>
      </c>
      <c r="G220" s="24">
        <v>10000</v>
      </c>
      <c r="H220" s="24">
        <v>4988</v>
      </c>
      <c r="I220" s="24">
        <f t="shared" si="3"/>
        <v>49880000</v>
      </c>
    </row>
    <row r="221" spans="2:9">
      <c r="B221" s="30">
        <v>42452</v>
      </c>
      <c r="C221" s="27" t="s">
        <v>301</v>
      </c>
      <c r="D221" s="27" t="s">
        <v>302</v>
      </c>
      <c r="E221" s="27" t="s">
        <v>46</v>
      </c>
      <c r="F221" s="27" t="s">
        <v>14</v>
      </c>
      <c r="G221" s="24">
        <v>5000</v>
      </c>
      <c r="H221" s="24">
        <v>3971</v>
      </c>
      <c r="I221" s="24">
        <f t="shared" si="3"/>
        <v>19855000</v>
      </c>
    </row>
    <row r="222" spans="2:9">
      <c r="B222" s="30">
        <v>42452</v>
      </c>
      <c r="C222" s="27" t="s">
        <v>284</v>
      </c>
      <c r="D222" s="27" t="s">
        <v>285</v>
      </c>
      <c r="E222" s="27" t="s">
        <v>13</v>
      </c>
      <c r="F222" s="27" t="s">
        <v>19</v>
      </c>
      <c r="G222" s="24">
        <v>8300</v>
      </c>
      <c r="H222" s="24">
        <v>3410</v>
      </c>
      <c r="I222" s="24">
        <f t="shared" si="3"/>
        <v>28303000</v>
      </c>
    </row>
    <row r="223" spans="2:9">
      <c r="B223" s="30">
        <v>42452</v>
      </c>
      <c r="C223" s="27" t="s">
        <v>304</v>
      </c>
      <c r="D223" s="27" t="s">
        <v>305</v>
      </c>
      <c r="E223" s="27" t="s">
        <v>13</v>
      </c>
      <c r="F223" s="27" t="s">
        <v>14</v>
      </c>
      <c r="G223" s="24">
        <v>4100</v>
      </c>
      <c r="H223" s="24">
        <v>3380</v>
      </c>
      <c r="I223" s="24">
        <f t="shared" si="3"/>
        <v>13858000</v>
      </c>
    </row>
    <row r="224" spans="2:9">
      <c r="B224" s="30">
        <v>42452</v>
      </c>
      <c r="C224" s="27" t="s">
        <v>304</v>
      </c>
      <c r="D224" s="27" t="s">
        <v>305</v>
      </c>
      <c r="E224" s="27" t="s">
        <v>13</v>
      </c>
      <c r="F224" s="27" t="s">
        <v>33</v>
      </c>
      <c r="G224" s="24">
        <v>4200</v>
      </c>
      <c r="H224" s="24">
        <v>3885</v>
      </c>
      <c r="I224" s="24">
        <f t="shared" si="3"/>
        <v>16317000</v>
      </c>
    </row>
    <row r="225" spans="2:9">
      <c r="B225" s="30">
        <v>42452</v>
      </c>
      <c r="C225" s="27" t="s">
        <v>306</v>
      </c>
      <c r="D225" s="27" t="s">
        <v>307</v>
      </c>
      <c r="E225" s="27" t="s">
        <v>13</v>
      </c>
      <c r="F225" s="27" t="s">
        <v>14</v>
      </c>
      <c r="G225" s="24">
        <v>9300</v>
      </c>
      <c r="H225" s="24">
        <v>3380</v>
      </c>
      <c r="I225" s="24">
        <f t="shared" si="3"/>
        <v>31434000</v>
      </c>
    </row>
    <row r="226" spans="2:9">
      <c r="B226" s="30">
        <v>42452</v>
      </c>
      <c r="C226" s="27" t="s">
        <v>306</v>
      </c>
      <c r="D226" s="27" t="s">
        <v>307</v>
      </c>
      <c r="E226" s="27" t="s">
        <v>13</v>
      </c>
      <c r="F226" s="27" t="s">
        <v>33</v>
      </c>
      <c r="G226" s="24">
        <v>6200</v>
      </c>
      <c r="H226" s="24">
        <v>3885</v>
      </c>
      <c r="I226" s="24">
        <f t="shared" si="3"/>
        <v>24087000</v>
      </c>
    </row>
    <row r="227" spans="2:9">
      <c r="B227" s="30">
        <v>42457</v>
      </c>
      <c r="C227" s="27" t="s">
        <v>321</v>
      </c>
      <c r="D227" s="27" t="s">
        <v>322</v>
      </c>
      <c r="E227" s="27" t="s">
        <v>20</v>
      </c>
      <c r="F227" s="27" t="s">
        <v>19</v>
      </c>
      <c r="G227" s="24">
        <v>35000</v>
      </c>
      <c r="H227" s="24">
        <v>3410</v>
      </c>
      <c r="I227" s="24">
        <f t="shared" si="3"/>
        <v>119350000</v>
      </c>
    </row>
    <row r="228" spans="2:9">
      <c r="B228" s="30">
        <v>42457</v>
      </c>
      <c r="C228" s="27" t="s">
        <v>335</v>
      </c>
      <c r="D228" s="27" t="s">
        <v>336</v>
      </c>
      <c r="E228" s="27" t="s">
        <v>27</v>
      </c>
      <c r="F228" s="27" t="s">
        <v>19</v>
      </c>
      <c r="G228" s="24">
        <v>5000</v>
      </c>
      <c r="H228" s="24">
        <v>3595</v>
      </c>
      <c r="I228" s="24">
        <f t="shared" si="3"/>
        <v>17975000</v>
      </c>
    </row>
    <row r="229" spans="2:9">
      <c r="B229" s="30">
        <v>42457</v>
      </c>
      <c r="C229" s="27" t="s">
        <v>335</v>
      </c>
      <c r="D229" s="27" t="s">
        <v>336</v>
      </c>
      <c r="E229" s="27" t="s">
        <v>27</v>
      </c>
      <c r="F229" s="27" t="s">
        <v>14</v>
      </c>
      <c r="G229" s="24">
        <v>10300</v>
      </c>
      <c r="H229" s="24">
        <v>3380</v>
      </c>
      <c r="I229" s="24">
        <f t="shared" si="3"/>
        <v>34814000</v>
      </c>
    </row>
    <row r="230" spans="2:9">
      <c r="B230" s="30">
        <v>42457</v>
      </c>
      <c r="C230" s="27" t="s">
        <v>333</v>
      </c>
      <c r="D230" s="27" t="s">
        <v>334</v>
      </c>
      <c r="E230" s="27" t="s">
        <v>38</v>
      </c>
      <c r="F230" s="27" t="s">
        <v>33</v>
      </c>
      <c r="G230" s="24">
        <v>15000</v>
      </c>
      <c r="H230" s="24">
        <v>3885</v>
      </c>
      <c r="I230" s="24">
        <f t="shared" si="3"/>
        <v>58275000</v>
      </c>
    </row>
    <row r="231" spans="2:9">
      <c r="B231" s="30">
        <v>42457</v>
      </c>
      <c r="C231" s="27" t="s">
        <v>337</v>
      </c>
      <c r="D231" s="27" t="s">
        <v>338</v>
      </c>
      <c r="E231" s="27" t="s">
        <v>46</v>
      </c>
      <c r="F231" s="27" t="s">
        <v>19</v>
      </c>
      <c r="G231" s="24">
        <v>5000</v>
      </c>
      <c r="H231" s="24">
        <v>4290</v>
      </c>
      <c r="I231" s="24">
        <f t="shared" si="3"/>
        <v>21450000</v>
      </c>
    </row>
    <row r="232" spans="2:9">
      <c r="B232" s="30">
        <v>42457</v>
      </c>
      <c r="C232" s="27" t="s">
        <v>339</v>
      </c>
      <c r="D232" s="27" t="s">
        <v>340</v>
      </c>
      <c r="E232" s="27" t="s">
        <v>13</v>
      </c>
      <c r="F232" s="27" t="s">
        <v>19</v>
      </c>
      <c r="G232" s="24">
        <v>5000</v>
      </c>
      <c r="H232" s="24">
        <v>3595</v>
      </c>
      <c r="I232" s="24">
        <f t="shared" si="3"/>
        <v>17975000</v>
      </c>
    </row>
    <row r="233" spans="2:9">
      <c r="B233" s="30">
        <v>42457</v>
      </c>
      <c r="C233" s="27" t="s">
        <v>339</v>
      </c>
      <c r="D233" s="27" t="s">
        <v>340</v>
      </c>
      <c r="E233" s="27" t="s">
        <v>13</v>
      </c>
      <c r="F233" s="27" t="s">
        <v>33</v>
      </c>
      <c r="G233" s="24">
        <v>4000</v>
      </c>
      <c r="H233" s="24">
        <v>3885</v>
      </c>
      <c r="I233" s="24">
        <f t="shared" si="3"/>
        <v>15540000</v>
      </c>
    </row>
    <row r="234" spans="2:9">
      <c r="B234" s="30">
        <v>42457</v>
      </c>
      <c r="C234" s="27" t="s">
        <v>341</v>
      </c>
      <c r="D234" s="27" t="s">
        <v>342</v>
      </c>
      <c r="E234" s="27" t="s">
        <v>13</v>
      </c>
      <c r="F234" s="27" t="s">
        <v>19</v>
      </c>
      <c r="G234" s="24">
        <v>10400</v>
      </c>
      <c r="H234" s="24">
        <v>3595</v>
      </c>
      <c r="I234" s="24">
        <f t="shared" si="3"/>
        <v>37388000</v>
      </c>
    </row>
    <row r="235" spans="2:9">
      <c r="B235" s="30">
        <v>42457</v>
      </c>
      <c r="C235" s="27" t="s">
        <v>341</v>
      </c>
      <c r="D235" s="27" t="s">
        <v>342</v>
      </c>
      <c r="E235" s="27" t="s">
        <v>13</v>
      </c>
      <c r="F235" s="27" t="s">
        <v>14</v>
      </c>
      <c r="G235" s="24">
        <v>5400</v>
      </c>
      <c r="H235" s="24">
        <v>3380</v>
      </c>
      <c r="I235" s="24">
        <f t="shared" si="3"/>
        <v>18252000</v>
      </c>
    </row>
    <row r="236" spans="2:9">
      <c r="B236" s="30">
        <v>42458</v>
      </c>
      <c r="C236" s="27" t="s">
        <v>323</v>
      </c>
      <c r="D236" s="27" t="s">
        <v>324</v>
      </c>
      <c r="E236" s="27" t="s">
        <v>20</v>
      </c>
      <c r="F236" s="27" t="s">
        <v>325</v>
      </c>
      <c r="G236" s="24">
        <v>15800</v>
      </c>
      <c r="H236" s="24">
        <v>3410</v>
      </c>
      <c r="I236" s="24">
        <f t="shared" si="3"/>
        <v>53878000</v>
      </c>
    </row>
    <row r="237" spans="2:9">
      <c r="B237" s="30">
        <v>42458</v>
      </c>
      <c r="C237" s="27" t="s">
        <v>326</v>
      </c>
      <c r="D237" s="27" t="s">
        <v>327</v>
      </c>
      <c r="E237" s="27" t="s">
        <v>20</v>
      </c>
      <c r="F237" s="27" t="s">
        <v>19</v>
      </c>
      <c r="G237" s="24">
        <v>10800</v>
      </c>
      <c r="H237" s="24">
        <v>3410</v>
      </c>
      <c r="I237" s="24">
        <f t="shared" si="3"/>
        <v>36828000</v>
      </c>
    </row>
    <row r="238" spans="2:9">
      <c r="B238" s="30">
        <v>42458</v>
      </c>
      <c r="C238" s="27" t="s">
        <v>343</v>
      </c>
      <c r="D238" s="27" t="s">
        <v>344</v>
      </c>
      <c r="E238" s="27" t="s">
        <v>20</v>
      </c>
      <c r="F238" s="27" t="s">
        <v>14</v>
      </c>
      <c r="G238" s="24">
        <v>22900</v>
      </c>
      <c r="H238" s="24">
        <v>3380</v>
      </c>
      <c r="I238" s="24">
        <f t="shared" si="3"/>
        <v>77402000</v>
      </c>
    </row>
    <row r="239" spans="2:9">
      <c r="B239" s="30">
        <v>42458</v>
      </c>
      <c r="C239" s="27" t="s">
        <v>25</v>
      </c>
      <c r="D239" s="27" t="s">
        <v>26</v>
      </c>
      <c r="E239" s="27" t="s">
        <v>27</v>
      </c>
      <c r="F239" s="27" t="s">
        <v>19</v>
      </c>
      <c r="G239" s="24">
        <v>16700</v>
      </c>
      <c r="H239" s="24">
        <v>3645</v>
      </c>
      <c r="I239" s="24">
        <f t="shared" si="3"/>
        <v>60871500</v>
      </c>
    </row>
    <row r="240" spans="2:9">
      <c r="B240" s="30">
        <v>42458</v>
      </c>
      <c r="C240" s="27" t="s">
        <v>345</v>
      </c>
      <c r="D240" s="27" t="s">
        <v>346</v>
      </c>
      <c r="E240" s="27" t="s">
        <v>27</v>
      </c>
      <c r="F240" s="27" t="s">
        <v>19</v>
      </c>
      <c r="G240" s="24">
        <v>15300</v>
      </c>
      <c r="H240" s="24">
        <v>3595</v>
      </c>
      <c r="I240" s="24">
        <f t="shared" si="3"/>
        <v>55003500</v>
      </c>
    </row>
    <row r="241" spans="2:9">
      <c r="B241" s="30">
        <v>42459</v>
      </c>
      <c r="C241" s="27" t="s">
        <v>347</v>
      </c>
      <c r="D241" s="27" t="s">
        <v>348</v>
      </c>
      <c r="E241" s="27" t="s">
        <v>27</v>
      </c>
      <c r="F241" s="27" t="s">
        <v>33</v>
      </c>
      <c r="G241" s="24">
        <v>9000</v>
      </c>
      <c r="H241" s="24">
        <v>3885</v>
      </c>
      <c r="I241" s="24">
        <f t="shared" si="3"/>
        <v>34965000</v>
      </c>
    </row>
    <row r="242" spans="2:9">
      <c r="B242" s="30">
        <v>42459</v>
      </c>
      <c r="C242" s="27" t="s">
        <v>349</v>
      </c>
      <c r="D242" s="27" t="s">
        <v>350</v>
      </c>
      <c r="E242" s="27" t="s">
        <v>38</v>
      </c>
      <c r="F242" s="27" t="s">
        <v>19</v>
      </c>
      <c r="G242" s="24">
        <v>15000</v>
      </c>
      <c r="H242" s="24">
        <v>3595</v>
      </c>
      <c r="I242" s="24">
        <f t="shared" si="3"/>
        <v>53925000</v>
      </c>
    </row>
    <row r="243" spans="2:9">
      <c r="B243" s="30">
        <v>42459</v>
      </c>
      <c r="C243" s="27" t="s">
        <v>349</v>
      </c>
      <c r="D243" s="27" t="s">
        <v>350</v>
      </c>
      <c r="E243" s="27" t="s">
        <v>38</v>
      </c>
      <c r="F243" s="27" t="s">
        <v>33</v>
      </c>
      <c r="G243" s="24">
        <v>15000</v>
      </c>
      <c r="H243" s="24">
        <v>3885</v>
      </c>
      <c r="I243" s="24">
        <f t="shared" si="3"/>
        <v>58275000</v>
      </c>
    </row>
    <row r="244" spans="2:9">
      <c r="B244" s="30">
        <v>42459</v>
      </c>
      <c r="C244" s="27" t="s">
        <v>351</v>
      </c>
      <c r="D244" s="27" t="s">
        <v>352</v>
      </c>
      <c r="E244" s="27" t="s">
        <v>13</v>
      </c>
      <c r="F244" s="27" t="s">
        <v>19</v>
      </c>
      <c r="G244" s="24">
        <v>5300</v>
      </c>
      <c r="H244" s="24">
        <v>4021</v>
      </c>
      <c r="I244" s="24">
        <f t="shared" si="3"/>
        <v>21311300</v>
      </c>
    </row>
    <row r="245" spans="2:9">
      <c r="B245" s="30">
        <v>42459</v>
      </c>
      <c r="C245" s="27" t="s">
        <v>351</v>
      </c>
      <c r="D245" s="27" t="s">
        <v>352</v>
      </c>
      <c r="E245" s="27" t="s">
        <v>13</v>
      </c>
      <c r="F245" s="27" t="s">
        <v>14</v>
      </c>
      <c r="G245" s="24">
        <v>4000</v>
      </c>
      <c r="H245" s="24">
        <v>3380</v>
      </c>
      <c r="I245" s="24">
        <f t="shared" si="3"/>
        <v>13520000</v>
      </c>
    </row>
    <row r="246" spans="2:9">
      <c r="B246" s="30">
        <v>42459</v>
      </c>
      <c r="C246" s="27" t="s">
        <v>351</v>
      </c>
      <c r="D246" s="27" t="s">
        <v>352</v>
      </c>
      <c r="E246" s="27" t="s">
        <v>13</v>
      </c>
      <c r="F246" s="27" t="s">
        <v>33</v>
      </c>
      <c r="G246" s="24">
        <v>6200</v>
      </c>
      <c r="H246" s="24">
        <v>3885</v>
      </c>
      <c r="I246" s="24">
        <f t="shared" si="3"/>
        <v>24087000</v>
      </c>
    </row>
    <row r="247" spans="2:9">
      <c r="B247" s="30">
        <v>42459</v>
      </c>
      <c r="C247" s="27" t="s">
        <v>353</v>
      </c>
      <c r="D247" s="27" t="s">
        <v>354</v>
      </c>
      <c r="E247" s="27" t="s">
        <v>13</v>
      </c>
      <c r="F247" s="27" t="s">
        <v>19</v>
      </c>
      <c r="G247" s="24">
        <v>5400</v>
      </c>
      <c r="H247" s="24">
        <v>3595</v>
      </c>
      <c r="I247" s="24">
        <f t="shared" si="3"/>
        <v>19413000</v>
      </c>
    </row>
    <row r="248" spans="2:9">
      <c r="B248" s="30">
        <v>42459</v>
      </c>
      <c r="C248" s="27" t="s">
        <v>353</v>
      </c>
      <c r="D248" s="27" t="s">
        <v>354</v>
      </c>
      <c r="E248" s="27" t="s">
        <v>13</v>
      </c>
      <c r="F248" s="27" t="s">
        <v>60</v>
      </c>
      <c r="G248" s="24">
        <v>5200</v>
      </c>
      <c r="H248" s="24">
        <v>4050</v>
      </c>
      <c r="I248" s="24">
        <f t="shared" si="3"/>
        <v>21060000</v>
      </c>
    </row>
    <row r="249" spans="2:9">
      <c r="B249" s="30">
        <v>42459</v>
      </c>
      <c r="C249" s="27" t="s">
        <v>353</v>
      </c>
      <c r="D249" s="27" t="s">
        <v>354</v>
      </c>
      <c r="E249" s="27" t="s">
        <v>13</v>
      </c>
      <c r="F249" s="27" t="s">
        <v>33</v>
      </c>
      <c r="G249" s="24">
        <v>5200</v>
      </c>
      <c r="H249" s="24">
        <v>3885</v>
      </c>
      <c r="I249" s="24">
        <f t="shared" si="3"/>
        <v>20202000</v>
      </c>
    </row>
    <row r="250" spans="2:9">
      <c r="B250" s="30">
        <v>42460</v>
      </c>
      <c r="C250" s="27" t="s">
        <v>329</v>
      </c>
      <c r="D250" s="27" t="s">
        <v>330</v>
      </c>
      <c r="E250" s="27" t="s">
        <v>20</v>
      </c>
      <c r="F250" s="27" t="s">
        <v>19</v>
      </c>
      <c r="G250" s="24">
        <v>15000</v>
      </c>
      <c r="H250" s="24">
        <v>3410</v>
      </c>
      <c r="I250" s="24">
        <f t="shared" si="3"/>
        <v>51150000</v>
      </c>
    </row>
    <row r="251" spans="2:9">
      <c r="B251" s="30">
        <v>42460</v>
      </c>
      <c r="C251" s="27" t="s">
        <v>364</v>
      </c>
      <c r="D251" s="27" t="s">
        <v>365</v>
      </c>
      <c r="E251" s="27" t="s">
        <v>20</v>
      </c>
      <c r="F251" s="27" t="s">
        <v>14</v>
      </c>
      <c r="G251" s="24">
        <v>15000</v>
      </c>
      <c r="H251" s="24">
        <v>3380</v>
      </c>
      <c r="I251" s="24">
        <f t="shared" si="3"/>
        <v>50700000</v>
      </c>
    </row>
    <row r="252" spans="2:9">
      <c r="B252" s="30">
        <v>42460</v>
      </c>
      <c r="C252" s="27" t="s">
        <v>364</v>
      </c>
      <c r="D252" s="27" t="s">
        <v>365</v>
      </c>
      <c r="E252" s="27" t="s">
        <v>20</v>
      </c>
      <c r="F252" s="27" t="s">
        <v>33</v>
      </c>
      <c r="G252" s="24">
        <v>5000</v>
      </c>
      <c r="H252" s="24">
        <v>3885</v>
      </c>
      <c r="I252" s="24">
        <f t="shared" si="3"/>
        <v>19425000</v>
      </c>
    </row>
    <row r="253" spans="2:9">
      <c r="B253" s="30">
        <v>42460</v>
      </c>
      <c r="C253" s="27" t="s">
        <v>331</v>
      </c>
      <c r="D253" s="27" t="s">
        <v>332</v>
      </c>
      <c r="E253" s="27" t="s">
        <v>20</v>
      </c>
      <c r="F253" s="27" t="s">
        <v>19</v>
      </c>
      <c r="G253" s="24">
        <v>15800</v>
      </c>
      <c r="H253" s="24">
        <v>3410</v>
      </c>
      <c r="I253" s="24">
        <f t="shared" si="3"/>
        <v>53878000</v>
      </c>
    </row>
    <row r="254" spans="2:9">
      <c r="B254" s="30">
        <v>42460</v>
      </c>
      <c r="C254" s="27" t="s">
        <v>366</v>
      </c>
      <c r="D254" s="27" t="s">
        <v>367</v>
      </c>
      <c r="E254" s="27" t="s">
        <v>20</v>
      </c>
      <c r="F254" s="27" t="s">
        <v>14</v>
      </c>
      <c r="G254" s="24">
        <v>17900</v>
      </c>
      <c r="H254" s="24">
        <v>3380</v>
      </c>
      <c r="I254" s="24">
        <f t="shared" si="3"/>
        <v>60502000</v>
      </c>
    </row>
    <row r="255" spans="2:9">
      <c r="B255" s="30">
        <v>42460</v>
      </c>
      <c r="C255" s="27" t="s">
        <v>313</v>
      </c>
      <c r="D255" s="27" t="s">
        <v>314</v>
      </c>
      <c r="E255" s="27" t="s">
        <v>38</v>
      </c>
      <c r="F255" s="27" t="s">
        <v>312</v>
      </c>
      <c r="G255" s="24">
        <v>15000</v>
      </c>
      <c r="H255" s="24">
        <v>3595</v>
      </c>
      <c r="I255" s="24">
        <f t="shared" si="3"/>
        <v>53925000</v>
      </c>
    </row>
    <row r="256" spans="2:9">
      <c r="B256" s="30">
        <v>42460</v>
      </c>
      <c r="C256" s="27" t="s">
        <v>310</v>
      </c>
      <c r="D256" s="27" t="s">
        <v>311</v>
      </c>
      <c r="E256" s="27" t="s">
        <v>21</v>
      </c>
      <c r="F256" s="27" t="s">
        <v>312</v>
      </c>
      <c r="G256" s="24">
        <v>15000</v>
      </c>
      <c r="H256" s="24">
        <v>3595</v>
      </c>
      <c r="I256" s="24">
        <f t="shared" si="3"/>
        <v>53925000</v>
      </c>
    </row>
    <row r="257" spans="2:9">
      <c r="B257" s="30">
        <v>42460</v>
      </c>
      <c r="C257" s="27" t="s">
        <v>355</v>
      </c>
      <c r="D257" s="27" t="s">
        <v>356</v>
      </c>
      <c r="E257" s="27" t="s">
        <v>21</v>
      </c>
      <c r="F257" s="27" t="s">
        <v>19</v>
      </c>
      <c r="G257" s="24">
        <v>6200</v>
      </c>
      <c r="H257" s="24">
        <v>3595</v>
      </c>
      <c r="I257" s="24">
        <f t="shared" si="3"/>
        <v>22289000</v>
      </c>
    </row>
    <row r="258" spans="2:9">
      <c r="B258" s="30">
        <v>42460</v>
      </c>
      <c r="C258" s="27" t="s">
        <v>357</v>
      </c>
      <c r="D258" s="27" t="s">
        <v>358</v>
      </c>
      <c r="E258" s="27" t="s">
        <v>21</v>
      </c>
      <c r="F258" s="27" t="s">
        <v>33</v>
      </c>
      <c r="G258" s="24">
        <v>5300</v>
      </c>
      <c r="H258" s="24">
        <v>3885</v>
      </c>
      <c r="I258" s="24">
        <f t="shared" si="3"/>
        <v>20590500</v>
      </c>
    </row>
    <row r="259" spans="2:9">
      <c r="B259" s="30">
        <v>42460</v>
      </c>
      <c r="C259" s="27" t="s">
        <v>359</v>
      </c>
      <c r="D259" s="27" t="s">
        <v>332</v>
      </c>
      <c r="E259" s="27" t="s">
        <v>21</v>
      </c>
      <c r="F259" s="27" t="s">
        <v>33</v>
      </c>
      <c r="G259" s="24">
        <v>5200</v>
      </c>
      <c r="H259" s="24">
        <v>3885</v>
      </c>
      <c r="I259" s="24">
        <f t="shared" si="3"/>
        <v>20202000</v>
      </c>
    </row>
    <row r="260" spans="2:9">
      <c r="B260" s="30">
        <v>42460</v>
      </c>
      <c r="C260" s="27" t="s">
        <v>315</v>
      </c>
      <c r="D260" s="27" t="s">
        <v>316</v>
      </c>
      <c r="E260" s="27" t="s">
        <v>27</v>
      </c>
      <c r="F260" s="27" t="s">
        <v>312</v>
      </c>
      <c r="G260" s="24">
        <v>17200</v>
      </c>
      <c r="H260" s="24">
        <v>3595</v>
      </c>
      <c r="I260" s="24">
        <f t="shared" si="3"/>
        <v>61834000</v>
      </c>
    </row>
    <row r="261" spans="2:9">
      <c r="B261" s="30">
        <v>42460</v>
      </c>
      <c r="C261" s="27" t="s">
        <v>315</v>
      </c>
      <c r="D261" s="27" t="s">
        <v>316</v>
      </c>
      <c r="E261" s="27" t="s">
        <v>27</v>
      </c>
      <c r="F261" s="27" t="s">
        <v>14</v>
      </c>
      <c r="G261" s="24">
        <v>9800</v>
      </c>
      <c r="H261" s="24">
        <v>3380</v>
      </c>
      <c r="I261" s="24">
        <f t="shared" si="3"/>
        <v>33124000</v>
      </c>
    </row>
    <row r="262" spans="2:9">
      <c r="B262" s="30">
        <v>42460</v>
      </c>
      <c r="C262" s="27" t="s">
        <v>315</v>
      </c>
      <c r="D262" s="27" t="s">
        <v>316</v>
      </c>
      <c r="E262" s="27" t="s">
        <v>27</v>
      </c>
      <c r="F262" s="27" t="s">
        <v>33</v>
      </c>
      <c r="G262" s="24">
        <v>4300</v>
      </c>
      <c r="H262" s="24">
        <v>3885</v>
      </c>
      <c r="I262" s="24">
        <f t="shared" si="3"/>
        <v>16705500</v>
      </c>
    </row>
    <row r="263" spans="2:9">
      <c r="B263" s="30">
        <v>42460</v>
      </c>
      <c r="C263" s="27" t="s">
        <v>360</v>
      </c>
      <c r="D263" s="27" t="s">
        <v>361</v>
      </c>
      <c r="E263" s="27" t="s">
        <v>13</v>
      </c>
      <c r="F263" s="27" t="s">
        <v>19</v>
      </c>
      <c r="G263" s="24">
        <v>5200</v>
      </c>
      <c r="H263" s="24">
        <v>3595</v>
      </c>
      <c r="I263" s="24">
        <f t="shared" si="3"/>
        <v>18694000</v>
      </c>
    </row>
    <row r="264" spans="2:9">
      <c r="B264" s="30">
        <v>42460</v>
      </c>
      <c r="C264" s="27" t="s">
        <v>360</v>
      </c>
      <c r="D264" s="27" t="s">
        <v>361</v>
      </c>
      <c r="E264" s="27" t="s">
        <v>13</v>
      </c>
      <c r="F264" s="27" t="s">
        <v>33</v>
      </c>
      <c r="G264" s="24">
        <v>10600</v>
      </c>
      <c r="H264" s="24">
        <v>3885</v>
      </c>
      <c r="I264" s="24">
        <f t="shared" si="3"/>
        <v>41181000</v>
      </c>
    </row>
    <row r="265" spans="2:9">
      <c r="B265" s="30">
        <v>42460</v>
      </c>
      <c r="C265" s="27" t="s">
        <v>362</v>
      </c>
      <c r="D265" s="27" t="s">
        <v>363</v>
      </c>
      <c r="E265" s="27" t="s">
        <v>13</v>
      </c>
      <c r="F265" s="27" t="s">
        <v>19</v>
      </c>
      <c r="G265" s="24">
        <v>15000</v>
      </c>
      <c r="H265" s="24">
        <v>3595</v>
      </c>
      <c r="I265" s="24">
        <f t="shared" ref="I265:I266" si="4">G265*H265</f>
        <v>53925000</v>
      </c>
    </row>
    <row r="266" spans="2:9">
      <c r="B266" s="30">
        <v>42460</v>
      </c>
      <c r="C266" s="27" t="s">
        <v>362</v>
      </c>
      <c r="D266" s="27" t="s">
        <v>363</v>
      </c>
      <c r="E266" s="27" t="s">
        <v>13</v>
      </c>
      <c r="F266" s="27" t="s">
        <v>14</v>
      </c>
      <c r="G266" s="24">
        <v>15000</v>
      </c>
      <c r="H266" s="24">
        <v>3380</v>
      </c>
      <c r="I266" s="24">
        <f t="shared" si="4"/>
        <v>50700000</v>
      </c>
    </row>
  </sheetData>
  <sortState ref="B9:I266">
    <sortCondition ref="B9:B266"/>
  </sortState>
  <mergeCells count="1">
    <mergeCell ref="G7:H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4:I266"/>
  <sheetViews>
    <sheetView workbookViewId="0">
      <selection activeCell="G1" sqref="G1"/>
    </sheetView>
  </sheetViews>
  <sheetFormatPr baseColWidth="10" defaultRowHeight="15"/>
  <cols>
    <col min="2" max="2" width="9" bestFit="1" customWidth="1"/>
    <col min="3" max="3" width="10.42578125" bestFit="1" customWidth="1"/>
    <col min="4" max="4" width="11.140625" customWidth="1"/>
    <col min="5" max="6" width="15" bestFit="1" customWidth="1"/>
    <col min="7" max="7" width="8.7109375" bestFit="1" customWidth="1"/>
    <col min="8" max="8" width="9.5703125" bestFit="1" customWidth="1"/>
    <col min="9" max="9" width="11.7109375" bestFit="1" customWidth="1"/>
  </cols>
  <sheetData>
    <row r="4" spans="2:9">
      <c r="D4" t="s">
        <v>442</v>
      </c>
    </row>
    <row r="7" spans="2:9">
      <c r="B7" s="27" t="s">
        <v>7</v>
      </c>
      <c r="C7" s="27" t="s">
        <v>0</v>
      </c>
      <c r="D7" s="27" t="s">
        <v>1</v>
      </c>
      <c r="E7" s="27" t="s">
        <v>2</v>
      </c>
      <c r="F7" s="27" t="s">
        <v>6</v>
      </c>
      <c r="G7" s="27" t="s">
        <v>5</v>
      </c>
      <c r="H7" s="27" t="s">
        <v>8</v>
      </c>
      <c r="I7" s="27" t="s">
        <v>3</v>
      </c>
    </row>
    <row r="8" spans="2:9">
      <c r="B8" s="30">
        <v>42430</v>
      </c>
      <c r="C8" s="27" t="s">
        <v>34</v>
      </c>
      <c r="D8" s="27" t="s">
        <v>35</v>
      </c>
      <c r="E8" s="27" t="s">
        <v>20</v>
      </c>
      <c r="F8" s="31" t="s">
        <v>19</v>
      </c>
      <c r="G8" s="24">
        <v>15800</v>
      </c>
      <c r="H8" s="24">
        <v>3595</v>
      </c>
      <c r="I8" s="24">
        <f t="shared" ref="I8:I71" si="0">G8*H8</f>
        <v>56801000</v>
      </c>
    </row>
    <row r="9" spans="2:9">
      <c r="B9" s="30">
        <v>42430</v>
      </c>
      <c r="C9" s="27" t="s">
        <v>34</v>
      </c>
      <c r="D9" s="27" t="s">
        <v>35</v>
      </c>
      <c r="E9" s="27" t="s">
        <v>20</v>
      </c>
      <c r="F9" s="31" t="s">
        <v>14</v>
      </c>
      <c r="G9" s="24">
        <v>17900</v>
      </c>
      <c r="H9" s="24">
        <v>3380</v>
      </c>
      <c r="I9" s="24">
        <f t="shared" si="0"/>
        <v>60502000</v>
      </c>
    </row>
    <row r="10" spans="2:9">
      <c r="B10" s="30">
        <v>42430</v>
      </c>
      <c r="C10" s="27" t="s">
        <v>30</v>
      </c>
      <c r="D10" s="30" t="s">
        <v>31</v>
      </c>
      <c r="E10" s="27" t="s">
        <v>27</v>
      </c>
      <c r="F10" s="31" t="s">
        <v>19</v>
      </c>
      <c r="G10" s="24">
        <v>5000</v>
      </c>
      <c r="H10" s="24">
        <v>3595</v>
      </c>
      <c r="I10" s="24">
        <f t="shared" si="0"/>
        <v>17975000</v>
      </c>
    </row>
    <row r="11" spans="2:9">
      <c r="B11" s="30">
        <v>42430</v>
      </c>
      <c r="C11" s="27" t="s">
        <v>30</v>
      </c>
      <c r="D11" s="30" t="s">
        <v>31</v>
      </c>
      <c r="E11" s="27" t="s">
        <v>27</v>
      </c>
      <c r="F11" s="31" t="s">
        <v>33</v>
      </c>
      <c r="G11" s="24">
        <v>5000</v>
      </c>
      <c r="H11" s="24">
        <v>3885</v>
      </c>
      <c r="I11" s="24">
        <f t="shared" si="0"/>
        <v>19425000</v>
      </c>
    </row>
    <row r="12" spans="2:9">
      <c r="B12" s="30">
        <v>42430</v>
      </c>
      <c r="C12" s="27" t="s">
        <v>36</v>
      </c>
      <c r="D12" s="27" t="s">
        <v>37</v>
      </c>
      <c r="E12" s="27" t="s">
        <v>38</v>
      </c>
      <c r="F12" s="31" t="s">
        <v>19</v>
      </c>
      <c r="G12" s="24">
        <v>10000</v>
      </c>
      <c r="H12" s="24">
        <v>3595</v>
      </c>
      <c r="I12" s="24">
        <f t="shared" si="0"/>
        <v>35950000</v>
      </c>
    </row>
    <row r="13" spans="2:9">
      <c r="B13" s="30">
        <v>42430</v>
      </c>
      <c r="C13" s="27" t="s">
        <v>36</v>
      </c>
      <c r="D13" s="27" t="s">
        <v>37</v>
      </c>
      <c r="E13" s="27" t="s">
        <v>38</v>
      </c>
      <c r="F13" s="31" t="s">
        <v>33</v>
      </c>
      <c r="G13" s="24">
        <v>10000</v>
      </c>
      <c r="H13" s="24">
        <v>3885</v>
      </c>
      <c r="I13" s="24">
        <f t="shared" si="0"/>
        <v>38850000</v>
      </c>
    </row>
    <row r="14" spans="2:9">
      <c r="B14" s="30">
        <v>42430</v>
      </c>
      <c r="C14" s="27" t="s">
        <v>36</v>
      </c>
      <c r="D14" s="27" t="s">
        <v>37</v>
      </c>
      <c r="E14" s="27" t="s">
        <v>38</v>
      </c>
      <c r="F14" s="31" t="s">
        <v>41</v>
      </c>
      <c r="G14" s="24">
        <v>10000</v>
      </c>
      <c r="H14" s="24">
        <v>4715</v>
      </c>
      <c r="I14" s="24">
        <f t="shared" si="0"/>
        <v>47150000</v>
      </c>
    </row>
    <row r="15" spans="2:9">
      <c r="B15" s="30">
        <v>42430</v>
      </c>
      <c r="C15" s="27" t="s">
        <v>39</v>
      </c>
      <c r="D15" s="27" t="s">
        <v>40</v>
      </c>
      <c r="E15" s="27" t="s">
        <v>21</v>
      </c>
      <c r="F15" s="31" t="s">
        <v>33</v>
      </c>
      <c r="G15" s="24">
        <v>6200</v>
      </c>
      <c r="H15" s="24">
        <v>3885</v>
      </c>
      <c r="I15" s="24">
        <f t="shared" si="0"/>
        <v>24087000</v>
      </c>
    </row>
    <row r="16" spans="2:9">
      <c r="B16" s="30">
        <v>42430</v>
      </c>
      <c r="C16" s="27" t="s">
        <v>39</v>
      </c>
      <c r="D16" s="27" t="s">
        <v>40</v>
      </c>
      <c r="E16" s="27" t="s">
        <v>21</v>
      </c>
      <c r="F16" s="31" t="s">
        <v>41</v>
      </c>
      <c r="G16" s="24">
        <v>5300</v>
      </c>
      <c r="H16" s="24">
        <v>4715</v>
      </c>
      <c r="I16" s="24">
        <f t="shared" si="0"/>
        <v>24989500</v>
      </c>
    </row>
    <row r="17" spans="2:9">
      <c r="B17" s="30">
        <v>42430</v>
      </c>
      <c r="C17" s="27" t="s">
        <v>39</v>
      </c>
      <c r="D17" s="27" t="s">
        <v>40</v>
      </c>
      <c r="E17" s="27" t="s">
        <v>21</v>
      </c>
      <c r="F17" s="31" t="s">
        <v>22</v>
      </c>
      <c r="G17" s="24">
        <v>1</v>
      </c>
      <c r="H17" s="24">
        <v>2702500</v>
      </c>
      <c r="I17" s="24">
        <f t="shared" si="0"/>
        <v>2702500</v>
      </c>
    </row>
    <row r="18" spans="2:9">
      <c r="B18" s="30">
        <v>42430</v>
      </c>
      <c r="C18" s="27" t="s">
        <v>42</v>
      </c>
      <c r="D18" s="27" t="s">
        <v>43</v>
      </c>
      <c r="E18" s="27" t="s">
        <v>21</v>
      </c>
      <c r="F18" s="31" t="s">
        <v>19</v>
      </c>
      <c r="G18" s="24">
        <v>5200</v>
      </c>
      <c r="H18" s="24">
        <v>3595</v>
      </c>
      <c r="I18" s="24">
        <f t="shared" si="0"/>
        <v>18694000</v>
      </c>
    </row>
    <row r="19" spans="2:9">
      <c r="B19" s="30">
        <v>42430</v>
      </c>
      <c r="C19" s="27" t="s">
        <v>42</v>
      </c>
      <c r="D19" s="27" t="s">
        <v>43</v>
      </c>
      <c r="E19" s="27" t="s">
        <v>21</v>
      </c>
      <c r="F19" s="31" t="s">
        <v>22</v>
      </c>
      <c r="G19" s="24">
        <v>1</v>
      </c>
      <c r="H19" s="24">
        <v>1222000</v>
      </c>
      <c r="I19" s="24">
        <f t="shared" si="0"/>
        <v>1222000</v>
      </c>
    </row>
    <row r="20" spans="2:9">
      <c r="B20" s="30">
        <v>42431</v>
      </c>
      <c r="C20" s="27" t="s">
        <v>44</v>
      </c>
      <c r="D20" s="27" t="s">
        <v>45</v>
      </c>
      <c r="E20" s="27" t="s">
        <v>46</v>
      </c>
      <c r="F20" s="31" t="s">
        <v>19</v>
      </c>
      <c r="G20" s="24">
        <v>5000</v>
      </c>
      <c r="H20" s="24">
        <v>3990</v>
      </c>
      <c r="I20" s="24">
        <f t="shared" si="0"/>
        <v>19950000</v>
      </c>
    </row>
    <row r="21" spans="2:9">
      <c r="B21" s="30">
        <v>42431</v>
      </c>
      <c r="C21" s="27" t="s">
        <v>44</v>
      </c>
      <c r="D21" s="27" t="s">
        <v>45</v>
      </c>
      <c r="E21" s="27" t="s">
        <v>46</v>
      </c>
      <c r="F21" s="31" t="s">
        <v>14</v>
      </c>
      <c r="G21" s="24">
        <v>5000</v>
      </c>
      <c r="H21" s="24">
        <v>3671</v>
      </c>
      <c r="I21" s="24">
        <f t="shared" si="0"/>
        <v>18355000</v>
      </c>
    </row>
    <row r="22" spans="2:9">
      <c r="B22" s="30">
        <v>42431</v>
      </c>
      <c r="C22" s="27" t="s">
        <v>44</v>
      </c>
      <c r="D22" s="27" t="s">
        <v>45</v>
      </c>
      <c r="E22" s="27" t="s">
        <v>46</v>
      </c>
      <c r="F22" s="31" t="s">
        <v>22</v>
      </c>
      <c r="G22" s="24">
        <v>1</v>
      </c>
      <c r="H22" s="24">
        <v>2500000</v>
      </c>
      <c r="I22" s="24">
        <f t="shared" si="0"/>
        <v>2500000</v>
      </c>
    </row>
    <row r="23" spans="2:9">
      <c r="B23" s="30">
        <v>42431</v>
      </c>
      <c r="C23" s="27" t="s">
        <v>47</v>
      </c>
      <c r="D23" s="27" t="s">
        <v>48</v>
      </c>
      <c r="E23" s="27" t="s">
        <v>38</v>
      </c>
      <c r="F23" s="31" t="s">
        <v>19</v>
      </c>
      <c r="G23" s="24">
        <v>5000</v>
      </c>
      <c r="H23" s="24">
        <v>3595</v>
      </c>
      <c r="I23" s="24">
        <f t="shared" si="0"/>
        <v>17975000</v>
      </c>
    </row>
    <row r="24" spans="2:9">
      <c r="B24" s="30">
        <v>42431</v>
      </c>
      <c r="C24" s="27" t="s">
        <v>47</v>
      </c>
      <c r="D24" s="27" t="s">
        <v>48</v>
      </c>
      <c r="E24" s="27" t="s">
        <v>38</v>
      </c>
      <c r="F24" s="31" t="s">
        <v>33</v>
      </c>
      <c r="G24" s="24">
        <v>10000</v>
      </c>
      <c r="H24" s="24">
        <v>3885</v>
      </c>
      <c r="I24" s="24">
        <f t="shared" si="0"/>
        <v>38850000</v>
      </c>
    </row>
    <row r="25" spans="2:9">
      <c r="B25" s="30">
        <v>42431</v>
      </c>
      <c r="C25" s="27" t="s">
        <v>47</v>
      </c>
      <c r="D25" s="27" t="s">
        <v>48</v>
      </c>
      <c r="E25" s="27" t="s">
        <v>38</v>
      </c>
      <c r="F25" s="31" t="s">
        <v>22</v>
      </c>
      <c r="G25" s="24">
        <v>1</v>
      </c>
      <c r="H25" s="24">
        <v>3525000</v>
      </c>
      <c r="I25" s="24">
        <f t="shared" si="0"/>
        <v>3525000</v>
      </c>
    </row>
    <row r="26" spans="2:9">
      <c r="B26" s="30">
        <v>42431</v>
      </c>
      <c r="C26" s="27" t="s">
        <v>49</v>
      </c>
      <c r="D26" s="27" t="s">
        <v>50</v>
      </c>
      <c r="E26" s="27" t="s">
        <v>51</v>
      </c>
      <c r="F26" s="31" t="s">
        <v>33</v>
      </c>
      <c r="G26" s="24">
        <v>5000</v>
      </c>
      <c r="H26" s="24">
        <v>4738</v>
      </c>
      <c r="I26" s="24">
        <f t="shared" si="0"/>
        <v>23690000</v>
      </c>
    </row>
    <row r="27" spans="2:9">
      <c r="B27" s="30">
        <v>42431</v>
      </c>
      <c r="C27" s="27" t="s">
        <v>49</v>
      </c>
      <c r="D27" s="27" t="s">
        <v>50</v>
      </c>
      <c r="E27" s="27" t="s">
        <v>51</v>
      </c>
      <c r="F27" s="31" t="s">
        <v>22</v>
      </c>
      <c r="G27" s="24">
        <v>1</v>
      </c>
      <c r="H27" s="24">
        <v>1500000</v>
      </c>
      <c r="I27" s="24">
        <f t="shared" si="0"/>
        <v>1500000</v>
      </c>
    </row>
    <row r="28" spans="2:9">
      <c r="B28" s="30">
        <v>42431</v>
      </c>
      <c r="C28" s="27" t="s">
        <v>52</v>
      </c>
      <c r="D28" s="27" t="s">
        <v>53</v>
      </c>
      <c r="E28" s="27" t="s">
        <v>38</v>
      </c>
      <c r="F28" s="31" t="s">
        <v>33</v>
      </c>
      <c r="G28" s="24">
        <v>4300</v>
      </c>
      <c r="H28" s="24">
        <v>3885</v>
      </c>
      <c r="I28" s="24">
        <f t="shared" si="0"/>
        <v>16705500</v>
      </c>
    </row>
    <row r="29" spans="2:9">
      <c r="B29" s="30">
        <v>42431</v>
      </c>
      <c r="C29" s="27" t="s">
        <v>54</v>
      </c>
      <c r="D29" s="27" t="s">
        <v>57</v>
      </c>
      <c r="E29" s="27" t="s">
        <v>27</v>
      </c>
      <c r="F29" s="31" t="s">
        <v>14</v>
      </c>
      <c r="G29" s="24">
        <v>4500</v>
      </c>
      <c r="H29" s="24">
        <v>3380</v>
      </c>
      <c r="I29" s="24">
        <f t="shared" si="0"/>
        <v>15210000</v>
      </c>
    </row>
    <row r="30" spans="2:9">
      <c r="B30" s="30">
        <v>42431</v>
      </c>
      <c r="C30" s="27" t="s">
        <v>55</v>
      </c>
      <c r="D30" s="27" t="s">
        <v>56</v>
      </c>
      <c r="E30" s="27" t="s">
        <v>27</v>
      </c>
      <c r="F30" s="31" t="s">
        <v>19</v>
      </c>
      <c r="G30" s="24">
        <v>10000</v>
      </c>
      <c r="H30" s="24">
        <v>3595</v>
      </c>
      <c r="I30" s="24">
        <f t="shared" si="0"/>
        <v>35950000</v>
      </c>
    </row>
    <row r="31" spans="2:9">
      <c r="B31" s="30">
        <v>42431</v>
      </c>
      <c r="C31" s="27" t="s">
        <v>55</v>
      </c>
      <c r="D31" s="27" t="s">
        <v>56</v>
      </c>
      <c r="E31" s="27" t="s">
        <v>27</v>
      </c>
      <c r="F31" s="31" t="s">
        <v>14</v>
      </c>
      <c r="G31" s="24">
        <v>5300</v>
      </c>
      <c r="H31" s="24">
        <v>3380</v>
      </c>
      <c r="I31" s="24">
        <f t="shared" si="0"/>
        <v>17914000</v>
      </c>
    </row>
    <row r="32" spans="2:9">
      <c r="B32" s="30">
        <v>42431</v>
      </c>
      <c r="C32" s="27" t="s">
        <v>55</v>
      </c>
      <c r="D32" s="27" t="s">
        <v>56</v>
      </c>
      <c r="E32" s="27" t="s">
        <v>27</v>
      </c>
      <c r="F32" s="31" t="s">
        <v>33</v>
      </c>
      <c r="G32" s="24">
        <v>7200</v>
      </c>
      <c r="H32" s="24">
        <v>3885</v>
      </c>
      <c r="I32" s="24">
        <f t="shared" si="0"/>
        <v>27972000</v>
      </c>
    </row>
    <row r="33" spans="2:9">
      <c r="B33" s="30">
        <v>42431</v>
      </c>
      <c r="C33" s="27" t="s">
        <v>58</v>
      </c>
      <c r="D33" s="27" t="s">
        <v>59</v>
      </c>
      <c r="E33" s="27" t="s">
        <v>13</v>
      </c>
      <c r="F33" s="31" t="s">
        <v>19</v>
      </c>
      <c r="G33" s="24">
        <v>5400</v>
      </c>
      <c r="H33" s="24">
        <v>3595</v>
      </c>
      <c r="I33" s="24">
        <f t="shared" si="0"/>
        <v>19413000</v>
      </c>
    </row>
    <row r="34" spans="2:9">
      <c r="B34" s="30">
        <v>42431</v>
      </c>
      <c r="C34" s="27" t="s">
        <v>58</v>
      </c>
      <c r="D34" s="27" t="s">
        <v>59</v>
      </c>
      <c r="E34" s="27" t="s">
        <v>13</v>
      </c>
      <c r="F34" s="31" t="s">
        <v>60</v>
      </c>
      <c r="G34" s="24">
        <v>5200</v>
      </c>
      <c r="H34" s="24">
        <v>4050</v>
      </c>
      <c r="I34" s="24">
        <f t="shared" si="0"/>
        <v>21060000</v>
      </c>
    </row>
    <row r="35" spans="2:9">
      <c r="B35" s="30">
        <v>42431</v>
      </c>
      <c r="C35" s="27" t="s">
        <v>58</v>
      </c>
      <c r="D35" s="27" t="s">
        <v>59</v>
      </c>
      <c r="E35" s="27" t="s">
        <v>13</v>
      </c>
      <c r="F35" s="31" t="s">
        <v>41</v>
      </c>
      <c r="G35" s="24">
        <v>5200</v>
      </c>
      <c r="H35" s="24">
        <v>5015</v>
      </c>
      <c r="I35" s="24">
        <f t="shared" si="0"/>
        <v>26078000</v>
      </c>
    </row>
    <row r="36" spans="2:9">
      <c r="B36" s="30">
        <v>42432</v>
      </c>
      <c r="C36" s="27" t="s">
        <v>61</v>
      </c>
      <c r="D36" s="27" t="s">
        <v>62</v>
      </c>
      <c r="E36" s="27" t="s">
        <v>27</v>
      </c>
      <c r="F36" s="31" t="s">
        <v>19</v>
      </c>
      <c r="G36" s="24">
        <v>10500</v>
      </c>
      <c r="H36" s="24">
        <v>3595</v>
      </c>
      <c r="I36" s="24">
        <f t="shared" si="0"/>
        <v>37747500</v>
      </c>
    </row>
    <row r="37" spans="2:9">
      <c r="B37" s="30">
        <v>42432</v>
      </c>
      <c r="C37" s="27" t="s">
        <v>61</v>
      </c>
      <c r="D37" s="27" t="s">
        <v>62</v>
      </c>
      <c r="E37" s="27" t="s">
        <v>27</v>
      </c>
      <c r="F37" s="31" t="s">
        <v>33</v>
      </c>
      <c r="G37" s="24">
        <v>6200</v>
      </c>
      <c r="H37" s="24">
        <v>3885</v>
      </c>
      <c r="I37" s="24">
        <f t="shared" si="0"/>
        <v>24087000</v>
      </c>
    </row>
    <row r="38" spans="2:9">
      <c r="B38" s="30">
        <v>42432</v>
      </c>
      <c r="C38" s="27" t="s">
        <v>61</v>
      </c>
      <c r="D38" s="27" t="s">
        <v>62</v>
      </c>
      <c r="E38" s="27" t="s">
        <v>27</v>
      </c>
      <c r="F38" s="31" t="s">
        <v>22</v>
      </c>
      <c r="G38" s="24">
        <v>1</v>
      </c>
      <c r="H38" s="24">
        <v>2338000</v>
      </c>
      <c r="I38" s="24">
        <f t="shared" si="0"/>
        <v>2338000</v>
      </c>
    </row>
    <row r="39" spans="2:9">
      <c r="B39" s="30">
        <v>42432</v>
      </c>
      <c r="C39" s="27" t="s">
        <v>63</v>
      </c>
      <c r="D39" s="27" t="s">
        <v>64</v>
      </c>
      <c r="E39" s="27" t="s">
        <v>13</v>
      </c>
      <c r="F39" s="31" t="s">
        <v>19</v>
      </c>
      <c r="G39" s="24">
        <v>11500</v>
      </c>
      <c r="H39" s="24">
        <v>3595</v>
      </c>
      <c r="I39" s="24">
        <f t="shared" si="0"/>
        <v>41342500</v>
      </c>
    </row>
    <row r="40" spans="2:9">
      <c r="B40" s="30">
        <v>42432</v>
      </c>
      <c r="C40" s="27" t="s">
        <v>63</v>
      </c>
      <c r="D40" s="27" t="s">
        <v>64</v>
      </c>
      <c r="E40" s="27" t="s">
        <v>13</v>
      </c>
      <c r="F40" s="31" t="s">
        <v>33</v>
      </c>
      <c r="G40" s="24">
        <v>4000</v>
      </c>
      <c r="H40" s="24">
        <v>3885</v>
      </c>
      <c r="I40" s="24">
        <f t="shared" si="0"/>
        <v>15540000</v>
      </c>
    </row>
    <row r="41" spans="2:9">
      <c r="B41" s="30">
        <v>42432</v>
      </c>
      <c r="C41" s="27" t="s">
        <v>65</v>
      </c>
      <c r="D41" s="27" t="s">
        <v>66</v>
      </c>
      <c r="E41" s="27" t="s">
        <v>27</v>
      </c>
      <c r="F41" s="31" t="s">
        <v>14</v>
      </c>
      <c r="G41" s="24">
        <v>9000</v>
      </c>
      <c r="H41" s="24">
        <v>3380</v>
      </c>
      <c r="I41" s="24">
        <f t="shared" si="0"/>
        <v>30420000</v>
      </c>
    </row>
    <row r="42" spans="2:9">
      <c r="B42" s="30">
        <v>42432</v>
      </c>
      <c r="C42" s="27" t="s">
        <v>67</v>
      </c>
      <c r="D42" s="27" t="s">
        <v>68</v>
      </c>
      <c r="E42" s="27" t="s">
        <v>13</v>
      </c>
      <c r="F42" s="31" t="s">
        <v>19</v>
      </c>
      <c r="G42" s="24">
        <v>10400</v>
      </c>
      <c r="H42" s="24">
        <v>3595</v>
      </c>
      <c r="I42" s="24">
        <f t="shared" si="0"/>
        <v>37388000</v>
      </c>
    </row>
    <row r="43" spans="2:9">
      <c r="B43" s="30">
        <v>42432</v>
      </c>
      <c r="C43" s="27" t="s">
        <v>67</v>
      </c>
      <c r="D43" s="27" t="s">
        <v>68</v>
      </c>
      <c r="E43" s="27" t="s">
        <v>13</v>
      </c>
      <c r="F43" s="31" t="s">
        <v>33</v>
      </c>
      <c r="G43" s="24">
        <v>5400</v>
      </c>
      <c r="H43" s="24">
        <v>3885</v>
      </c>
      <c r="I43" s="24">
        <f t="shared" si="0"/>
        <v>20979000</v>
      </c>
    </row>
    <row r="44" spans="2:9">
      <c r="B44" s="30">
        <v>42433</v>
      </c>
      <c r="C44" s="27" t="s">
        <v>90</v>
      </c>
      <c r="D44" s="27" t="s">
        <v>91</v>
      </c>
      <c r="E44" s="27" t="s">
        <v>20</v>
      </c>
      <c r="F44" s="31" t="s">
        <v>19</v>
      </c>
      <c r="G44" s="24">
        <v>15000</v>
      </c>
      <c r="H44" s="24">
        <v>3410</v>
      </c>
      <c r="I44" s="24">
        <f t="shared" si="0"/>
        <v>51150000</v>
      </c>
    </row>
    <row r="45" spans="2:9">
      <c r="B45" s="30">
        <v>42433</v>
      </c>
      <c r="C45" s="27" t="s">
        <v>69</v>
      </c>
      <c r="D45" s="27" t="s">
        <v>70</v>
      </c>
      <c r="E45" s="27" t="s">
        <v>20</v>
      </c>
      <c r="F45" s="31" t="s">
        <v>14</v>
      </c>
      <c r="G45" s="24">
        <v>15000</v>
      </c>
      <c r="H45" s="24">
        <v>3380</v>
      </c>
      <c r="I45" s="24">
        <f t="shared" si="0"/>
        <v>50700000</v>
      </c>
    </row>
    <row r="46" spans="2:9">
      <c r="B46" s="30">
        <v>42433</v>
      </c>
      <c r="C46" s="27" t="s">
        <v>71</v>
      </c>
      <c r="D46" s="27" t="s">
        <v>72</v>
      </c>
      <c r="E46" s="27" t="s">
        <v>20</v>
      </c>
      <c r="F46" s="31" t="s">
        <v>14</v>
      </c>
      <c r="G46" s="24">
        <v>10000</v>
      </c>
      <c r="H46" s="24">
        <v>3380</v>
      </c>
      <c r="I46" s="24">
        <f t="shared" si="0"/>
        <v>33800000</v>
      </c>
    </row>
    <row r="47" spans="2:9">
      <c r="B47" s="30">
        <v>42433</v>
      </c>
      <c r="C47" s="27" t="s">
        <v>71</v>
      </c>
      <c r="D47" s="27" t="s">
        <v>72</v>
      </c>
      <c r="E47" s="27" t="s">
        <v>20</v>
      </c>
      <c r="F47" s="31" t="s">
        <v>33</v>
      </c>
      <c r="G47" s="24">
        <v>10000</v>
      </c>
      <c r="H47" s="24">
        <v>3885</v>
      </c>
      <c r="I47" s="24">
        <f t="shared" si="0"/>
        <v>38850000</v>
      </c>
    </row>
    <row r="48" spans="2:9">
      <c r="B48" s="30">
        <v>42433</v>
      </c>
      <c r="C48" s="27" t="s">
        <v>73</v>
      </c>
      <c r="D48" s="27" t="s">
        <v>74</v>
      </c>
      <c r="E48" s="27" t="s">
        <v>21</v>
      </c>
      <c r="F48" s="31" t="s">
        <v>19</v>
      </c>
      <c r="G48" s="24">
        <v>6200</v>
      </c>
      <c r="H48" s="24">
        <v>3595</v>
      </c>
      <c r="I48" s="24">
        <f t="shared" si="0"/>
        <v>22289000</v>
      </c>
    </row>
    <row r="49" spans="2:9">
      <c r="B49" s="30">
        <v>42433</v>
      </c>
      <c r="C49" s="27" t="s">
        <v>73</v>
      </c>
      <c r="D49" s="27" t="s">
        <v>74</v>
      </c>
      <c r="E49" s="27" t="s">
        <v>21</v>
      </c>
      <c r="F49" s="31" t="s">
        <v>22</v>
      </c>
      <c r="G49" s="24">
        <v>1</v>
      </c>
      <c r="H49" s="24">
        <v>1457000</v>
      </c>
      <c r="I49" s="24">
        <f t="shared" si="0"/>
        <v>1457000</v>
      </c>
    </row>
    <row r="50" spans="2:9">
      <c r="B50" s="30">
        <v>42433</v>
      </c>
      <c r="C50" s="27" t="s">
        <v>75</v>
      </c>
      <c r="D50" s="27" t="s">
        <v>76</v>
      </c>
      <c r="E50" s="27" t="s">
        <v>21</v>
      </c>
      <c r="F50" s="31" t="s">
        <v>33</v>
      </c>
      <c r="G50" s="24">
        <v>5300</v>
      </c>
      <c r="H50" s="24">
        <v>3885</v>
      </c>
      <c r="I50" s="24">
        <f t="shared" si="0"/>
        <v>20590500</v>
      </c>
    </row>
    <row r="51" spans="2:9">
      <c r="B51" s="30">
        <v>42433</v>
      </c>
      <c r="C51" s="27" t="s">
        <v>75</v>
      </c>
      <c r="D51" s="27" t="s">
        <v>76</v>
      </c>
      <c r="E51" s="27" t="s">
        <v>21</v>
      </c>
      <c r="F51" s="31" t="s">
        <v>22</v>
      </c>
      <c r="G51" s="24">
        <v>1</v>
      </c>
      <c r="H51" s="24">
        <v>1245500</v>
      </c>
      <c r="I51" s="24">
        <f t="shared" si="0"/>
        <v>1245500</v>
      </c>
    </row>
    <row r="52" spans="2:9">
      <c r="B52" s="30">
        <v>42433</v>
      </c>
      <c r="C52" s="27" t="s">
        <v>77</v>
      </c>
      <c r="D52" s="27" t="s">
        <v>78</v>
      </c>
      <c r="E52" s="27" t="s">
        <v>21</v>
      </c>
      <c r="F52" s="31" t="s">
        <v>33</v>
      </c>
      <c r="G52" s="24">
        <v>5200</v>
      </c>
      <c r="H52" s="24">
        <v>3885</v>
      </c>
      <c r="I52" s="48">
        <f t="shared" si="0"/>
        <v>20202000</v>
      </c>
    </row>
    <row r="53" spans="2:9">
      <c r="B53" s="30">
        <v>42433</v>
      </c>
      <c r="C53" s="27" t="s">
        <v>77</v>
      </c>
      <c r="D53" s="27" t="s">
        <v>78</v>
      </c>
      <c r="E53" s="27" t="s">
        <v>21</v>
      </c>
      <c r="F53" s="31" t="s">
        <v>22</v>
      </c>
      <c r="G53" s="24">
        <v>1</v>
      </c>
      <c r="H53" s="24">
        <v>1222000</v>
      </c>
      <c r="I53" s="24">
        <f t="shared" si="0"/>
        <v>1222000</v>
      </c>
    </row>
    <row r="54" spans="2:9">
      <c r="B54" s="30">
        <v>42430</v>
      </c>
      <c r="C54" s="27" t="s">
        <v>79</v>
      </c>
      <c r="D54" s="27" t="s">
        <v>80</v>
      </c>
      <c r="E54" s="27" t="s">
        <v>21</v>
      </c>
      <c r="F54" s="31" t="s">
        <v>19</v>
      </c>
      <c r="G54" s="24">
        <v>6200</v>
      </c>
      <c r="H54" s="24">
        <v>3595</v>
      </c>
      <c r="I54" s="24">
        <f t="shared" si="0"/>
        <v>22289000</v>
      </c>
    </row>
    <row r="55" spans="2:9">
      <c r="B55" s="30">
        <v>42430</v>
      </c>
      <c r="C55" s="27" t="s">
        <v>79</v>
      </c>
      <c r="D55" s="27" t="s">
        <v>80</v>
      </c>
      <c r="E55" s="27" t="s">
        <v>21</v>
      </c>
      <c r="F55" s="31" t="s">
        <v>22</v>
      </c>
      <c r="G55" s="24">
        <v>1</v>
      </c>
      <c r="H55" s="24">
        <v>1457000</v>
      </c>
      <c r="I55" s="24">
        <f t="shared" si="0"/>
        <v>1457000</v>
      </c>
    </row>
    <row r="56" spans="2:9">
      <c r="B56" s="30">
        <v>42430</v>
      </c>
      <c r="C56" s="27" t="s">
        <v>81</v>
      </c>
      <c r="D56" s="27" t="s">
        <v>82</v>
      </c>
      <c r="E56" s="27" t="s">
        <v>21</v>
      </c>
      <c r="F56" s="31" t="s">
        <v>33</v>
      </c>
      <c r="G56" s="24">
        <v>5300</v>
      </c>
      <c r="H56" s="24">
        <v>3885</v>
      </c>
      <c r="I56" s="24">
        <f t="shared" si="0"/>
        <v>20590500</v>
      </c>
    </row>
    <row r="57" spans="2:9">
      <c r="B57" s="30">
        <v>42430</v>
      </c>
      <c r="C57" s="27" t="s">
        <v>81</v>
      </c>
      <c r="D57" s="27" t="s">
        <v>82</v>
      </c>
      <c r="E57" s="27" t="s">
        <v>21</v>
      </c>
      <c r="F57" s="31" t="s">
        <v>22</v>
      </c>
      <c r="G57" s="24">
        <v>1</v>
      </c>
      <c r="H57" s="24">
        <v>1245500</v>
      </c>
      <c r="I57" s="24">
        <f t="shared" si="0"/>
        <v>1245500</v>
      </c>
    </row>
    <row r="58" spans="2:9">
      <c r="B58" s="30">
        <v>42430</v>
      </c>
      <c r="C58" s="27" t="s">
        <v>83</v>
      </c>
      <c r="D58" s="27" t="s">
        <v>84</v>
      </c>
      <c r="E58" s="27" t="s">
        <v>21</v>
      </c>
      <c r="F58" s="31" t="s">
        <v>14</v>
      </c>
      <c r="G58" s="24">
        <v>5200</v>
      </c>
      <c r="H58" s="24">
        <v>3380</v>
      </c>
      <c r="I58" s="24">
        <f t="shared" si="0"/>
        <v>17576000</v>
      </c>
    </row>
    <row r="59" spans="2:9">
      <c r="B59" s="30">
        <v>42430</v>
      </c>
      <c r="C59" s="27" t="s">
        <v>83</v>
      </c>
      <c r="D59" s="27" t="s">
        <v>84</v>
      </c>
      <c r="E59" s="27" t="s">
        <v>21</v>
      </c>
      <c r="F59" s="31" t="s">
        <v>22</v>
      </c>
      <c r="G59" s="24">
        <v>1</v>
      </c>
      <c r="H59" s="24">
        <v>1222000</v>
      </c>
      <c r="I59" s="24">
        <f t="shared" si="0"/>
        <v>1222000</v>
      </c>
    </row>
    <row r="60" spans="2:9">
      <c r="B60" s="30">
        <v>42433</v>
      </c>
      <c r="C60" s="27" t="s">
        <v>88</v>
      </c>
      <c r="D60" s="27" t="s">
        <v>89</v>
      </c>
      <c r="E60" s="27" t="s">
        <v>13</v>
      </c>
      <c r="F60" s="31" t="s">
        <v>19</v>
      </c>
      <c r="G60" s="24">
        <v>16600</v>
      </c>
      <c r="H60" s="24">
        <v>3410</v>
      </c>
      <c r="I60" s="24">
        <f t="shared" si="0"/>
        <v>56606000</v>
      </c>
    </row>
    <row r="61" spans="2:9">
      <c r="B61" s="30">
        <v>42436</v>
      </c>
      <c r="C61" s="27" t="s">
        <v>106</v>
      </c>
      <c r="D61" s="27" t="s">
        <v>107</v>
      </c>
      <c r="E61" s="27" t="s">
        <v>20</v>
      </c>
      <c r="F61" s="31" t="s">
        <v>19</v>
      </c>
      <c r="G61" s="24">
        <v>10000</v>
      </c>
      <c r="H61" s="24">
        <v>3595</v>
      </c>
      <c r="I61" s="24">
        <f t="shared" si="0"/>
        <v>35950000</v>
      </c>
    </row>
    <row r="62" spans="2:9">
      <c r="B62" s="30">
        <v>42436</v>
      </c>
      <c r="C62" s="27" t="s">
        <v>106</v>
      </c>
      <c r="D62" s="27" t="s">
        <v>107</v>
      </c>
      <c r="E62" s="27" t="s">
        <v>20</v>
      </c>
      <c r="F62" s="31" t="s">
        <v>14</v>
      </c>
      <c r="G62" s="24">
        <v>25000</v>
      </c>
      <c r="H62" s="24">
        <v>3380</v>
      </c>
      <c r="I62" s="24">
        <f t="shared" si="0"/>
        <v>84500000</v>
      </c>
    </row>
    <row r="63" spans="2:9">
      <c r="B63" s="30">
        <v>42436</v>
      </c>
      <c r="C63" s="27" t="s">
        <v>99</v>
      </c>
      <c r="D63" s="27" t="s">
        <v>100</v>
      </c>
      <c r="E63" s="27" t="s">
        <v>20</v>
      </c>
      <c r="F63" s="31" t="s">
        <v>19</v>
      </c>
      <c r="G63" s="24">
        <v>21700</v>
      </c>
      <c r="H63" s="24">
        <v>3410</v>
      </c>
      <c r="I63" s="24">
        <f t="shared" si="0"/>
        <v>73997000</v>
      </c>
    </row>
    <row r="64" spans="2:9">
      <c r="B64" s="30">
        <v>42436</v>
      </c>
      <c r="C64" s="27" t="s">
        <v>108</v>
      </c>
      <c r="D64" s="27" t="s">
        <v>109</v>
      </c>
      <c r="E64" s="27" t="s">
        <v>27</v>
      </c>
      <c r="F64" s="31" t="s">
        <v>19</v>
      </c>
      <c r="G64" s="24">
        <v>4000</v>
      </c>
      <c r="H64" s="24">
        <v>3595</v>
      </c>
      <c r="I64" s="24">
        <f t="shared" si="0"/>
        <v>14380000</v>
      </c>
    </row>
    <row r="65" spans="2:9">
      <c r="B65" s="30">
        <v>42436</v>
      </c>
      <c r="C65" s="27" t="s">
        <v>108</v>
      </c>
      <c r="D65" s="27" t="s">
        <v>109</v>
      </c>
      <c r="E65" s="27" t="s">
        <v>27</v>
      </c>
      <c r="F65" s="31" t="s">
        <v>33</v>
      </c>
      <c r="G65" s="24">
        <v>5000</v>
      </c>
      <c r="H65" s="24">
        <v>3885</v>
      </c>
      <c r="I65" s="24">
        <f t="shared" si="0"/>
        <v>19425000</v>
      </c>
    </row>
    <row r="66" spans="2:9">
      <c r="B66" s="30">
        <v>42436</v>
      </c>
      <c r="C66" s="27" t="s">
        <v>166</v>
      </c>
      <c r="D66" s="27" t="s">
        <v>167</v>
      </c>
      <c r="E66" s="27" t="s">
        <v>27</v>
      </c>
      <c r="F66" s="31" t="s">
        <v>168</v>
      </c>
      <c r="G66" s="24">
        <v>15300</v>
      </c>
      <c r="H66" s="24">
        <v>3595</v>
      </c>
      <c r="I66" s="24">
        <f t="shared" si="0"/>
        <v>55003500</v>
      </c>
    </row>
    <row r="67" spans="2:9">
      <c r="B67" s="30">
        <v>42436</v>
      </c>
      <c r="C67" s="27" t="s">
        <v>110</v>
      </c>
      <c r="D67" s="27" t="s">
        <v>111</v>
      </c>
      <c r="E67" s="27" t="s">
        <v>13</v>
      </c>
      <c r="F67" s="31" t="s">
        <v>19</v>
      </c>
      <c r="G67" s="24">
        <v>5200</v>
      </c>
      <c r="H67" s="24">
        <v>3595</v>
      </c>
      <c r="I67" s="24">
        <f t="shared" si="0"/>
        <v>18694000</v>
      </c>
    </row>
    <row r="68" spans="2:9">
      <c r="B68" s="30">
        <v>42436</v>
      </c>
      <c r="C68" s="27" t="s">
        <v>110</v>
      </c>
      <c r="D68" s="27" t="s">
        <v>111</v>
      </c>
      <c r="E68" s="27" t="s">
        <v>13</v>
      </c>
      <c r="F68" s="31" t="s">
        <v>14</v>
      </c>
      <c r="G68" s="24">
        <v>5400</v>
      </c>
      <c r="H68" s="24">
        <v>3380</v>
      </c>
      <c r="I68" s="24">
        <f t="shared" si="0"/>
        <v>18252000</v>
      </c>
    </row>
    <row r="69" spans="2:9">
      <c r="B69" s="30">
        <v>42436</v>
      </c>
      <c r="C69" s="27" t="s">
        <v>110</v>
      </c>
      <c r="D69" s="27" t="s">
        <v>111</v>
      </c>
      <c r="E69" s="27" t="s">
        <v>13</v>
      </c>
      <c r="F69" s="31" t="s">
        <v>33</v>
      </c>
      <c r="G69" s="24">
        <v>5200</v>
      </c>
      <c r="H69" s="24">
        <v>3885</v>
      </c>
      <c r="I69" s="24">
        <f t="shared" si="0"/>
        <v>20202000</v>
      </c>
    </row>
    <row r="70" spans="2:9">
      <c r="B70" s="30">
        <v>42436</v>
      </c>
      <c r="C70" s="27" t="s">
        <v>112</v>
      </c>
      <c r="D70" s="27" t="s">
        <v>113</v>
      </c>
      <c r="E70" s="27" t="s">
        <v>13</v>
      </c>
      <c r="F70" s="31" t="s">
        <v>19</v>
      </c>
      <c r="G70" s="24">
        <v>5300</v>
      </c>
      <c r="H70" s="24">
        <v>3595</v>
      </c>
      <c r="I70" s="24">
        <f t="shared" si="0"/>
        <v>19053500</v>
      </c>
    </row>
    <row r="71" spans="2:9">
      <c r="B71" s="30">
        <v>42436</v>
      </c>
      <c r="C71" s="27" t="s">
        <v>112</v>
      </c>
      <c r="D71" s="27" t="s">
        <v>113</v>
      </c>
      <c r="E71" s="27" t="s">
        <v>13</v>
      </c>
      <c r="F71" s="31" t="s">
        <v>14</v>
      </c>
      <c r="G71" s="24">
        <v>6200</v>
      </c>
      <c r="H71" s="24">
        <v>3380</v>
      </c>
      <c r="I71" s="24">
        <f t="shared" si="0"/>
        <v>20956000</v>
      </c>
    </row>
    <row r="72" spans="2:9">
      <c r="B72" s="30">
        <v>42436</v>
      </c>
      <c r="C72" s="27" t="s">
        <v>112</v>
      </c>
      <c r="D72" s="27" t="s">
        <v>113</v>
      </c>
      <c r="E72" s="27" t="s">
        <v>13</v>
      </c>
      <c r="F72" s="31" t="s">
        <v>33</v>
      </c>
      <c r="G72" s="24">
        <v>4000</v>
      </c>
      <c r="H72" s="24">
        <v>3885</v>
      </c>
      <c r="I72" s="24">
        <f t="shared" ref="I72:I135" si="1">G72*H72</f>
        <v>15540000</v>
      </c>
    </row>
    <row r="73" spans="2:9">
      <c r="B73" s="30">
        <v>42437</v>
      </c>
      <c r="C73" s="27" t="s">
        <v>118</v>
      </c>
      <c r="D73" s="27" t="s">
        <v>119</v>
      </c>
      <c r="E73" s="27" t="s">
        <v>27</v>
      </c>
      <c r="F73" s="31" t="s">
        <v>19</v>
      </c>
      <c r="G73" s="24">
        <v>4500</v>
      </c>
      <c r="H73" s="24">
        <v>3595</v>
      </c>
      <c r="I73" s="24">
        <f t="shared" si="1"/>
        <v>16177500</v>
      </c>
    </row>
    <row r="74" spans="2:9">
      <c r="B74" s="30">
        <v>42437</v>
      </c>
      <c r="C74" s="27" t="s">
        <v>118</v>
      </c>
      <c r="D74" s="27" t="s">
        <v>119</v>
      </c>
      <c r="E74" s="27" t="s">
        <v>27</v>
      </c>
      <c r="F74" s="31" t="s">
        <v>33</v>
      </c>
      <c r="G74" s="24">
        <v>7200</v>
      </c>
      <c r="H74" s="24">
        <v>3885</v>
      </c>
      <c r="I74" s="24">
        <f t="shared" si="1"/>
        <v>27972000</v>
      </c>
    </row>
    <row r="75" spans="2:9">
      <c r="B75" s="30">
        <v>42437</v>
      </c>
      <c r="C75" s="27" t="s">
        <v>118</v>
      </c>
      <c r="D75" s="27" t="s">
        <v>119</v>
      </c>
      <c r="E75" s="27" t="s">
        <v>27</v>
      </c>
      <c r="F75" s="31" t="s">
        <v>41</v>
      </c>
      <c r="G75" s="24">
        <v>4300</v>
      </c>
      <c r="H75" s="24">
        <v>4715</v>
      </c>
      <c r="I75" s="24">
        <f t="shared" si="1"/>
        <v>20274500</v>
      </c>
    </row>
    <row r="76" spans="2:9">
      <c r="B76" s="30">
        <v>42437</v>
      </c>
      <c r="C76" s="27" t="s">
        <v>120</v>
      </c>
      <c r="D76" s="27" t="s">
        <v>121</v>
      </c>
      <c r="E76" s="27" t="s">
        <v>27</v>
      </c>
      <c r="F76" s="31" t="s">
        <v>19</v>
      </c>
      <c r="G76" s="24">
        <v>5300</v>
      </c>
      <c r="H76" s="24">
        <v>3595</v>
      </c>
      <c r="I76" s="24">
        <f t="shared" si="1"/>
        <v>19053500</v>
      </c>
    </row>
    <row r="77" spans="2:9">
      <c r="B77" s="30">
        <v>42437</v>
      </c>
      <c r="C77" s="27" t="s">
        <v>120</v>
      </c>
      <c r="D77" s="27" t="s">
        <v>121</v>
      </c>
      <c r="E77" s="27" t="s">
        <v>27</v>
      </c>
      <c r="F77" s="31" t="s">
        <v>14</v>
      </c>
      <c r="G77" s="24">
        <v>10000</v>
      </c>
      <c r="H77" s="24">
        <v>3380</v>
      </c>
      <c r="I77" s="24">
        <f t="shared" si="1"/>
        <v>33800000</v>
      </c>
    </row>
    <row r="78" spans="2:9">
      <c r="B78" s="30">
        <v>42437</v>
      </c>
      <c r="C78" s="27" t="s">
        <v>116</v>
      </c>
      <c r="D78" s="27" t="s">
        <v>117</v>
      </c>
      <c r="E78" s="27" t="s">
        <v>20</v>
      </c>
      <c r="F78" s="31" t="s">
        <v>19</v>
      </c>
      <c r="G78" s="24">
        <v>6000</v>
      </c>
      <c r="H78" s="24">
        <v>3595</v>
      </c>
      <c r="I78" s="24">
        <f t="shared" si="1"/>
        <v>21570000</v>
      </c>
    </row>
    <row r="79" spans="2:9">
      <c r="B79" s="30">
        <v>42437</v>
      </c>
      <c r="C79" s="27" t="s">
        <v>116</v>
      </c>
      <c r="D79" s="27" t="s">
        <v>117</v>
      </c>
      <c r="E79" s="27" t="s">
        <v>20</v>
      </c>
      <c r="F79" s="31" t="s">
        <v>33</v>
      </c>
      <c r="G79" s="24">
        <v>6000</v>
      </c>
      <c r="H79" s="24">
        <v>3885</v>
      </c>
      <c r="I79" s="24">
        <f t="shared" si="1"/>
        <v>23310000</v>
      </c>
    </row>
    <row r="80" spans="2:9">
      <c r="B80" s="30">
        <v>42437</v>
      </c>
      <c r="C80" s="27" t="s">
        <v>122</v>
      </c>
      <c r="D80" s="27" t="s">
        <v>123</v>
      </c>
      <c r="E80" s="27" t="s">
        <v>38</v>
      </c>
      <c r="F80" s="31" t="s">
        <v>14</v>
      </c>
      <c r="G80" s="24">
        <v>5000</v>
      </c>
      <c r="H80" s="24">
        <v>3380</v>
      </c>
      <c r="I80" s="24">
        <f t="shared" si="1"/>
        <v>16900000</v>
      </c>
    </row>
    <row r="81" spans="2:9">
      <c r="B81" s="30">
        <v>42437</v>
      </c>
      <c r="C81" s="27" t="s">
        <v>124</v>
      </c>
      <c r="D81" s="27" t="s">
        <v>125</v>
      </c>
      <c r="E81" s="27" t="s">
        <v>21</v>
      </c>
      <c r="F81" s="31" t="s">
        <v>19</v>
      </c>
      <c r="G81" s="24">
        <v>5200</v>
      </c>
      <c r="H81" s="24">
        <v>3595</v>
      </c>
      <c r="I81" s="24">
        <f t="shared" si="1"/>
        <v>18694000</v>
      </c>
    </row>
    <row r="82" spans="2:9">
      <c r="B82" s="30">
        <v>42437</v>
      </c>
      <c r="C82" s="27" t="s">
        <v>124</v>
      </c>
      <c r="D82" s="27" t="s">
        <v>125</v>
      </c>
      <c r="E82" s="27" t="s">
        <v>21</v>
      </c>
      <c r="F82" s="31" t="s">
        <v>22</v>
      </c>
      <c r="G82" s="24">
        <v>1</v>
      </c>
      <c r="H82" s="24">
        <v>1222000</v>
      </c>
      <c r="I82" s="24">
        <f t="shared" si="1"/>
        <v>1222000</v>
      </c>
    </row>
    <row r="83" spans="2:9">
      <c r="B83" s="30">
        <v>42437</v>
      </c>
      <c r="C83" s="27" t="s">
        <v>126</v>
      </c>
      <c r="D83" s="27" t="s">
        <v>127</v>
      </c>
      <c r="E83" s="27" t="s">
        <v>21</v>
      </c>
      <c r="F83" s="31" t="s">
        <v>33</v>
      </c>
      <c r="G83" s="24">
        <v>5300</v>
      </c>
      <c r="H83" s="24">
        <v>3885</v>
      </c>
      <c r="I83" s="24">
        <f t="shared" si="1"/>
        <v>20590500</v>
      </c>
    </row>
    <row r="84" spans="2:9">
      <c r="B84" s="30">
        <v>42437</v>
      </c>
      <c r="C84" s="27" t="s">
        <v>126</v>
      </c>
      <c r="D84" s="27" t="s">
        <v>127</v>
      </c>
      <c r="E84" s="27" t="s">
        <v>21</v>
      </c>
      <c r="F84" s="31" t="s">
        <v>22</v>
      </c>
      <c r="G84" s="24">
        <v>1</v>
      </c>
      <c r="H84" s="24">
        <v>1245500</v>
      </c>
      <c r="I84" s="24">
        <f t="shared" si="1"/>
        <v>1245500</v>
      </c>
    </row>
    <row r="85" spans="2:9">
      <c r="B85" s="30">
        <v>42437</v>
      </c>
      <c r="C85" s="27" t="s">
        <v>128</v>
      </c>
      <c r="D85" s="27" t="s">
        <v>129</v>
      </c>
      <c r="E85" s="27" t="s">
        <v>21</v>
      </c>
      <c r="F85" s="31" t="s">
        <v>33</v>
      </c>
      <c r="G85" s="24">
        <v>6200</v>
      </c>
      <c r="H85" s="24">
        <v>3885</v>
      </c>
      <c r="I85" s="24">
        <f t="shared" si="1"/>
        <v>24087000</v>
      </c>
    </row>
    <row r="86" spans="2:9">
      <c r="B86" s="30">
        <v>42437</v>
      </c>
      <c r="C86" s="27" t="s">
        <v>128</v>
      </c>
      <c r="D86" s="27" t="s">
        <v>129</v>
      </c>
      <c r="E86" s="27" t="s">
        <v>21</v>
      </c>
      <c r="F86" s="31" t="s">
        <v>22</v>
      </c>
      <c r="G86" s="24">
        <v>1</v>
      </c>
      <c r="H86" s="24">
        <v>1457000</v>
      </c>
      <c r="I86" s="24">
        <f t="shared" si="1"/>
        <v>1457000</v>
      </c>
    </row>
    <row r="87" spans="2:9">
      <c r="B87" s="30">
        <v>42437</v>
      </c>
      <c r="C87" s="27" t="s">
        <v>130</v>
      </c>
      <c r="D87" s="27" t="s">
        <v>131</v>
      </c>
      <c r="E87" s="27" t="s">
        <v>27</v>
      </c>
      <c r="F87" s="31" t="s">
        <v>14</v>
      </c>
      <c r="G87" s="24">
        <v>5000</v>
      </c>
      <c r="H87" s="24">
        <v>3380</v>
      </c>
      <c r="I87" s="24">
        <f t="shared" si="1"/>
        <v>16900000</v>
      </c>
    </row>
    <row r="88" spans="2:9">
      <c r="B88" s="30">
        <v>42437</v>
      </c>
      <c r="C88" s="27" t="s">
        <v>130</v>
      </c>
      <c r="D88" s="27" t="s">
        <v>131</v>
      </c>
      <c r="E88" s="27" t="s">
        <v>27</v>
      </c>
      <c r="F88" s="31" t="s">
        <v>33</v>
      </c>
      <c r="G88" s="24">
        <v>4000</v>
      </c>
      <c r="H88" s="24">
        <v>3885</v>
      </c>
      <c r="I88" s="24">
        <f t="shared" si="1"/>
        <v>15540000</v>
      </c>
    </row>
    <row r="89" spans="2:9">
      <c r="B89" s="30">
        <v>42438</v>
      </c>
      <c r="C89" s="27" t="s">
        <v>103</v>
      </c>
      <c r="D89" s="27" t="s">
        <v>104</v>
      </c>
      <c r="E89" s="27" t="s">
        <v>20</v>
      </c>
      <c r="F89" s="31" t="s">
        <v>19</v>
      </c>
      <c r="G89" s="24">
        <v>35000</v>
      </c>
      <c r="H89" s="24">
        <v>3410</v>
      </c>
      <c r="I89" s="24">
        <f t="shared" si="1"/>
        <v>119350000</v>
      </c>
    </row>
    <row r="90" spans="2:9">
      <c r="B90" s="30">
        <v>42438</v>
      </c>
      <c r="C90" s="27" t="s">
        <v>132</v>
      </c>
      <c r="D90" s="27" t="s">
        <v>133</v>
      </c>
      <c r="E90" s="27" t="s">
        <v>20</v>
      </c>
      <c r="F90" s="31" t="s">
        <v>19</v>
      </c>
      <c r="G90" s="24">
        <v>15000</v>
      </c>
      <c r="H90" s="24">
        <v>3595</v>
      </c>
      <c r="I90" s="24">
        <f t="shared" si="1"/>
        <v>53925000</v>
      </c>
    </row>
    <row r="91" spans="2:9">
      <c r="B91" s="30">
        <v>42438</v>
      </c>
      <c r="C91" s="27" t="s">
        <v>132</v>
      </c>
      <c r="D91" s="27" t="s">
        <v>133</v>
      </c>
      <c r="E91" s="27" t="s">
        <v>20</v>
      </c>
      <c r="F91" s="31" t="s">
        <v>14</v>
      </c>
      <c r="G91" s="24">
        <v>20000</v>
      </c>
      <c r="H91" s="24">
        <v>3380</v>
      </c>
      <c r="I91" s="24">
        <f t="shared" si="1"/>
        <v>67600000</v>
      </c>
    </row>
    <row r="92" spans="2:9">
      <c r="B92" s="30">
        <v>42437</v>
      </c>
      <c r="C92" s="27" t="s">
        <v>101</v>
      </c>
      <c r="D92" s="27" t="s">
        <v>102</v>
      </c>
      <c r="E92" s="27" t="s">
        <v>13</v>
      </c>
      <c r="F92" s="31" t="s">
        <v>19</v>
      </c>
      <c r="G92" s="24">
        <v>8300</v>
      </c>
      <c r="H92" s="24">
        <v>3410</v>
      </c>
      <c r="I92" s="24">
        <f t="shared" si="1"/>
        <v>28303000</v>
      </c>
    </row>
    <row r="93" spans="2:9">
      <c r="B93" s="30">
        <v>42435</v>
      </c>
      <c r="C93" s="27" t="s">
        <v>114</v>
      </c>
      <c r="D93" s="27" t="s">
        <v>115</v>
      </c>
      <c r="E93" s="27" t="s">
        <v>13</v>
      </c>
      <c r="F93" s="31" t="s">
        <v>14</v>
      </c>
      <c r="G93" s="24">
        <v>4100</v>
      </c>
      <c r="H93" s="24">
        <v>3380</v>
      </c>
      <c r="I93" s="24">
        <f t="shared" si="1"/>
        <v>13858000</v>
      </c>
    </row>
    <row r="94" spans="2:9">
      <c r="B94" s="30">
        <v>42435</v>
      </c>
      <c r="C94" s="27" t="s">
        <v>114</v>
      </c>
      <c r="D94" s="27" t="s">
        <v>115</v>
      </c>
      <c r="E94" s="27" t="s">
        <v>13</v>
      </c>
      <c r="F94" s="31" t="s">
        <v>33</v>
      </c>
      <c r="G94" s="24">
        <v>4200</v>
      </c>
      <c r="H94" s="24">
        <v>3885</v>
      </c>
      <c r="I94" s="24">
        <f t="shared" si="1"/>
        <v>16317000</v>
      </c>
    </row>
    <row r="95" spans="2:9">
      <c r="B95" s="30">
        <v>42438</v>
      </c>
      <c r="C95" s="27" t="s">
        <v>134</v>
      </c>
      <c r="D95" s="27" t="s">
        <v>135</v>
      </c>
      <c r="E95" s="27" t="s">
        <v>38</v>
      </c>
      <c r="F95" s="31" t="s">
        <v>19</v>
      </c>
      <c r="G95" s="24">
        <v>5000</v>
      </c>
      <c r="H95" s="24">
        <v>3595</v>
      </c>
      <c r="I95" s="24">
        <f t="shared" si="1"/>
        <v>17975000</v>
      </c>
    </row>
    <row r="96" spans="2:9">
      <c r="B96" s="30">
        <v>42438</v>
      </c>
      <c r="C96" s="27" t="s">
        <v>134</v>
      </c>
      <c r="D96" s="27" t="s">
        <v>135</v>
      </c>
      <c r="E96" s="27" t="s">
        <v>38</v>
      </c>
      <c r="F96" s="31" t="s">
        <v>33</v>
      </c>
      <c r="G96" s="24">
        <v>15000</v>
      </c>
      <c r="H96" s="24">
        <v>3885</v>
      </c>
      <c r="I96" s="24">
        <f t="shared" si="1"/>
        <v>58275000</v>
      </c>
    </row>
    <row r="97" spans="2:9">
      <c r="B97" s="30">
        <v>42438</v>
      </c>
      <c r="C97" s="27" t="s">
        <v>134</v>
      </c>
      <c r="D97" s="27" t="s">
        <v>135</v>
      </c>
      <c r="E97" s="27" t="s">
        <v>38</v>
      </c>
      <c r="F97" s="31" t="s">
        <v>22</v>
      </c>
      <c r="G97" s="24">
        <v>1</v>
      </c>
      <c r="H97" s="24">
        <v>4700000</v>
      </c>
      <c r="I97" s="24">
        <f t="shared" si="1"/>
        <v>4700000</v>
      </c>
    </row>
    <row r="98" spans="2:9">
      <c r="B98" s="30">
        <v>42438</v>
      </c>
      <c r="C98" s="27" t="s">
        <v>136</v>
      </c>
      <c r="D98" s="27" t="s">
        <v>137</v>
      </c>
      <c r="E98" s="27" t="s">
        <v>13</v>
      </c>
      <c r="F98" s="31" t="s">
        <v>19</v>
      </c>
      <c r="G98" s="24">
        <v>9300</v>
      </c>
      <c r="H98" s="24">
        <v>3595</v>
      </c>
      <c r="I98" s="24">
        <f t="shared" si="1"/>
        <v>33433500</v>
      </c>
    </row>
    <row r="99" spans="2:9">
      <c r="B99" s="30">
        <v>42438</v>
      </c>
      <c r="C99" s="27" t="s">
        <v>138</v>
      </c>
      <c r="D99" s="27" t="s">
        <v>139</v>
      </c>
      <c r="E99" s="27" t="s">
        <v>13</v>
      </c>
      <c r="F99" s="31" t="s">
        <v>19</v>
      </c>
      <c r="G99" s="24">
        <v>5400</v>
      </c>
      <c r="H99" s="24">
        <v>3595</v>
      </c>
      <c r="I99" s="24">
        <f t="shared" si="1"/>
        <v>19413000</v>
      </c>
    </row>
    <row r="100" spans="2:9">
      <c r="B100" s="30">
        <v>42438</v>
      </c>
      <c r="C100" s="27" t="s">
        <v>138</v>
      </c>
      <c r="D100" s="27" t="s">
        <v>139</v>
      </c>
      <c r="E100" s="27" t="s">
        <v>13</v>
      </c>
      <c r="F100" s="31" t="s">
        <v>14</v>
      </c>
      <c r="G100" s="24">
        <v>5200</v>
      </c>
      <c r="H100" s="24">
        <v>3380</v>
      </c>
      <c r="I100" s="24">
        <f t="shared" si="1"/>
        <v>17576000</v>
      </c>
    </row>
    <row r="101" spans="2:9">
      <c r="B101" s="30">
        <v>42438</v>
      </c>
      <c r="C101" s="27" t="s">
        <v>138</v>
      </c>
      <c r="D101" s="27" t="s">
        <v>139</v>
      </c>
      <c r="E101" s="27" t="s">
        <v>13</v>
      </c>
      <c r="F101" s="31" t="s">
        <v>33</v>
      </c>
      <c r="G101" s="24">
        <v>5200</v>
      </c>
      <c r="H101" s="24">
        <v>3885</v>
      </c>
      <c r="I101" s="24">
        <f t="shared" si="1"/>
        <v>20202000</v>
      </c>
    </row>
    <row r="102" spans="2:9">
      <c r="B102" s="30">
        <v>42439</v>
      </c>
      <c r="C102" s="27" t="s">
        <v>140</v>
      </c>
      <c r="D102" s="27" t="s">
        <v>141</v>
      </c>
      <c r="E102" s="27" t="s">
        <v>13</v>
      </c>
      <c r="F102" s="31" t="s">
        <v>19</v>
      </c>
      <c r="G102" s="24">
        <v>5400</v>
      </c>
      <c r="H102" s="24">
        <v>3595</v>
      </c>
      <c r="I102" s="24">
        <f t="shared" si="1"/>
        <v>19413000</v>
      </c>
    </row>
    <row r="103" spans="2:9">
      <c r="B103" s="30">
        <v>42439</v>
      </c>
      <c r="C103" s="27" t="s">
        <v>140</v>
      </c>
      <c r="D103" s="27" t="s">
        <v>141</v>
      </c>
      <c r="E103" s="27" t="s">
        <v>13</v>
      </c>
      <c r="F103" s="31" t="s">
        <v>14</v>
      </c>
      <c r="G103" s="24">
        <v>5200</v>
      </c>
      <c r="H103" s="24">
        <v>3380</v>
      </c>
      <c r="I103" s="24">
        <f t="shared" si="1"/>
        <v>17576000</v>
      </c>
    </row>
    <row r="104" spans="2:9">
      <c r="B104" s="30">
        <v>42439</v>
      </c>
      <c r="C104" s="27" t="s">
        <v>140</v>
      </c>
      <c r="D104" s="27" t="s">
        <v>141</v>
      </c>
      <c r="E104" s="27" t="s">
        <v>13</v>
      </c>
      <c r="F104" s="31" t="s">
        <v>33</v>
      </c>
      <c r="G104" s="24">
        <v>5200</v>
      </c>
      <c r="H104" s="24">
        <v>3885</v>
      </c>
      <c r="I104" s="24">
        <f t="shared" si="1"/>
        <v>20202000</v>
      </c>
    </row>
    <row r="105" spans="2:9">
      <c r="B105" s="30">
        <v>42439</v>
      </c>
      <c r="C105" s="27" t="s">
        <v>142</v>
      </c>
      <c r="D105" s="27" t="s">
        <v>143</v>
      </c>
      <c r="E105" s="27" t="s">
        <v>13</v>
      </c>
      <c r="F105" s="31" t="s">
        <v>33</v>
      </c>
      <c r="G105" s="24">
        <v>15500</v>
      </c>
      <c r="H105" s="24">
        <v>3885</v>
      </c>
      <c r="I105" s="24">
        <f t="shared" si="1"/>
        <v>60217500</v>
      </c>
    </row>
    <row r="106" spans="2:9">
      <c r="B106" s="30">
        <v>42440</v>
      </c>
      <c r="C106" s="27" t="s">
        <v>95</v>
      </c>
      <c r="D106" s="27" t="s">
        <v>96</v>
      </c>
      <c r="E106" s="27" t="s">
        <v>27</v>
      </c>
      <c r="F106" s="31" t="s">
        <v>19</v>
      </c>
      <c r="G106" s="24">
        <v>9300</v>
      </c>
      <c r="H106" s="24">
        <v>3645</v>
      </c>
      <c r="I106" s="24">
        <f t="shared" si="1"/>
        <v>33898500</v>
      </c>
    </row>
    <row r="107" spans="2:9">
      <c r="B107" s="30">
        <v>42440</v>
      </c>
      <c r="C107" s="27" t="s">
        <v>95</v>
      </c>
      <c r="D107" s="27" t="s">
        <v>96</v>
      </c>
      <c r="E107" s="27" t="s">
        <v>27</v>
      </c>
      <c r="F107" s="31" t="s">
        <v>14</v>
      </c>
      <c r="G107" s="24">
        <v>10300</v>
      </c>
      <c r="H107" s="24">
        <v>3200</v>
      </c>
      <c r="I107" s="24">
        <f t="shared" si="1"/>
        <v>32960000</v>
      </c>
    </row>
    <row r="108" spans="2:9">
      <c r="B108" s="30">
        <v>42440</v>
      </c>
      <c r="C108" s="27" t="s">
        <v>95</v>
      </c>
      <c r="D108" s="27" t="s">
        <v>96</v>
      </c>
      <c r="E108" s="27" t="s">
        <v>27</v>
      </c>
      <c r="F108" s="31" t="s">
        <v>33</v>
      </c>
      <c r="G108" s="24">
        <v>11700</v>
      </c>
      <c r="H108" s="24">
        <v>3750</v>
      </c>
      <c r="I108" s="24">
        <f t="shared" si="1"/>
        <v>43875000</v>
      </c>
    </row>
    <row r="109" spans="2:9">
      <c r="B109" s="30">
        <v>42440</v>
      </c>
      <c r="C109" s="27" t="s">
        <v>144</v>
      </c>
      <c r="D109" s="27" t="s">
        <v>145</v>
      </c>
      <c r="E109" s="27" t="s">
        <v>20</v>
      </c>
      <c r="F109" s="31" t="s">
        <v>14</v>
      </c>
      <c r="G109" s="24">
        <v>15800</v>
      </c>
      <c r="H109" s="24">
        <v>3380</v>
      </c>
      <c r="I109" s="24">
        <f t="shared" si="1"/>
        <v>53404000</v>
      </c>
    </row>
    <row r="110" spans="2:9">
      <c r="B110" s="30">
        <v>42440</v>
      </c>
      <c r="C110" s="27" t="s">
        <v>146</v>
      </c>
      <c r="D110" s="27" t="s">
        <v>147</v>
      </c>
      <c r="E110" s="27" t="s">
        <v>20</v>
      </c>
      <c r="F110" s="31" t="s">
        <v>19</v>
      </c>
      <c r="G110" s="24">
        <v>6000</v>
      </c>
      <c r="H110" s="24">
        <v>3595</v>
      </c>
      <c r="I110" s="24">
        <f t="shared" si="1"/>
        <v>21570000</v>
      </c>
    </row>
    <row r="111" spans="2:9">
      <c r="B111" s="30">
        <v>42440</v>
      </c>
      <c r="C111" s="27" t="s">
        <v>146</v>
      </c>
      <c r="D111" s="27" t="s">
        <v>147</v>
      </c>
      <c r="E111" s="27" t="s">
        <v>20</v>
      </c>
      <c r="F111" s="31" t="s">
        <v>14</v>
      </c>
      <c r="G111" s="24">
        <v>6000</v>
      </c>
      <c r="H111" s="24">
        <v>3380</v>
      </c>
      <c r="I111" s="24">
        <f t="shared" si="1"/>
        <v>20280000</v>
      </c>
    </row>
    <row r="112" spans="2:9">
      <c r="B112" s="30">
        <v>42440</v>
      </c>
      <c r="C112" s="27" t="s">
        <v>148</v>
      </c>
      <c r="D112" s="27" t="s">
        <v>149</v>
      </c>
      <c r="E112" s="27" t="s">
        <v>20</v>
      </c>
      <c r="F112" s="31" t="s">
        <v>19</v>
      </c>
      <c r="G112" s="24">
        <v>5900</v>
      </c>
      <c r="H112" s="24">
        <v>3595</v>
      </c>
      <c r="I112" s="24">
        <f t="shared" si="1"/>
        <v>21210500</v>
      </c>
    </row>
    <row r="113" spans="2:9">
      <c r="B113" s="30">
        <v>42440</v>
      </c>
      <c r="C113" s="27" t="s">
        <v>150</v>
      </c>
      <c r="D113" s="27" t="s">
        <v>151</v>
      </c>
      <c r="E113" s="27" t="s">
        <v>21</v>
      </c>
      <c r="F113" s="31" t="s">
        <v>60</v>
      </c>
      <c r="G113" s="24">
        <v>5200</v>
      </c>
      <c r="H113" s="24">
        <v>4050</v>
      </c>
      <c r="I113" s="24">
        <f t="shared" si="1"/>
        <v>21060000</v>
      </c>
    </row>
    <row r="114" spans="2:9">
      <c r="B114" s="30">
        <v>42440</v>
      </c>
      <c r="C114" s="27" t="s">
        <v>150</v>
      </c>
      <c r="D114" s="27" t="s">
        <v>151</v>
      </c>
      <c r="E114" s="27" t="s">
        <v>21</v>
      </c>
      <c r="F114" s="31" t="s">
        <v>14</v>
      </c>
      <c r="G114" s="24">
        <v>6200</v>
      </c>
      <c r="H114" s="24">
        <v>3380</v>
      </c>
      <c r="I114" s="24">
        <f t="shared" si="1"/>
        <v>20956000</v>
      </c>
    </row>
    <row r="115" spans="2:9">
      <c r="B115" s="30">
        <v>42440</v>
      </c>
      <c r="C115" s="27" t="s">
        <v>150</v>
      </c>
      <c r="D115" s="27" t="s">
        <v>151</v>
      </c>
      <c r="E115" s="27" t="s">
        <v>21</v>
      </c>
      <c r="F115" s="31" t="s">
        <v>22</v>
      </c>
      <c r="G115" s="24">
        <v>1</v>
      </c>
      <c r="H115" s="24">
        <v>2679000</v>
      </c>
      <c r="I115" s="24">
        <f t="shared" si="1"/>
        <v>2679000</v>
      </c>
    </row>
    <row r="116" spans="2:9">
      <c r="B116" s="30">
        <v>42440</v>
      </c>
      <c r="C116" s="27" t="s">
        <v>152</v>
      </c>
      <c r="D116" s="27" t="s">
        <v>153</v>
      </c>
      <c r="E116" s="27" t="s">
        <v>21</v>
      </c>
      <c r="F116" s="31" t="s">
        <v>33</v>
      </c>
      <c r="G116" s="24">
        <v>5300</v>
      </c>
      <c r="H116" s="24">
        <v>3885</v>
      </c>
      <c r="I116" s="24">
        <f t="shared" si="1"/>
        <v>20590500</v>
      </c>
    </row>
    <row r="117" spans="2:9">
      <c r="B117" s="30">
        <v>42440</v>
      </c>
      <c r="C117" s="27" t="s">
        <v>152</v>
      </c>
      <c r="D117" s="27" t="s">
        <v>153</v>
      </c>
      <c r="E117" s="27" t="s">
        <v>21</v>
      </c>
      <c r="F117" s="31" t="s">
        <v>22</v>
      </c>
      <c r="G117" s="24">
        <v>1</v>
      </c>
      <c r="H117" s="24">
        <v>1245500</v>
      </c>
      <c r="I117" s="24">
        <f t="shared" si="1"/>
        <v>1245500</v>
      </c>
    </row>
    <row r="118" spans="2:9">
      <c r="B118" s="30">
        <v>42440</v>
      </c>
      <c r="C118" s="27" t="s">
        <v>156</v>
      </c>
      <c r="D118" s="27" t="s">
        <v>157</v>
      </c>
      <c r="E118" s="27" t="s">
        <v>13</v>
      </c>
      <c r="F118" s="31" t="s">
        <v>33</v>
      </c>
      <c r="G118" s="24">
        <v>15500</v>
      </c>
      <c r="H118" s="24">
        <v>3885</v>
      </c>
      <c r="I118" s="24">
        <f t="shared" si="1"/>
        <v>60217500</v>
      </c>
    </row>
    <row r="119" spans="2:9">
      <c r="B119" s="30">
        <v>42443</v>
      </c>
      <c r="C119" s="27" t="s">
        <v>236</v>
      </c>
      <c r="D119" s="27" t="s">
        <v>237</v>
      </c>
      <c r="E119" s="27" t="s">
        <v>20</v>
      </c>
      <c r="F119" s="31" t="s">
        <v>19</v>
      </c>
      <c r="G119" s="24">
        <v>17900</v>
      </c>
      <c r="H119" s="24">
        <v>3410</v>
      </c>
      <c r="I119" s="24">
        <f t="shared" si="1"/>
        <v>61039000</v>
      </c>
    </row>
    <row r="120" spans="2:9">
      <c r="B120" s="30">
        <v>42443</v>
      </c>
      <c r="C120" s="27" t="s">
        <v>170</v>
      </c>
      <c r="D120" s="27" t="s">
        <v>171</v>
      </c>
      <c r="E120" s="27" t="s">
        <v>20</v>
      </c>
      <c r="F120" s="31" t="s">
        <v>14</v>
      </c>
      <c r="G120" s="24">
        <v>15800</v>
      </c>
      <c r="H120" s="24">
        <v>3380</v>
      </c>
      <c r="I120" s="24">
        <f t="shared" si="1"/>
        <v>53404000</v>
      </c>
    </row>
    <row r="121" spans="2:9">
      <c r="B121" s="30">
        <v>42443</v>
      </c>
      <c r="C121" s="27" t="s">
        <v>172</v>
      </c>
      <c r="D121" s="27" t="s">
        <v>173</v>
      </c>
      <c r="E121" s="27" t="s">
        <v>38</v>
      </c>
      <c r="F121" s="31" t="s">
        <v>19</v>
      </c>
      <c r="G121" s="24">
        <v>5000</v>
      </c>
      <c r="H121" s="24">
        <v>3595</v>
      </c>
      <c r="I121" s="24">
        <f t="shared" si="1"/>
        <v>17975000</v>
      </c>
    </row>
    <row r="122" spans="2:9">
      <c r="B122" s="30">
        <v>42443</v>
      </c>
      <c r="C122" s="27" t="s">
        <v>172</v>
      </c>
      <c r="D122" s="27" t="s">
        <v>173</v>
      </c>
      <c r="E122" s="27" t="s">
        <v>38</v>
      </c>
      <c r="F122" s="31" t="s">
        <v>33</v>
      </c>
      <c r="G122" s="24">
        <v>5000</v>
      </c>
      <c r="H122" s="24">
        <v>3885</v>
      </c>
      <c r="I122" s="24">
        <f t="shared" si="1"/>
        <v>19425000</v>
      </c>
    </row>
    <row r="123" spans="2:9">
      <c r="B123" s="30">
        <v>42443</v>
      </c>
      <c r="C123" s="27" t="s">
        <v>172</v>
      </c>
      <c r="D123" s="27" t="s">
        <v>173</v>
      </c>
      <c r="E123" s="27" t="s">
        <v>38</v>
      </c>
      <c r="F123" s="31" t="s">
        <v>41</v>
      </c>
      <c r="G123" s="24">
        <v>5000</v>
      </c>
      <c r="H123" s="24">
        <v>4715</v>
      </c>
      <c r="I123" s="24">
        <f t="shared" si="1"/>
        <v>23575000</v>
      </c>
    </row>
    <row r="124" spans="2:9">
      <c r="B124" s="30">
        <v>42443</v>
      </c>
      <c r="C124" s="27" t="s">
        <v>161</v>
      </c>
      <c r="D124" s="27" t="s">
        <v>162</v>
      </c>
      <c r="E124" s="27" t="s">
        <v>13</v>
      </c>
      <c r="F124" s="31" t="s">
        <v>14</v>
      </c>
      <c r="G124" s="24">
        <v>15800</v>
      </c>
      <c r="H124" s="24">
        <v>3380</v>
      </c>
      <c r="I124" s="24">
        <f t="shared" si="1"/>
        <v>53404000</v>
      </c>
    </row>
    <row r="125" spans="2:9">
      <c r="B125" s="30">
        <v>42443</v>
      </c>
      <c r="C125" s="27" t="s">
        <v>174</v>
      </c>
      <c r="D125" s="27" t="s">
        <v>175</v>
      </c>
      <c r="E125" s="27" t="s">
        <v>13</v>
      </c>
      <c r="F125" s="31" t="s">
        <v>19</v>
      </c>
      <c r="G125" s="24">
        <v>6200</v>
      </c>
      <c r="H125" s="24">
        <v>3595</v>
      </c>
      <c r="I125" s="24">
        <f t="shared" si="1"/>
        <v>22289000</v>
      </c>
    </row>
    <row r="126" spans="2:9">
      <c r="B126" s="30">
        <v>42443</v>
      </c>
      <c r="C126" s="27" t="s">
        <v>174</v>
      </c>
      <c r="D126" s="27" t="s">
        <v>175</v>
      </c>
      <c r="E126" s="27" t="s">
        <v>13</v>
      </c>
      <c r="F126" s="31" t="s">
        <v>14</v>
      </c>
      <c r="G126" s="24">
        <v>5300</v>
      </c>
      <c r="H126" s="24">
        <v>3380</v>
      </c>
      <c r="I126" s="24">
        <f t="shared" si="1"/>
        <v>17914000</v>
      </c>
    </row>
    <row r="127" spans="2:9">
      <c r="B127" s="30">
        <v>42443</v>
      </c>
      <c r="C127" s="27" t="s">
        <v>174</v>
      </c>
      <c r="D127" s="27" t="s">
        <v>175</v>
      </c>
      <c r="E127" s="27" t="s">
        <v>13</v>
      </c>
      <c r="F127" s="31" t="s">
        <v>33</v>
      </c>
      <c r="G127" s="24">
        <v>4000</v>
      </c>
      <c r="H127" s="24">
        <v>3885</v>
      </c>
      <c r="I127" s="24">
        <f t="shared" si="1"/>
        <v>15540000</v>
      </c>
    </row>
    <row r="128" spans="2:9">
      <c r="B128" s="30">
        <v>42443</v>
      </c>
      <c r="C128" s="27" t="s">
        <v>176</v>
      </c>
      <c r="D128" s="27" t="s">
        <v>177</v>
      </c>
      <c r="E128" s="27" t="s">
        <v>21</v>
      </c>
      <c r="F128" s="31" t="s">
        <v>19</v>
      </c>
      <c r="G128" s="24">
        <v>10500</v>
      </c>
      <c r="H128" s="24">
        <v>3595</v>
      </c>
      <c r="I128" s="24">
        <f t="shared" si="1"/>
        <v>37747500</v>
      </c>
    </row>
    <row r="129" spans="2:9">
      <c r="B129" s="30">
        <v>42443</v>
      </c>
      <c r="C129" s="27" t="s">
        <v>176</v>
      </c>
      <c r="D129" s="27" t="s">
        <v>177</v>
      </c>
      <c r="E129" s="27" t="s">
        <v>21</v>
      </c>
      <c r="F129" s="31" t="s">
        <v>33</v>
      </c>
      <c r="G129" s="24">
        <v>6200</v>
      </c>
      <c r="H129" s="24">
        <v>3885</v>
      </c>
      <c r="I129" s="24">
        <f t="shared" si="1"/>
        <v>24087000</v>
      </c>
    </row>
    <row r="130" spans="2:9">
      <c r="B130" s="30">
        <v>42443</v>
      </c>
      <c r="C130" s="27" t="s">
        <v>179</v>
      </c>
      <c r="D130" s="27" t="s">
        <v>180</v>
      </c>
      <c r="E130" s="27" t="s">
        <v>38</v>
      </c>
      <c r="F130" s="31" t="s">
        <v>33</v>
      </c>
      <c r="G130" s="24">
        <v>10000</v>
      </c>
      <c r="H130" s="24">
        <v>3885</v>
      </c>
      <c r="I130" s="24">
        <f t="shared" si="1"/>
        <v>38850000</v>
      </c>
    </row>
    <row r="131" spans="2:9">
      <c r="B131" s="30">
        <v>42443</v>
      </c>
      <c r="C131" s="27" t="s">
        <v>181</v>
      </c>
      <c r="D131" s="27" t="s">
        <v>182</v>
      </c>
      <c r="E131" s="27" t="s">
        <v>51</v>
      </c>
      <c r="F131" s="31" t="s">
        <v>33</v>
      </c>
      <c r="G131" s="24">
        <v>5000</v>
      </c>
      <c r="H131" s="24">
        <v>5038</v>
      </c>
      <c r="I131" s="24">
        <f t="shared" si="1"/>
        <v>25190000</v>
      </c>
    </row>
    <row r="132" spans="2:9">
      <c r="B132" s="30">
        <v>42443</v>
      </c>
      <c r="C132" s="27" t="s">
        <v>183</v>
      </c>
      <c r="D132" s="27" t="s">
        <v>184</v>
      </c>
      <c r="E132" s="27" t="s">
        <v>46</v>
      </c>
      <c r="F132" s="31" t="s">
        <v>19</v>
      </c>
      <c r="G132" s="24">
        <v>5000</v>
      </c>
      <c r="H132" s="24">
        <v>4290</v>
      </c>
      <c r="I132" s="24">
        <f t="shared" si="1"/>
        <v>21450000</v>
      </c>
    </row>
    <row r="133" spans="2:9">
      <c r="B133" s="30">
        <v>42444</v>
      </c>
      <c r="C133" s="27" t="s">
        <v>185</v>
      </c>
      <c r="D133" s="27" t="s">
        <v>186</v>
      </c>
      <c r="E133" s="27" t="s">
        <v>20</v>
      </c>
      <c r="F133" s="31" t="s">
        <v>19</v>
      </c>
      <c r="G133" s="24">
        <v>15000</v>
      </c>
      <c r="H133" s="24">
        <v>3595</v>
      </c>
      <c r="I133" s="24">
        <f t="shared" si="1"/>
        <v>53925000</v>
      </c>
    </row>
    <row r="134" spans="2:9">
      <c r="B134" s="30">
        <v>42444</v>
      </c>
      <c r="C134" s="27" t="s">
        <v>185</v>
      </c>
      <c r="D134" s="27" t="s">
        <v>186</v>
      </c>
      <c r="E134" s="27" t="s">
        <v>20</v>
      </c>
      <c r="F134" s="31" t="s">
        <v>14</v>
      </c>
      <c r="G134" s="24">
        <v>15000</v>
      </c>
      <c r="H134" s="24">
        <v>3380</v>
      </c>
      <c r="I134" s="24">
        <f t="shared" si="1"/>
        <v>50700000</v>
      </c>
    </row>
    <row r="135" spans="2:9">
      <c r="B135" s="30">
        <v>42444</v>
      </c>
      <c r="C135" s="27" t="s">
        <v>185</v>
      </c>
      <c r="D135" s="27" t="s">
        <v>186</v>
      </c>
      <c r="E135" s="27" t="s">
        <v>20</v>
      </c>
      <c r="F135" s="31" t="s">
        <v>33</v>
      </c>
      <c r="G135" s="24">
        <v>5000</v>
      </c>
      <c r="H135" s="24">
        <v>3885</v>
      </c>
      <c r="I135" s="24">
        <f t="shared" si="1"/>
        <v>19425000</v>
      </c>
    </row>
    <row r="136" spans="2:9">
      <c r="B136" s="30">
        <v>42444</v>
      </c>
      <c r="C136" s="27" t="s">
        <v>187</v>
      </c>
      <c r="D136" s="27" t="s">
        <v>188</v>
      </c>
      <c r="E136" s="27" t="s">
        <v>27</v>
      </c>
      <c r="F136" s="31" t="s">
        <v>19</v>
      </c>
      <c r="G136" s="24">
        <v>15300</v>
      </c>
      <c r="H136" s="24">
        <v>3595</v>
      </c>
      <c r="I136" s="24">
        <f t="shared" ref="I136:I199" si="2">G136*H136</f>
        <v>55003500</v>
      </c>
    </row>
    <row r="137" spans="2:9">
      <c r="B137" s="30">
        <v>42445</v>
      </c>
      <c r="C137" s="27" t="s">
        <v>240</v>
      </c>
      <c r="D137" s="27" t="s">
        <v>241</v>
      </c>
      <c r="E137" s="27" t="s">
        <v>20</v>
      </c>
      <c r="F137" s="31" t="s">
        <v>19</v>
      </c>
      <c r="G137" s="24">
        <v>15800</v>
      </c>
      <c r="H137" s="24">
        <v>3410</v>
      </c>
      <c r="I137" s="24">
        <f t="shared" si="2"/>
        <v>53878000</v>
      </c>
    </row>
    <row r="138" spans="2:9">
      <c r="B138" s="30">
        <v>42445</v>
      </c>
      <c r="C138" s="27" t="s">
        <v>238</v>
      </c>
      <c r="D138" s="27" t="s">
        <v>239</v>
      </c>
      <c r="E138" s="27" t="s">
        <v>20</v>
      </c>
      <c r="F138" s="31" t="s">
        <v>19</v>
      </c>
      <c r="G138" s="24">
        <v>21700</v>
      </c>
      <c r="H138" s="24">
        <v>3410</v>
      </c>
      <c r="I138" s="24">
        <f t="shared" si="2"/>
        <v>73997000</v>
      </c>
    </row>
    <row r="139" spans="2:9">
      <c r="B139" s="30">
        <v>42445</v>
      </c>
      <c r="C139" s="27" t="s">
        <v>189</v>
      </c>
      <c r="D139" s="27" t="s">
        <v>190</v>
      </c>
      <c r="E139" s="27" t="s">
        <v>20</v>
      </c>
      <c r="F139" s="31" t="s">
        <v>19</v>
      </c>
      <c r="G139" s="24">
        <v>6000</v>
      </c>
      <c r="H139" s="24">
        <v>3595</v>
      </c>
      <c r="I139" s="24">
        <f t="shared" si="2"/>
        <v>21570000</v>
      </c>
    </row>
    <row r="140" spans="2:9">
      <c r="B140" s="30">
        <v>42445</v>
      </c>
      <c r="C140" s="27" t="s">
        <v>189</v>
      </c>
      <c r="D140" s="27" t="s">
        <v>190</v>
      </c>
      <c r="E140" s="27" t="s">
        <v>20</v>
      </c>
      <c r="F140" s="31" t="s">
        <v>14</v>
      </c>
      <c r="G140" s="24">
        <v>6000</v>
      </c>
      <c r="H140" s="24">
        <v>3380</v>
      </c>
      <c r="I140" s="24">
        <f t="shared" si="2"/>
        <v>20280000</v>
      </c>
    </row>
    <row r="141" spans="2:9">
      <c r="B141" s="30">
        <v>42440</v>
      </c>
      <c r="C141" s="27" t="s">
        <v>158</v>
      </c>
      <c r="D141" s="27" t="s">
        <v>159</v>
      </c>
      <c r="E141" s="27" t="s">
        <v>13</v>
      </c>
      <c r="F141" s="31" t="s">
        <v>19</v>
      </c>
      <c r="G141" s="24">
        <v>5200</v>
      </c>
      <c r="H141" s="24">
        <v>3595</v>
      </c>
      <c r="I141" s="24">
        <f t="shared" si="2"/>
        <v>18694000</v>
      </c>
    </row>
    <row r="142" spans="2:9">
      <c r="B142" s="30">
        <v>42440</v>
      </c>
      <c r="C142" s="27" t="s">
        <v>158</v>
      </c>
      <c r="D142" s="27" t="s">
        <v>159</v>
      </c>
      <c r="E142" s="27" t="s">
        <v>13</v>
      </c>
      <c r="F142" s="31" t="s">
        <v>14</v>
      </c>
      <c r="G142" s="24">
        <v>5400</v>
      </c>
      <c r="H142" s="24">
        <v>3380</v>
      </c>
      <c r="I142" s="24">
        <f t="shared" si="2"/>
        <v>18252000</v>
      </c>
    </row>
    <row r="143" spans="2:9">
      <c r="B143" s="30">
        <v>42440</v>
      </c>
      <c r="C143" s="27" t="s">
        <v>158</v>
      </c>
      <c r="D143" s="27" t="s">
        <v>159</v>
      </c>
      <c r="E143" s="27" t="s">
        <v>13</v>
      </c>
      <c r="F143" s="31" t="s">
        <v>41</v>
      </c>
      <c r="G143" s="24">
        <v>5200</v>
      </c>
      <c r="H143" s="24">
        <v>4715</v>
      </c>
      <c r="I143" s="24">
        <f t="shared" si="2"/>
        <v>24518000</v>
      </c>
    </row>
    <row r="144" spans="2:9">
      <c r="B144" s="30">
        <v>42445</v>
      </c>
      <c r="C144" s="27" t="s">
        <v>191</v>
      </c>
      <c r="D144" s="27" t="s">
        <v>192</v>
      </c>
      <c r="E144" s="27" t="s">
        <v>13</v>
      </c>
      <c r="F144" s="31" t="s">
        <v>19</v>
      </c>
      <c r="G144" s="24">
        <v>20000</v>
      </c>
      <c r="H144" s="24">
        <v>3595</v>
      </c>
      <c r="I144" s="24">
        <f t="shared" si="2"/>
        <v>71900000</v>
      </c>
    </row>
    <row r="145" spans="2:9">
      <c r="B145" s="30">
        <v>42445</v>
      </c>
      <c r="C145" s="27" t="s">
        <v>191</v>
      </c>
      <c r="D145" s="27" t="s">
        <v>192</v>
      </c>
      <c r="E145" s="27" t="s">
        <v>13</v>
      </c>
      <c r="F145" s="31" t="s">
        <v>14</v>
      </c>
      <c r="G145" s="24">
        <v>5000</v>
      </c>
      <c r="H145" s="24">
        <v>3380</v>
      </c>
      <c r="I145" s="24">
        <f t="shared" si="2"/>
        <v>16900000</v>
      </c>
    </row>
    <row r="146" spans="2:9">
      <c r="B146" s="30">
        <v>42445</v>
      </c>
      <c r="C146" s="27" t="s">
        <v>191</v>
      </c>
      <c r="D146" s="27" t="s">
        <v>192</v>
      </c>
      <c r="E146" s="27" t="s">
        <v>13</v>
      </c>
      <c r="F146" s="31" t="s">
        <v>33</v>
      </c>
      <c r="G146" s="24">
        <v>5000</v>
      </c>
      <c r="H146" s="24">
        <v>3885</v>
      </c>
      <c r="I146" s="24">
        <f t="shared" si="2"/>
        <v>19425000</v>
      </c>
    </row>
    <row r="147" spans="2:9">
      <c r="B147" s="30">
        <v>42445</v>
      </c>
      <c r="C147" s="27" t="s">
        <v>193</v>
      </c>
      <c r="D147" s="27" t="s">
        <v>194</v>
      </c>
      <c r="E147" s="27" t="s">
        <v>27</v>
      </c>
      <c r="F147" s="31" t="s">
        <v>19</v>
      </c>
      <c r="G147" s="24">
        <v>15300</v>
      </c>
      <c r="H147" s="24">
        <v>3595</v>
      </c>
      <c r="I147" s="24">
        <f t="shared" si="2"/>
        <v>55003500</v>
      </c>
    </row>
    <row r="148" spans="2:9">
      <c r="B148" s="30">
        <v>42445</v>
      </c>
      <c r="C148" s="27" t="s">
        <v>195</v>
      </c>
      <c r="D148" s="27" t="s">
        <v>196</v>
      </c>
      <c r="E148" s="27" t="s">
        <v>13</v>
      </c>
      <c r="F148" s="31" t="s">
        <v>19</v>
      </c>
      <c r="G148" s="24">
        <v>5200</v>
      </c>
      <c r="H148" s="24">
        <v>3595</v>
      </c>
      <c r="I148" s="24">
        <f t="shared" si="2"/>
        <v>18694000</v>
      </c>
    </row>
    <row r="149" spans="2:9">
      <c r="B149" s="30">
        <v>42445</v>
      </c>
      <c r="C149" s="27" t="s">
        <v>197</v>
      </c>
      <c r="D149" s="27" t="s">
        <v>198</v>
      </c>
      <c r="E149" s="27" t="s">
        <v>13</v>
      </c>
      <c r="F149" s="31" t="s">
        <v>19</v>
      </c>
      <c r="G149" s="24">
        <v>10200</v>
      </c>
      <c r="H149" s="24">
        <v>3595</v>
      </c>
      <c r="I149" s="24">
        <f t="shared" si="2"/>
        <v>36669000</v>
      </c>
    </row>
    <row r="150" spans="2:9">
      <c r="B150" s="30">
        <v>42445</v>
      </c>
      <c r="C150" s="27" t="s">
        <v>197</v>
      </c>
      <c r="D150" s="27" t="s">
        <v>198</v>
      </c>
      <c r="E150" s="27" t="s">
        <v>13</v>
      </c>
      <c r="F150" s="31" t="s">
        <v>33</v>
      </c>
      <c r="G150" s="24">
        <v>5300</v>
      </c>
      <c r="H150" s="24">
        <v>3885</v>
      </c>
      <c r="I150" s="24">
        <f t="shared" si="2"/>
        <v>20590500</v>
      </c>
    </row>
    <row r="151" spans="2:9">
      <c r="B151" s="30">
        <v>42446</v>
      </c>
      <c r="C151" s="27" t="s">
        <v>199</v>
      </c>
      <c r="D151" s="27" t="s">
        <v>200</v>
      </c>
      <c r="E151" s="27" t="s">
        <v>21</v>
      </c>
      <c r="F151" s="31" t="s">
        <v>19</v>
      </c>
      <c r="G151" s="24">
        <v>5200</v>
      </c>
      <c r="H151" s="24">
        <v>3595</v>
      </c>
      <c r="I151" s="24">
        <f t="shared" si="2"/>
        <v>18694000</v>
      </c>
    </row>
    <row r="152" spans="2:9">
      <c r="B152" s="30">
        <v>42446</v>
      </c>
      <c r="C152" s="27" t="s">
        <v>199</v>
      </c>
      <c r="D152" s="27" t="s">
        <v>200</v>
      </c>
      <c r="E152" s="27" t="s">
        <v>21</v>
      </c>
      <c r="F152" s="31" t="s">
        <v>33</v>
      </c>
      <c r="G152" s="24">
        <v>5300</v>
      </c>
      <c r="H152" s="24">
        <v>3885</v>
      </c>
      <c r="I152" s="24">
        <f t="shared" si="2"/>
        <v>20590500</v>
      </c>
    </row>
    <row r="153" spans="2:9">
      <c r="B153" s="30">
        <v>42446</v>
      </c>
      <c r="C153" s="27" t="s">
        <v>201</v>
      </c>
      <c r="D153" s="27" t="s">
        <v>202</v>
      </c>
      <c r="E153" s="27" t="s">
        <v>21</v>
      </c>
      <c r="F153" s="31" t="s">
        <v>33</v>
      </c>
      <c r="G153" s="24">
        <v>6200</v>
      </c>
      <c r="H153" s="24">
        <v>3885</v>
      </c>
      <c r="I153" s="24">
        <f t="shared" si="2"/>
        <v>24087000</v>
      </c>
    </row>
    <row r="154" spans="2:9">
      <c r="B154" s="30">
        <v>42446</v>
      </c>
      <c r="C154" s="27" t="s">
        <v>203</v>
      </c>
      <c r="D154" s="27" t="s">
        <v>204</v>
      </c>
      <c r="E154" s="27" t="s">
        <v>13</v>
      </c>
      <c r="F154" s="31" t="s">
        <v>19</v>
      </c>
      <c r="G154" s="24">
        <v>5200</v>
      </c>
      <c r="H154" s="24">
        <v>3595</v>
      </c>
      <c r="I154" s="24">
        <f t="shared" si="2"/>
        <v>18694000</v>
      </c>
    </row>
    <row r="155" spans="2:9">
      <c r="B155" s="30">
        <v>42446</v>
      </c>
      <c r="C155" s="27" t="s">
        <v>203</v>
      </c>
      <c r="D155" s="27" t="s">
        <v>204</v>
      </c>
      <c r="E155" s="27" t="s">
        <v>13</v>
      </c>
      <c r="F155" s="31" t="s">
        <v>14</v>
      </c>
      <c r="G155" s="24">
        <v>5200</v>
      </c>
      <c r="H155" s="24">
        <v>3380</v>
      </c>
      <c r="I155" s="24">
        <f t="shared" si="2"/>
        <v>17576000</v>
      </c>
    </row>
    <row r="156" spans="2:9">
      <c r="B156" s="30">
        <v>42446</v>
      </c>
      <c r="C156" s="27" t="s">
        <v>203</v>
      </c>
      <c r="D156" s="27" t="s">
        <v>204</v>
      </c>
      <c r="E156" s="27" t="s">
        <v>13</v>
      </c>
      <c r="F156" s="31" t="s">
        <v>33</v>
      </c>
      <c r="G156" s="24">
        <v>5400</v>
      </c>
      <c r="H156" s="24">
        <v>3885</v>
      </c>
      <c r="I156" s="24">
        <f t="shared" si="2"/>
        <v>20979000</v>
      </c>
    </row>
    <row r="157" spans="2:9">
      <c r="B157" s="30">
        <v>42447</v>
      </c>
      <c r="C157" s="27" t="s">
        <v>205</v>
      </c>
      <c r="D157" s="27" t="s">
        <v>206</v>
      </c>
      <c r="E157" s="27" t="s">
        <v>20</v>
      </c>
      <c r="F157" s="31" t="s">
        <v>19</v>
      </c>
      <c r="G157" s="24">
        <v>10800</v>
      </c>
      <c r="H157" s="24">
        <v>3595</v>
      </c>
      <c r="I157" s="24">
        <f t="shared" si="2"/>
        <v>38826000</v>
      </c>
    </row>
    <row r="158" spans="2:9">
      <c r="B158" s="30">
        <v>42447</v>
      </c>
      <c r="C158" s="27" t="s">
        <v>205</v>
      </c>
      <c r="D158" s="27" t="s">
        <v>206</v>
      </c>
      <c r="E158" s="27" t="s">
        <v>20</v>
      </c>
      <c r="F158" s="31" t="s">
        <v>14</v>
      </c>
      <c r="G158" s="24">
        <v>5000</v>
      </c>
      <c r="H158" s="24">
        <v>3380</v>
      </c>
      <c r="I158" s="24">
        <f t="shared" si="2"/>
        <v>16900000</v>
      </c>
    </row>
    <row r="159" spans="2:9">
      <c r="B159" s="30">
        <v>42445</v>
      </c>
      <c r="C159" s="27" t="s">
        <v>242</v>
      </c>
      <c r="D159" s="27" t="s">
        <v>243</v>
      </c>
      <c r="E159" s="27" t="s">
        <v>20</v>
      </c>
      <c r="F159" s="31" t="s">
        <v>19</v>
      </c>
      <c r="G159" s="24">
        <v>12000</v>
      </c>
      <c r="H159" s="24">
        <v>3410</v>
      </c>
      <c r="I159" s="24">
        <f t="shared" si="2"/>
        <v>40920000</v>
      </c>
    </row>
    <row r="160" spans="2:9">
      <c r="B160" s="30">
        <v>42447</v>
      </c>
      <c r="C160" s="27" t="s">
        <v>207</v>
      </c>
      <c r="D160" s="27" t="s">
        <v>208</v>
      </c>
      <c r="E160" s="27" t="s">
        <v>20</v>
      </c>
      <c r="F160" s="31" t="s">
        <v>14</v>
      </c>
      <c r="G160" s="24">
        <v>5900</v>
      </c>
      <c r="H160" s="24">
        <v>3380</v>
      </c>
      <c r="I160" s="24">
        <f t="shared" si="2"/>
        <v>19942000</v>
      </c>
    </row>
    <row r="161" spans="2:9">
      <c r="B161" s="30">
        <v>42447</v>
      </c>
      <c r="C161" s="27" t="s">
        <v>209</v>
      </c>
      <c r="D161" s="27" t="s">
        <v>210</v>
      </c>
      <c r="E161" s="27" t="s">
        <v>20</v>
      </c>
      <c r="F161" s="31" t="s">
        <v>19</v>
      </c>
      <c r="G161" s="24">
        <v>15000</v>
      </c>
      <c r="H161" s="24">
        <v>3595</v>
      </c>
      <c r="I161" s="24">
        <f t="shared" si="2"/>
        <v>53925000</v>
      </c>
    </row>
    <row r="162" spans="2:9">
      <c r="B162" s="30">
        <v>42447</v>
      </c>
      <c r="C162" s="27" t="s">
        <v>209</v>
      </c>
      <c r="D162" s="27" t="s">
        <v>210</v>
      </c>
      <c r="E162" s="27" t="s">
        <v>20</v>
      </c>
      <c r="F162" s="31" t="s">
        <v>14</v>
      </c>
      <c r="G162" s="24">
        <v>20000</v>
      </c>
      <c r="H162" s="24">
        <v>3380</v>
      </c>
      <c r="I162" s="24">
        <f t="shared" si="2"/>
        <v>67600000</v>
      </c>
    </row>
    <row r="163" spans="2:9">
      <c r="B163" s="30">
        <v>42447</v>
      </c>
      <c r="C163" s="27" t="s">
        <v>211</v>
      </c>
      <c r="D163" s="27" t="s">
        <v>212</v>
      </c>
      <c r="E163" s="27" t="s">
        <v>27</v>
      </c>
      <c r="F163" s="31" t="s">
        <v>19</v>
      </c>
      <c r="G163" s="24">
        <v>15300</v>
      </c>
      <c r="H163" s="24">
        <v>3595</v>
      </c>
      <c r="I163" s="24">
        <f t="shared" si="2"/>
        <v>55003500</v>
      </c>
    </row>
    <row r="164" spans="2:9">
      <c r="B164" s="30">
        <v>42447</v>
      </c>
      <c r="C164" s="27" t="s">
        <v>213</v>
      </c>
      <c r="D164" s="27" t="s">
        <v>214</v>
      </c>
      <c r="E164" s="27" t="s">
        <v>27</v>
      </c>
      <c r="F164" s="31" t="s">
        <v>19</v>
      </c>
      <c r="G164" s="24">
        <v>5000</v>
      </c>
      <c r="H164" s="24">
        <v>3595</v>
      </c>
      <c r="I164" s="24">
        <f t="shared" si="2"/>
        <v>17975000</v>
      </c>
    </row>
    <row r="165" spans="2:9">
      <c r="B165" s="30">
        <v>42447</v>
      </c>
      <c r="C165" s="27" t="s">
        <v>213</v>
      </c>
      <c r="D165" s="27" t="s">
        <v>214</v>
      </c>
      <c r="E165" s="27" t="s">
        <v>27</v>
      </c>
      <c r="F165" s="31" t="s">
        <v>14</v>
      </c>
      <c r="G165" s="24">
        <v>4000</v>
      </c>
      <c r="H165" s="24">
        <v>3380</v>
      </c>
      <c r="I165" s="24">
        <f t="shared" si="2"/>
        <v>13520000</v>
      </c>
    </row>
    <row r="166" spans="2:9">
      <c r="B166" s="30">
        <v>42447</v>
      </c>
      <c r="C166" s="27" t="s">
        <v>215</v>
      </c>
      <c r="D166" s="27" t="s">
        <v>216</v>
      </c>
      <c r="E166" s="27" t="s">
        <v>21</v>
      </c>
      <c r="F166" s="31" t="s">
        <v>19</v>
      </c>
      <c r="G166" s="24">
        <v>5000</v>
      </c>
      <c r="H166" s="24">
        <v>3595</v>
      </c>
      <c r="I166" s="24">
        <f t="shared" si="2"/>
        <v>17975000</v>
      </c>
    </row>
    <row r="167" spans="2:9">
      <c r="B167" s="30">
        <v>42447</v>
      </c>
      <c r="C167" s="27" t="s">
        <v>217</v>
      </c>
      <c r="D167" s="27" t="s">
        <v>218</v>
      </c>
      <c r="E167" s="27" t="s">
        <v>21</v>
      </c>
      <c r="F167" s="31" t="s">
        <v>33</v>
      </c>
      <c r="G167" s="24">
        <v>5000</v>
      </c>
      <c r="H167" s="24">
        <v>3885</v>
      </c>
      <c r="I167" s="24">
        <f t="shared" si="2"/>
        <v>19425000</v>
      </c>
    </row>
    <row r="168" spans="2:9">
      <c r="B168" s="30">
        <v>42447</v>
      </c>
      <c r="C168" s="27" t="s">
        <v>219</v>
      </c>
      <c r="D168" s="27" t="s">
        <v>220</v>
      </c>
      <c r="E168" s="27" t="s">
        <v>38</v>
      </c>
      <c r="F168" s="31" t="s">
        <v>33</v>
      </c>
      <c r="G168" s="24">
        <v>10000</v>
      </c>
      <c r="H168" s="24">
        <v>3885</v>
      </c>
      <c r="I168" s="24">
        <f t="shared" si="2"/>
        <v>38850000</v>
      </c>
    </row>
    <row r="169" spans="2:9">
      <c r="B169" s="30">
        <v>42447</v>
      </c>
      <c r="C169" s="27" t="s">
        <v>221</v>
      </c>
      <c r="D169" s="27" t="s">
        <v>222</v>
      </c>
      <c r="E169" s="27" t="s">
        <v>46</v>
      </c>
      <c r="F169" s="31" t="s">
        <v>19</v>
      </c>
      <c r="G169" s="24">
        <v>5000</v>
      </c>
      <c r="H169" s="24">
        <v>4240</v>
      </c>
      <c r="I169" s="24">
        <f t="shared" si="2"/>
        <v>21200000</v>
      </c>
    </row>
    <row r="170" spans="2:9">
      <c r="B170" s="30">
        <v>42447</v>
      </c>
      <c r="C170" s="27" t="s">
        <v>221</v>
      </c>
      <c r="D170" s="27" t="s">
        <v>222</v>
      </c>
      <c r="E170" s="27" t="s">
        <v>46</v>
      </c>
      <c r="F170" s="31" t="s">
        <v>33</v>
      </c>
      <c r="G170" s="24">
        <v>5000</v>
      </c>
      <c r="H170" s="24">
        <v>4988</v>
      </c>
      <c r="I170" s="24">
        <f t="shared" si="2"/>
        <v>24940000</v>
      </c>
    </row>
    <row r="171" spans="2:9">
      <c r="B171" s="30">
        <v>42447</v>
      </c>
      <c r="C171" s="27" t="s">
        <v>246</v>
      </c>
      <c r="D171" s="27" t="s">
        <v>247</v>
      </c>
      <c r="E171" s="27" t="s">
        <v>13</v>
      </c>
      <c r="F171" s="31" t="s">
        <v>19</v>
      </c>
      <c r="G171" s="24">
        <v>16600</v>
      </c>
      <c r="H171" s="24">
        <v>3410</v>
      </c>
      <c r="I171" s="24">
        <f t="shared" si="2"/>
        <v>56606000</v>
      </c>
    </row>
    <row r="172" spans="2:9">
      <c r="B172" s="30">
        <v>42447</v>
      </c>
      <c r="C172" s="27" t="s">
        <v>223</v>
      </c>
      <c r="D172" s="27" t="s">
        <v>224</v>
      </c>
      <c r="E172" s="27" t="s">
        <v>13</v>
      </c>
      <c r="F172" s="31" t="s">
        <v>19</v>
      </c>
      <c r="G172" s="24">
        <v>6200</v>
      </c>
      <c r="H172" s="24">
        <v>3595</v>
      </c>
      <c r="I172" s="24">
        <f t="shared" si="2"/>
        <v>22289000</v>
      </c>
    </row>
    <row r="173" spans="2:9">
      <c r="B173" s="30">
        <v>42447</v>
      </c>
      <c r="C173" s="27" t="s">
        <v>223</v>
      </c>
      <c r="D173" s="27" t="s">
        <v>224</v>
      </c>
      <c r="E173" s="27" t="s">
        <v>13</v>
      </c>
      <c r="F173" s="31" t="s">
        <v>14</v>
      </c>
      <c r="G173" s="24">
        <v>4000</v>
      </c>
      <c r="H173" s="24">
        <v>3380</v>
      </c>
      <c r="I173" s="24">
        <f t="shared" si="2"/>
        <v>13520000</v>
      </c>
    </row>
    <row r="174" spans="2:9">
      <c r="B174" s="30">
        <v>42447</v>
      </c>
      <c r="C174" s="27" t="s">
        <v>223</v>
      </c>
      <c r="D174" s="27" t="s">
        <v>224</v>
      </c>
      <c r="E174" s="27" t="s">
        <v>13</v>
      </c>
      <c r="F174" s="31" t="s">
        <v>33</v>
      </c>
      <c r="G174" s="24">
        <v>5300</v>
      </c>
      <c r="H174" s="24">
        <v>3885</v>
      </c>
      <c r="I174" s="24">
        <f t="shared" si="2"/>
        <v>20590500</v>
      </c>
    </row>
    <row r="175" spans="2:9">
      <c r="B175" s="30">
        <v>42447</v>
      </c>
      <c r="C175" s="27" t="s">
        <v>225</v>
      </c>
      <c r="D175" s="27" t="s">
        <v>226</v>
      </c>
      <c r="E175" s="27" t="s">
        <v>13</v>
      </c>
      <c r="F175" s="31" t="s">
        <v>19</v>
      </c>
      <c r="G175" s="24">
        <v>10600</v>
      </c>
      <c r="H175" s="24">
        <v>3595</v>
      </c>
      <c r="I175" s="24">
        <f t="shared" si="2"/>
        <v>38107000</v>
      </c>
    </row>
    <row r="176" spans="2:9">
      <c r="B176" s="30">
        <v>42447</v>
      </c>
      <c r="C176" s="27" t="s">
        <v>256</v>
      </c>
      <c r="D176" s="27"/>
      <c r="E176" s="27" t="s">
        <v>13</v>
      </c>
      <c r="F176" s="31" t="s">
        <v>257</v>
      </c>
      <c r="G176" s="24">
        <v>1</v>
      </c>
      <c r="H176" s="24">
        <v>1621000</v>
      </c>
      <c r="I176" s="24">
        <f t="shared" si="2"/>
        <v>1621000</v>
      </c>
    </row>
    <row r="177" spans="2:9">
      <c r="B177" s="30">
        <v>42448</v>
      </c>
      <c r="C177" s="27" t="s">
        <v>244</v>
      </c>
      <c r="D177" s="27" t="s">
        <v>245</v>
      </c>
      <c r="E177" s="27" t="s">
        <v>20</v>
      </c>
      <c r="F177" s="31" t="s">
        <v>19</v>
      </c>
      <c r="G177" s="24">
        <v>11900</v>
      </c>
      <c r="H177" s="24">
        <v>3410</v>
      </c>
      <c r="I177" s="24">
        <f t="shared" si="2"/>
        <v>40579000</v>
      </c>
    </row>
    <row r="178" spans="2:9">
      <c r="B178" s="30">
        <v>42448</v>
      </c>
      <c r="C178" s="27" t="s">
        <v>227</v>
      </c>
      <c r="D178" s="27" t="s">
        <v>228</v>
      </c>
      <c r="E178" s="27" t="s">
        <v>27</v>
      </c>
      <c r="F178" s="31" t="s">
        <v>14</v>
      </c>
      <c r="G178" s="24">
        <v>5000</v>
      </c>
      <c r="H178" s="24">
        <v>3380</v>
      </c>
      <c r="I178" s="24">
        <f t="shared" si="2"/>
        <v>16900000</v>
      </c>
    </row>
    <row r="179" spans="2:9">
      <c r="B179" s="30">
        <v>42448</v>
      </c>
      <c r="C179" s="27" t="s">
        <v>227</v>
      </c>
      <c r="D179" s="27" t="s">
        <v>228</v>
      </c>
      <c r="E179" s="27" t="s">
        <v>27</v>
      </c>
      <c r="F179" s="31" t="s">
        <v>33</v>
      </c>
      <c r="G179" s="24">
        <v>5300</v>
      </c>
      <c r="H179" s="24">
        <v>3885</v>
      </c>
      <c r="I179" s="24">
        <f t="shared" si="2"/>
        <v>20590500</v>
      </c>
    </row>
    <row r="180" spans="2:9">
      <c r="B180" s="30">
        <v>42448</v>
      </c>
      <c r="C180" s="27" t="s">
        <v>229</v>
      </c>
      <c r="D180" s="27" t="s">
        <v>230</v>
      </c>
      <c r="E180" s="27" t="s">
        <v>20</v>
      </c>
      <c r="F180" s="31" t="s">
        <v>14</v>
      </c>
      <c r="G180" s="24">
        <v>11800</v>
      </c>
      <c r="H180" s="24">
        <v>3380</v>
      </c>
      <c r="I180" s="24">
        <f t="shared" si="2"/>
        <v>39884000</v>
      </c>
    </row>
    <row r="181" spans="2:9">
      <c r="B181" s="30">
        <v>42448</v>
      </c>
      <c r="C181" s="27" t="s">
        <v>229</v>
      </c>
      <c r="D181" s="27" t="s">
        <v>230</v>
      </c>
      <c r="E181" s="27" t="s">
        <v>20</v>
      </c>
      <c r="F181" s="31" t="s">
        <v>33</v>
      </c>
      <c r="G181" s="24">
        <v>10000</v>
      </c>
      <c r="H181" s="24">
        <v>3885</v>
      </c>
      <c r="I181" s="24">
        <f t="shared" si="2"/>
        <v>38850000</v>
      </c>
    </row>
    <row r="182" spans="2:9">
      <c r="B182" s="30">
        <v>42448</v>
      </c>
      <c r="C182" s="27" t="s">
        <v>231</v>
      </c>
      <c r="D182" s="27" t="s">
        <v>232</v>
      </c>
      <c r="E182" s="27" t="s">
        <v>27</v>
      </c>
      <c r="F182" s="31" t="s">
        <v>14</v>
      </c>
      <c r="G182" s="24">
        <v>5000</v>
      </c>
      <c r="H182" s="24">
        <v>3380</v>
      </c>
      <c r="I182" s="24">
        <f t="shared" si="2"/>
        <v>16900000</v>
      </c>
    </row>
    <row r="183" spans="2:9">
      <c r="B183" s="30">
        <v>42448</v>
      </c>
      <c r="C183" s="27" t="s">
        <v>233</v>
      </c>
      <c r="D183" s="27" t="s">
        <v>234</v>
      </c>
      <c r="E183" s="27" t="s">
        <v>21</v>
      </c>
      <c r="F183" s="31" t="s">
        <v>19</v>
      </c>
      <c r="G183" s="24">
        <v>5300</v>
      </c>
      <c r="H183" s="24">
        <v>3595</v>
      </c>
      <c r="I183" s="24">
        <f t="shared" si="2"/>
        <v>19053500</v>
      </c>
    </row>
    <row r="184" spans="2:9">
      <c r="B184" s="30">
        <v>42448</v>
      </c>
      <c r="C184" s="27" t="s">
        <v>233</v>
      </c>
      <c r="D184" s="27" t="s">
        <v>234</v>
      </c>
      <c r="E184" s="27" t="s">
        <v>21</v>
      </c>
      <c r="F184" s="31" t="s">
        <v>33</v>
      </c>
      <c r="G184" s="24">
        <v>6200</v>
      </c>
      <c r="H184" s="24">
        <v>3885</v>
      </c>
      <c r="I184" s="24">
        <f t="shared" si="2"/>
        <v>24087000</v>
      </c>
    </row>
    <row r="185" spans="2:9">
      <c r="B185" s="30">
        <v>42448</v>
      </c>
      <c r="C185" s="27" t="s">
        <v>233</v>
      </c>
      <c r="D185" s="27" t="s">
        <v>234</v>
      </c>
      <c r="E185" s="27" t="s">
        <v>21</v>
      </c>
      <c r="F185" s="31" t="s">
        <v>41</v>
      </c>
      <c r="G185" s="24">
        <v>5200</v>
      </c>
      <c r="H185" s="24">
        <v>4715</v>
      </c>
      <c r="I185" s="24">
        <f t="shared" si="2"/>
        <v>24518000</v>
      </c>
    </row>
    <row r="186" spans="2:9">
      <c r="B186" s="30">
        <v>42450</v>
      </c>
      <c r="C186" s="27" t="s">
        <v>251</v>
      </c>
      <c r="D186" s="27" t="s">
        <v>252</v>
      </c>
      <c r="E186" s="27" t="s">
        <v>20</v>
      </c>
      <c r="F186" s="31" t="s">
        <v>19</v>
      </c>
      <c r="G186" s="24">
        <v>10000</v>
      </c>
      <c r="H186" s="24">
        <v>3410</v>
      </c>
      <c r="I186" s="24">
        <f t="shared" si="2"/>
        <v>34100000</v>
      </c>
    </row>
    <row r="187" spans="2:9">
      <c r="B187" s="30">
        <v>42450</v>
      </c>
      <c r="C187" s="27" t="s">
        <v>253</v>
      </c>
      <c r="D187" s="27" t="s">
        <v>254</v>
      </c>
      <c r="E187" s="27" t="s">
        <v>20</v>
      </c>
      <c r="F187" s="31" t="s">
        <v>19</v>
      </c>
      <c r="G187" s="24">
        <v>10000</v>
      </c>
      <c r="H187" s="24">
        <v>3410</v>
      </c>
      <c r="I187" s="24">
        <f t="shared" si="2"/>
        <v>34100000</v>
      </c>
    </row>
    <row r="188" spans="2:9">
      <c r="B188" s="30">
        <v>42450</v>
      </c>
      <c r="C188" s="27" t="s">
        <v>258</v>
      </c>
      <c r="D188" s="27" t="s">
        <v>259</v>
      </c>
      <c r="E188" s="27" t="s">
        <v>20</v>
      </c>
      <c r="F188" s="31" t="s">
        <v>14</v>
      </c>
      <c r="G188" s="24">
        <v>20000</v>
      </c>
      <c r="H188" s="24">
        <v>3595</v>
      </c>
      <c r="I188" s="24">
        <f t="shared" si="2"/>
        <v>71900000</v>
      </c>
    </row>
    <row r="189" spans="2:9">
      <c r="B189" s="30">
        <v>42450</v>
      </c>
      <c r="C189" s="27" t="s">
        <v>258</v>
      </c>
      <c r="D189" s="27" t="s">
        <v>259</v>
      </c>
      <c r="E189" s="27" t="s">
        <v>20</v>
      </c>
      <c r="F189" s="31" t="s">
        <v>33</v>
      </c>
      <c r="G189" s="24">
        <v>5000</v>
      </c>
      <c r="H189" s="24">
        <v>3885</v>
      </c>
      <c r="I189" s="24">
        <f t="shared" si="2"/>
        <v>19425000</v>
      </c>
    </row>
    <row r="190" spans="2:9">
      <c r="B190" s="30">
        <v>42450</v>
      </c>
      <c r="C190" s="27" t="s">
        <v>260</v>
      </c>
      <c r="D190" s="27" t="s">
        <v>261</v>
      </c>
      <c r="E190" s="27" t="s">
        <v>38</v>
      </c>
      <c r="F190" s="31" t="s">
        <v>19</v>
      </c>
      <c r="G190" s="24">
        <v>10000</v>
      </c>
      <c r="H190" s="24">
        <v>3595</v>
      </c>
      <c r="I190" s="24">
        <f t="shared" si="2"/>
        <v>35950000</v>
      </c>
    </row>
    <row r="191" spans="2:9">
      <c r="B191" s="30">
        <v>42450</v>
      </c>
      <c r="C191" s="27" t="s">
        <v>260</v>
      </c>
      <c r="D191" s="27" t="s">
        <v>261</v>
      </c>
      <c r="E191" s="27" t="s">
        <v>38</v>
      </c>
      <c r="F191" s="31" t="s">
        <v>33</v>
      </c>
      <c r="G191" s="24">
        <v>20000</v>
      </c>
      <c r="H191" s="24">
        <v>3885</v>
      </c>
      <c r="I191" s="24">
        <f t="shared" si="2"/>
        <v>77700000</v>
      </c>
    </row>
    <row r="192" spans="2:9">
      <c r="B192" s="30">
        <v>42450</v>
      </c>
      <c r="C192" s="27" t="s">
        <v>262</v>
      </c>
      <c r="D192" s="27" t="s">
        <v>263</v>
      </c>
      <c r="E192" s="27" t="s">
        <v>13</v>
      </c>
      <c r="F192" s="31" t="s">
        <v>19</v>
      </c>
      <c r="G192" s="24">
        <v>10600</v>
      </c>
      <c r="H192" s="24">
        <v>3595</v>
      </c>
      <c r="I192" s="24">
        <f t="shared" si="2"/>
        <v>38107000</v>
      </c>
    </row>
    <row r="193" spans="2:9">
      <c r="B193" s="30">
        <v>42450</v>
      </c>
      <c r="C193" s="27" t="s">
        <v>262</v>
      </c>
      <c r="D193" s="27" t="s">
        <v>263</v>
      </c>
      <c r="E193" s="27" t="s">
        <v>13</v>
      </c>
      <c r="F193" s="31" t="s">
        <v>33</v>
      </c>
      <c r="G193" s="24">
        <v>5200</v>
      </c>
      <c r="H193" s="24">
        <v>3885</v>
      </c>
      <c r="I193" s="24">
        <f t="shared" si="2"/>
        <v>20202000</v>
      </c>
    </row>
    <row r="194" spans="2:9">
      <c r="B194" s="30">
        <v>42450</v>
      </c>
      <c r="C194" s="27" t="s">
        <v>264</v>
      </c>
      <c r="D194" s="27" t="s">
        <v>265</v>
      </c>
      <c r="E194" s="27" t="s">
        <v>13</v>
      </c>
      <c r="F194" s="31" t="s">
        <v>19</v>
      </c>
      <c r="G194" s="24">
        <v>10200</v>
      </c>
      <c r="H194" s="24">
        <v>3595</v>
      </c>
      <c r="I194" s="24">
        <f t="shared" si="2"/>
        <v>36669000</v>
      </c>
    </row>
    <row r="195" spans="2:9">
      <c r="B195" s="30">
        <v>42450</v>
      </c>
      <c r="C195" s="27" t="s">
        <v>266</v>
      </c>
      <c r="D195" s="27" t="s">
        <v>267</v>
      </c>
      <c r="E195" s="27" t="s">
        <v>27</v>
      </c>
      <c r="F195" s="31" t="s">
        <v>19</v>
      </c>
      <c r="G195" s="24">
        <v>6200</v>
      </c>
      <c r="H195" s="24">
        <v>3595</v>
      </c>
      <c r="I195" s="24">
        <f t="shared" si="2"/>
        <v>22289000</v>
      </c>
    </row>
    <row r="196" spans="2:9">
      <c r="B196" s="30">
        <v>42450</v>
      </c>
      <c r="C196" s="27" t="s">
        <v>266</v>
      </c>
      <c r="D196" s="27" t="s">
        <v>267</v>
      </c>
      <c r="E196" s="27" t="s">
        <v>27</v>
      </c>
      <c r="F196" s="31" t="s">
        <v>33</v>
      </c>
      <c r="G196" s="24">
        <v>10500</v>
      </c>
      <c r="H196" s="24">
        <v>3885</v>
      </c>
      <c r="I196" s="24">
        <f t="shared" si="2"/>
        <v>40792500</v>
      </c>
    </row>
    <row r="197" spans="2:9">
      <c r="B197" s="30">
        <v>42451</v>
      </c>
      <c r="C197" s="27" t="s">
        <v>268</v>
      </c>
      <c r="D197" s="27" t="s">
        <v>269</v>
      </c>
      <c r="E197" s="27" t="s">
        <v>20</v>
      </c>
      <c r="F197" s="31" t="s">
        <v>14</v>
      </c>
      <c r="G197" s="24">
        <v>15800</v>
      </c>
      <c r="H197" s="24">
        <v>3380</v>
      </c>
      <c r="I197" s="24">
        <f t="shared" si="2"/>
        <v>53404000</v>
      </c>
    </row>
    <row r="198" spans="2:9">
      <c r="B198" s="30">
        <v>42451</v>
      </c>
      <c r="C198" s="27" t="s">
        <v>270</v>
      </c>
      <c r="D198" s="27" t="s">
        <v>271</v>
      </c>
      <c r="E198" s="27" t="s">
        <v>20</v>
      </c>
      <c r="F198" s="31" t="s">
        <v>19</v>
      </c>
      <c r="G198" s="24">
        <v>6000</v>
      </c>
      <c r="H198" s="24">
        <v>3595</v>
      </c>
      <c r="I198" s="24">
        <f t="shared" si="2"/>
        <v>21570000</v>
      </c>
    </row>
    <row r="199" spans="2:9">
      <c r="B199" s="30">
        <v>42451</v>
      </c>
      <c r="C199" s="27" t="s">
        <v>270</v>
      </c>
      <c r="D199" s="27" t="s">
        <v>271</v>
      </c>
      <c r="E199" s="27" t="s">
        <v>20</v>
      </c>
      <c r="F199" s="31" t="s">
        <v>14</v>
      </c>
      <c r="G199" s="24">
        <v>6000</v>
      </c>
      <c r="H199" s="24">
        <v>3380</v>
      </c>
      <c r="I199" s="24">
        <f t="shared" si="2"/>
        <v>20280000</v>
      </c>
    </row>
    <row r="200" spans="2:9">
      <c r="B200" s="30">
        <v>42451</v>
      </c>
      <c r="C200" s="27" t="s">
        <v>272</v>
      </c>
      <c r="D200" s="27" t="s">
        <v>273</v>
      </c>
      <c r="E200" s="27" t="s">
        <v>20</v>
      </c>
      <c r="F200" s="31" t="s">
        <v>14</v>
      </c>
      <c r="G200" s="24">
        <v>5900</v>
      </c>
      <c r="H200" s="24">
        <v>3380</v>
      </c>
      <c r="I200" s="24">
        <f t="shared" ref="I200:I263" si="3">G200*H200</f>
        <v>19942000</v>
      </c>
    </row>
    <row r="201" spans="2:9">
      <c r="B201" s="30">
        <v>42451</v>
      </c>
      <c r="C201" s="27" t="s">
        <v>274</v>
      </c>
      <c r="D201" s="27" t="s">
        <v>275</v>
      </c>
      <c r="E201" s="27" t="s">
        <v>27</v>
      </c>
      <c r="F201" s="31" t="s">
        <v>19</v>
      </c>
      <c r="G201" s="24">
        <v>5000</v>
      </c>
      <c r="H201" s="24">
        <v>3595</v>
      </c>
      <c r="I201" s="24">
        <f t="shared" si="3"/>
        <v>17975000</v>
      </c>
    </row>
    <row r="202" spans="2:9">
      <c r="B202" s="30">
        <v>42451</v>
      </c>
      <c r="C202" s="27" t="s">
        <v>274</v>
      </c>
      <c r="D202" s="27" t="s">
        <v>275</v>
      </c>
      <c r="E202" s="27" t="s">
        <v>27</v>
      </c>
      <c r="F202" s="31" t="s">
        <v>33</v>
      </c>
      <c r="G202" s="24">
        <v>5000</v>
      </c>
      <c r="H202" s="24">
        <v>3885</v>
      </c>
      <c r="I202" s="24">
        <f t="shared" si="3"/>
        <v>19425000</v>
      </c>
    </row>
    <row r="203" spans="2:9">
      <c r="B203" s="30">
        <v>42451</v>
      </c>
      <c r="C203" s="27" t="s">
        <v>276</v>
      </c>
      <c r="D203" s="27" t="s">
        <v>277</v>
      </c>
      <c r="E203" s="27" t="s">
        <v>38</v>
      </c>
      <c r="F203" s="31" t="s">
        <v>19</v>
      </c>
      <c r="G203" s="24">
        <v>30000</v>
      </c>
      <c r="H203" s="24">
        <v>3595</v>
      </c>
      <c r="I203" s="24">
        <f t="shared" si="3"/>
        <v>107850000</v>
      </c>
    </row>
    <row r="204" spans="2:9">
      <c r="B204" s="30">
        <v>42451</v>
      </c>
      <c r="C204" s="27" t="s">
        <v>278</v>
      </c>
      <c r="D204" s="27" t="s">
        <v>279</v>
      </c>
      <c r="E204" s="27" t="s">
        <v>13</v>
      </c>
      <c r="F204" s="31" t="s">
        <v>33</v>
      </c>
      <c r="G204" s="24">
        <v>15500</v>
      </c>
      <c r="H204" s="24">
        <v>3885</v>
      </c>
      <c r="I204" s="24">
        <f t="shared" si="3"/>
        <v>60217500</v>
      </c>
    </row>
    <row r="205" spans="2:9">
      <c r="B205" s="30">
        <v>42451</v>
      </c>
      <c r="C205" s="27" t="s">
        <v>280</v>
      </c>
      <c r="D205" s="27" t="s">
        <v>281</v>
      </c>
      <c r="E205" s="27" t="s">
        <v>13</v>
      </c>
      <c r="F205" s="31" t="s">
        <v>19</v>
      </c>
      <c r="G205" s="24">
        <v>10600</v>
      </c>
      <c r="H205" s="24">
        <v>3410</v>
      </c>
      <c r="I205" s="24">
        <f t="shared" si="3"/>
        <v>36146000</v>
      </c>
    </row>
    <row r="206" spans="2:9">
      <c r="B206" s="30">
        <v>42451</v>
      </c>
      <c r="C206" s="27" t="s">
        <v>282</v>
      </c>
      <c r="D206" s="27" t="s">
        <v>283</v>
      </c>
      <c r="E206" s="27" t="s">
        <v>13</v>
      </c>
      <c r="F206" s="31" t="s">
        <v>33</v>
      </c>
      <c r="G206" s="24">
        <v>5200</v>
      </c>
      <c r="H206" s="24">
        <v>3885</v>
      </c>
      <c r="I206" s="24">
        <f t="shared" si="3"/>
        <v>20202000</v>
      </c>
    </row>
    <row r="207" spans="2:9">
      <c r="B207" s="30">
        <v>42452</v>
      </c>
      <c r="C207" s="27" t="s">
        <v>249</v>
      </c>
      <c r="D207" s="27" t="s">
        <v>250</v>
      </c>
      <c r="E207" s="27" t="s">
        <v>20</v>
      </c>
      <c r="F207" s="31" t="s">
        <v>19</v>
      </c>
      <c r="G207" s="24">
        <v>25000</v>
      </c>
      <c r="H207" s="24">
        <v>3410</v>
      </c>
      <c r="I207" s="24">
        <f t="shared" si="3"/>
        <v>85250000</v>
      </c>
    </row>
    <row r="208" spans="2:9">
      <c r="B208" s="30">
        <v>42452</v>
      </c>
      <c r="C208" s="27" t="s">
        <v>286</v>
      </c>
      <c r="D208" s="27" t="s">
        <v>287</v>
      </c>
      <c r="E208" s="27" t="s">
        <v>20</v>
      </c>
      <c r="F208" s="31" t="s">
        <v>14</v>
      </c>
      <c r="G208" s="24">
        <v>10000</v>
      </c>
      <c r="H208" s="24">
        <v>3380</v>
      </c>
      <c r="I208" s="24">
        <f t="shared" si="3"/>
        <v>33800000</v>
      </c>
    </row>
    <row r="209" spans="2:9">
      <c r="B209" s="30">
        <v>42452</v>
      </c>
      <c r="C209" s="27" t="s">
        <v>288</v>
      </c>
      <c r="D209" s="27" t="s">
        <v>289</v>
      </c>
      <c r="E209" s="27" t="s">
        <v>27</v>
      </c>
      <c r="F209" s="31" t="s">
        <v>33</v>
      </c>
      <c r="G209" s="24">
        <v>15300</v>
      </c>
      <c r="H209" s="24">
        <v>3885</v>
      </c>
      <c r="I209" s="24">
        <f t="shared" si="3"/>
        <v>59440500</v>
      </c>
    </row>
    <row r="210" spans="2:9">
      <c r="B210" s="30">
        <v>42452</v>
      </c>
      <c r="C210" s="27" t="s">
        <v>290</v>
      </c>
      <c r="D210" s="27" t="s">
        <v>291</v>
      </c>
      <c r="E210" s="27" t="s">
        <v>27</v>
      </c>
      <c r="F210" s="31" t="s">
        <v>14</v>
      </c>
      <c r="G210" s="24">
        <v>11500</v>
      </c>
      <c r="H210" s="24">
        <v>3380</v>
      </c>
      <c r="I210" s="24">
        <f t="shared" si="3"/>
        <v>38870000</v>
      </c>
    </row>
    <row r="211" spans="2:9">
      <c r="B211" s="30">
        <v>42452</v>
      </c>
      <c r="C211" s="27" t="s">
        <v>290</v>
      </c>
      <c r="D211" s="27" t="s">
        <v>291</v>
      </c>
      <c r="E211" s="27" t="s">
        <v>27</v>
      </c>
      <c r="F211" s="31" t="s">
        <v>33</v>
      </c>
      <c r="G211" s="24">
        <v>4500</v>
      </c>
      <c r="H211" s="24">
        <v>3885</v>
      </c>
      <c r="I211" s="24">
        <f t="shared" si="3"/>
        <v>17482500</v>
      </c>
    </row>
    <row r="212" spans="2:9">
      <c r="B212" s="30">
        <v>42452</v>
      </c>
      <c r="C212" s="27" t="s">
        <v>292</v>
      </c>
      <c r="D212" s="27" t="s">
        <v>293</v>
      </c>
      <c r="E212" s="27" t="s">
        <v>21</v>
      </c>
      <c r="F212" s="31" t="s">
        <v>33</v>
      </c>
      <c r="G212" s="24">
        <v>6200</v>
      </c>
      <c r="H212" s="24">
        <v>3885</v>
      </c>
      <c r="I212" s="24">
        <f t="shared" si="3"/>
        <v>24087000</v>
      </c>
    </row>
    <row r="213" spans="2:9">
      <c r="B213" s="30">
        <v>42452</v>
      </c>
      <c r="C213" s="27" t="s">
        <v>294</v>
      </c>
      <c r="D213" s="27" t="s">
        <v>295</v>
      </c>
      <c r="E213" s="27" t="s">
        <v>21</v>
      </c>
      <c r="F213" s="31" t="s">
        <v>33</v>
      </c>
      <c r="G213" s="24">
        <v>5300</v>
      </c>
      <c r="H213" s="24">
        <v>3885</v>
      </c>
      <c r="I213" s="24">
        <f t="shared" si="3"/>
        <v>20590500</v>
      </c>
    </row>
    <row r="214" spans="2:9">
      <c r="B214" s="30">
        <v>42452</v>
      </c>
      <c r="C214" s="27" t="s">
        <v>296</v>
      </c>
      <c r="D214" s="27" t="s">
        <v>297</v>
      </c>
      <c r="E214" s="27" t="s">
        <v>21</v>
      </c>
      <c r="F214" s="31" t="s">
        <v>33</v>
      </c>
      <c r="G214" s="24">
        <v>5200</v>
      </c>
      <c r="H214" s="24">
        <v>3885</v>
      </c>
      <c r="I214" s="24">
        <f t="shared" si="3"/>
        <v>20202000</v>
      </c>
    </row>
    <row r="215" spans="2:9">
      <c r="B215" s="30">
        <v>42452</v>
      </c>
      <c r="C215" s="27" t="s">
        <v>298</v>
      </c>
      <c r="D215" s="27" t="s">
        <v>299</v>
      </c>
      <c r="E215" s="27" t="s">
        <v>38</v>
      </c>
      <c r="F215" s="31" t="s">
        <v>33</v>
      </c>
      <c r="G215" s="24">
        <v>15000</v>
      </c>
      <c r="H215" s="24">
        <v>3885</v>
      </c>
      <c r="I215" s="24">
        <f t="shared" si="3"/>
        <v>58275000</v>
      </c>
    </row>
    <row r="216" spans="2:9">
      <c r="B216" s="30">
        <v>42452</v>
      </c>
      <c r="C216" s="27" t="s">
        <v>300</v>
      </c>
      <c r="D216" s="27" t="s">
        <v>303</v>
      </c>
      <c r="E216" s="27" t="s">
        <v>51</v>
      </c>
      <c r="F216" s="31" t="s">
        <v>33</v>
      </c>
      <c r="G216" s="24">
        <v>10000</v>
      </c>
      <c r="H216" s="24">
        <v>4988</v>
      </c>
      <c r="I216" s="24">
        <f t="shared" si="3"/>
        <v>49880000</v>
      </c>
    </row>
    <row r="217" spans="2:9">
      <c r="B217" s="30">
        <v>42452</v>
      </c>
      <c r="C217" s="27" t="s">
        <v>301</v>
      </c>
      <c r="D217" s="27" t="s">
        <v>302</v>
      </c>
      <c r="E217" s="27" t="s">
        <v>46</v>
      </c>
      <c r="F217" s="31" t="s">
        <v>14</v>
      </c>
      <c r="G217" s="24">
        <v>5000</v>
      </c>
      <c r="H217" s="24">
        <v>3971</v>
      </c>
      <c r="I217" s="24">
        <f t="shared" si="3"/>
        <v>19855000</v>
      </c>
    </row>
    <row r="218" spans="2:9">
      <c r="B218" s="30">
        <v>42452</v>
      </c>
      <c r="C218" s="27" t="s">
        <v>284</v>
      </c>
      <c r="D218" s="27" t="s">
        <v>285</v>
      </c>
      <c r="E218" s="27" t="s">
        <v>13</v>
      </c>
      <c r="F218" s="31" t="s">
        <v>19</v>
      </c>
      <c r="G218" s="24">
        <v>8300</v>
      </c>
      <c r="H218" s="24">
        <v>3410</v>
      </c>
      <c r="I218" s="24">
        <f t="shared" si="3"/>
        <v>28303000</v>
      </c>
    </row>
    <row r="219" spans="2:9">
      <c r="B219" s="30">
        <v>42452</v>
      </c>
      <c r="C219" s="27" t="s">
        <v>304</v>
      </c>
      <c r="D219" s="27" t="s">
        <v>305</v>
      </c>
      <c r="E219" s="27" t="s">
        <v>13</v>
      </c>
      <c r="F219" s="31" t="s">
        <v>14</v>
      </c>
      <c r="G219" s="24">
        <v>4100</v>
      </c>
      <c r="H219" s="24">
        <v>3380</v>
      </c>
      <c r="I219" s="24">
        <f t="shared" si="3"/>
        <v>13858000</v>
      </c>
    </row>
    <row r="220" spans="2:9">
      <c r="B220" s="30">
        <v>42452</v>
      </c>
      <c r="C220" s="27" t="s">
        <v>304</v>
      </c>
      <c r="D220" s="27" t="s">
        <v>305</v>
      </c>
      <c r="E220" s="27" t="s">
        <v>13</v>
      </c>
      <c r="F220" s="31" t="s">
        <v>33</v>
      </c>
      <c r="G220" s="24">
        <v>4200</v>
      </c>
      <c r="H220" s="24">
        <v>3885</v>
      </c>
      <c r="I220" s="24">
        <f t="shared" si="3"/>
        <v>16317000</v>
      </c>
    </row>
    <row r="221" spans="2:9">
      <c r="B221" s="30">
        <v>42452</v>
      </c>
      <c r="C221" s="27" t="s">
        <v>306</v>
      </c>
      <c r="D221" s="27" t="s">
        <v>307</v>
      </c>
      <c r="E221" s="27" t="s">
        <v>13</v>
      </c>
      <c r="F221" s="31" t="s">
        <v>14</v>
      </c>
      <c r="G221" s="24">
        <v>9300</v>
      </c>
      <c r="H221" s="24">
        <v>3380</v>
      </c>
      <c r="I221" s="24">
        <f t="shared" si="3"/>
        <v>31434000</v>
      </c>
    </row>
    <row r="222" spans="2:9">
      <c r="B222" s="30">
        <v>42452</v>
      </c>
      <c r="C222" s="27" t="s">
        <v>306</v>
      </c>
      <c r="D222" s="27" t="s">
        <v>307</v>
      </c>
      <c r="E222" s="27" t="s">
        <v>13</v>
      </c>
      <c r="F222" s="31" t="s">
        <v>33</v>
      </c>
      <c r="G222" s="24">
        <v>6200</v>
      </c>
      <c r="H222" s="24">
        <v>3885</v>
      </c>
      <c r="I222" s="24">
        <f t="shared" si="3"/>
        <v>24087000</v>
      </c>
    </row>
    <row r="223" spans="2:9">
      <c r="B223" s="30">
        <v>42440</v>
      </c>
      <c r="C223" s="27" t="s">
        <v>154</v>
      </c>
      <c r="D223" s="27" t="s">
        <v>155</v>
      </c>
      <c r="E223" s="27" t="s">
        <v>38</v>
      </c>
      <c r="F223" s="31" t="s">
        <v>19</v>
      </c>
      <c r="G223" s="24">
        <v>15000</v>
      </c>
      <c r="H223" s="24">
        <v>3595</v>
      </c>
      <c r="I223" s="24">
        <f t="shared" si="3"/>
        <v>53925000</v>
      </c>
    </row>
    <row r="224" spans="2:9">
      <c r="B224" s="30">
        <v>42440</v>
      </c>
      <c r="C224" s="27" t="s">
        <v>154</v>
      </c>
      <c r="D224" s="27" t="s">
        <v>155</v>
      </c>
      <c r="E224" s="27" t="s">
        <v>38</v>
      </c>
      <c r="F224" s="31" t="s">
        <v>14</v>
      </c>
      <c r="G224" s="24">
        <v>10000</v>
      </c>
      <c r="H224" s="24">
        <v>3380</v>
      </c>
      <c r="I224" s="24">
        <f t="shared" si="3"/>
        <v>33800000</v>
      </c>
    </row>
    <row r="225" spans="2:9">
      <c r="B225" s="30">
        <v>42440</v>
      </c>
      <c r="C225" s="27" t="s">
        <v>154</v>
      </c>
      <c r="D225" s="27" t="s">
        <v>155</v>
      </c>
      <c r="E225" s="27" t="s">
        <v>38</v>
      </c>
      <c r="F225" s="31" t="s">
        <v>41</v>
      </c>
      <c r="G225" s="24">
        <v>5000</v>
      </c>
      <c r="H225" s="24">
        <v>3715</v>
      </c>
      <c r="I225" s="24">
        <f t="shared" si="3"/>
        <v>18575000</v>
      </c>
    </row>
    <row r="226" spans="2:9">
      <c r="B226" s="30">
        <v>42457</v>
      </c>
      <c r="C226" s="27" t="s">
        <v>321</v>
      </c>
      <c r="D226" s="27" t="s">
        <v>322</v>
      </c>
      <c r="E226" s="27" t="s">
        <v>20</v>
      </c>
      <c r="F226" s="31" t="s">
        <v>19</v>
      </c>
      <c r="G226" s="24">
        <v>35000</v>
      </c>
      <c r="H226" s="24">
        <v>3410</v>
      </c>
      <c r="I226" s="24">
        <f t="shared" si="3"/>
        <v>119350000</v>
      </c>
    </row>
    <row r="227" spans="2:9">
      <c r="B227" s="30">
        <v>42457</v>
      </c>
      <c r="C227" s="27" t="s">
        <v>335</v>
      </c>
      <c r="D227" s="27" t="s">
        <v>336</v>
      </c>
      <c r="E227" s="27" t="s">
        <v>27</v>
      </c>
      <c r="F227" s="31" t="s">
        <v>19</v>
      </c>
      <c r="G227" s="24">
        <v>5000</v>
      </c>
      <c r="H227" s="24">
        <v>3595</v>
      </c>
      <c r="I227" s="24">
        <f t="shared" si="3"/>
        <v>17975000</v>
      </c>
    </row>
    <row r="228" spans="2:9">
      <c r="B228" s="30">
        <v>42457</v>
      </c>
      <c r="C228" s="27" t="s">
        <v>335</v>
      </c>
      <c r="D228" s="27" t="s">
        <v>336</v>
      </c>
      <c r="E228" s="27" t="s">
        <v>27</v>
      </c>
      <c r="F228" s="31" t="s">
        <v>14</v>
      </c>
      <c r="G228" s="24">
        <v>10300</v>
      </c>
      <c r="H228" s="24">
        <v>3380</v>
      </c>
      <c r="I228" s="24">
        <f t="shared" si="3"/>
        <v>34814000</v>
      </c>
    </row>
    <row r="229" spans="2:9">
      <c r="B229" s="30">
        <v>42457</v>
      </c>
      <c r="C229" s="27" t="s">
        <v>333</v>
      </c>
      <c r="D229" s="27" t="s">
        <v>334</v>
      </c>
      <c r="E229" s="27" t="s">
        <v>38</v>
      </c>
      <c r="F229" s="31" t="s">
        <v>33</v>
      </c>
      <c r="G229" s="24">
        <v>15000</v>
      </c>
      <c r="H229" s="24">
        <v>3885</v>
      </c>
      <c r="I229" s="24">
        <f t="shared" si="3"/>
        <v>58275000</v>
      </c>
    </row>
    <row r="230" spans="2:9">
      <c r="B230" s="30">
        <v>42457</v>
      </c>
      <c r="C230" s="27" t="s">
        <v>337</v>
      </c>
      <c r="D230" s="27" t="s">
        <v>338</v>
      </c>
      <c r="E230" s="27" t="s">
        <v>46</v>
      </c>
      <c r="F230" s="31" t="s">
        <v>19</v>
      </c>
      <c r="G230" s="24">
        <v>5000</v>
      </c>
      <c r="H230" s="24">
        <v>4290</v>
      </c>
      <c r="I230" s="24">
        <f t="shared" si="3"/>
        <v>21450000</v>
      </c>
    </row>
    <row r="231" spans="2:9">
      <c r="B231" s="30">
        <v>42457</v>
      </c>
      <c r="C231" s="27" t="s">
        <v>339</v>
      </c>
      <c r="D231" s="27" t="s">
        <v>340</v>
      </c>
      <c r="E231" s="27" t="s">
        <v>13</v>
      </c>
      <c r="F231" s="31" t="s">
        <v>19</v>
      </c>
      <c r="G231" s="24">
        <v>5000</v>
      </c>
      <c r="H231" s="24">
        <v>3595</v>
      </c>
      <c r="I231" s="24">
        <f t="shared" si="3"/>
        <v>17975000</v>
      </c>
    </row>
    <row r="232" spans="2:9">
      <c r="B232" s="30">
        <v>42457</v>
      </c>
      <c r="C232" s="27" t="s">
        <v>339</v>
      </c>
      <c r="D232" s="27" t="s">
        <v>340</v>
      </c>
      <c r="E232" s="27" t="s">
        <v>13</v>
      </c>
      <c r="F232" s="31" t="s">
        <v>33</v>
      </c>
      <c r="G232" s="24">
        <v>4000</v>
      </c>
      <c r="H232" s="24">
        <v>3885</v>
      </c>
      <c r="I232" s="24">
        <f t="shared" si="3"/>
        <v>15540000</v>
      </c>
    </row>
    <row r="233" spans="2:9">
      <c r="B233" s="30">
        <v>42457</v>
      </c>
      <c r="C233" s="27" t="s">
        <v>341</v>
      </c>
      <c r="D233" s="27" t="s">
        <v>342</v>
      </c>
      <c r="E233" s="27" t="s">
        <v>13</v>
      </c>
      <c r="F233" s="31" t="s">
        <v>19</v>
      </c>
      <c r="G233" s="24">
        <v>10400</v>
      </c>
      <c r="H233" s="24">
        <v>3595</v>
      </c>
      <c r="I233" s="24">
        <f t="shared" si="3"/>
        <v>37388000</v>
      </c>
    </row>
    <row r="234" spans="2:9">
      <c r="B234" s="30">
        <v>42457</v>
      </c>
      <c r="C234" s="27" t="s">
        <v>341</v>
      </c>
      <c r="D234" s="27" t="s">
        <v>342</v>
      </c>
      <c r="E234" s="27" t="s">
        <v>13</v>
      </c>
      <c r="F234" s="31" t="s">
        <v>14</v>
      </c>
      <c r="G234" s="24">
        <v>5400</v>
      </c>
      <c r="H234" s="24">
        <v>3380</v>
      </c>
      <c r="I234" s="24">
        <f t="shared" si="3"/>
        <v>18252000</v>
      </c>
    </row>
    <row r="235" spans="2:9">
      <c r="B235" s="30">
        <v>42458</v>
      </c>
      <c r="C235" s="27" t="s">
        <v>323</v>
      </c>
      <c r="D235" s="27" t="s">
        <v>324</v>
      </c>
      <c r="E235" s="27" t="s">
        <v>20</v>
      </c>
      <c r="F235" s="31" t="s">
        <v>325</v>
      </c>
      <c r="G235" s="24">
        <v>15800</v>
      </c>
      <c r="H235" s="24">
        <v>3410</v>
      </c>
      <c r="I235" s="24">
        <f t="shared" si="3"/>
        <v>53878000</v>
      </c>
    </row>
    <row r="236" spans="2:9">
      <c r="B236" s="30">
        <v>42458</v>
      </c>
      <c r="C236" s="27" t="s">
        <v>326</v>
      </c>
      <c r="D236" s="27" t="s">
        <v>327</v>
      </c>
      <c r="E236" s="27" t="s">
        <v>20</v>
      </c>
      <c r="F236" s="31" t="s">
        <v>19</v>
      </c>
      <c r="G236" s="24">
        <v>10800</v>
      </c>
      <c r="H236" s="24">
        <v>3410</v>
      </c>
      <c r="I236" s="24">
        <f t="shared" si="3"/>
        <v>36828000</v>
      </c>
    </row>
    <row r="237" spans="2:9">
      <c r="B237" s="30">
        <v>42458</v>
      </c>
      <c r="C237" s="27" t="s">
        <v>343</v>
      </c>
      <c r="D237" s="27" t="s">
        <v>344</v>
      </c>
      <c r="E237" s="27" t="s">
        <v>20</v>
      </c>
      <c r="F237" s="31" t="s">
        <v>14</v>
      </c>
      <c r="G237" s="24">
        <v>22900</v>
      </c>
      <c r="H237" s="24">
        <v>3380</v>
      </c>
      <c r="I237" s="24">
        <f t="shared" si="3"/>
        <v>77402000</v>
      </c>
    </row>
    <row r="238" spans="2:9">
      <c r="B238" s="30">
        <v>42458</v>
      </c>
      <c r="C238" s="27" t="s">
        <v>25</v>
      </c>
      <c r="D238" s="27" t="s">
        <v>26</v>
      </c>
      <c r="E238" s="27" t="s">
        <v>27</v>
      </c>
      <c r="F238" s="31" t="s">
        <v>19</v>
      </c>
      <c r="G238" s="24">
        <v>16700</v>
      </c>
      <c r="H238" s="24">
        <v>3645</v>
      </c>
      <c r="I238" s="24">
        <f t="shared" si="3"/>
        <v>60871500</v>
      </c>
    </row>
    <row r="239" spans="2:9">
      <c r="B239" s="30">
        <v>42458</v>
      </c>
      <c r="C239" s="27" t="s">
        <v>345</v>
      </c>
      <c r="D239" s="27" t="s">
        <v>346</v>
      </c>
      <c r="E239" s="27" t="s">
        <v>27</v>
      </c>
      <c r="F239" s="31" t="s">
        <v>19</v>
      </c>
      <c r="G239" s="24">
        <v>15300</v>
      </c>
      <c r="H239" s="24">
        <v>3595</v>
      </c>
      <c r="I239" s="24">
        <f t="shared" si="3"/>
        <v>55003500</v>
      </c>
    </row>
    <row r="240" spans="2:9">
      <c r="B240" s="30">
        <v>42459</v>
      </c>
      <c r="C240" s="27" t="s">
        <v>347</v>
      </c>
      <c r="D240" s="27" t="s">
        <v>348</v>
      </c>
      <c r="E240" s="27" t="s">
        <v>27</v>
      </c>
      <c r="F240" s="31" t="s">
        <v>33</v>
      </c>
      <c r="G240" s="24">
        <v>9000</v>
      </c>
      <c r="H240" s="24">
        <v>3885</v>
      </c>
      <c r="I240" s="24">
        <f t="shared" si="3"/>
        <v>34965000</v>
      </c>
    </row>
    <row r="241" spans="2:9">
      <c r="B241" s="30">
        <v>42459</v>
      </c>
      <c r="C241" s="27" t="s">
        <v>349</v>
      </c>
      <c r="D241" s="27" t="s">
        <v>350</v>
      </c>
      <c r="E241" s="27" t="s">
        <v>38</v>
      </c>
      <c r="F241" s="31" t="s">
        <v>19</v>
      </c>
      <c r="G241" s="24">
        <v>15000</v>
      </c>
      <c r="H241" s="24">
        <v>3595</v>
      </c>
      <c r="I241" s="24">
        <f t="shared" si="3"/>
        <v>53925000</v>
      </c>
    </row>
    <row r="242" spans="2:9">
      <c r="B242" s="30">
        <v>42459</v>
      </c>
      <c r="C242" s="27" t="s">
        <v>349</v>
      </c>
      <c r="D242" s="27" t="s">
        <v>350</v>
      </c>
      <c r="E242" s="27" t="s">
        <v>38</v>
      </c>
      <c r="F242" s="31" t="s">
        <v>33</v>
      </c>
      <c r="G242" s="24">
        <v>15000</v>
      </c>
      <c r="H242" s="24">
        <v>3885</v>
      </c>
      <c r="I242" s="24">
        <f t="shared" si="3"/>
        <v>58275000</v>
      </c>
    </row>
    <row r="243" spans="2:9">
      <c r="B243" s="30">
        <v>42459</v>
      </c>
      <c r="C243" s="27" t="s">
        <v>351</v>
      </c>
      <c r="D243" s="27" t="s">
        <v>352</v>
      </c>
      <c r="E243" s="27" t="s">
        <v>13</v>
      </c>
      <c r="F243" s="31" t="s">
        <v>19</v>
      </c>
      <c r="G243" s="24">
        <v>5300</v>
      </c>
      <c r="H243" s="24">
        <v>4021</v>
      </c>
      <c r="I243" s="24">
        <f t="shared" si="3"/>
        <v>21311300</v>
      </c>
    </row>
    <row r="244" spans="2:9">
      <c r="B244" s="30">
        <v>42459</v>
      </c>
      <c r="C244" s="27" t="s">
        <v>351</v>
      </c>
      <c r="D244" s="27" t="s">
        <v>352</v>
      </c>
      <c r="E244" s="27" t="s">
        <v>13</v>
      </c>
      <c r="F244" s="31" t="s">
        <v>14</v>
      </c>
      <c r="G244" s="24">
        <v>4000</v>
      </c>
      <c r="H244" s="24">
        <v>3380</v>
      </c>
      <c r="I244" s="24">
        <f t="shared" si="3"/>
        <v>13520000</v>
      </c>
    </row>
    <row r="245" spans="2:9">
      <c r="B245" s="30">
        <v>42459</v>
      </c>
      <c r="C245" s="27" t="s">
        <v>351</v>
      </c>
      <c r="D245" s="27" t="s">
        <v>352</v>
      </c>
      <c r="E245" s="27" t="s">
        <v>13</v>
      </c>
      <c r="F245" s="31" t="s">
        <v>33</v>
      </c>
      <c r="G245" s="24">
        <v>6200</v>
      </c>
      <c r="H245" s="24">
        <v>3885</v>
      </c>
      <c r="I245" s="24">
        <f t="shared" si="3"/>
        <v>24087000</v>
      </c>
    </row>
    <row r="246" spans="2:9">
      <c r="B246" s="30">
        <v>42459</v>
      </c>
      <c r="C246" s="27" t="s">
        <v>353</v>
      </c>
      <c r="D246" s="27" t="s">
        <v>354</v>
      </c>
      <c r="E246" s="27" t="s">
        <v>13</v>
      </c>
      <c r="F246" s="31" t="s">
        <v>19</v>
      </c>
      <c r="G246" s="24">
        <v>5400</v>
      </c>
      <c r="H246" s="24">
        <v>3595</v>
      </c>
      <c r="I246" s="24">
        <f t="shared" si="3"/>
        <v>19413000</v>
      </c>
    </row>
    <row r="247" spans="2:9">
      <c r="B247" s="30">
        <v>42459</v>
      </c>
      <c r="C247" s="27" t="s">
        <v>353</v>
      </c>
      <c r="D247" s="27" t="s">
        <v>354</v>
      </c>
      <c r="E247" s="27" t="s">
        <v>13</v>
      </c>
      <c r="F247" s="31" t="s">
        <v>60</v>
      </c>
      <c r="G247" s="24">
        <v>5200</v>
      </c>
      <c r="H247" s="24">
        <v>4050</v>
      </c>
      <c r="I247" s="24">
        <f t="shared" si="3"/>
        <v>21060000</v>
      </c>
    </row>
    <row r="248" spans="2:9">
      <c r="B248" s="30">
        <v>42459</v>
      </c>
      <c r="C248" s="27" t="s">
        <v>353</v>
      </c>
      <c r="D248" s="27" t="s">
        <v>354</v>
      </c>
      <c r="E248" s="27" t="s">
        <v>13</v>
      </c>
      <c r="F248" s="31" t="s">
        <v>33</v>
      </c>
      <c r="G248" s="24">
        <v>5200</v>
      </c>
      <c r="H248" s="24">
        <v>3885</v>
      </c>
      <c r="I248" s="24">
        <f t="shared" si="3"/>
        <v>20202000</v>
      </c>
    </row>
    <row r="249" spans="2:9">
      <c r="B249" s="30">
        <v>42460</v>
      </c>
      <c r="C249" s="27" t="s">
        <v>329</v>
      </c>
      <c r="D249" s="27" t="s">
        <v>330</v>
      </c>
      <c r="E249" s="27" t="s">
        <v>20</v>
      </c>
      <c r="F249" s="31" t="s">
        <v>19</v>
      </c>
      <c r="G249" s="24">
        <v>15000</v>
      </c>
      <c r="H249" s="24">
        <v>3410</v>
      </c>
      <c r="I249" s="24">
        <f t="shared" si="3"/>
        <v>51150000</v>
      </c>
    </row>
    <row r="250" spans="2:9">
      <c r="B250" s="30">
        <v>42460</v>
      </c>
      <c r="C250" s="27" t="s">
        <v>364</v>
      </c>
      <c r="D250" s="27" t="s">
        <v>365</v>
      </c>
      <c r="E250" s="27" t="s">
        <v>20</v>
      </c>
      <c r="F250" s="31" t="s">
        <v>14</v>
      </c>
      <c r="G250" s="24">
        <v>15000</v>
      </c>
      <c r="H250" s="24">
        <v>3380</v>
      </c>
      <c r="I250" s="24">
        <f t="shared" si="3"/>
        <v>50700000</v>
      </c>
    </row>
    <row r="251" spans="2:9">
      <c r="B251" s="30">
        <v>42460</v>
      </c>
      <c r="C251" s="27" t="s">
        <v>364</v>
      </c>
      <c r="D251" s="27" t="s">
        <v>365</v>
      </c>
      <c r="E251" s="27" t="s">
        <v>20</v>
      </c>
      <c r="F251" s="31" t="s">
        <v>33</v>
      </c>
      <c r="G251" s="24">
        <v>5000</v>
      </c>
      <c r="H251" s="24">
        <v>3885</v>
      </c>
      <c r="I251" s="24">
        <f t="shared" si="3"/>
        <v>19425000</v>
      </c>
    </row>
    <row r="252" spans="2:9">
      <c r="B252" s="30">
        <v>42460</v>
      </c>
      <c r="C252" s="27" t="s">
        <v>331</v>
      </c>
      <c r="D252" s="27" t="s">
        <v>332</v>
      </c>
      <c r="E252" s="27" t="s">
        <v>20</v>
      </c>
      <c r="F252" s="31" t="s">
        <v>19</v>
      </c>
      <c r="G252" s="24">
        <v>15800</v>
      </c>
      <c r="H252" s="24">
        <v>3410</v>
      </c>
      <c r="I252" s="24">
        <f t="shared" si="3"/>
        <v>53878000</v>
      </c>
    </row>
    <row r="253" spans="2:9">
      <c r="B253" s="30">
        <v>42460</v>
      </c>
      <c r="C253" s="27" t="s">
        <v>366</v>
      </c>
      <c r="D253" s="27" t="s">
        <v>367</v>
      </c>
      <c r="E253" s="27" t="s">
        <v>20</v>
      </c>
      <c r="F253" s="31" t="s">
        <v>14</v>
      </c>
      <c r="G253" s="24">
        <v>17900</v>
      </c>
      <c r="H253" s="24">
        <v>3380</v>
      </c>
      <c r="I253" s="24">
        <f t="shared" si="3"/>
        <v>60502000</v>
      </c>
    </row>
    <row r="254" spans="2:9">
      <c r="B254" s="30">
        <v>42460</v>
      </c>
      <c r="C254" s="27" t="s">
        <v>313</v>
      </c>
      <c r="D254" s="27" t="s">
        <v>314</v>
      </c>
      <c r="E254" s="27" t="s">
        <v>38</v>
      </c>
      <c r="F254" s="31" t="s">
        <v>312</v>
      </c>
      <c r="G254" s="24">
        <v>15000</v>
      </c>
      <c r="H254" s="24">
        <v>3595</v>
      </c>
      <c r="I254" s="24">
        <f t="shared" si="3"/>
        <v>53925000</v>
      </c>
    </row>
    <row r="255" spans="2:9">
      <c r="B255" s="30">
        <v>42460</v>
      </c>
      <c r="C255" s="27" t="s">
        <v>310</v>
      </c>
      <c r="D255" s="27" t="s">
        <v>311</v>
      </c>
      <c r="E255" s="27" t="s">
        <v>21</v>
      </c>
      <c r="F255" s="31" t="s">
        <v>312</v>
      </c>
      <c r="G255" s="24">
        <v>15000</v>
      </c>
      <c r="H255" s="24">
        <v>3595</v>
      </c>
      <c r="I255" s="24">
        <f t="shared" si="3"/>
        <v>53925000</v>
      </c>
    </row>
    <row r="256" spans="2:9">
      <c r="B256" s="30">
        <v>42460</v>
      </c>
      <c r="C256" s="27" t="s">
        <v>355</v>
      </c>
      <c r="D256" s="27" t="s">
        <v>356</v>
      </c>
      <c r="E256" s="27" t="s">
        <v>21</v>
      </c>
      <c r="F256" s="31" t="s">
        <v>19</v>
      </c>
      <c r="G256" s="24">
        <v>6200</v>
      </c>
      <c r="H256" s="24">
        <v>3595</v>
      </c>
      <c r="I256" s="24">
        <f t="shared" si="3"/>
        <v>22289000</v>
      </c>
    </row>
    <row r="257" spans="2:9">
      <c r="B257" s="30">
        <v>42460</v>
      </c>
      <c r="C257" s="27" t="s">
        <v>357</v>
      </c>
      <c r="D257" s="27" t="s">
        <v>358</v>
      </c>
      <c r="E257" s="27" t="s">
        <v>21</v>
      </c>
      <c r="F257" s="31" t="s">
        <v>33</v>
      </c>
      <c r="G257" s="24">
        <v>5300</v>
      </c>
      <c r="H257" s="24">
        <v>3885</v>
      </c>
      <c r="I257" s="24">
        <f t="shared" si="3"/>
        <v>20590500</v>
      </c>
    </row>
    <row r="258" spans="2:9">
      <c r="B258" s="30">
        <v>42460</v>
      </c>
      <c r="C258" s="27" t="s">
        <v>359</v>
      </c>
      <c r="D258" s="27" t="s">
        <v>332</v>
      </c>
      <c r="E258" s="27" t="s">
        <v>21</v>
      </c>
      <c r="F258" s="31" t="s">
        <v>33</v>
      </c>
      <c r="G258" s="24">
        <v>5200</v>
      </c>
      <c r="H258" s="24">
        <v>3885</v>
      </c>
      <c r="I258" s="24">
        <f t="shared" si="3"/>
        <v>20202000</v>
      </c>
    </row>
    <row r="259" spans="2:9">
      <c r="B259" s="30">
        <v>42460</v>
      </c>
      <c r="C259" s="27" t="s">
        <v>315</v>
      </c>
      <c r="D259" s="27" t="s">
        <v>316</v>
      </c>
      <c r="E259" s="27" t="s">
        <v>27</v>
      </c>
      <c r="F259" s="31" t="s">
        <v>312</v>
      </c>
      <c r="G259" s="24">
        <v>17200</v>
      </c>
      <c r="H259" s="24">
        <v>3595</v>
      </c>
      <c r="I259" s="24">
        <f t="shared" si="3"/>
        <v>61834000</v>
      </c>
    </row>
    <row r="260" spans="2:9">
      <c r="B260" s="30">
        <v>42460</v>
      </c>
      <c r="C260" s="27" t="s">
        <v>315</v>
      </c>
      <c r="D260" s="27" t="s">
        <v>316</v>
      </c>
      <c r="E260" s="27" t="s">
        <v>27</v>
      </c>
      <c r="F260" s="31" t="s">
        <v>14</v>
      </c>
      <c r="G260" s="24">
        <v>9800</v>
      </c>
      <c r="H260" s="24">
        <v>3380</v>
      </c>
      <c r="I260" s="24">
        <f t="shared" si="3"/>
        <v>33124000</v>
      </c>
    </row>
    <row r="261" spans="2:9">
      <c r="B261" s="30">
        <v>42460</v>
      </c>
      <c r="C261" s="27" t="s">
        <v>315</v>
      </c>
      <c r="D261" s="27" t="s">
        <v>316</v>
      </c>
      <c r="E261" s="27" t="s">
        <v>27</v>
      </c>
      <c r="F261" s="31" t="s">
        <v>33</v>
      </c>
      <c r="G261" s="24">
        <v>4300</v>
      </c>
      <c r="H261" s="24">
        <v>3885</v>
      </c>
      <c r="I261" s="24">
        <f t="shared" si="3"/>
        <v>16705500</v>
      </c>
    </row>
    <row r="262" spans="2:9">
      <c r="B262" s="30">
        <v>42460</v>
      </c>
      <c r="C262" s="27" t="s">
        <v>360</v>
      </c>
      <c r="D262" s="27" t="s">
        <v>361</v>
      </c>
      <c r="E262" s="27" t="s">
        <v>13</v>
      </c>
      <c r="F262" s="31" t="s">
        <v>19</v>
      </c>
      <c r="G262" s="24">
        <v>5200</v>
      </c>
      <c r="H262" s="24">
        <v>3595</v>
      </c>
      <c r="I262" s="24">
        <f t="shared" si="3"/>
        <v>18694000</v>
      </c>
    </row>
    <row r="263" spans="2:9">
      <c r="B263" s="30">
        <v>42460</v>
      </c>
      <c r="C263" s="27" t="s">
        <v>360</v>
      </c>
      <c r="D263" s="27" t="s">
        <v>361</v>
      </c>
      <c r="E263" s="27" t="s">
        <v>13</v>
      </c>
      <c r="F263" s="31" t="s">
        <v>33</v>
      </c>
      <c r="G263" s="24">
        <v>10600</v>
      </c>
      <c r="H263" s="24">
        <v>3885</v>
      </c>
      <c r="I263" s="24">
        <f t="shared" si="3"/>
        <v>41181000</v>
      </c>
    </row>
    <row r="264" spans="2:9">
      <c r="B264" s="30">
        <v>42460</v>
      </c>
      <c r="C264" s="27" t="s">
        <v>362</v>
      </c>
      <c r="D264" s="27" t="s">
        <v>363</v>
      </c>
      <c r="E264" s="27" t="s">
        <v>13</v>
      </c>
      <c r="F264" s="31" t="s">
        <v>19</v>
      </c>
      <c r="G264" s="24">
        <v>15000</v>
      </c>
      <c r="H264" s="24">
        <v>3595</v>
      </c>
      <c r="I264" s="24">
        <f t="shared" ref="I264:I265" si="4">G264*H264</f>
        <v>53925000</v>
      </c>
    </row>
    <row r="265" spans="2:9">
      <c r="B265" s="30">
        <v>42460</v>
      </c>
      <c r="C265" s="27" t="s">
        <v>362</v>
      </c>
      <c r="D265" s="27" t="s">
        <v>363</v>
      </c>
      <c r="E265" s="27" t="s">
        <v>13</v>
      </c>
      <c r="F265" s="31" t="s">
        <v>14</v>
      </c>
      <c r="G265" s="24">
        <v>15000</v>
      </c>
      <c r="H265" s="24">
        <v>3380</v>
      </c>
      <c r="I265" s="24">
        <f t="shared" si="4"/>
        <v>50700000</v>
      </c>
    </row>
    <row r="266" spans="2:9">
      <c r="G266" s="22">
        <f>SUM(G8:G265)</f>
        <v>2170419</v>
      </c>
      <c r="H266" s="22">
        <f>SUM(H8:H265)</f>
        <v>36689105</v>
      </c>
      <c r="I266" s="22">
        <f>SUM(I8:I265)</f>
        <v>7918177800</v>
      </c>
    </row>
  </sheetData>
  <sortState ref="B8:I265">
    <sortCondition ref="C8:C265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B1:D166"/>
  <sheetViews>
    <sheetView workbookViewId="0">
      <selection activeCell="B1" sqref="B1"/>
    </sheetView>
  </sheetViews>
  <sheetFormatPr baseColWidth="10" defaultColWidth="10.7109375" defaultRowHeight="15"/>
  <cols>
    <col min="2" max="2" width="14.5703125" customWidth="1"/>
    <col min="3" max="3" width="15.28515625" customWidth="1"/>
    <col min="4" max="4" width="13.42578125" customWidth="1"/>
  </cols>
  <sheetData>
    <row r="1" spans="2:4">
      <c r="D1" s="47">
        <v>42430</v>
      </c>
    </row>
    <row r="2" spans="2:4">
      <c r="B2" s="6">
        <v>42430</v>
      </c>
      <c r="C2" s="3" t="s">
        <v>34</v>
      </c>
    </row>
    <row r="3" spans="2:4">
      <c r="B3" s="6">
        <v>42430</v>
      </c>
      <c r="C3" s="3" t="s">
        <v>30</v>
      </c>
    </row>
    <row r="4" spans="2:4">
      <c r="B4" s="6">
        <v>42430</v>
      </c>
      <c r="C4" s="3" t="s">
        <v>36</v>
      </c>
    </row>
    <row r="5" spans="2:4">
      <c r="B5" s="6">
        <v>42430</v>
      </c>
      <c r="C5" s="3" t="s">
        <v>39</v>
      </c>
    </row>
    <row r="6" spans="2:4">
      <c r="B6" s="6"/>
      <c r="D6" s="3" t="s">
        <v>36</v>
      </c>
    </row>
    <row r="7" spans="2:4">
      <c r="B7" s="6">
        <v>42430</v>
      </c>
      <c r="C7" s="3" t="s">
        <v>42</v>
      </c>
    </row>
    <row r="8" spans="2:4">
      <c r="B8" s="6">
        <v>42431</v>
      </c>
      <c r="C8" s="3" t="s">
        <v>44</v>
      </c>
    </row>
    <row r="9" spans="2:4">
      <c r="B9" s="6">
        <v>42431</v>
      </c>
      <c r="C9" s="3" t="s">
        <v>47</v>
      </c>
    </row>
    <row r="10" spans="2:4">
      <c r="B10" s="6">
        <v>42431</v>
      </c>
      <c r="C10" s="3" t="s">
        <v>49</v>
      </c>
    </row>
    <row r="11" spans="2:4">
      <c r="B11" s="6">
        <v>42431</v>
      </c>
      <c r="C11" s="3" t="s">
        <v>52</v>
      </c>
    </row>
    <row r="12" spans="2:4">
      <c r="B12" s="6">
        <v>42431</v>
      </c>
      <c r="C12" s="3" t="s">
        <v>54</v>
      </c>
    </row>
    <row r="13" spans="2:4">
      <c r="B13" s="6">
        <v>42431</v>
      </c>
      <c r="C13" s="3" t="s">
        <v>55</v>
      </c>
    </row>
    <row r="14" spans="2:4">
      <c r="B14" s="6">
        <v>42431</v>
      </c>
      <c r="C14" s="3" t="s">
        <v>58</v>
      </c>
    </row>
    <row r="15" spans="2:4">
      <c r="B15" s="6">
        <v>42432</v>
      </c>
      <c r="C15" s="3" t="s">
        <v>61</v>
      </c>
    </row>
    <row r="16" spans="2:4">
      <c r="B16" s="6">
        <v>42432</v>
      </c>
      <c r="C16" s="3" t="s">
        <v>63</v>
      </c>
    </row>
    <row r="17" spans="2:4">
      <c r="B17" s="6">
        <v>42432</v>
      </c>
      <c r="C17" s="3" t="s">
        <v>65</v>
      </c>
    </row>
    <row r="18" spans="2:4">
      <c r="B18" s="6">
        <v>42432</v>
      </c>
      <c r="C18" s="3" t="s">
        <v>67</v>
      </c>
    </row>
    <row r="19" spans="2:4">
      <c r="B19" s="6">
        <v>42433</v>
      </c>
      <c r="C19" s="3" t="s">
        <v>90</v>
      </c>
    </row>
    <row r="20" spans="2:4">
      <c r="B20" s="6">
        <v>42433</v>
      </c>
      <c r="C20" s="3" t="s">
        <v>69</v>
      </c>
    </row>
    <row r="21" spans="2:4">
      <c r="B21" s="6">
        <v>42433</v>
      </c>
      <c r="C21" s="3" t="s">
        <v>71</v>
      </c>
    </row>
    <row r="22" spans="2:4">
      <c r="B22" s="6">
        <v>42433</v>
      </c>
      <c r="C22" s="3" t="s">
        <v>73</v>
      </c>
    </row>
    <row r="23" spans="2:4">
      <c r="B23" s="6">
        <v>42433</v>
      </c>
      <c r="C23" s="3" t="s">
        <v>75</v>
      </c>
    </row>
    <row r="24" spans="2:4">
      <c r="B24" s="6">
        <v>42433</v>
      </c>
      <c r="C24" s="3" t="s">
        <v>77</v>
      </c>
    </row>
    <row r="25" spans="2:4">
      <c r="B25" s="6">
        <v>42430</v>
      </c>
      <c r="C25" s="3" t="s">
        <v>79</v>
      </c>
    </row>
    <row r="26" spans="2:4">
      <c r="B26" s="6">
        <v>42430</v>
      </c>
      <c r="C26" s="3" t="s">
        <v>81</v>
      </c>
    </row>
    <row r="27" spans="2:4">
      <c r="B27" s="6">
        <v>42430</v>
      </c>
      <c r="C27" s="3" t="s">
        <v>83</v>
      </c>
    </row>
    <row r="28" spans="2:4">
      <c r="B28" s="6">
        <v>42433</v>
      </c>
      <c r="C28" s="3" t="s">
        <v>88</v>
      </c>
    </row>
    <row r="29" spans="2:4">
      <c r="B29" s="6">
        <v>42436</v>
      </c>
      <c r="C29" s="3" t="s">
        <v>106</v>
      </c>
    </row>
    <row r="30" spans="2:4">
      <c r="B30" s="6">
        <v>42436</v>
      </c>
      <c r="C30" s="3" t="s">
        <v>99</v>
      </c>
    </row>
    <row r="31" spans="2:4">
      <c r="B31" s="6"/>
      <c r="D31" s="3" t="s">
        <v>443</v>
      </c>
    </row>
    <row r="32" spans="2:4">
      <c r="B32" s="6">
        <v>42436</v>
      </c>
      <c r="C32" s="3" t="s">
        <v>108</v>
      </c>
    </row>
    <row r="33" spans="2:3">
      <c r="B33" s="6">
        <v>42436</v>
      </c>
      <c r="C33" s="3" t="s">
        <v>166</v>
      </c>
    </row>
    <row r="34" spans="2:3">
      <c r="B34" s="6">
        <v>42436</v>
      </c>
      <c r="C34" s="3" t="s">
        <v>110</v>
      </c>
    </row>
    <row r="35" spans="2:3">
      <c r="B35" s="6">
        <v>42436</v>
      </c>
      <c r="C35" s="3" t="s">
        <v>112</v>
      </c>
    </row>
    <row r="36" spans="2:3">
      <c r="B36" s="6">
        <v>42437</v>
      </c>
      <c r="C36" s="3" t="s">
        <v>118</v>
      </c>
    </row>
    <row r="37" spans="2:3">
      <c r="B37" s="6">
        <v>42437</v>
      </c>
      <c r="C37" s="3" t="s">
        <v>120</v>
      </c>
    </row>
    <row r="38" spans="2:3">
      <c r="B38" s="6">
        <v>42437</v>
      </c>
      <c r="C38" s="3" t="s">
        <v>116</v>
      </c>
    </row>
    <row r="39" spans="2:3">
      <c r="B39" s="6">
        <v>42437</v>
      </c>
      <c r="C39" s="3" t="s">
        <v>122</v>
      </c>
    </row>
    <row r="40" spans="2:3">
      <c r="B40" s="6">
        <v>42437</v>
      </c>
      <c r="C40" s="3" t="s">
        <v>124</v>
      </c>
    </row>
    <row r="41" spans="2:3">
      <c r="B41" s="6">
        <v>42437</v>
      </c>
      <c r="C41" s="3" t="s">
        <v>126</v>
      </c>
    </row>
    <row r="42" spans="2:3">
      <c r="B42" s="6">
        <v>42437</v>
      </c>
      <c r="C42" s="3" t="s">
        <v>128</v>
      </c>
    </row>
    <row r="43" spans="2:3">
      <c r="B43" s="6">
        <v>42437</v>
      </c>
      <c r="C43" s="3" t="s">
        <v>130</v>
      </c>
    </row>
    <row r="44" spans="2:3">
      <c r="B44" s="6">
        <v>42438</v>
      </c>
      <c r="C44" s="3" t="s">
        <v>103</v>
      </c>
    </row>
    <row r="45" spans="2:3">
      <c r="B45" s="6">
        <v>42438</v>
      </c>
      <c r="C45" s="3" t="s">
        <v>132</v>
      </c>
    </row>
    <row r="46" spans="2:3">
      <c r="B46" s="6">
        <v>42437</v>
      </c>
      <c r="C46" s="3" t="s">
        <v>101</v>
      </c>
    </row>
    <row r="47" spans="2:3">
      <c r="B47" s="6">
        <v>42435</v>
      </c>
      <c r="C47" s="3" t="s">
        <v>114</v>
      </c>
    </row>
    <row r="48" spans="2:3">
      <c r="B48" s="6">
        <v>42438</v>
      </c>
      <c r="C48" s="3" t="s">
        <v>134</v>
      </c>
    </row>
    <row r="49" spans="2:4">
      <c r="B49" s="6">
        <v>42438</v>
      </c>
      <c r="C49" s="3" t="s">
        <v>136</v>
      </c>
    </row>
    <row r="50" spans="2:4">
      <c r="B50" s="6">
        <v>42438</v>
      </c>
      <c r="C50" s="7" t="s">
        <v>138</v>
      </c>
    </row>
    <row r="51" spans="2:4">
      <c r="B51" s="6">
        <v>42439</v>
      </c>
      <c r="C51" s="7" t="s">
        <v>140</v>
      </c>
    </row>
    <row r="52" spans="2:4">
      <c r="B52" s="6">
        <v>42439</v>
      </c>
      <c r="C52" s="7" t="s">
        <v>142</v>
      </c>
    </row>
    <row r="53" spans="2:4">
      <c r="B53" s="6">
        <v>42440</v>
      </c>
      <c r="C53" s="3" t="s">
        <v>95</v>
      </c>
    </row>
    <row r="54" spans="2:4">
      <c r="B54" s="6">
        <v>42440</v>
      </c>
      <c r="C54" s="7" t="s">
        <v>144</v>
      </c>
    </row>
    <row r="55" spans="2:4">
      <c r="B55" s="6">
        <v>42440</v>
      </c>
      <c r="C55" s="7" t="s">
        <v>146</v>
      </c>
    </row>
    <row r="56" spans="2:4">
      <c r="B56" s="6">
        <v>42440</v>
      </c>
      <c r="C56" s="7" t="s">
        <v>148</v>
      </c>
    </row>
    <row r="57" spans="2:4">
      <c r="B57" s="6">
        <v>42440</v>
      </c>
      <c r="C57" s="7" t="s">
        <v>150</v>
      </c>
    </row>
    <row r="58" spans="2:4">
      <c r="B58" s="6">
        <v>42440</v>
      </c>
      <c r="C58" s="7" t="s">
        <v>152</v>
      </c>
    </row>
    <row r="59" spans="2:4">
      <c r="B59" s="6"/>
      <c r="D59" s="7" t="s">
        <v>444</v>
      </c>
    </row>
    <row r="60" spans="2:4">
      <c r="B60" s="6">
        <v>42440</v>
      </c>
      <c r="C60" s="7" t="s">
        <v>156</v>
      </c>
    </row>
    <row r="61" spans="2:4">
      <c r="B61" s="6"/>
      <c r="C61" s="7"/>
      <c r="D61" s="7" t="s">
        <v>445</v>
      </c>
    </row>
    <row r="62" spans="2:4">
      <c r="B62" s="6">
        <v>42443</v>
      </c>
      <c r="C62" s="3" t="s">
        <v>236</v>
      </c>
    </row>
    <row r="63" spans="2:4">
      <c r="B63" s="6">
        <v>42443</v>
      </c>
      <c r="C63" s="3" t="s">
        <v>170</v>
      </c>
    </row>
    <row r="64" spans="2:4">
      <c r="B64" s="6">
        <v>42443</v>
      </c>
      <c r="C64" s="3" t="s">
        <v>172</v>
      </c>
    </row>
    <row r="65" spans="2:4">
      <c r="B65" s="6">
        <v>42443</v>
      </c>
      <c r="C65" s="7" t="s">
        <v>161</v>
      </c>
    </row>
    <row r="66" spans="2:4">
      <c r="B66" s="6">
        <v>42443</v>
      </c>
      <c r="C66" s="3" t="s">
        <v>174</v>
      </c>
    </row>
    <row r="67" spans="2:4">
      <c r="B67" s="6">
        <v>42443</v>
      </c>
      <c r="C67" s="3" t="s">
        <v>176</v>
      </c>
    </row>
    <row r="68" spans="2:4">
      <c r="B68" s="6">
        <v>42443</v>
      </c>
      <c r="C68" s="3" t="s">
        <v>179</v>
      </c>
    </row>
    <row r="69" spans="2:4">
      <c r="B69" s="6">
        <v>42443</v>
      </c>
      <c r="C69" s="7" t="s">
        <v>181</v>
      </c>
    </row>
    <row r="70" spans="2:4">
      <c r="B70" s="6">
        <v>42443</v>
      </c>
      <c r="C70" s="7" t="s">
        <v>183</v>
      </c>
    </row>
    <row r="71" spans="2:4">
      <c r="B71" s="6">
        <v>42444</v>
      </c>
      <c r="C71" s="3" t="s">
        <v>185</v>
      </c>
    </row>
    <row r="72" spans="2:4">
      <c r="B72" s="6">
        <v>42444</v>
      </c>
      <c r="C72" s="3" t="s">
        <v>187</v>
      </c>
    </row>
    <row r="73" spans="2:4">
      <c r="B73" s="6">
        <v>42445</v>
      </c>
      <c r="C73" s="3" t="s">
        <v>240</v>
      </c>
    </row>
    <row r="74" spans="2:4">
      <c r="B74" s="6">
        <v>42445</v>
      </c>
      <c r="C74" s="3" t="s">
        <v>238</v>
      </c>
    </row>
    <row r="75" spans="2:4">
      <c r="B75" s="6">
        <v>42445</v>
      </c>
      <c r="C75" s="3" t="s">
        <v>189</v>
      </c>
    </row>
    <row r="76" spans="2:4">
      <c r="B76" s="6">
        <v>42440</v>
      </c>
      <c r="C76" s="7" t="s">
        <v>158</v>
      </c>
    </row>
    <row r="77" spans="2:4">
      <c r="B77" s="6">
        <v>42445</v>
      </c>
      <c r="C77" s="3" t="s">
        <v>191</v>
      </c>
    </row>
    <row r="78" spans="2:4">
      <c r="B78" s="6"/>
      <c r="D78" s="3" t="s">
        <v>447</v>
      </c>
    </row>
    <row r="79" spans="2:4">
      <c r="B79" s="6"/>
      <c r="D79" s="3" t="s">
        <v>446</v>
      </c>
    </row>
    <row r="80" spans="2:4">
      <c r="B80" s="6">
        <v>42445</v>
      </c>
      <c r="C80" s="3" t="s">
        <v>193</v>
      </c>
    </row>
    <row r="81" spans="2:4">
      <c r="B81" s="6"/>
      <c r="C81" s="3"/>
      <c r="D81" s="3" t="s">
        <v>448</v>
      </c>
    </row>
    <row r="82" spans="2:4">
      <c r="B82" s="6">
        <v>42445</v>
      </c>
      <c r="C82" s="3" t="s">
        <v>195</v>
      </c>
    </row>
    <row r="83" spans="2:4">
      <c r="B83" s="6">
        <v>42445</v>
      </c>
      <c r="C83" s="3" t="s">
        <v>197</v>
      </c>
    </row>
    <row r="84" spans="2:4">
      <c r="B84" s="6">
        <v>42446</v>
      </c>
      <c r="C84" s="3" t="s">
        <v>199</v>
      </c>
    </row>
    <row r="85" spans="2:4">
      <c r="B85" s="6">
        <v>42446</v>
      </c>
      <c r="C85" s="3" t="s">
        <v>201</v>
      </c>
    </row>
    <row r="86" spans="2:4">
      <c r="B86" s="6">
        <v>42446</v>
      </c>
      <c r="C86" s="3" t="s">
        <v>203</v>
      </c>
    </row>
    <row r="87" spans="2:4">
      <c r="B87" s="6">
        <v>42447</v>
      </c>
      <c r="C87" s="3" t="s">
        <v>205</v>
      </c>
    </row>
    <row r="88" spans="2:4">
      <c r="B88" s="6">
        <v>42445</v>
      </c>
      <c r="C88" s="3" t="s">
        <v>242</v>
      </c>
    </row>
    <row r="89" spans="2:4">
      <c r="B89" s="6">
        <v>42447</v>
      </c>
      <c r="C89" s="3" t="s">
        <v>207</v>
      </c>
    </row>
    <row r="90" spans="2:4">
      <c r="B90" s="6">
        <v>42447</v>
      </c>
      <c r="C90" s="3" t="s">
        <v>209</v>
      </c>
    </row>
    <row r="91" spans="2:4">
      <c r="B91" s="6">
        <v>42447</v>
      </c>
      <c r="C91" s="3" t="s">
        <v>211</v>
      </c>
    </row>
    <row r="92" spans="2:4">
      <c r="B92" s="6">
        <v>42447</v>
      </c>
      <c r="C92" s="3" t="s">
        <v>213</v>
      </c>
    </row>
    <row r="93" spans="2:4">
      <c r="B93" s="6">
        <v>42447</v>
      </c>
      <c r="C93" s="7" t="s">
        <v>215</v>
      </c>
    </row>
    <row r="94" spans="2:4">
      <c r="B94" s="6">
        <v>42447</v>
      </c>
      <c r="C94" s="7" t="s">
        <v>217</v>
      </c>
    </row>
    <row r="95" spans="2:4">
      <c r="B95" s="6">
        <v>42447</v>
      </c>
      <c r="C95" s="7" t="s">
        <v>219</v>
      </c>
    </row>
    <row r="96" spans="2:4">
      <c r="B96" s="6">
        <v>42447</v>
      </c>
      <c r="C96" s="7" t="s">
        <v>221</v>
      </c>
    </row>
    <row r="97" spans="2:4">
      <c r="B97" s="6">
        <v>42447</v>
      </c>
      <c r="C97" s="3" t="s">
        <v>246</v>
      </c>
    </row>
    <row r="98" spans="2:4">
      <c r="B98" s="6">
        <v>42447</v>
      </c>
      <c r="C98" s="7" t="s">
        <v>223</v>
      </c>
    </row>
    <row r="99" spans="2:4">
      <c r="B99" s="6">
        <v>42447</v>
      </c>
      <c r="C99" s="7" t="s">
        <v>225</v>
      </c>
    </row>
    <row r="100" spans="2:4">
      <c r="B100" s="6">
        <v>42447</v>
      </c>
      <c r="C100" s="3" t="s">
        <v>256</v>
      </c>
    </row>
    <row r="101" spans="2:4">
      <c r="B101" s="6">
        <v>42448</v>
      </c>
      <c r="C101" s="3" t="s">
        <v>244</v>
      </c>
    </row>
    <row r="102" spans="2:4">
      <c r="B102" s="6">
        <v>42448</v>
      </c>
      <c r="C102" s="7" t="s">
        <v>227</v>
      </c>
    </row>
    <row r="103" spans="2:4">
      <c r="B103" s="6">
        <v>42448</v>
      </c>
      <c r="C103" s="7" t="s">
        <v>229</v>
      </c>
    </row>
    <row r="104" spans="2:4">
      <c r="B104" s="6">
        <v>42448</v>
      </c>
      <c r="C104" s="3" t="s">
        <v>231</v>
      </c>
    </row>
    <row r="105" spans="2:4">
      <c r="B105" s="6">
        <v>42448</v>
      </c>
      <c r="C105" s="3" t="s">
        <v>233</v>
      </c>
    </row>
    <row r="106" spans="2:4">
      <c r="B106" s="6"/>
      <c r="C106" s="3"/>
      <c r="D106" s="3" t="s">
        <v>449</v>
      </c>
    </row>
    <row r="107" spans="2:4">
      <c r="B107" s="6">
        <v>42450</v>
      </c>
      <c r="C107" s="3" t="s">
        <v>251</v>
      </c>
    </row>
    <row r="108" spans="2:4">
      <c r="B108" s="6">
        <v>42450</v>
      </c>
      <c r="C108" s="3" t="s">
        <v>253</v>
      </c>
    </row>
    <row r="109" spans="2:4">
      <c r="B109" s="6">
        <v>42450</v>
      </c>
      <c r="C109" s="3" t="s">
        <v>258</v>
      </c>
    </row>
    <row r="110" spans="2:4">
      <c r="B110" s="6">
        <v>42450</v>
      </c>
      <c r="C110" s="7" t="s">
        <v>260</v>
      </c>
    </row>
    <row r="111" spans="2:4">
      <c r="B111" s="6">
        <v>42450</v>
      </c>
      <c r="C111" s="7" t="s">
        <v>262</v>
      </c>
    </row>
    <row r="112" spans="2:4">
      <c r="B112" s="6">
        <v>42450</v>
      </c>
      <c r="C112" s="7" t="s">
        <v>264</v>
      </c>
    </row>
    <row r="113" spans="2:3">
      <c r="B113" s="6">
        <v>42450</v>
      </c>
      <c r="C113" s="7" t="s">
        <v>266</v>
      </c>
    </row>
    <row r="114" spans="2:3">
      <c r="B114" s="6">
        <v>42451</v>
      </c>
      <c r="C114" s="7" t="s">
        <v>268</v>
      </c>
    </row>
    <row r="115" spans="2:3">
      <c r="B115" s="6">
        <v>42451</v>
      </c>
      <c r="C115" s="7" t="s">
        <v>270</v>
      </c>
    </row>
    <row r="116" spans="2:3">
      <c r="B116" s="6">
        <v>42451</v>
      </c>
      <c r="C116" s="7" t="s">
        <v>272</v>
      </c>
    </row>
    <row r="117" spans="2:3">
      <c r="B117" s="6">
        <v>42451</v>
      </c>
      <c r="C117" s="7" t="s">
        <v>274</v>
      </c>
    </row>
    <row r="118" spans="2:3">
      <c r="B118" s="6">
        <v>42451</v>
      </c>
      <c r="C118" s="7" t="s">
        <v>276</v>
      </c>
    </row>
    <row r="119" spans="2:3">
      <c r="B119" s="6">
        <v>42451</v>
      </c>
      <c r="C119" s="7" t="s">
        <v>278</v>
      </c>
    </row>
    <row r="120" spans="2:3">
      <c r="B120" s="6">
        <v>42451</v>
      </c>
      <c r="C120" s="7" t="s">
        <v>280</v>
      </c>
    </row>
    <row r="121" spans="2:3">
      <c r="B121" s="6">
        <v>42451</v>
      </c>
      <c r="C121" s="7" t="s">
        <v>282</v>
      </c>
    </row>
    <row r="122" spans="2:3">
      <c r="B122" s="6">
        <v>42452</v>
      </c>
      <c r="C122" s="3" t="s">
        <v>249</v>
      </c>
    </row>
    <row r="123" spans="2:3">
      <c r="B123" s="6">
        <v>42452</v>
      </c>
      <c r="C123" s="7" t="s">
        <v>286</v>
      </c>
    </row>
    <row r="124" spans="2:3">
      <c r="B124" s="6">
        <v>42452</v>
      </c>
      <c r="C124" s="7" t="s">
        <v>288</v>
      </c>
    </row>
    <row r="125" spans="2:3">
      <c r="B125" s="6">
        <v>42452</v>
      </c>
      <c r="C125" s="7" t="s">
        <v>290</v>
      </c>
    </row>
    <row r="126" spans="2:3">
      <c r="B126" s="6">
        <v>42452</v>
      </c>
      <c r="C126" s="7" t="s">
        <v>292</v>
      </c>
    </row>
    <row r="127" spans="2:3">
      <c r="B127" s="6">
        <v>42452</v>
      </c>
      <c r="C127" s="7" t="s">
        <v>294</v>
      </c>
    </row>
    <row r="128" spans="2:3">
      <c r="B128" s="6">
        <v>42452</v>
      </c>
      <c r="C128" s="7" t="s">
        <v>296</v>
      </c>
    </row>
    <row r="129" spans="2:4">
      <c r="B129" s="6">
        <v>42452</v>
      </c>
      <c r="C129" s="7" t="s">
        <v>298</v>
      </c>
    </row>
    <row r="130" spans="2:4">
      <c r="B130" s="6">
        <v>42452</v>
      </c>
      <c r="C130" s="7" t="s">
        <v>300</v>
      </c>
    </row>
    <row r="131" spans="2:4">
      <c r="B131" s="6">
        <v>42452</v>
      </c>
      <c r="C131" s="7" t="s">
        <v>301</v>
      </c>
    </row>
    <row r="132" spans="2:4">
      <c r="B132" s="6">
        <v>42452</v>
      </c>
      <c r="C132" s="7" t="s">
        <v>284</v>
      </c>
    </row>
    <row r="133" spans="2:4">
      <c r="B133" s="6">
        <v>42452</v>
      </c>
      <c r="C133" s="7" t="s">
        <v>304</v>
      </c>
    </row>
    <row r="134" spans="2:4">
      <c r="B134" s="6">
        <v>42452</v>
      </c>
      <c r="C134" s="7" t="s">
        <v>306</v>
      </c>
    </row>
    <row r="135" spans="2:4">
      <c r="B135" s="6">
        <v>42440</v>
      </c>
      <c r="C135" s="7" t="s">
        <v>154</v>
      </c>
    </row>
    <row r="136" spans="2:4">
      <c r="B136" s="6">
        <v>42457</v>
      </c>
      <c r="C136" s="7" t="s">
        <v>321</v>
      </c>
    </row>
    <row r="137" spans="2:4">
      <c r="B137" s="6"/>
      <c r="D137" s="7" t="s">
        <v>450</v>
      </c>
    </row>
    <row r="138" spans="2:4">
      <c r="B138" s="6">
        <v>42457</v>
      </c>
      <c r="C138" s="7" t="s">
        <v>335</v>
      </c>
    </row>
    <row r="139" spans="2:4">
      <c r="B139" s="6">
        <v>42457</v>
      </c>
      <c r="C139" s="7" t="s">
        <v>333</v>
      </c>
    </row>
    <row r="140" spans="2:4">
      <c r="B140" s="6">
        <v>42457</v>
      </c>
      <c r="C140" s="7" t="s">
        <v>337</v>
      </c>
    </row>
    <row r="141" spans="2:4">
      <c r="B141" s="6">
        <v>42457</v>
      </c>
      <c r="C141" s="7" t="s">
        <v>339</v>
      </c>
    </row>
    <row r="142" spans="2:4">
      <c r="B142" s="6">
        <v>42457</v>
      </c>
      <c r="C142" s="7" t="s">
        <v>341</v>
      </c>
    </row>
    <row r="143" spans="2:4">
      <c r="B143" s="6">
        <v>42458</v>
      </c>
      <c r="C143" s="7" t="s">
        <v>323</v>
      </c>
    </row>
    <row r="144" spans="2:4">
      <c r="B144" s="6">
        <v>42458</v>
      </c>
      <c r="C144" s="7" t="s">
        <v>326</v>
      </c>
    </row>
    <row r="145" spans="2:4">
      <c r="B145" s="6">
        <v>42458</v>
      </c>
      <c r="C145" s="7" t="s">
        <v>343</v>
      </c>
    </row>
    <row r="146" spans="2:4">
      <c r="B146" s="6">
        <v>42458</v>
      </c>
      <c r="C146" s="3" t="s">
        <v>25</v>
      </c>
    </row>
    <row r="147" spans="2:4">
      <c r="B147" s="6">
        <v>42458</v>
      </c>
      <c r="C147" s="7" t="s">
        <v>345</v>
      </c>
    </row>
    <row r="148" spans="2:4">
      <c r="B148" s="6">
        <v>42459</v>
      </c>
      <c r="C148" s="7" t="s">
        <v>347</v>
      </c>
      <c r="D148" s="7"/>
    </row>
    <row r="149" spans="2:4">
      <c r="B149" s="6"/>
      <c r="C149" s="7"/>
      <c r="D149" s="7" t="s">
        <v>451</v>
      </c>
    </row>
    <row r="150" spans="2:4">
      <c r="B150" s="6"/>
      <c r="C150" s="7"/>
      <c r="D150" s="7" t="s">
        <v>452</v>
      </c>
    </row>
    <row r="151" spans="2:4">
      <c r="B151" s="6">
        <v>42459</v>
      </c>
      <c r="C151" s="7" t="s">
        <v>349</v>
      </c>
    </row>
    <row r="152" spans="2:4">
      <c r="B152" s="6">
        <v>42459</v>
      </c>
      <c r="C152" s="7" t="s">
        <v>351</v>
      </c>
    </row>
    <row r="153" spans="2:4">
      <c r="B153" s="6">
        <v>42459</v>
      </c>
      <c r="C153" s="7" t="s">
        <v>353</v>
      </c>
    </row>
    <row r="154" spans="2:4">
      <c r="B154" s="6">
        <v>42460</v>
      </c>
      <c r="C154" s="7" t="s">
        <v>329</v>
      </c>
    </row>
    <row r="155" spans="2:4">
      <c r="B155" s="6">
        <v>42460</v>
      </c>
      <c r="C155" s="7" t="s">
        <v>364</v>
      </c>
    </row>
    <row r="156" spans="2:4">
      <c r="B156" s="6">
        <v>42460</v>
      </c>
      <c r="C156" s="7" t="s">
        <v>331</v>
      </c>
    </row>
    <row r="157" spans="2:4">
      <c r="B157" s="6">
        <v>42460</v>
      </c>
      <c r="C157" s="7" t="s">
        <v>366</v>
      </c>
    </row>
    <row r="158" spans="2:4">
      <c r="B158" s="6">
        <v>42460</v>
      </c>
      <c r="C158" s="7" t="s">
        <v>313</v>
      </c>
    </row>
    <row r="159" spans="2:4">
      <c r="B159" s="6">
        <v>42460</v>
      </c>
      <c r="C159" s="7" t="s">
        <v>310</v>
      </c>
    </row>
    <row r="160" spans="2:4">
      <c r="B160" s="6">
        <v>42460</v>
      </c>
      <c r="C160" s="7" t="s">
        <v>355</v>
      </c>
    </row>
    <row r="161" spans="2:4">
      <c r="B161" s="6">
        <v>42460</v>
      </c>
      <c r="C161" s="7" t="s">
        <v>357</v>
      </c>
    </row>
    <row r="162" spans="2:4">
      <c r="B162" s="6">
        <v>42460</v>
      </c>
      <c r="C162" s="7" t="s">
        <v>359</v>
      </c>
    </row>
    <row r="163" spans="2:4">
      <c r="B163" s="6">
        <v>42460</v>
      </c>
      <c r="C163" s="7" t="s">
        <v>315</v>
      </c>
    </row>
    <row r="164" spans="2:4">
      <c r="B164" s="6">
        <v>42460</v>
      </c>
      <c r="C164" s="7" t="s">
        <v>360</v>
      </c>
    </row>
    <row r="165" spans="2:4">
      <c r="B165" s="6"/>
      <c r="D165" s="7" t="s">
        <v>453</v>
      </c>
    </row>
    <row r="166" spans="2:4">
      <c r="B166" s="6">
        <v>42460</v>
      </c>
      <c r="C166" s="7" t="s">
        <v>362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1"/>
  <dimension ref="B4:S267"/>
  <sheetViews>
    <sheetView tabSelected="1" zoomScale="80" zoomScaleNormal="80" workbookViewId="0">
      <selection activeCell="Q253" sqref="Q253"/>
    </sheetView>
  </sheetViews>
  <sheetFormatPr baseColWidth="10" defaultColWidth="10.7109375" defaultRowHeight="15"/>
  <cols>
    <col min="1" max="2" width="10.7109375" style="55"/>
    <col min="3" max="3" width="11.5703125" style="55" bestFit="1" customWidth="1"/>
    <col min="4" max="5" width="13.42578125" style="55" bestFit="1" customWidth="1"/>
    <col min="6" max="6" width="22.140625" style="55" bestFit="1" customWidth="1"/>
    <col min="7" max="7" width="19.85546875" style="55" bestFit="1" customWidth="1"/>
    <col min="8" max="8" width="11.28515625" style="55" bestFit="1" customWidth="1"/>
    <col min="9" max="9" width="16.85546875" style="55" bestFit="1" customWidth="1"/>
    <col min="10" max="10" width="15" style="55" bestFit="1" customWidth="1"/>
    <col min="11" max="11" width="11.7109375" style="55" bestFit="1" customWidth="1"/>
    <col min="12" max="12" width="11.5703125" style="55" bestFit="1" customWidth="1"/>
    <col min="13" max="13" width="13.42578125" style="55" bestFit="1" customWidth="1"/>
    <col min="14" max="14" width="11.42578125" style="55" bestFit="1" customWidth="1"/>
    <col min="15" max="15" width="13.42578125" style="55" bestFit="1" customWidth="1"/>
    <col min="16" max="16" width="12.5703125" style="55" bestFit="1" customWidth="1"/>
    <col min="17" max="18" width="15.140625" style="55" bestFit="1" customWidth="1"/>
    <col min="19" max="16384" width="10.7109375" style="55"/>
  </cols>
  <sheetData>
    <row r="4" spans="2:16">
      <c r="I4" s="55" t="s">
        <v>441</v>
      </c>
    </row>
    <row r="5" spans="2:16">
      <c r="F5" s="55" t="s">
        <v>442</v>
      </c>
    </row>
    <row r="7" spans="2:16">
      <c r="C7" s="82" t="s">
        <v>7</v>
      </c>
      <c r="D7" s="82" t="s">
        <v>0</v>
      </c>
      <c r="E7" s="82" t="s">
        <v>1</v>
      </c>
      <c r="F7" s="82" t="s">
        <v>2</v>
      </c>
      <c r="G7" s="82" t="s">
        <v>6</v>
      </c>
      <c r="H7" s="82" t="s">
        <v>5</v>
      </c>
      <c r="I7" s="82" t="s">
        <v>8</v>
      </c>
      <c r="J7" s="82" t="s">
        <v>3</v>
      </c>
      <c r="K7" s="62" t="s">
        <v>418</v>
      </c>
      <c r="L7" s="62" t="s">
        <v>7</v>
      </c>
      <c r="M7" s="63" t="s">
        <v>419</v>
      </c>
      <c r="N7" s="62" t="s">
        <v>420</v>
      </c>
      <c r="O7" s="62" t="s">
        <v>421</v>
      </c>
    </row>
    <row r="8" spans="2:16" hidden="1">
      <c r="B8" s="55">
        <v>1</v>
      </c>
      <c r="C8" s="49">
        <v>42430</v>
      </c>
      <c r="D8" s="64" t="s">
        <v>461</v>
      </c>
      <c r="E8" s="64" t="s">
        <v>35</v>
      </c>
      <c r="F8" s="64" t="s">
        <v>20</v>
      </c>
      <c r="G8" s="64" t="s">
        <v>19</v>
      </c>
      <c r="H8" s="65">
        <v>15800</v>
      </c>
      <c r="I8" s="65">
        <v>3595</v>
      </c>
      <c r="J8" s="56">
        <f t="shared" ref="J8:J71" si="0">H8*I8</f>
        <v>56801000</v>
      </c>
      <c r="K8" s="61"/>
      <c r="L8" s="61"/>
      <c r="M8" s="61"/>
      <c r="N8" s="61"/>
      <c r="O8" s="61"/>
    </row>
    <row r="9" spans="2:16" hidden="1">
      <c r="B9" s="55">
        <v>1</v>
      </c>
      <c r="C9" s="49">
        <v>42430</v>
      </c>
      <c r="D9" s="64" t="s">
        <v>461</v>
      </c>
      <c r="E9" s="64" t="s">
        <v>35</v>
      </c>
      <c r="F9" s="64" t="s">
        <v>20</v>
      </c>
      <c r="G9" s="64" t="s">
        <v>14</v>
      </c>
      <c r="H9" s="65">
        <v>17900</v>
      </c>
      <c r="I9" s="65">
        <v>3380</v>
      </c>
      <c r="J9" s="56">
        <f t="shared" si="0"/>
        <v>60502000</v>
      </c>
      <c r="K9" s="61"/>
      <c r="L9" s="61"/>
      <c r="M9" s="66"/>
      <c r="N9" s="61"/>
      <c r="O9" s="61"/>
      <c r="P9" s="55" t="s">
        <v>437</v>
      </c>
    </row>
    <row r="10" spans="2:16">
      <c r="B10" s="55">
        <v>1</v>
      </c>
      <c r="C10" s="49">
        <v>42430</v>
      </c>
      <c r="D10" s="64" t="s">
        <v>30</v>
      </c>
      <c r="E10" s="49" t="s">
        <v>31</v>
      </c>
      <c r="F10" s="64" t="s">
        <v>27</v>
      </c>
      <c r="G10" s="64" t="s">
        <v>19</v>
      </c>
      <c r="H10" s="51">
        <v>5000</v>
      </c>
      <c r="I10" s="65">
        <v>3595</v>
      </c>
      <c r="J10" s="56">
        <f t="shared" si="0"/>
        <v>17975000</v>
      </c>
      <c r="K10" s="61">
        <v>14705172</v>
      </c>
      <c r="L10" s="67">
        <v>42460</v>
      </c>
      <c r="M10" s="66"/>
      <c r="N10" s="61" t="s">
        <v>422</v>
      </c>
      <c r="O10" s="61" t="s">
        <v>423</v>
      </c>
    </row>
    <row r="11" spans="2:16">
      <c r="B11" s="55">
        <v>1</v>
      </c>
      <c r="C11" s="49">
        <v>42430</v>
      </c>
      <c r="D11" s="64" t="s">
        <v>30</v>
      </c>
      <c r="E11" s="49" t="s">
        <v>31</v>
      </c>
      <c r="F11" s="64" t="s">
        <v>27</v>
      </c>
      <c r="G11" s="64" t="s">
        <v>33</v>
      </c>
      <c r="H11" s="65">
        <v>5000</v>
      </c>
      <c r="I11" s="65">
        <v>3885</v>
      </c>
      <c r="J11" s="56">
        <f t="shared" si="0"/>
        <v>19425000</v>
      </c>
      <c r="K11" s="61">
        <v>14705172</v>
      </c>
      <c r="L11" s="67">
        <v>42460</v>
      </c>
      <c r="M11" s="66">
        <f>J11+J10</f>
        <v>37400000</v>
      </c>
      <c r="N11" s="61" t="s">
        <v>422</v>
      </c>
      <c r="O11" s="61" t="s">
        <v>423</v>
      </c>
    </row>
    <row r="12" spans="2:16">
      <c r="B12" s="55">
        <v>1</v>
      </c>
      <c r="C12" s="49">
        <v>42430</v>
      </c>
      <c r="D12" s="64" t="s">
        <v>36</v>
      </c>
      <c r="E12" s="64" t="s">
        <v>37</v>
      </c>
      <c r="F12" s="64" t="s">
        <v>38</v>
      </c>
      <c r="G12" s="64" t="s">
        <v>19</v>
      </c>
      <c r="H12" s="65">
        <v>10000</v>
      </c>
      <c r="I12" s="65">
        <v>3595</v>
      </c>
      <c r="J12" s="56">
        <f t="shared" si="0"/>
        <v>35950000</v>
      </c>
      <c r="K12" s="61">
        <v>14705161</v>
      </c>
      <c r="L12" s="67">
        <v>42451</v>
      </c>
      <c r="M12" s="66"/>
      <c r="N12" s="61" t="s">
        <v>422</v>
      </c>
      <c r="O12" s="61" t="s">
        <v>423</v>
      </c>
    </row>
    <row r="13" spans="2:16">
      <c r="B13" s="55">
        <v>1</v>
      </c>
      <c r="C13" s="49">
        <v>42430</v>
      </c>
      <c r="D13" s="64" t="s">
        <v>36</v>
      </c>
      <c r="E13" s="64" t="s">
        <v>37</v>
      </c>
      <c r="F13" s="64" t="s">
        <v>38</v>
      </c>
      <c r="G13" s="64" t="s">
        <v>33</v>
      </c>
      <c r="H13" s="65">
        <v>10000</v>
      </c>
      <c r="I13" s="65">
        <v>3885</v>
      </c>
      <c r="J13" s="56">
        <f t="shared" si="0"/>
        <v>38850000</v>
      </c>
      <c r="K13" s="61">
        <v>14705161</v>
      </c>
      <c r="L13" s="67">
        <v>42451</v>
      </c>
      <c r="M13" s="66"/>
      <c r="N13" s="61" t="s">
        <v>422</v>
      </c>
      <c r="O13" s="61" t="s">
        <v>423</v>
      </c>
    </row>
    <row r="14" spans="2:16">
      <c r="B14" s="55">
        <v>1</v>
      </c>
      <c r="C14" s="49">
        <v>42430</v>
      </c>
      <c r="D14" s="64" t="s">
        <v>36</v>
      </c>
      <c r="E14" s="64" t="s">
        <v>37</v>
      </c>
      <c r="F14" s="64" t="s">
        <v>38</v>
      </c>
      <c r="G14" s="64" t="s">
        <v>41</v>
      </c>
      <c r="H14" s="65">
        <v>10000</v>
      </c>
      <c r="I14" s="65">
        <v>4715</v>
      </c>
      <c r="J14" s="56">
        <f t="shared" si="0"/>
        <v>47150000</v>
      </c>
      <c r="K14" s="61">
        <v>14705161</v>
      </c>
      <c r="L14" s="67">
        <v>42451</v>
      </c>
      <c r="M14" s="66">
        <f>J14+J13+J12</f>
        <v>121950000</v>
      </c>
      <c r="N14" s="61" t="s">
        <v>422</v>
      </c>
      <c r="O14" s="61" t="s">
        <v>423</v>
      </c>
    </row>
    <row r="15" spans="2:16">
      <c r="B15" s="55">
        <v>1</v>
      </c>
      <c r="C15" s="49">
        <v>42430</v>
      </c>
      <c r="D15" s="64" t="s">
        <v>39</v>
      </c>
      <c r="E15" s="64" t="s">
        <v>40</v>
      </c>
      <c r="F15" s="64" t="s">
        <v>21</v>
      </c>
      <c r="G15" s="64" t="s">
        <v>33</v>
      </c>
      <c r="H15" s="65">
        <v>6200</v>
      </c>
      <c r="I15" s="65">
        <v>3885</v>
      </c>
      <c r="J15" s="65">
        <f t="shared" si="0"/>
        <v>24087000</v>
      </c>
      <c r="K15" s="61">
        <v>14705171</v>
      </c>
      <c r="L15" s="67">
        <v>42464</v>
      </c>
      <c r="M15" s="66"/>
      <c r="N15" s="61" t="s">
        <v>422</v>
      </c>
      <c r="O15" s="61" t="s">
        <v>422</v>
      </c>
    </row>
    <row r="16" spans="2:16">
      <c r="B16" s="55">
        <v>1</v>
      </c>
      <c r="C16" s="49">
        <v>42430</v>
      </c>
      <c r="D16" s="64" t="s">
        <v>39</v>
      </c>
      <c r="E16" s="64" t="s">
        <v>40</v>
      </c>
      <c r="F16" s="64" t="s">
        <v>21</v>
      </c>
      <c r="G16" s="64" t="s">
        <v>41</v>
      </c>
      <c r="H16" s="65">
        <v>5300</v>
      </c>
      <c r="I16" s="65">
        <v>4715</v>
      </c>
      <c r="J16" s="65">
        <f t="shared" si="0"/>
        <v>24989500</v>
      </c>
      <c r="K16" s="61">
        <v>14705171</v>
      </c>
      <c r="L16" s="67">
        <v>42464</v>
      </c>
      <c r="M16" s="66"/>
      <c r="N16" s="61" t="s">
        <v>422</v>
      </c>
      <c r="O16" s="61" t="s">
        <v>422</v>
      </c>
    </row>
    <row r="17" spans="2:15">
      <c r="B17" s="55">
        <v>1</v>
      </c>
      <c r="C17" s="49">
        <v>42430</v>
      </c>
      <c r="D17" s="64" t="s">
        <v>39</v>
      </c>
      <c r="E17" s="64" t="s">
        <v>40</v>
      </c>
      <c r="F17" s="64" t="s">
        <v>21</v>
      </c>
      <c r="G17" s="64" t="s">
        <v>22</v>
      </c>
      <c r="H17" s="65"/>
      <c r="I17" s="65">
        <v>2702500</v>
      </c>
      <c r="J17" s="65">
        <f t="shared" si="0"/>
        <v>0</v>
      </c>
      <c r="K17" s="61">
        <v>14705171</v>
      </c>
      <c r="L17" s="67">
        <v>42464</v>
      </c>
      <c r="M17" s="66">
        <f>I17+J16+J15</f>
        <v>51779000</v>
      </c>
      <c r="N17" s="61" t="s">
        <v>422</v>
      </c>
      <c r="O17" s="61" t="s">
        <v>422</v>
      </c>
    </row>
    <row r="18" spans="2:15">
      <c r="B18" s="55">
        <v>1</v>
      </c>
      <c r="C18" s="49">
        <v>42430</v>
      </c>
      <c r="D18" s="64" t="s">
        <v>42</v>
      </c>
      <c r="E18" s="64" t="s">
        <v>43</v>
      </c>
      <c r="F18" s="64" t="s">
        <v>21</v>
      </c>
      <c r="G18" s="64" t="s">
        <v>19</v>
      </c>
      <c r="H18" s="65">
        <v>5200</v>
      </c>
      <c r="I18" s="65">
        <v>3595</v>
      </c>
      <c r="J18" s="65">
        <f t="shared" si="0"/>
        <v>18694000</v>
      </c>
      <c r="K18" s="61">
        <v>14705170</v>
      </c>
      <c r="L18" s="67">
        <v>42430</v>
      </c>
      <c r="M18" s="66"/>
      <c r="N18" s="61" t="s">
        <v>422</v>
      </c>
      <c r="O18" s="61" t="s">
        <v>422</v>
      </c>
    </row>
    <row r="19" spans="2:15">
      <c r="B19" s="55">
        <v>1</v>
      </c>
      <c r="C19" s="49">
        <v>42430</v>
      </c>
      <c r="D19" s="64" t="s">
        <v>42</v>
      </c>
      <c r="E19" s="64" t="s">
        <v>43</v>
      </c>
      <c r="F19" s="64" t="s">
        <v>21</v>
      </c>
      <c r="G19" s="64" t="s">
        <v>22</v>
      </c>
      <c r="H19" s="65"/>
      <c r="I19" s="65">
        <v>1222000</v>
      </c>
      <c r="J19" s="65">
        <f t="shared" si="0"/>
        <v>0</v>
      </c>
      <c r="K19" s="61">
        <v>14705170</v>
      </c>
      <c r="L19" s="67">
        <v>42430</v>
      </c>
      <c r="M19" s="66">
        <f>I19+J18</f>
        <v>19916000</v>
      </c>
      <c r="N19" s="61" t="s">
        <v>422</v>
      </c>
      <c r="O19" s="61" t="s">
        <v>422</v>
      </c>
    </row>
    <row r="20" spans="2:15">
      <c r="B20" s="55">
        <v>1</v>
      </c>
      <c r="C20" s="49">
        <v>42431</v>
      </c>
      <c r="D20" s="64" t="s">
        <v>44</v>
      </c>
      <c r="E20" s="64" t="s">
        <v>45</v>
      </c>
      <c r="F20" s="64" t="s">
        <v>46</v>
      </c>
      <c r="G20" s="64" t="s">
        <v>19</v>
      </c>
      <c r="H20" s="65">
        <v>5000</v>
      </c>
      <c r="I20" s="65">
        <v>3990</v>
      </c>
      <c r="J20" s="65">
        <f t="shared" si="0"/>
        <v>19950000</v>
      </c>
      <c r="K20" s="61">
        <v>14705133</v>
      </c>
      <c r="L20" s="67">
        <v>42461</v>
      </c>
      <c r="M20" s="66"/>
      <c r="N20" s="61" t="s">
        <v>422</v>
      </c>
      <c r="O20" s="61" t="s">
        <v>425</v>
      </c>
    </row>
    <row r="21" spans="2:15">
      <c r="B21" s="55">
        <v>1</v>
      </c>
      <c r="C21" s="49">
        <v>42431</v>
      </c>
      <c r="D21" s="64" t="s">
        <v>44</v>
      </c>
      <c r="E21" s="64" t="s">
        <v>45</v>
      </c>
      <c r="F21" s="64" t="s">
        <v>46</v>
      </c>
      <c r="G21" s="64" t="s">
        <v>14</v>
      </c>
      <c r="H21" s="65">
        <v>5000</v>
      </c>
      <c r="I21" s="65">
        <v>3671</v>
      </c>
      <c r="J21" s="65">
        <f t="shared" si="0"/>
        <v>18355000</v>
      </c>
      <c r="K21" s="61">
        <v>14705133</v>
      </c>
      <c r="L21" s="67">
        <v>42461</v>
      </c>
      <c r="M21" s="66"/>
      <c r="N21" s="61" t="s">
        <v>422</v>
      </c>
      <c r="O21" s="61" t="s">
        <v>425</v>
      </c>
    </row>
    <row r="22" spans="2:15">
      <c r="B22" s="55">
        <v>1</v>
      </c>
      <c r="C22" s="49">
        <v>42431</v>
      </c>
      <c r="D22" s="64" t="s">
        <v>44</v>
      </c>
      <c r="E22" s="64" t="s">
        <v>45</v>
      </c>
      <c r="F22" s="64" t="s">
        <v>46</v>
      </c>
      <c r="G22" s="64" t="s">
        <v>22</v>
      </c>
      <c r="H22" s="65"/>
      <c r="I22" s="65">
        <v>2500000</v>
      </c>
      <c r="J22" s="65">
        <f t="shared" si="0"/>
        <v>0</v>
      </c>
      <c r="K22" s="61">
        <v>14705133</v>
      </c>
      <c r="L22" s="67">
        <v>42461</v>
      </c>
      <c r="M22" s="66">
        <f>I22+J21+J20</f>
        <v>40805000</v>
      </c>
      <c r="N22" s="61" t="s">
        <v>422</v>
      </c>
      <c r="O22" s="61" t="s">
        <v>425</v>
      </c>
    </row>
    <row r="23" spans="2:15">
      <c r="B23" s="55">
        <v>1</v>
      </c>
      <c r="C23" s="49">
        <v>42431</v>
      </c>
      <c r="D23" s="64" t="s">
        <v>47</v>
      </c>
      <c r="E23" s="64" t="s">
        <v>48</v>
      </c>
      <c r="F23" s="64" t="s">
        <v>38</v>
      </c>
      <c r="G23" s="64" t="s">
        <v>19</v>
      </c>
      <c r="H23" s="65">
        <v>5000</v>
      </c>
      <c r="I23" s="65">
        <v>3595</v>
      </c>
      <c r="J23" s="65">
        <f t="shared" si="0"/>
        <v>17975000</v>
      </c>
      <c r="K23" s="61">
        <v>14823595</v>
      </c>
      <c r="L23" s="67">
        <v>42452</v>
      </c>
      <c r="M23" s="66"/>
      <c r="N23" s="55" t="s">
        <v>422</v>
      </c>
      <c r="O23" s="55" t="s">
        <v>467</v>
      </c>
    </row>
    <row r="24" spans="2:15">
      <c r="B24" s="55">
        <v>1</v>
      </c>
      <c r="C24" s="49">
        <v>42431</v>
      </c>
      <c r="D24" s="64" t="s">
        <v>47</v>
      </c>
      <c r="E24" s="64" t="s">
        <v>48</v>
      </c>
      <c r="F24" s="64" t="s">
        <v>38</v>
      </c>
      <c r="G24" s="64" t="s">
        <v>33</v>
      </c>
      <c r="H24" s="65">
        <v>10000</v>
      </c>
      <c r="I24" s="65">
        <v>3885</v>
      </c>
      <c r="J24" s="65">
        <f t="shared" si="0"/>
        <v>38850000</v>
      </c>
      <c r="K24" s="61">
        <v>14823595</v>
      </c>
      <c r="L24" s="67">
        <v>42452</v>
      </c>
      <c r="M24" s="66"/>
      <c r="N24" s="55" t="s">
        <v>422</v>
      </c>
      <c r="O24" s="55" t="s">
        <v>467</v>
      </c>
    </row>
    <row r="25" spans="2:15">
      <c r="B25" s="55">
        <v>1</v>
      </c>
      <c r="C25" s="49">
        <v>42431</v>
      </c>
      <c r="D25" s="64" t="s">
        <v>47</v>
      </c>
      <c r="E25" s="64" t="s">
        <v>48</v>
      </c>
      <c r="F25" s="64" t="s">
        <v>38</v>
      </c>
      <c r="G25" s="64" t="s">
        <v>22</v>
      </c>
      <c r="H25" s="65"/>
      <c r="I25" s="65">
        <v>3525000</v>
      </c>
      <c r="J25" s="65">
        <f t="shared" si="0"/>
        <v>0</v>
      </c>
      <c r="K25" s="61">
        <v>14823595</v>
      </c>
      <c r="L25" s="67">
        <v>42452</v>
      </c>
      <c r="M25" s="66">
        <f>I25+J24+J23</f>
        <v>60350000</v>
      </c>
      <c r="N25" s="55" t="s">
        <v>422</v>
      </c>
      <c r="O25" s="55" t="s">
        <v>467</v>
      </c>
    </row>
    <row r="26" spans="2:15">
      <c r="B26" s="55">
        <v>1</v>
      </c>
      <c r="C26" s="49">
        <v>42431</v>
      </c>
      <c r="D26" s="64" t="s">
        <v>49</v>
      </c>
      <c r="E26" s="64" t="s">
        <v>50</v>
      </c>
      <c r="F26" s="64" t="s">
        <v>51</v>
      </c>
      <c r="G26" s="64" t="s">
        <v>33</v>
      </c>
      <c r="H26" s="65">
        <v>5000</v>
      </c>
      <c r="I26" s="65">
        <v>4738</v>
      </c>
      <c r="J26" s="65">
        <f t="shared" si="0"/>
        <v>23690000</v>
      </c>
      <c r="K26" s="61">
        <v>14705132</v>
      </c>
      <c r="L26" s="67">
        <v>42450</v>
      </c>
      <c r="M26" s="66"/>
      <c r="N26" s="61" t="s">
        <v>422</v>
      </c>
      <c r="O26" s="61" t="s">
        <v>422</v>
      </c>
    </row>
    <row r="27" spans="2:15">
      <c r="B27" s="55">
        <v>1</v>
      </c>
      <c r="C27" s="49">
        <v>42431</v>
      </c>
      <c r="D27" s="64" t="s">
        <v>49</v>
      </c>
      <c r="E27" s="64" t="s">
        <v>50</v>
      </c>
      <c r="F27" s="64" t="s">
        <v>51</v>
      </c>
      <c r="G27" s="64" t="s">
        <v>22</v>
      </c>
      <c r="H27" s="65"/>
      <c r="I27" s="65">
        <v>1500000</v>
      </c>
      <c r="J27" s="65">
        <f t="shared" si="0"/>
        <v>0</v>
      </c>
      <c r="K27" s="61">
        <v>14705132</v>
      </c>
      <c r="L27" s="67">
        <v>42450</v>
      </c>
      <c r="M27" s="66">
        <f>I27+J26</f>
        <v>25190000</v>
      </c>
      <c r="N27" s="61" t="s">
        <v>422</v>
      </c>
      <c r="O27" s="61" t="s">
        <v>422</v>
      </c>
    </row>
    <row r="28" spans="2:15">
      <c r="B28" s="55">
        <v>1</v>
      </c>
      <c r="C28" s="49">
        <v>42431</v>
      </c>
      <c r="D28" s="64" t="s">
        <v>52</v>
      </c>
      <c r="E28" s="64" t="s">
        <v>53</v>
      </c>
      <c r="F28" s="64" t="s">
        <v>38</v>
      </c>
      <c r="G28" s="64" t="s">
        <v>33</v>
      </c>
      <c r="H28" s="65">
        <v>4300</v>
      </c>
      <c r="I28" s="65">
        <v>3885</v>
      </c>
      <c r="J28" s="65">
        <f t="shared" si="0"/>
        <v>16705500</v>
      </c>
      <c r="K28" s="61">
        <v>14823867</v>
      </c>
      <c r="L28" s="67">
        <v>42461</v>
      </c>
      <c r="M28" s="66">
        <f>J28</f>
        <v>16705500</v>
      </c>
      <c r="N28" s="61" t="s">
        <v>422</v>
      </c>
      <c r="O28" s="61" t="s">
        <v>423</v>
      </c>
    </row>
    <row r="29" spans="2:15">
      <c r="B29" s="55">
        <v>1</v>
      </c>
      <c r="C29" s="49">
        <v>42431</v>
      </c>
      <c r="D29" s="64" t="s">
        <v>54</v>
      </c>
      <c r="E29" s="64" t="s">
        <v>57</v>
      </c>
      <c r="F29" s="64" t="s">
        <v>27</v>
      </c>
      <c r="G29" s="64" t="s">
        <v>14</v>
      </c>
      <c r="H29" s="65">
        <v>4500</v>
      </c>
      <c r="I29" s="65">
        <v>3380</v>
      </c>
      <c r="J29" s="65">
        <f t="shared" si="0"/>
        <v>15210000</v>
      </c>
      <c r="K29" s="61">
        <v>14705173</v>
      </c>
      <c r="L29" s="67">
        <v>42461</v>
      </c>
      <c r="M29" s="66">
        <f>J29</f>
        <v>15210000</v>
      </c>
      <c r="N29" s="61" t="s">
        <v>422</v>
      </c>
      <c r="O29" s="61" t="s">
        <v>423</v>
      </c>
    </row>
    <row r="30" spans="2:15" hidden="1">
      <c r="B30" s="55">
        <v>1</v>
      </c>
      <c r="C30" s="49">
        <v>42431</v>
      </c>
      <c r="D30" s="64" t="s">
        <v>55</v>
      </c>
      <c r="E30" s="64" t="s">
        <v>56</v>
      </c>
      <c r="F30" s="64" t="s">
        <v>27</v>
      </c>
      <c r="G30" s="64" t="s">
        <v>19</v>
      </c>
      <c r="H30" s="65">
        <v>10000</v>
      </c>
      <c r="I30" s="65">
        <v>3595</v>
      </c>
      <c r="J30" s="65">
        <f t="shared" si="0"/>
        <v>35950000</v>
      </c>
      <c r="K30" s="61">
        <v>14705174</v>
      </c>
      <c r="L30" s="67">
        <v>42461</v>
      </c>
      <c r="M30" s="66"/>
      <c r="N30" s="61" t="s">
        <v>423</v>
      </c>
      <c r="O30" s="61" t="s">
        <v>422</v>
      </c>
    </row>
    <row r="31" spans="2:15" hidden="1">
      <c r="B31" s="55">
        <v>1</v>
      </c>
      <c r="C31" s="49">
        <v>42431</v>
      </c>
      <c r="D31" s="64" t="s">
        <v>55</v>
      </c>
      <c r="E31" s="64" t="s">
        <v>56</v>
      </c>
      <c r="F31" s="64" t="s">
        <v>27</v>
      </c>
      <c r="G31" s="64" t="s">
        <v>14</v>
      </c>
      <c r="H31" s="65">
        <v>5300</v>
      </c>
      <c r="I31" s="65">
        <v>3380</v>
      </c>
      <c r="J31" s="65">
        <f t="shared" si="0"/>
        <v>17914000</v>
      </c>
      <c r="K31" s="61">
        <v>14705174</v>
      </c>
      <c r="L31" s="67">
        <v>42461</v>
      </c>
      <c r="M31" s="66"/>
      <c r="N31" s="61" t="s">
        <v>423</v>
      </c>
      <c r="O31" s="61" t="s">
        <v>422</v>
      </c>
    </row>
    <row r="32" spans="2:15" hidden="1">
      <c r="B32" s="55">
        <v>1</v>
      </c>
      <c r="C32" s="49">
        <v>42431</v>
      </c>
      <c r="D32" s="64" t="s">
        <v>55</v>
      </c>
      <c r="E32" s="64" t="s">
        <v>56</v>
      </c>
      <c r="F32" s="64" t="s">
        <v>27</v>
      </c>
      <c r="G32" s="64" t="s">
        <v>33</v>
      </c>
      <c r="H32" s="65">
        <v>7200</v>
      </c>
      <c r="I32" s="65">
        <v>3885</v>
      </c>
      <c r="J32" s="65">
        <f t="shared" si="0"/>
        <v>27972000</v>
      </c>
      <c r="K32" s="61">
        <v>14705174</v>
      </c>
      <c r="L32" s="67">
        <v>42461</v>
      </c>
      <c r="M32" s="66">
        <f>J32+J31+J30</f>
        <v>81836000</v>
      </c>
      <c r="N32" s="61" t="s">
        <v>423</v>
      </c>
      <c r="O32" s="61" t="s">
        <v>422</v>
      </c>
    </row>
    <row r="33" spans="2:15" hidden="1">
      <c r="B33" s="55">
        <v>1</v>
      </c>
      <c r="C33" s="49">
        <v>42431</v>
      </c>
      <c r="D33" s="64" t="s">
        <v>58</v>
      </c>
      <c r="E33" s="64" t="s">
        <v>59</v>
      </c>
      <c r="F33" s="64" t="s">
        <v>13</v>
      </c>
      <c r="G33" s="64" t="s">
        <v>19</v>
      </c>
      <c r="H33" s="65">
        <v>5400</v>
      </c>
      <c r="I33" s="65">
        <v>3595</v>
      </c>
      <c r="J33" s="65">
        <f t="shared" si="0"/>
        <v>19413000</v>
      </c>
      <c r="K33" s="61">
        <v>2119389</v>
      </c>
      <c r="L33" s="67">
        <v>42466</v>
      </c>
      <c r="M33" s="66"/>
      <c r="N33" s="61" t="s">
        <v>424</v>
      </c>
      <c r="O33" s="61" t="s">
        <v>422</v>
      </c>
    </row>
    <row r="34" spans="2:15" hidden="1">
      <c r="B34" s="55">
        <v>1</v>
      </c>
      <c r="C34" s="49">
        <v>42431</v>
      </c>
      <c r="D34" s="64" t="s">
        <v>58</v>
      </c>
      <c r="E34" s="64" t="s">
        <v>59</v>
      </c>
      <c r="F34" s="64" t="s">
        <v>13</v>
      </c>
      <c r="G34" s="64" t="s">
        <v>60</v>
      </c>
      <c r="H34" s="65">
        <v>5200</v>
      </c>
      <c r="I34" s="65">
        <v>4050</v>
      </c>
      <c r="J34" s="65">
        <f t="shared" si="0"/>
        <v>21060000</v>
      </c>
      <c r="K34" s="61">
        <v>2119389</v>
      </c>
      <c r="L34" s="67">
        <v>42466</v>
      </c>
      <c r="M34" s="66"/>
      <c r="N34" s="61" t="s">
        <v>424</v>
      </c>
      <c r="O34" s="61" t="s">
        <v>422</v>
      </c>
    </row>
    <row r="35" spans="2:15" hidden="1">
      <c r="B35" s="55">
        <v>1</v>
      </c>
      <c r="C35" s="49">
        <v>42431</v>
      </c>
      <c r="D35" s="64" t="s">
        <v>58</v>
      </c>
      <c r="E35" s="64" t="s">
        <v>59</v>
      </c>
      <c r="F35" s="64" t="s">
        <v>13</v>
      </c>
      <c r="G35" s="64" t="s">
        <v>41</v>
      </c>
      <c r="H35" s="65">
        <v>5200</v>
      </c>
      <c r="I35" s="65">
        <v>5015</v>
      </c>
      <c r="J35" s="65">
        <f t="shared" si="0"/>
        <v>26078000</v>
      </c>
      <c r="K35" s="61">
        <v>2119389</v>
      </c>
      <c r="L35" s="67">
        <v>42466</v>
      </c>
      <c r="M35" s="66">
        <f>J35+J34+J33</f>
        <v>66551000</v>
      </c>
      <c r="N35" s="61" t="s">
        <v>424</v>
      </c>
      <c r="O35" s="61" t="s">
        <v>422</v>
      </c>
    </row>
    <row r="36" spans="2:15">
      <c r="B36" s="55">
        <v>1</v>
      </c>
      <c r="C36" s="49">
        <v>42432</v>
      </c>
      <c r="D36" s="64" t="s">
        <v>61</v>
      </c>
      <c r="E36" s="64" t="s">
        <v>62</v>
      </c>
      <c r="F36" s="64" t="s">
        <v>27</v>
      </c>
      <c r="G36" s="64" t="s">
        <v>19</v>
      </c>
      <c r="H36" s="65">
        <v>10500</v>
      </c>
      <c r="I36" s="65">
        <v>3595</v>
      </c>
      <c r="J36" s="65">
        <f t="shared" si="0"/>
        <v>37747500</v>
      </c>
      <c r="K36" s="61">
        <v>14705159</v>
      </c>
      <c r="L36" s="67">
        <v>42464</v>
      </c>
      <c r="M36" s="66"/>
      <c r="N36" s="61" t="s">
        <v>422</v>
      </c>
      <c r="O36" s="61" t="s">
        <v>423</v>
      </c>
    </row>
    <row r="37" spans="2:15">
      <c r="B37" s="55">
        <v>1</v>
      </c>
      <c r="C37" s="49">
        <v>42432</v>
      </c>
      <c r="D37" s="64" t="s">
        <v>61</v>
      </c>
      <c r="E37" s="64" t="s">
        <v>62</v>
      </c>
      <c r="F37" s="64" t="s">
        <v>27</v>
      </c>
      <c r="G37" s="64" t="s">
        <v>33</v>
      </c>
      <c r="H37" s="65">
        <v>6200</v>
      </c>
      <c r="I37" s="65">
        <v>3885</v>
      </c>
      <c r="J37" s="65">
        <f t="shared" si="0"/>
        <v>24087000</v>
      </c>
      <c r="K37" s="61">
        <v>14705159</v>
      </c>
      <c r="L37" s="67">
        <v>42464</v>
      </c>
      <c r="M37" s="66"/>
      <c r="N37" s="61" t="s">
        <v>422</v>
      </c>
      <c r="O37" s="61" t="s">
        <v>423</v>
      </c>
    </row>
    <row r="38" spans="2:15">
      <c r="B38" s="55">
        <v>1</v>
      </c>
      <c r="C38" s="49">
        <v>42432</v>
      </c>
      <c r="D38" s="64" t="s">
        <v>61</v>
      </c>
      <c r="E38" s="64" t="s">
        <v>62</v>
      </c>
      <c r="F38" s="64" t="s">
        <v>27</v>
      </c>
      <c r="G38" s="64" t="s">
        <v>22</v>
      </c>
      <c r="H38" s="65"/>
      <c r="I38" s="65">
        <v>2338000</v>
      </c>
      <c r="J38" s="65">
        <f t="shared" si="0"/>
        <v>0</v>
      </c>
      <c r="K38" s="61">
        <v>14705159</v>
      </c>
      <c r="L38" s="67">
        <v>42464</v>
      </c>
      <c r="M38" s="66">
        <f>I38+J37+J36</f>
        <v>64172500</v>
      </c>
      <c r="N38" s="61" t="s">
        <v>422</v>
      </c>
      <c r="O38" s="61" t="s">
        <v>423</v>
      </c>
    </row>
    <row r="39" spans="2:15" hidden="1">
      <c r="B39" s="55">
        <v>1</v>
      </c>
      <c r="C39" s="49">
        <v>42432</v>
      </c>
      <c r="D39" s="64" t="s">
        <v>63</v>
      </c>
      <c r="E39" s="64" t="s">
        <v>64</v>
      </c>
      <c r="F39" s="64" t="s">
        <v>13</v>
      </c>
      <c r="G39" s="64" t="s">
        <v>19</v>
      </c>
      <c r="H39" s="65">
        <v>11500</v>
      </c>
      <c r="I39" s="65">
        <v>3595</v>
      </c>
      <c r="J39" s="65">
        <f t="shared" si="0"/>
        <v>41342500</v>
      </c>
      <c r="K39" s="61">
        <v>2119389</v>
      </c>
      <c r="L39" s="67">
        <v>42466</v>
      </c>
      <c r="M39" s="66"/>
      <c r="N39" s="61" t="s">
        <v>424</v>
      </c>
      <c r="O39" s="61" t="s">
        <v>422</v>
      </c>
    </row>
    <row r="40" spans="2:15" hidden="1">
      <c r="B40" s="55">
        <v>1</v>
      </c>
      <c r="C40" s="49">
        <v>42432</v>
      </c>
      <c r="D40" s="64" t="s">
        <v>63</v>
      </c>
      <c r="E40" s="64" t="s">
        <v>64</v>
      </c>
      <c r="F40" s="64" t="s">
        <v>13</v>
      </c>
      <c r="G40" s="64" t="s">
        <v>33</v>
      </c>
      <c r="H40" s="65">
        <v>4000</v>
      </c>
      <c r="I40" s="65">
        <v>3885</v>
      </c>
      <c r="J40" s="65">
        <f t="shared" si="0"/>
        <v>15540000</v>
      </c>
      <c r="K40" s="61">
        <v>2119389</v>
      </c>
      <c r="L40" s="67">
        <v>42466</v>
      </c>
      <c r="M40" s="66">
        <f>J40+J39</f>
        <v>56882500</v>
      </c>
      <c r="N40" s="61" t="s">
        <v>424</v>
      </c>
      <c r="O40" s="61" t="s">
        <v>422</v>
      </c>
    </row>
    <row r="41" spans="2:15">
      <c r="B41" s="55">
        <v>1</v>
      </c>
      <c r="C41" s="49">
        <v>42432</v>
      </c>
      <c r="D41" s="64" t="s">
        <v>65</v>
      </c>
      <c r="E41" s="64" t="s">
        <v>66</v>
      </c>
      <c r="F41" s="64" t="s">
        <v>27</v>
      </c>
      <c r="G41" s="64" t="s">
        <v>14</v>
      </c>
      <c r="H41" s="65">
        <v>9000</v>
      </c>
      <c r="I41" s="65">
        <v>3380</v>
      </c>
      <c r="J41" s="65">
        <f t="shared" si="0"/>
        <v>30420000</v>
      </c>
      <c r="K41" s="61">
        <v>14705176</v>
      </c>
      <c r="L41" s="67">
        <v>42464</v>
      </c>
      <c r="M41" s="66">
        <f>J41</f>
        <v>30420000</v>
      </c>
      <c r="N41" s="61" t="s">
        <v>422</v>
      </c>
      <c r="O41" s="61" t="s">
        <v>423</v>
      </c>
    </row>
    <row r="42" spans="2:15">
      <c r="B42" s="55">
        <v>1</v>
      </c>
      <c r="C42" s="49">
        <v>42432</v>
      </c>
      <c r="D42" s="64" t="s">
        <v>67</v>
      </c>
      <c r="E42" s="64" t="s">
        <v>68</v>
      </c>
      <c r="F42" s="64" t="s">
        <v>13</v>
      </c>
      <c r="G42" s="64" t="s">
        <v>19</v>
      </c>
      <c r="H42" s="65">
        <v>10400</v>
      </c>
      <c r="I42" s="65">
        <v>3595</v>
      </c>
      <c r="J42" s="65">
        <f t="shared" si="0"/>
        <v>37388000</v>
      </c>
      <c r="K42" s="61">
        <v>14705159</v>
      </c>
      <c r="L42" s="67">
        <v>42471</v>
      </c>
      <c r="M42" s="66"/>
      <c r="N42" s="61" t="s">
        <v>422</v>
      </c>
      <c r="O42" s="61" t="s">
        <v>422</v>
      </c>
    </row>
    <row r="43" spans="2:15">
      <c r="B43" s="55">
        <v>1</v>
      </c>
      <c r="C43" s="49">
        <v>42432</v>
      </c>
      <c r="D43" s="64" t="s">
        <v>67</v>
      </c>
      <c r="E43" s="64" t="s">
        <v>68</v>
      </c>
      <c r="F43" s="64" t="s">
        <v>13</v>
      </c>
      <c r="G43" s="64" t="s">
        <v>33</v>
      </c>
      <c r="H43" s="65">
        <v>5400</v>
      </c>
      <c r="I43" s="65">
        <v>3885</v>
      </c>
      <c r="J43" s="65">
        <f t="shared" si="0"/>
        <v>20979000</v>
      </c>
      <c r="K43" s="61">
        <v>14705159</v>
      </c>
      <c r="L43" s="67">
        <v>42471</v>
      </c>
      <c r="M43" s="66">
        <f>J43+J42</f>
        <v>58367000</v>
      </c>
      <c r="N43" s="61" t="s">
        <v>422</v>
      </c>
      <c r="O43" s="61" t="s">
        <v>422</v>
      </c>
    </row>
    <row r="44" spans="2:15">
      <c r="B44" s="55">
        <v>1</v>
      </c>
      <c r="C44" s="49">
        <v>42433</v>
      </c>
      <c r="D44" s="64" t="s">
        <v>90</v>
      </c>
      <c r="E44" s="64" t="s">
        <v>91</v>
      </c>
      <c r="F44" s="64" t="s">
        <v>20</v>
      </c>
      <c r="G44" s="64" t="s">
        <v>19</v>
      </c>
      <c r="H44" s="65">
        <v>15000</v>
      </c>
      <c r="I44" s="65">
        <v>3410</v>
      </c>
      <c r="J44" s="65">
        <f t="shared" si="0"/>
        <v>51150000</v>
      </c>
      <c r="K44" s="61">
        <v>14705157</v>
      </c>
      <c r="L44" s="67">
        <v>42465</v>
      </c>
      <c r="M44" s="66">
        <f>J44</f>
        <v>51150000</v>
      </c>
      <c r="N44" s="61" t="s">
        <v>422</v>
      </c>
      <c r="O44" s="61" t="s">
        <v>427</v>
      </c>
    </row>
    <row r="45" spans="2:15">
      <c r="B45" s="55">
        <v>1</v>
      </c>
      <c r="C45" s="49">
        <v>42433</v>
      </c>
      <c r="D45" s="64" t="s">
        <v>69</v>
      </c>
      <c r="E45" s="64" t="s">
        <v>70</v>
      </c>
      <c r="F45" s="64" t="s">
        <v>20</v>
      </c>
      <c r="G45" s="64" t="s">
        <v>14</v>
      </c>
      <c r="H45" s="65">
        <v>15000</v>
      </c>
      <c r="I45" s="65">
        <v>3380</v>
      </c>
      <c r="J45" s="65">
        <f t="shared" si="0"/>
        <v>50700000</v>
      </c>
      <c r="K45" s="61">
        <v>14705140</v>
      </c>
      <c r="L45" s="67">
        <v>42465</v>
      </c>
      <c r="M45" s="66">
        <f>J45</f>
        <v>50700000</v>
      </c>
      <c r="N45" s="61" t="s">
        <v>422</v>
      </c>
      <c r="O45" s="61" t="s">
        <v>427</v>
      </c>
    </row>
    <row r="46" spans="2:15">
      <c r="B46" s="55">
        <v>1</v>
      </c>
      <c r="C46" s="49">
        <v>42433</v>
      </c>
      <c r="D46" s="64" t="s">
        <v>71</v>
      </c>
      <c r="E46" s="64" t="s">
        <v>72</v>
      </c>
      <c r="F46" s="64" t="s">
        <v>20</v>
      </c>
      <c r="G46" s="64" t="s">
        <v>14</v>
      </c>
      <c r="H46" s="65">
        <v>10000</v>
      </c>
      <c r="I46" s="65">
        <v>3380</v>
      </c>
      <c r="J46" s="65">
        <f t="shared" si="0"/>
        <v>33800000</v>
      </c>
      <c r="K46" s="61">
        <v>14705140</v>
      </c>
      <c r="L46" s="67">
        <v>42465</v>
      </c>
      <c r="M46" s="66"/>
      <c r="N46" s="61" t="s">
        <v>422</v>
      </c>
      <c r="O46" s="61" t="s">
        <v>427</v>
      </c>
    </row>
    <row r="47" spans="2:15">
      <c r="B47" s="55">
        <v>1</v>
      </c>
      <c r="C47" s="49">
        <v>42433</v>
      </c>
      <c r="D47" s="64" t="s">
        <v>71</v>
      </c>
      <c r="E47" s="64" t="s">
        <v>72</v>
      </c>
      <c r="F47" s="64" t="s">
        <v>20</v>
      </c>
      <c r="G47" s="64" t="s">
        <v>33</v>
      </c>
      <c r="H47" s="65">
        <v>10000</v>
      </c>
      <c r="I47" s="65">
        <v>3885</v>
      </c>
      <c r="J47" s="65">
        <f t="shared" si="0"/>
        <v>38850000</v>
      </c>
      <c r="K47" s="61">
        <v>14705140</v>
      </c>
      <c r="L47" s="67">
        <v>42465</v>
      </c>
      <c r="M47" s="66">
        <f>J47+J46</f>
        <v>72650000</v>
      </c>
      <c r="N47" s="61" t="s">
        <v>422</v>
      </c>
      <c r="O47" s="61" t="s">
        <v>427</v>
      </c>
    </row>
    <row r="48" spans="2:15">
      <c r="B48" s="55">
        <v>1</v>
      </c>
      <c r="C48" s="49">
        <v>42433</v>
      </c>
      <c r="D48" s="64" t="s">
        <v>73</v>
      </c>
      <c r="E48" s="64" t="s">
        <v>74</v>
      </c>
      <c r="F48" s="64" t="s">
        <v>21</v>
      </c>
      <c r="G48" s="64" t="s">
        <v>19</v>
      </c>
      <c r="H48" s="65">
        <v>6200</v>
      </c>
      <c r="I48" s="65">
        <v>3595</v>
      </c>
      <c r="J48" s="65">
        <f t="shared" si="0"/>
        <v>22289000</v>
      </c>
      <c r="K48" s="61">
        <v>14129422</v>
      </c>
      <c r="L48" s="67">
        <v>42465</v>
      </c>
      <c r="M48" s="61"/>
      <c r="N48" s="61" t="s">
        <v>422</v>
      </c>
      <c r="O48" s="61" t="s">
        <v>422</v>
      </c>
    </row>
    <row r="49" spans="2:15">
      <c r="B49" s="55">
        <v>1</v>
      </c>
      <c r="C49" s="49">
        <v>42433</v>
      </c>
      <c r="D49" s="64" t="s">
        <v>73</v>
      </c>
      <c r="E49" s="64" t="s">
        <v>74</v>
      </c>
      <c r="F49" s="64" t="s">
        <v>21</v>
      </c>
      <c r="G49" s="64" t="s">
        <v>22</v>
      </c>
      <c r="H49" s="65"/>
      <c r="I49" s="65">
        <v>1457000</v>
      </c>
      <c r="J49" s="65">
        <f t="shared" si="0"/>
        <v>0</v>
      </c>
      <c r="K49" s="61">
        <v>14129422</v>
      </c>
      <c r="L49" s="67">
        <v>42465</v>
      </c>
      <c r="M49" s="66">
        <f>I49+J48</f>
        <v>23746000</v>
      </c>
      <c r="N49" s="61" t="s">
        <v>422</v>
      </c>
      <c r="O49" s="61" t="s">
        <v>422</v>
      </c>
    </row>
    <row r="50" spans="2:15">
      <c r="B50" s="55">
        <v>1</v>
      </c>
      <c r="C50" s="49">
        <v>42433</v>
      </c>
      <c r="D50" s="64" t="s">
        <v>75</v>
      </c>
      <c r="E50" s="64" t="s">
        <v>76</v>
      </c>
      <c r="F50" s="64" t="s">
        <v>21</v>
      </c>
      <c r="G50" s="64" t="s">
        <v>33</v>
      </c>
      <c r="H50" s="65">
        <v>5300</v>
      </c>
      <c r="I50" s="65">
        <v>3885</v>
      </c>
      <c r="J50" s="65">
        <f t="shared" si="0"/>
        <v>20590500</v>
      </c>
      <c r="K50" s="61">
        <v>14129422</v>
      </c>
      <c r="L50" s="67">
        <v>42465</v>
      </c>
      <c r="M50" s="61"/>
      <c r="N50" s="61" t="s">
        <v>422</v>
      </c>
      <c r="O50" s="61" t="s">
        <v>422</v>
      </c>
    </row>
    <row r="51" spans="2:15">
      <c r="B51" s="55">
        <v>1</v>
      </c>
      <c r="C51" s="49">
        <v>42433</v>
      </c>
      <c r="D51" s="64" t="s">
        <v>75</v>
      </c>
      <c r="E51" s="64" t="s">
        <v>76</v>
      </c>
      <c r="F51" s="64" t="s">
        <v>21</v>
      </c>
      <c r="G51" s="50" t="s">
        <v>22</v>
      </c>
      <c r="H51" s="51"/>
      <c r="I51" s="51">
        <v>1245500</v>
      </c>
      <c r="J51" s="51">
        <f t="shared" si="0"/>
        <v>0</v>
      </c>
      <c r="K51" s="61">
        <v>14129422</v>
      </c>
      <c r="L51" s="67">
        <v>42465</v>
      </c>
      <c r="M51" s="66">
        <f>I51+J50</f>
        <v>21836000</v>
      </c>
      <c r="N51" s="61" t="s">
        <v>422</v>
      </c>
      <c r="O51" s="61" t="s">
        <v>422</v>
      </c>
    </row>
    <row r="52" spans="2:15" hidden="1">
      <c r="B52" s="55">
        <v>1</v>
      </c>
      <c r="C52" s="49">
        <v>42433</v>
      </c>
      <c r="D52" s="64" t="s">
        <v>77</v>
      </c>
      <c r="E52" s="64" t="s">
        <v>78</v>
      </c>
      <c r="F52" s="64" t="s">
        <v>21</v>
      </c>
      <c r="G52" s="64" t="s">
        <v>33</v>
      </c>
      <c r="H52" s="65">
        <v>5200</v>
      </c>
      <c r="I52" s="65">
        <v>3885</v>
      </c>
      <c r="J52" s="68">
        <f t="shared" si="0"/>
        <v>20202000</v>
      </c>
      <c r="K52" s="61">
        <v>2119389</v>
      </c>
      <c r="L52" s="67">
        <v>42450</v>
      </c>
      <c r="M52" s="66"/>
      <c r="N52" s="61" t="s">
        <v>424</v>
      </c>
      <c r="O52" s="61" t="s">
        <v>425</v>
      </c>
    </row>
    <row r="53" spans="2:15" hidden="1">
      <c r="B53" s="55">
        <v>2</v>
      </c>
      <c r="C53" s="49">
        <v>42433</v>
      </c>
      <c r="D53" s="64" t="s">
        <v>77</v>
      </c>
      <c r="E53" s="64" t="s">
        <v>78</v>
      </c>
      <c r="F53" s="64" t="s">
        <v>21</v>
      </c>
      <c r="G53" s="64" t="s">
        <v>22</v>
      </c>
      <c r="H53" s="65"/>
      <c r="I53" s="65">
        <v>1222000</v>
      </c>
      <c r="J53" s="65">
        <f t="shared" si="0"/>
        <v>0</v>
      </c>
      <c r="K53" s="61">
        <v>2119389</v>
      </c>
      <c r="L53" s="67">
        <v>42450</v>
      </c>
      <c r="M53" s="66">
        <f>I53+J52</f>
        <v>21424000</v>
      </c>
      <c r="N53" s="61" t="s">
        <v>424</v>
      </c>
      <c r="O53" s="61" t="s">
        <v>425</v>
      </c>
    </row>
    <row r="54" spans="2:15">
      <c r="B54" s="55">
        <v>2</v>
      </c>
      <c r="C54" s="49">
        <v>42430</v>
      </c>
      <c r="D54" s="64" t="s">
        <v>79</v>
      </c>
      <c r="E54" s="64" t="s">
        <v>80</v>
      </c>
      <c r="F54" s="64" t="s">
        <v>21</v>
      </c>
      <c r="G54" s="64" t="s">
        <v>19</v>
      </c>
      <c r="H54" s="65">
        <v>6200</v>
      </c>
      <c r="I54" s="65">
        <v>3595</v>
      </c>
      <c r="J54" s="65">
        <f t="shared" si="0"/>
        <v>22289000</v>
      </c>
      <c r="K54" s="61">
        <v>14705169</v>
      </c>
      <c r="L54" s="67">
        <v>42457</v>
      </c>
      <c r="M54" s="66"/>
      <c r="N54" s="61" t="s">
        <v>422</v>
      </c>
      <c r="O54" s="61" t="s">
        <v>422</v>
      </c>
    </row>
    <row r="55" spans="2:15">
      <c r="B55" s="55">
        <v>2</v>
      </c>
      <c r="C55" s="49">
        <v>42430</v>
      </c>
      <c r="D55" s="64" t="s">
        <v>79</v>
      </c>
      <c r="E55" s="64" t="s">
        <v>80</v>
      </c>
      <c r="F55" s="64" t="s">
        <v>21</v>
      </c>
      <c r="G55" s="64" t="s">
        <v>22</v>
      </c>
      <c r="H55" s="65"/>
      <c r="I55" s="65">
        <v>1457000</v>
      </c>
      <c r="J55" s="65">
        <f t="shared" si="0"/>
        <v>0</v>
      </c>
      <c r="K55" s="61">
        <v>14705169</v>
      </c>
      <c r="L55" s="67">
        <v>42457</v>
      </c>
      <c r="M55" s="66">
        <f>I55+J54</f>
        <v>23746000</v>
      </c>
      <c r="N55" s="61" t="s">
        <v>422</v>
      </c>
      <c r="O55" s="61" t="s">
        <v>422</v>
      </c>
    </row>
    <row r="56" spans="2:15">
      <c r="B56" s="55">
        <v>2</v>
      </c>
      <c r="C56" s="49">
        <v>42430</v>
      </c>
      <c r="D56" s="64" t="s">
        <v>81</v>
      </c>
      <c r="E56" s="64" t="s">
        <v>82</v>
      </c>
      <c r="F56" s="64" t="s">
        <v>21</v>
      </c>
      <c r="G56" s="64" t="s">
        <v>33</v>
      </c>
      <c r="H56" s="65">
        <v>5300</v>
      </c>
      <c r="I56" s="65">
        <v>3885</v>
      </c>
      <c r="J56" s="65">
        <f t="shared" si="0"/>
        <v>20590500</v>
      </c>
      <c r="K56" s="61">
        <v>14705168</v>
      </c>
      <c r="L56" s="67">
        <v>42457</v>
      </c>
      <c r="M56" s="66"/>
      <c r="N56" s="61" t="s">
        <v>422</v>
      </c>
      <c r="O56" s="61" t="s">
        <v>422</v>
      </c>
    </row>
    <row r="57" spans="2:15">
      <c r="B57" s="55">
        <v>2</v>
      </c>
      <c r="C57" s="49">
        <v>42430</v>
      </c>
      <c r="D57" s="64" t="s">
        <v>81</v>
      </c>
      <c r="E57" s="64" t="s">
        <v>82</v>
      </c>
      <c r="F57" s="64" t="s">
        <v>21</v>
      </c>
      <c r="G57" s="64" t="s">
        <v>22</v>
      </c>
      <c r="H57" s="65"/>
      <c r="I57" s="65">
        <v>1245500</v>
      </c>
      <c r="J57" s="65">
        <f t="shared" si="0"/>
        <v>0</v>
      </c>
      <c r="K57" s="61">
        <v>14705168</v>
      </c>
      <c r="L57" s="67">
        <v>42457</v>
      </c>
      <c r="M57" s="66">
        <f>J56+I57</f>
        <v>21836000</v>
      </c>
      <c r="N57" s="61" t="s">
        <v>422</v>
      </c>
      <c r="O57" s="61" t="s">
        <v>422</v>
      </c>
    </row>
    <row r="58" spans="2:15" hidden="1">
      <c r="B58" s="55">
        <v>2</v>
      </c>
      <c r="C58" s="49">
        <v>42430</v>
      </c>
      <c r="D58" s="64" t="s">
        <v>83</v>
      </c>
      <c r="E58" s="64" t="s">
        <v>84</v>
      </c>
      <c r="F58" s="64" t="s">
        <v>21</v>
      </c>
      <c r="G58" s="64" t="s">
        <v>14</v>
      </c>
      <c r="H58" s="65">
        <v>5200</v>
      </c>
      <c r="I58" s="65">
        <v>3380</v>
      </c>
      <c r="J58" s="65">
        <f t="shared" si="0"/>
        <v>17576000</v>
      </c>
      <c r="K58" s="61">
        <v>2119384</v>
      </c>
      <c r="L58" s="67">
        <v>42437</v>
      </c>
      <c r="M58" s="66"/>
      <c r="N58" s="61" t="s">
        <v>424</v>
      </c>
      <c r="O58" s="61" t="s">
        <v>425</v>
      </c>
    </row>
    <row r="59" spans="2:15" hidden="1">
      <c r="B59" s="55">
        <v>2</v>
      </c>
      <c r="C59" s="49">
        <v>42430</v>
      </c>
      <c r="D59" s="64" t="s">
        <v>83</v>
      </c>
      <c r="E59" s="64" t="s">
        <v>84</v>
      </c>
      <c r="F59" s="64" t="s">
        <v>21</v>
      </c>
      <c r="G59" s="64" t="s">
        <v>22</v>
      </c>
      <c r="H59" s="65"/>
      <c r="I59" s="65">
        <v>1222000</v>
      </c>
      <c r="J59" s="65">
        <f t="shared" si="0"/>
        <v>0</v>
      </c>
      <c r="K59" s="61">
        <v>2119384</v>
      </c>
      <c r="L59" s="67">
        <v>42437</v>
      </c>
      <c r="M59" s="66">
        <f>I59+J58</f>
        <v>18798000</v>
      </c>
      <c r="N59" s="61" t="s">
        <v>424</v>
      </c>
      <c r="O59" s="61" t="s">
        <v>425</v>
      </c>
    </row>
    <row r="60" spans="2:15">
      <c r="B60" s="55">
        <v>2</v>
      </c>
      <c r="C60" s="49">
        <v>42433</v>
      </c>
      <c r="D60" s="64" t="s">
        <v>88</v>
      </c>
      <c r="E60" s="64" t="s">
        <v>89</v>
      </c>
      <c r="F60" s="64" t="s">
        <v>13</v>
      </c>
      <c r="G60" s="64" t="s">
        <v>19</v>
      </c>
      <c r="H60" s="69">
        <v>16600</v>
      </c>
      <c r="I60" s="65">
        <v>3410</v>
      </c>
      <c r="J60" s="65">
        <f t="shared" si="0"/>
        <v>56606000</v>
      </c>
      <c r="K60" s="61">
        <v>1475794</v>
      </c>
      <c r="L60" s="67">
        <v>42450</v>
      </c>
      <c r="M60" s="66">
        <f>J60</f>
        <v>56606000</v>
      </c>
      <c r="N60" s="61" t="s">
        <v>422</v>
      </c>
      <c r="O60" s="61" t="s">
        <v>422</v>
      </c>
    </row>
    <row r="61" spans="2:15">
      <c r="B61" s="55">
        <v>2</v>
      </c>
      <c r="C61" s="49">
        <v>42436</v>
      </c>
      <c r="D61" s="64" t="s">
        <v>106</v>
      </c>
      <c r="E61" s="64" t="s">
        <v>107</v>
      </c>
      <c r="F61" s="64" t="s">
        <v>20</v>
      </c>
      <c r="G61" s="64" t="s">
        <v>19</v>
      </c>
      <c r="H61" s="69">
        <v>10000</v>
      </c>
      <c r="I61" s="65">
        <v>3595</v>
      </c>
      <c r="J61" s="65">
        <f t="shared" si="0"/>
        <v>35950000</v>
      </c>
      <c r="K61" s="61">
        <v>14820204</v>
      </c>
      <c r="L61" s="67">
        <v>42467</v>
      </c>
      <c r="M61" s="66">
        <f>J61+J60</f>
        <v>92556000</v>
      </c>
      <c r="N61" s="61" t="s">
        <v>422</v>
      </c>
      <c r="O61" s="61" t="s">
        <v>427</v>
      </c>
    </row>
    <row r="62" spans="2:15">
      <c r="B62" s="55">
        <v>2</v>
      </c>
      <c r="C62" s="49">
        <v>42436</v>
      </c>
      <c r="D62" s="64" t="s">
        <v>106</v>
      </c>
      <c r="E62" s="64" t="s">
        <v>107</v>
      </c>
      <c r="F62" s="64" t="s">
        <v>20</v>
      </c>
      <c r="G62" s="64" t="s">
        <v>14</v>
      </c>
      <c r="H62" s="65">
        <v>25000</v>
      </c>
      <c r="I62" s="65">
        <v>3380</v>
      </c>
      <c r="J62" s="65">
        <f t="shared" si="0"/>
        <v>84500000</v>
      </c>
      <c r="K62" s="61">
        <v>14820204</v>
      </c>
      <c r="L62" s="67">
        <v>42467</v>
      </c>
      <c r="M62" s="66">
        <f>J62+J61</f>
        <v>120450000</v>
      </c>
      <c r="N62" s="61" t="s">
        <v>422</v>
      </c>
      <c r="O62" s="61" t="s">
        <v>427</v>
      </c>
    </row>
    <row r="63" spans="2:15">
      <c r="B63" s="55">
        <v>2</v>
      </c>
      <c r="C63" s="49">
        <v>42436</v>
      </c>
      <c r="D63" s="64" t="s">
        <v>99</v>
      </c>
      <c r="E63" s="64" t="s">
        <v>100</v>
      </c>
      <c r="F63" s="64" t="s">
        <v>20</v>
      </c>
      <c r="G63" s="64" t="s">
        <v>19</v>
      </c>
      <c r="H63" s="69">
        <v>21700</v>
      </c>
      <c r="I63" s="65">
        <v>3410</v>
      </c>
      <c r="J63" s="65">
        <f t="shared" si="0"/>
        <v>73997000</v>
      </c>
      <c r="K63" s="61">
        <v>14820204</v>
      </c>
      <c r="L63" s="67">
        <v>42467</v>
      </c>
      <c r="M63" s="66">
        <f>J63</f>
        <v>73997000</v>
      </c>
      <c r="N63" s="61" t="s">
        <v>422</v>
      </c>
      <c r="O63" s="61" t="s">
        <v>427</v>
      </c>
    </row>
    <row r="64" spans="2:15" hidden="1">
      <c r="B64" s="55">
        <v>2</v>
      </c>
      <c r="C64" s="49">
        <v>42436</v>
      </c>
      <c r="D64" s="64" t="s">
        <v>108</v>
      </c>
      <c r="E64" s="64" t="s">
        <v>109</v>
      </c>
      <c r="F64" s="64" t="s">
        <v>27</v>
      </c>
      <c r="G64" s="64" t="s">
        <v>19</v>
      </c>
      <c r="H64" s="65">
        <v>4000</v>
      </c>
      <c r="I64" s="65">
        <v>3595</v>
      </c>
      <c r="J64" s="65">
        <f t="shared" si="0"/>
        <v>14380000</v>
      </c>
      <c r="K64" s="61">
        <v>14705205</v>
      </c>
      <c r="L64" s="67">
        <v>42466</v>
      </c>
      <c r="M64" s="66">
        <f>J64+J63</f>
        <v>88377000</v>
      </c>
      <c r="N64" s="61" t="s">
        <v>423</v>
      </c>
      <c r="O64" s="61" t="s">
        <v>422</v>
      </c>
    </row>
    <row r="65" spans="2:16" hidden="1">
      <c r="B65" s="55">
        <v>2</v>
      </c>
      <c r="C65" s="49">
        <v>42436</v>
      </c>
      <c r="D65" s="64" t="s">
        <v>108</v>
      </c>
      <c r="E65" s="64" t="s">
        <v>109</v>
      </c>
      <c r="F65" s="64" t="s">
        <v>27</v>
      </c>
      <c r="G65" s="64" t="s">
        <v>33</v>
      </c>
      <c r="H65" s="65">
        <v>5000</v>
      </c>
      <c r="I65" s="65">
        <v>3885</v>
      </c>
      <c r="J65" s="65">
        <f t="shared" si="0"/>
        <v>19425000</v>
      </c>
      <c r="K65" s="61">
        <v>14705205</v>
      </c>
      <c r="L65" s="67">
        <v>42466</v>
      </c>
      <c r="M65" s="66">
        <f>J65+J64</f>
        <v>33805000</v>
      </c>
      <c r="N65" s="61" t="s">
        <v>423</v>
      </c>
      <c r="O65" s="61" t="s">
        <v>422</v>
      </c>
    </row>
    <row r="66" spans="2:16" hidden="1">
      <c r="B66" s="55">
        <v>2</v>
      </c>
      <c r="C66" s="49">
        <v>42436</v>
      </c>
      <c r="D66" s="64" t="s">
        <v>166</v>
      </c>
      <c r="E66" s="64" t="s">
        <v>167</v>
      </c>
      <c r="F66" s="64" t="s">
        <v>27</v>
      </c>
      <c r="G66" s="64" t="s">
        <v>168</v>
      </c>
      <c r="H66" s="69">
        <v>15300</v>
      </c>
      <c r="I66" s="65">
        <v>3595</v>
      </c>
      <c r="J66" s="65">
        <f t="shared" si="0"/>
        <v>55003500</v>
      </c>
      <c r="K66" s="61"/>
      <c r="L66" s="61"/>
      <c r="M66" s="66">
        <f>J66</f>
        <v>55003500</v>
      </c>
      <c r="N66" s="61"/>
      <c r="O66" s="61"/>
      <c r="P66" s="55" t="s">
        <v>438</v>
      </c>
    </row>
    <row r="67" spans="2:16" hidden="1">
      <c r="B67" s="55">
        <v>2</v>
      </c>
      <c r="C67" s="49">
        <v>42436</v>
      </c>
      <c r="D67" s="64" t="s">
        <v>110</v>
      </c>
      <c r="E67" s="64" t="s">
        <v>111</v>
      </c>
      <c r="F67" s="64" t="s">
        <v>13</v>
      </c>
      <c r="G67" s="64" t="s">
        <v>19</v>
      </c>
      <c r="H67" s="65">
        <v>5200</v>
      </c>
      <c r="I67" s="65">
        <v>3595</v>
      </c>
      <c r="J67" s="65">
        <f t="shared" si="0"/>
        <v>18694000</v>
      </c>
      <c r="K67" s="61">
        <v>2116296</v>
      </c>
      <c r="L67" s="67">
        <v>42471</v>
      </c>
      <c r="M67" s="66"/>
      <c r="N67" s="61" t="s">
        <v>424</v>
      </c>
      <c r="O67" s="61" t="s">
        <v>422</v>
      </c>
    </row>
    <row r="68" spans="2:16" hidden="1">
      <c r="B68" s="55">
        <v>2</v>
      </c>
      <c r="C68" s="49">
        <v>42436</v>
      </c>
      <c r="D68" s="64" t="s">
        <v>110</v>
      </c>
      <c r="E68" s="64" t="s">
        <v>111</v>
      </c>
      <c r="F68" s="64" t="s">
        <v>13</v>
      </c>
      <c r="G68" s="64" t="s">
        <v>14</v>
      </c>
      <c r="H68" s="65">
        <v>5400</v>
      </c>
      <c r="I68" s="65">
        <v>3380</v>
      </c>
      <c r="J68" s="65">
        <f t="shared" si="0"/>
        <v>18252000</v>
      </c>
      <c r="K68" s="61">
        <v>2116296</v>
      </c>
      <c r="L68" s="67">
        <v>42471</v>
      </c>
      <c r="M68" s="66"/>
      <c r="N68" s="61" t="s">
        <v>424</v>
      </c>
      <c r="O68" s="61" t="s">
        <v>422</v>
      </c>
    </row>
    <row r="69" spans="2:16" hidden="1">
      <c r="B69" s="55">
        <v>2</v>
      </c>
      <c r="C69" s="49">
        <v>42436</v>
      </c>
      <c r="D69" s="64" t="s">
        <v>110</v>
      </c>
      <c r="E69" s="64" t="s">
        <v>111</v>
      </c>
      <c r="F69" s="64" t="s">
        <v>13</v>
      </c>
      <c r="G69" s="64" t="s">
        <v>33</v>
      </c>
      <c r="H69" s="65">
        <v>5200</v>
      </c>
      <c r="I69" s="65">
        <v>3885</v>
      </c>
      <c r="J69" s="65">
        <f t="shared" si="0"/>
        <v>20202000</v>
      </c>
      <c r="K69" s="61">
        <v>2116296</v>
      </c>
      <c r="L69" s="67">
        <v>42471</v>
      </c>
      <c r="M69" s="66">
        <f>J69+J68+J67</f>
        <v>57148000</v>
      </c>
      <c r="N69" s="61" t="s">
        <v>424</v>
      </c>
      <c r="O69" s="61" t="s">
        <v>422</v>
      </c>
    </row>
    <row r="70" spans="2:16" hidden="1">
      <c r="B70" s="55">
        <v>2</v>
      </c>
      <c r="C70" s="49">
        <v>42436</v>
      </c>
      <c r="D70" s="64" t="s">
        <v>112</v>
      </c>
      <c r="E70" s="64" t="s">
        <v>113</v>
      </c>
      <c r="F70" s="64" t="s">
        <v>13</v>
      </c>
      <c r="G70" s="64" t="s">
        <v>19</v>
      </c>
      <c r="H70" s="65">
        <v>5300</v>
      </c>
      <c r="I70" s="65">
        <v>3595</v>
      </c>
      <c r="J70" s="65">
        <f t="shared" si="0"/>
        <v>19053500</v>
      </c>
      <c r="K70" s="61">
        <v>2116297</v>
      </c>
      <c r="L70" s="67">
        <v>42471</v>
      </c>
      <c r="M70" s="66"/>
      <c r="N70" s="61" t="s">
        <v>424</v>
      </c>
      <c r="O70" s="61" t="s">
        <v>422</v>
      </c>
    </row>
    <row r="71" spans="2:16" hidden="1">
      <c r="B71" s="55">
        <v>2</v>
      </c>
      <c r="C71" s="49">
        <v>42436</v>
      </c>
      <c r="D71" s="64" t="s">
        <v>112</v>
      </c>
      <c r="E71" s="64" t="s">
        <v>113</v>
      </c>
      <c r="F71" s="64" t="s">
        <v>13</v>
      </c>
      <c r="G71" s="64" t="s">
        <v>14</v>
      </c>
      <c r="H71" s="65">
        <v>6200</v>
      </c>
      <c r="I71" s="65">
        <v>3380</v>
      </c>
      <c r="J71" s="65">
        <f t="shared" si="0"/>
        <v>20956000</v>
      </c>
      <c r="K71" s="61">
        <v>2116297</v>
      </c>
      <c r="L71" s="67">
        <v>42471</v>
      </c>
      <c r="M71" s="66"/>
      <c r="N71" s="61" t="s">
        <v>424</v>
      </c>
      <c r="O71" s="61" t="s">
        <v>422</v>
      </c>
    </row>
    <row r="72" spans="2:16" hidden="1">
      <c r="B72" s="55">
        <v>2</v>
      </c>
      <c r="C72" s="49">
        <v>42436</v>
      </c>
      <c r="D72" s="64" t="s">
        <v>112</v>
      </c>
      <c r="E72" s="64" t="s">
        <v>113</v>
      </c>
      <c r="F72" s="64" t="s">
        <v>13</v>
      </c>
      <c r="G72" s="64" t="s">
        <v>33</v>
      </c>
      <c r="H72" s="65">
        <v>4000</v>
      </c>
      <c r="I72" s="65">
        <v>3885</v>
      </c>
      <c r="J72" s="65">
        <f t="shared" ref="J72:J135" si="1">H72*I72</f>
        <v>15540000</v>
      </c>
      <c r="K72" s="61">
        <v>2116297</v>
      </c>
      <c r="L72" s="67">
        <v>42471</v>
      </c>
      <c r="M72" s="66">
        <f>J72+J71+J70</f>
        <v>55549500</v>
      </c>
      <c r="N72" s="61" t="s">
        <v>424</v>
      </c>
      <c r="O72" s="61" t="s">
        <v>422</v>
      </c>
    </row>
    <row r="73" spans="2:16">
      <c r="B73" s="55">
        <v>2</v>
      </c>
      <c r="C73" s="49">
        <v>42437</v>
      </c>
      <c r="D73" s="64" t="s">
        <v>118</v>
      </c>
      <c r="E73" s="64" t="s">
        <v>119</v>
      </c>
      <c r="F73" s="64" t="s">
        <v>27</v>
      </c>
      <c r="G73" s="64" t="s">
        <v>19</v>
      </c>
      <c r="H73" s="65">
        <v>4500</v>
      </c>
      <c r="I73" s="65">
        <v>3595</v>
      </c>
      <c r="J73" s="65">
        <f t="shared" si="1"/>
        <v>16177500</v>
      </c>
      <c r="K73" s="61">
        <v>14705196</v>
      </c>
      <c r="L73" s="67">
        <v>42467</v>
      </c>
      <c r="M73" s="61"/>
      <c r="N73" s="61" t="s">
        <v>422</v>
      </c>
      <c r="O73" s="61" t="s">
        <v>423</v>
      </c>
    </row>
    <row r="74" spans="2:16">
      <c r="B74" s="55">
        <v>2</v>
      </c>
      <c r="C74" s="49">
        <v>42437</v>
      </c>
      <c r="D74" s="64" t="s">
        <v>118</v>
      </c>
      <c r="E74" s="64" t="s">
        <v>119</v>
      </c>
      <c r="F74" s="64" t="s">
        <v>27</v>
      </c>
      <c r="G74" s="64" t="s">
        <v>33</v>
      </c>
      <c r="H74" s="65">
        <v>7200</v>
      </c>
      <c r="I74" s="65">
        <v>3885</v>
      </c>
      <c r="J74" s="65">
        <f t="shared" si="1"/>
        <v>27972000</v>
      </c>
      <c r="K74" s="61">
        <v>14705196</v>
      </c>
      <c r="L74" s="67">
        <v>42467</v>
      </c>
      <c r="M74" s="61"/>
      <c r="N74" s="61" t="s">
        <v>422</v>
      </c>
      <c r="O74" s="61" t="s">
        <v>423</v>
      </c>
    </row>
    <row r="75" spans="2:16">
      <c r="B75" s="55">
        <v>2</v>
      </c>
      <c r="C75" s="49">
        <v>42437</v>
      </c>
      <c r="D75" s="64" t="s">
        <v>118</v>
      </c>
      <c r="E75" s="64" t="s">
        <v>119</v>
      </c>
      <c r="F75" s="64" t="s">
        <v>27</v>
      </c>
      <c r="G75" s="64" t="s">
        <v>41</v>
      </c>
      <c r="H75" s="65">
        <v>4300</v>
      </c>
      <c r="I75" s="65">
        <v>4715</v>
      </c>
      <c r="J75" s="65">
        <f t="shared" si="1"/>
        <v>20274500</v>
      </c>
      <c r="K75" s="61">
        <v>14705196</v>
      </c>
      <c r="L75" s="67">
        <v>42467</v>
      </c>
      <c r="M75" s="66">
        <f>J75+J74+J73</f>
        <v>64424000</v>
      </c>
      <c r="N75" s="61" t="s">
        <v>422</v>
      </c>
      <c r="O75" s="61" t="s">
        <v>423</v>
      </c>
    </row>
    <row r="76" spans="2:16">
      <c r="B76" s="55">
        <v>2</v>
      </c>
      <c r="C76" s="49">
        <v>42437</v>
      </c>
      <c r="D76" s="64" t="s">
        <v>120</v>
      </c>
      <c r="E76" s="64" t="s">
        <v>121</v>
      </c>
      <c r="F76" s="64" t="s">
        <v>27</v>
      </c>
      <c r="G76" s="64" t="s">
        <v>19</v>
      </c>
      <c r="H76" s="65">
        <v>5300</v>
      </c>
      <c r="I76" s="65">
        <v>3595</v>
      </c>
      <c r="J76" s="65">
        <f t="shared" si="1"/>
        <v>19053500</v>
      </c>
      <c r="K76" s="61">
        <v>14705160</v>
      </c>
      <c r="L76" s="67">
        <v>42468</v>
      </c>
      <c r="M76" s="66"/>
      <c r="N76" s="61" t="s">
        <v>422</v>
      </c>
      <c r="O76" s="61" t="s">
        <v>422</v>
      </c>
    </row>
    <row r="77" spans="2:16">
      <c r="B77" s="55">
        <v>2</v>
      </c>
      <c r="C77" s="49">
        <v>42437</v>
      </c>
      <c r="D77" s="64" t="s">
        <v>120</v>
      </c>
      <c r="E77" s="64" t="s">
        <v>121</v>
      </c>
      <c r="F77" s="64" t="s">
        <v>27</v>
      </c>
      <c r="G77" s="64" t="s">
        <v>14</v>
      </c>
      <c r="H77" s="65">
        <v>10000</v>
      </c>
      <c r="I77" s="65">
        <v>3380</v>
      </c>
      <c r="J77" s="65">
        <f t="shared" si="1"/>
        <v>33800000</v>
      </c>
      <c r="K77" s="61">
        <v>14705160</v>
      </c>
      <c r="L77" s="67">
        <v>42468</v>
      </c>
      <c r="M77" s="66">
        <f>J77+J76</f>
        <v>52853500</v>
      </c>
      <c r="N77" s="61" t="s">
        <v>422</v>
      </c>
      <c r="O77" s="61" t="s">
        <v>422</v>
      </c>
    </row>
    <row r="78" spans="2:16" hidden="1">
      <c r="B78" s="55">
        <v>2</v>
      </c>
      <c r="C78" s="49">
        <v>42437</v>
      </c>
      <c r="D78" s="64" t="s">
        <v>116</v>
      </c>
      <c r="E78" s="64" t="s">
        <v>117</v>
      </c>
      <c r="F78" s="64" t="s">
        <v>20</v>
      </c>
      <c r="G78" s="64" t="s">
        <v>19</v>
      </c>
      <c r="H78" s="65">
        <v>6000</v>
      </c>
      <c r="I78" s="65">
        <v>3595</v>
      </c>
      <c r="J78" s="65">
        <f t="shared" si="1"/>
        <v>21570000</v>
      </c>
      <c r="K78" s="61">
        <v>14820204</v>
      </c>
      <c r="L78" s="67">
        <v>42467</v>
      </c>
      <c r="M78" s="66"/>
      <c r="N78" s="61" t="s">
        <v>427</v>
      </c>
      <c r="O78" s="61" t="s">
        <v>422</v>
      </c>
    </row>
    <row r="79" spans="2:16" hidden="1">
      <c r="B79" s="55">
        <v>2</v>
      </c>
      <c r="C79" s="49">
        <v>42437</v>
      </c>
      <c r="D79" s="64" t="s">
        <v>116</v>
      </c>
      <c r="E79" s="64" t="s">
        <v>117</v>
      </c>
      <c r="F79" s="64" t="s">
        <v>20</v>
      </c>
      <c r="G79" s="64" t="s">
        <v>33</v>
      </c>
      <c r="H79" s="65">
        <v>6000</v>
      </c>
      <c r="I79" s="65">
        <v>3885</v>
      </c>
      <c r="J79" s="65">
        <f t="shared" si="1"/>
        <v>23310000</v>
      </c>
      <c r="K79" s="61">
        <v>14820204</v>
      </c>
      <c r="L79" s="67">
        <v>42467</v>
      </c>
      <c r="M79" s="66">
        <f>J79+J78</f>
        <v>44880000</v>
      </c>
      <c r="N79" s="61" t="s">
        <v>427</v>
      </c>
      <c r="O79" s="61" t="s">
        <v>422</v>
      </c>
    </row>
    <row r="80" spans="2:16">
      <c r="B80" s="55">
        <v>2</v>
      </c>
      <c r="C80" s="49">
        <v>42437</v>
      </c>
      <c r="D80" s="64" t="s">
        <v>122</v>
      </c>
      <c r="E80" s="64" t="s">
        <v>123</v>
      </c>
      <c r="F80" s="64" t="s">
        <v>38</v>
      </c>
      <c r="G80" s="64" t="s">
        <v>14</v>
      </c>
      <c r="H80" s="65">
        <v>5000</v>
      </c>
      <c r="I80" s="65">
        <v>3380</v>
      </c>
      <c r="J80" s="65">
        <f t="shared" si="1"/>
        <v>16900000</v>
      </c>
      <c r="K80" s="61">
        <v>14820475</v>
      </c>
      <c r="L80" s="67">
        <v>42466</v>
      </c>
      <c r="M80" s="66">
        <f>J80</f>
        <v>16900000</v>
      </c>
      <c r="N80" s="61" t="s">
        <v>422</v>
      </c>
      <c r="O80" s="61" t="s">
        <v>423</v>
      </c>
    </row>
    <row r="81" spans="2:16">
      <c r="B81" s="55">
        <v>2</v>
      </c>
      <c r="C81" s="49">
        <v>42437</v>
      </c>
      <c r="D81" s="64" t="s">
        <v>124</v>
      </c>
      <c r="E81" s="64" t="s">
        <v>125</v>
      </c>
      <c r="F81" s="64" t="s">
        <v>21</v>
      </c>
      <c r="G81" s="64" t="s">
        <v>19</v>
      </c>
      <c r="H81" s="65">
        <v>5200</v>
      </c>
      <c r="I81" s="65">
        <v>3595</v>
      </c>
      <c r="J81" s="65">
        <f t="shared" si="1"/>
        <v>18694000</v>
      </c>
      <c r="K81" s="61">
        <v>14705165</v>
      </c>
      <c r="L81" s="67">
        <v>42471</v>
      </c>
      <c r="M81" s="61"/>
      <c r="N81" s="61" t="s">
        <v>422</v>
      </c>
      <c r="O81" s="61" t="s">
        <v>422</v>
      </c>
    </row>
    <row r="82" spans="2:16">
      <c r="B82" s="55">
        <v>2</v>
      </c>
      <c r="C82" s="49">
        <v>42437</v>
      </c>
      <c r="D82" s="64" t="s">
        <v>124</v>
      </c>
      <c r="E82" s="64" t="s">
        <v>125</v>
      </c>
      <c r="F82" s="64" t="s">
        <v>21</v>
      </c>
      <c r="G82" s="64" t="s">
        <v>22</v>
      </c>
      <c r="H82" s="65"/>
      <c r="I82" s="65">
        <v>1222000</v>
      </c>
      <c r="J82" s="65">
        <f t="shared" si="1"/>
        <v>0</v>
      </c>
      <c r="K82" s="61">
        <v>14705165</v>
      </c>
      <c r="L82" s="67">
        <v>42471</v>
      </c>
      <c r="M82" s="66">
        <f>I82+J81</f>
        <v>19916000</v>
      </c>
      <c r="N82" s="61" t="s">
        <v>422</v>
      </c>
      <c r="O82" s="61" t="s">
        <v>422</v>
      </c>
    </row>
    <row r="83" spans="2:16">
      <c r="B83" s="55">
        <v>2</v>
      </c>
      <c r="C83" s="49">
        <v>42437</v>
      </c>
      <c r="D83" s="64" t="s">
        <v>126</v>
      </c>
      <c r="E83" s="64" t="s">
        <v>127</v>
      </c>
      <c r="F83" s="64" t="s">
        <v>21</v>
      </c>
      <c r="G83" s="64" t="s">
        <v>33</v>
      </c>
      <c r="H83" s="65">
        <v>5300</v>
      </c>
      <c r="I83" s="65">
        <v>3885</v>
      </c>
      <c r="J83" s="65">
        <f t="shared" si="1"/>
        <v>20590500</v>
      </c>
      <c r="K83" s="61">
        <v>14705201</v>
      </c>
      <c r="L83" s="67">
        <v>42468</v>
      </c>
      <c r="M83" s="66"/>
      <c r="N83" s="61" t="s">
        <v>422</v>
      </c>
      <c r="O83" s="61" t="s">
        <v>422</v>
      </c>
    </row>
    <row r="84" spans="2:16">
      <c r="B84" s="55">
        <v>2</v>
      </c>
      <c r="C84" s="49">
        <v>42437</v>
      </c>
      <c r="D84" s="64" t="s">
        <v>126</v>
      </c>
      <c r="E84" s="64" t="s">
        <v>127</v>
      </c>
      <c r="F84" s="64" t="s">
        <v>21</v>
      </c>
      <c r="G84" s="64" t="s">
        <v>22</v>
      </c>
      <c r="H84" s="65"/>
      <c r="I84" s="65">
        <v>1245500</v>
      </c>
      <c r="J84" s="65">
        <f t="shared" si="1"/>
        <v>0</v>
      </c>
      <c r="K84" s="61">
        <v>14705201</v>
      </c>
      <c r="L84" s="67">
        <v>42468</v>
      </c>
      <c r="M84" s="66">
        <f>I84+J83</f>
        <v>21836000</v>
      </c>
      <c r="N84" s="61" t="s">
        <v>422</v>
      </c>
      <c r="O84" s="61" t="s">
        <v>422</v>
      </c>
    </row>
    <row r="85" spans="2:16">
      <c r="B85" s="55">
        <v>2</v>
      </c>
      <c r="C85" s="49">
        <v>42437</v>
      </c>
      <c r="D85" s="64" t="s">
        <v>128</v>
      </c>
      <c r="E85" s="64" t="s">
        <v>129</v>
      </c>
      <c r="F85" s="64" t="s">
        <v>21</v>
      </c>
      <c r="G85" s="64" t="s">
        <v>33</v>
      </c>
      <c r="H85" s="65">
        <v>6200</v>
      </c>
      <c r="I85" s="65">
        <v>3885</v>
      </c>
      <c r="J85" s="65">
        <f t="shared" si="1"/>
        <v>24087000</v>
      </c>
      <c r="K85" s="61">
        <v>14705165</v>
      </c>
      <c r="L85" s="67">
        <v>42471</v>
      </c>
      <c r="M85" s="61"/>
      <c r="N85" s="61" t="s">
        <v>422</v>
      </c>
      <c r="O85" s="61" t="s">
        <v>422</v>
      </c>
    </row>
    <row r="86" spans="2:16">
      <c r="B86" s="55">
        <v>2</v>
      </c>
      <c r="C86" s="49">
        <v>42437</v>
      </c>
      <c r="D86" s="64" t="s">
        <v>128</v>
      </c>
      <c r="E86" s="64" t="s">
        <v>129</v>
      </c>
      <c r="F86" s="64" t="s">
        <v>21</v>
      </c>
      <c r="G86" s="64" t="s">
        <v>22</v>
      </c>
      <c r="H86" s="65"/>
      <c r="I86" s="65">
        <v>1457000</v>
      </c>
      <c r="J86" s="65">
        <f t="shared" si="1"/>
        <v>0</v>
      </c>
      <c r="K86" s="61">
        <v>14705165</v>
      </c>
      <c r="L86" s="67">
        <v>42471</v>
      </c>
      <c r="M86" s="66">
        <f>I86+J85</f>
        <v>25544000</v>
      </c>
      <c r="N86" s="61" t="s">
        <v>422</v>
      </c>
      <c r="O86" s="61" t="s">
        <v>422</v>
      </c>
      <c r="P86" s="59">
        <f>M86+M82</f>
        <v>45460000</v>
      </c>
    </row>
    <row r="87" spans="2:16">
      <c r="B87" s="55">
        <v>2</v>
      </c>
      <c r="C87" s="49">
        <v>42437</v>
      </c>
      <c r="D87" s="64" t="s">
        <v>130</v>
      </c>
      <c r="E87" s="64" t="s">
        <v>131</v>
      </c>
      <c r="F87" s="64" t="s">
        <v>27</v>
      </c>
      <c r="G87" s="64" t="s">
        <v>14</v>
      </c>
      <c r="H87" s="65">
        <v>5000</v>
      </c>
      <c r="I87" s="65">
        <v>3380</v>
      </c>
      <c r="J87" s="65">
        <f t="shared" si="1"/>
        <v>16900000</v>
      </c>
      <c r="K87" s="61">
        <v>14705195</v>
      </c>
      <c r="L87" s="67">
        <v>42467</v>
      </c>
      <c r="M87" s="66"/>
      <c r="N87" s="61" t="s">
        <v>422</v>
      </c>
      <c r="O87" s="61" t="s">
        <v>423</v>
      </c>
    </row>
    <row r="88" spans="2:16">
      <c r="B88" s="55">
        <v>2</v>
      </c>
      <c r="C88" s="49">
        <v>42437</v>
      </c>
      <c r="D88" s="64" t="s">
        <v>130</v>
      </c>
      <c r="E88" s="64" t="s">
        <v>131</v>
      </c>
      <c r="F88" s="64" t="s">
        <v>27</v>
      </c>
      <c r="G88" s="64" t="s">
        <v>33</v>
      </c>
      <c r="H88" s="65">
        <v>4000</v>
      </c>
      <c r="I88" s="65">
        <v>3885</v>
      </c>
      <c r="J88" s="65">
        <f t="shared" si="1"/>
        <v>15540000</v>
      </c>
      <c r="K88" s="61">
        <v>14705195</v>
      </c>
      <c r="L88" s="67">
        <v>42467</v>
      </c>
      <c r="M88" s="66">
        <f>J88+J87</f>
        <v>32440000</v>
      </c>
      <c r="N88" s="61" t="s">
        <v>422</v>
      </c>
      <c r="O88" s="61" t="s">
        <v>423</v>
      </c>
    </row>
    <row r="89" spans="2:16">
      <c r="B89" s="55">
        <v>2</v>
      </c>
      <c r="C89" s="49">
        <v>42438</v>
      </c>
      <c r="D89" s="64" t="s">
        <v>103</v>
      </c>
      <c r="E89" s="64" t="s">
        <v>104</v>
      </c>
      <c r="F89" s="64" t="s">
        <v>20</v>
      </c>
      <c r="G89" s="64" t="s">
        <v>19</v>
      </c>
      <c r="H89" s="65">
        <v>35000</v>
      </c>
      <c r="I89" s="65">
        <v>3410</v>
      </c>
      <c r="J89" s="65">
        <f t="shared" si="1"/>
        <v>119350000</v>
      </c>
      <c r="K89" s="61">
        <v>14705141</v>
      </c>
      <c r="L89" s="67">
        <v>42474</v>
      </c>
      <c r="M89" s="66">
        <f>J89</f>
        <v>119350000</v>
      </c>
      <c r="N89" s="61" t="s">
        <v>422</v>
      </c>
      <c r="O89" s="61" t="s">
        <v>427</v>
      </c>
    </row>
    <row r="90" spans="2:16">
      <c r="B90" s="55">
        <v>2</v>
      </c>
      <c r="C90" s="49">
        <v>42438</v>
      </c>
      <c r="D90" s="64" t="s">
        <v>132</v>
      </c>
      <c r="E90" s="64" t="s">
        <v>133</v>
      </c>
      <c r="F90" s="64" t="s">
        <v>20</v>
      </c>
      <c r="G90" s="64" t="s">
        <v>19</v>
      </c>
      <c r="H90" s="65">
        <v>15000</v>
      </c>
      <c r="I90" s="65">
        <v>3595</v>
      </c>
      <c r="J90" s="65">
        <f t="shared" si="1"/>
        <v>53925000</v>
      </c>
      <c r="K90" s="61">
        <v>14705141</v>
      </c>
      <c r="L90" s="67">
        <v>42474</v>
      </c>
      <c r="M90" s="61"/>
      <c r="N90" s="61" t="s">
        <v>422</v>
      </c>
      <c r="O90" s="61" t="s">
        <v>427</v>
      </c>
    </row>
    <row r="91" spans="2:16">
      <c r="B91" s="55">
        <v>2</v>
      </c>
      <c r="C91" s="49">
        <v>42438</v>
      </c>
      <c r="D91" s="64" t="s">
        <v>132</v>
      </c>
      <c r="E91" s="64" t="s">
        <v>133</v>
      </c>
      <c r="F91" s="64" t="s">
        <v>20</v>
      </c>
      <c r="G91" s="64" t="s">
        <v>14</v>
      </c>
      <c r="H91" s="65">
        <v>20000</v>
      </c>
      <c r="I91" s="65">
        <v>3380</v>
      </c>
      <c r="J91" s="65">
        <f t="shared" si="1"/>
        <v>67600000</v>
      </c>
      <c r="K91" s="61">
        <v>14705141</v>
      </c>
      <c r="L91" s="67">
        <v>42474</v>
      </c>
      <c r="M91" s="66">
        <f>J91+J90</f>
        <v>121525000</v>
      </c>
      <c r="N91" s="61" t="s">
        <v>422</v>
      </c>
      <c r="O91" s="61" t="s">
        <v>427</v>
      </c>
    </row>
    <row r="92" spans="2:16" hidden="1">
      <c r="B92" s="55">
        <v>2</v>
      </c>
      <c r="C92" s="49">
        <v>42437</v>
      </c>
      <c r="D92" s="64" t="s">
        <v>101</v>
      </c>
      <c r="E92" s="64" t="s">
        <v>102</v>
      </c>
      <c r="F92" s="64" t="s">
        <v>13</v>
      </c>
      <c r="G92" s="64" t="s">
        <v>19</v>
      </c>
      <c r="H92" s="65">
        <v>8300</v>
      </c>
      <c r="I92" s="65">
        <v>3410</v>
      </c>
      <c r="J92" s="65">
        <f t="shared" si="1"/>
        <v>28303000</v>
      </c>
      <c r="K92" s="61">
        <v>2116295</v>
      </c>
      <c r="L92" s="67">
        <v>42468</v>
      </c>
      <c r="M92" s="66">
        <f>J92</f>
        <v>28303000</v>
      </c>
      <c r="N92" s="61" t="s">
        <v>424</v>
      </c>
      <c r="O92" s="61" t="s">
        <v>422</v>
      </c>
    </row>
    <row r="93" spans="2:16" hidden="1">
      <c r="B93" s="55">
        <v>2</v>
      </c>
      <c r="C93" s="49">
        <v>42435</v>
      </c>
      <c r="D93" s="64" t="s">
        <v>114</v>
      </c>
      <c r="E93" s="64" t="s">
        <v>115</v>
      </c>
      <c r="F93" s="64" t="s">
        <v>13</v>
      </c>
      <c r="G93" s="64" t="s">
        <v>14</v>
      </c>
      <c r="H93" s="65">
        <v>4100</v>
      </c>
      <c r="I93" s="65">
        <v>3380</v>
      </c>
      <c r="J93" s="65">
        <f t="shared" si="1"/>
        <v>13858000</v>
      </c>
      <c r="K93" s="61">
        <v>2116298</v>
      </c>
      <c r="L93" s="67">
        <v>42473</v>
      </c>
      <c r="M93" s="66"/>
      <c r="N93" s="61" t="s">
        <v>424</v>
      </c>
      <c r="O93" s="61" t="s">
        <v>422</v>
      </c>
    </row>
    <row r="94" spans="2:16" hidden="1">
      <c r="B94" s="55">
        <v>2</v>
      </c>
      <c r="C94" s="49">
        <v>42435</v>
      </c>
      <c r="D94" s="64" t="s">
        <v>114</v>
      </c>
      <c r="E94" s="64" t="s">
        <v>115</v>
      </c>
      <c r="F94" s="64" t="s">
        <v>13</v>
      </c>
      <c r="G94" s="64" t="s">
        <v>33</v>
      </c>
      <c r="H94" s="65">
        <v>4200</v>
      </c>
      <c r="I94" s="65">
        <v>3885</v>
      </c>
      <c r="J94" s="65">
        <f t="shared" si="1"/>
        <v>16317000</v>
      </c>
      <c r="K94" s="61">
        <v>2116298</v>
      </c>
      <c r="L94" s="67">
        <v>42473</v>
      </c>
      <c r="M94" s="66">
        <f>J94+J93</f>
        <v>30175000</v>
      </c>
      <c r="N94" s="61" t="s">
        <v>424</v>
      </c>
      <c r="O94" s="61" t="s">
        <v>422</v>
      </c>
    </row>
    <row r="95" spans="2:16">
      <c r="B95" s="55">
        <v>2</v>
      </c>
      <c r="C95" s="49">
        <v>42438</v>
      </c>
      <c r="D95" s="64" t="s">
        <v>134</v>
      </c>
      <c r="E95" s="64" t="s">
        <v>135</v>
      </c>
      <c r="F95" s="64" t="s">
        <v>38</v>
      </c>
      <c r="G95" s="64" t="s">
        <v>19</v>
      </c>
      <c r="H95" s="65">
        <v>5000</v>
      </c>
      <c r="I95" s="65">
        <v>3595</v>
      </c>
      <c r="J95" s="65">
        <f t="shared" si="1"/>
        <v>17975000</v>
      </c>
      <c r="K95" s="61">
        <v>14705136</v>
      </c>
      <c r="L95" s="67">
        <v>42468</v>
      </c>
      <c r="M95" s="61"/>
      <c r="N95" s="61" t="s">
        <v>422</v>
      </c>
      <c r="O95" s="61" t="s">
        <v>426</v>
      </c>
    </row>
    <row r="96" spans="2:16">
      <c r="B96" s="55">
        <v>2</v>
      </c>
      <c r="C96" s="49">
        <v>42438</v>
      </c>
      <c r="D96" s="64" t="s">
        <v>134</v>
      </c>
      <c r="E96" s="64" t="s">
        <v>135</v>
      </c>
      <c r="F96" s="64" t="s">
        <v>38</v>
      </c>
      <c r="G96" s="50" t="s">
        <v>33</v>
      </c>
      <c r="H96" s="51">
        <v>15000</v>
      </c>
      <c r="I96" s="51">
        <v>3885</v>
      </c>
      <c r="J96" s="51">
        <f t="shared" si="1"/>
        <v>58275000</v>
      </c>
      <c r="K96" s="61">
        <v>14705136</v>
      </c>
      <c r="L96" s="67">
        <v>42468</v>
      </c>
      <c r="M96" s="61"/>
      <c r="N96" s="61" t="s">
        <v>422</v>
      </c>
      <c r="O96" s="61" t="s">
        <v>426</v>
      </c>
    </row>
    <row r="97" spans="2:19">
      <c r="B97" s="55">
        <v>2</v>
      </c>
      <c r="C97" s="49">
        <v>42438</v>
      </c>
      <c r="D97" s="64" t="s">
        <v>134</v>
      </c>
      <c r="E97" s="64" t="s">
        <v>135</v>
      </c>
      <c r="F97" s="64" t="s">
        <v>38</v>
      </c>
      <c r="G97" s="50" t="s">
        <v>22</v>
      </c>
      <c r="H97" s="51"/>
      <c r="I97" s="51">
        <v>4700000</v>
      </c>
      <c r="J97" s="51"/>
      <c r="K97" s="61">
        <v>14705136</v>
      </c>
      <c r="L97" s="67">
        <v>42468</v>
      </c>
      <c r="M97" s="66">
        <v>80821818</v>
      </c>
      <c r="N97" s="61" t="s">
        <v>422</v>
      </c>
      <c r="O97" s="61" t="s">
        <v>426</v>
      </c>
      <c r="P97" s="55" t="s">
        <v>428</v>
      </c>
    </row>
    <row r="98" spans="2:19" hidden="1">
      <c r="B98" s="55">
        <v>2</v>
      </c>
      <c r="C98" s="49">
        <v>42438</v>
      </c>
      <c r="D98" s="64" t="s">
        <v>136</v>
      </c>
      <c r="E98" s="64" t="s">
        <v>137</v>
      </c>
      <c r="F98" s="64" t="s">
        <v>13</v>
      </c>
      <c r="G98" s="50" t="s">
        <v>19</v>
      </c>
      <c r="H98" s="51">
        <v>9300</v>
      </c>
      <c r="I98" s="51">
        <v>3595</v>
      </c>
      <c r="J98" s="51">
        <f t="shared" si="1"/>
        <v>33433500</v>
      </c>
      <c r="K98" s="61">
        <v>2116300</v>
      </c>
      <c r="L98" s="67">
        <v>42475</v>
      </c>
      <c r="M98" s="66">
        <f>J98</f>
        <v>33433500</v>
      </c>
      <c r="N98" s="61" t="s">
        <v>424</v>
      </c>
      <c r="O98" s="61" t="s">
        <v>422</v>
      </c>
    </row>
    <row r="99" spans="2:19" hidden="1">
      <c r="B99" s="55">
        <v>3</v>
      </c>
      <c r="C99" s="49">
        <v>42438</v>
      </c>
      <c r="D99" s="50" t="s">
        <v>138</v>
      </c>
      <c r="E99" s="50" t="s">
        <v>139</v>
      </c>
      <c r="F99" s="50" t="s">
        <v>13</v>
      </c>
      <c r="G99" s="50" t="s">
        <v>19</v>
      </c>
      <c r="H99" s="51">
        <v>5400</v>
      </c>
      <c r="I99" s="51">
        <v>3595</v>
      </c>
      <c r="J99" s="51">
        <f t="shared" si="1"/>
        <v>19413000</v>
      </c>
      <c r="K99" s="61">
        <v>2116302</v>
      </c>
      <c r="L99" s="67">
        <v>42473</v>
      </c>
      <c r="M99" s="61"/>
      <c r="N99" s="61" t="s">
        <v>424</v>
      </c>
      <c r="O99" s="61" t="s">
        <v>422</v>
      </c>
    </row>
    <row r="100" spans="2:19" hidden="1">
      <c r="B100" s="55">
        <v>3</v>
      </c>
      <c r="C100" s="49">
        <v>42438</v>
      </c>
      <c r="D100" s="50" t="s">
        <v>138</v>
      </c>
      <c r="E100" s="50" t="s">
        <v>139</v>
      </c>
      <c r="F100" s="50" t="s">
        <v>13</v>
      </c>
      <c r="G100" s="50" t="s">
        <v>14</v>
      </c>
      <c r="H100" s="51">
        <v>5200</v>
      </c>
      <c r="I100" s="51">
        <v>3380</v>
      </c>
      <c r="J100" s="51">
        <f t="shared" si="1"/>
        <v>17576000</v>
      </c>
      <c r="K100" s="61">
        <v>2116302</v>
      </c>
      <c r="L100" s="67">
        <v>42473</v>
      </c>
      <c r="M100" s="61"/>
      <c r="N100" s="61" t="s">
        <v>424</v>
      </c>
      <c r="O100" s="61" t="s">
        <v>422</v>
      </c>
    </row>
    <row r="101" spans="2:19" hidden="1">
      <c r="B101" s="55">
        <v>3</v>
      </c>
      <c r="C101" s="49">
        <v>42438</v>
      </c>
      <c r="D101" s="50" t="s">
        <v>138</v>
      </c>
      <c r="E101" s="50" t="s">
        <v>139</v>
      </c>
      <c r="F101" s="50" t="s">
        <v>13</v>
      </c>
      <c r="G101" s="50" t="s">
        <v>33</v>
      </c>
      <c r="H101" s="51">
        <v>5200</v>
      </c>
      <c r="I101" s="51">
        <v>3885</v>
      </c>
      <c r="J101" s="51">
        <f t="shared" si="1"/>
        <v>20202000</v>
      </c>
      <c r="K101" s="61">
        <v>2116302</v>
      </c>
      <c r="L101" s="67">
        <v>42473</v>
      </c>
      <c r="M101" s="66">
        <f>J101+J100+J99</f>
        <v>57191000</v>
      </c>
      <c r="N101" s="61" t="s">
        <v>424</v>
      </c>
      <c r="O101" s="61" t="s">
        <v>422</v>
      </c>
    </row>
    <row r="102" spans="2:19" hidden="1">
      <c r="B102" s="55">
        <v>3</v>
      </c>
      <c r="C102" s="49">
        <v>42439</v>
      </c>
      <c r="D102" s="50" t="s">
        <v>140</v>
      </c>
      <c r="E102" s="50" t="s">
        <v>141</v>
      </c>
      <c r="F102" s="50" t="s">
        <v>13</v>
      </c>
      <c r="G102" s="50" t="s">
        <v>19</v>
      </c>
      <c r="H102" s="51">
        <v>5400</v>
      </c>
      <c r="I102" s="51">
        <v>3595</v>
      </c>
      <c r="J102" s="51">
        <f t="shared" si="1"/>
        <v>19413000</v>
      </c>
      <c r="K102" s="61">
        <v>2116303</v>
      </c>
      <c r="L102" s="67">
        <v>42475</v>
      </c>
      <c r="M102" s="61"/>
      <c r="N102" s="61" t="s">
        <v>424</v>
      </c>
      <c r="O102" s="61" t="s">
        <v>422</v>
      </c>
    </row>
    <row r="103" spans="2:19" hidden="1">
      <c r="B103" s="55">
        <v>3</v>
      </c>
      <c r="C103" s="49">
        <v>42439</v>
      </c>
      <c r="D103" s="50" t="s">
        <v>140</v>
      </c>
      <c r="E103" s="50" t="s">
        <v>141</v>
      </c>
      <c r="F103" s="50" t="s">
        <v>13</v>
      </c>
      <c r="G103" s="50" t="s">
        <v>14</v>
      </c>
      <c r="H103" s="51">
        <v>5200</v>
      </c>
      <c r="I103" s="51">
        <v>3380</v>
      </c>
      <c r="J103" s="51">
        <f t="shared" si="1"/>
        <v>17576000</v>
      </c>
      <c r="K103" s="61">
        <v>2116303</v>
      </c>
      <c r="L103" s="67">
        <v>42475</v>
      </c>
      <c r="M103" s="61"/>
      <c r="N103" s="61" t="s">
        <v>424</v>
      </c>
      <c r="O103" s="61" t="s">
        <v>422</v>
      </c>
    </row>
    <row r="104" spans="2:19" hidden="1">
      <c r="B104" s="55">
        <v>3</v>
      </c>
      <c r="C104" s="49">
        <v>42439</v>
      </c>
      <c r="D104" s="50" t="s">
        <v>140</v>
      </c>
      <c r="E104" s="50" t="s">
        <v>141</v>
      </c>
      <c r="F104" s="50" t="s">
        <v>13</v>
      </c>
      <c r="G104" s="50" t="s">
        <v>33</v>
      </c>
      <c r="H104" s="51">
        <v>5200</v>
      </c>
      <c r="I104" s="51">
        <v>3885</v>
      </c>
      <c r="J104" s="51">
        <f t="shared" si="1"/>
        <v>20202000</v>
      </c>
      <c r="K104" s="61">
        <v>2116303</v>
      </c>
      <c r="L104" s="67">
        <v>42475</v>
      </c>
      <c r="M104" s="66">
        <f>J104+J103+J102</f>
        <v>57191000</v>
      </c>
      <c r="N104" s="61" t="s">
        <v>424</v>
      </c>
      <c r="O104" s="61" t="s">
        <v>422</v>
      </c>
    </row>
    <row r="105" spans="2:19" hidden="1">
      <c r="B105" s="55">
        <v>3</v>
      </c>
      <c r="C105" s="49">
        <v>42439</v>
      </c>
      <c r="D105" s="50" t="s">
        <v>142</v>
      </c>
      <c r="E105" s="50" t="s">
        <v>143</v>
      </c>
      <c r="F105" s="50" t="s">
        <v>13</v>
      </c>
      <c r="G105" s="50" t="s">
        <v>33</v>
      </c>
      <c r="H105" s="51">
        <v>15500</v>
      </c>
      <c r="I105" s="51">
        <v>3885</v>
      </c>
      <c r="J105" s="51">
        <f t="shared" si="1"/>
        <v>60217500</v>
      </c>
      <c r="K105" s="61">
        <v>2117861</v>
      </c>
      <c r="L105" s="67">
        <v>42478</v>
      </c>
      <c r="M105" s="66">
        <f>J105</f>
        <v>60217500</v>
      </c>
      <c r="N105" s="61" t="s">
        <v>424</v>
      </c>
      <c r="O105" s="61" t="s">
        <v>422</v>
      </c>
    </row>
    <row r="106" spans="2:19">
      <c r="B106" s="55">
        <v>3</v>
      </c>
      <c r="C106" s="49">
        <v>42440</v>
      </c>
      <c r="D106" s="64" t="s">
        <v>95</v>
      </c>
      <c r="E106" s="64" t="s">
        <v>96</v>
      </c>
      <c r="F106" s="64" t="s">
        <v>27</v>
      </c>
      <c r="G106" s="64" t="s">
        <v>19</v>
      </c>
      <c r="H106" s="70">
        <v>9300</v>
      </c>
      <c r="I106" s="65">
        <v>3645</v>
      </c>
      <c r="J106" s="65">
        <f t="shared" si="1"/>
        <v>33898500</v>
      </c>
      <c r="K106" s="61">
        <v>14705199</v>
      </c>
      <c r="L106" s="67">
        <v>42474</v>
      </c>
      <c r="M106" s="61"/>
      <c r="N106" s="61" t="s">
        <v>422</v>
      </c>
      <c r="O106" s="61" t="s">
        <v>423</v>
      </c>
      <c r="R106" s="55">
        <f>11073350*30%</f>
        <v>3322005</v>
      </c>
    </row>
    <row r="107" spans="2:19">
      <c r="B107" s="55">
        <v>3</v>
      </c>
      <c r="C107" s="49">
        <v>42440</v>
      </c>
      <c r="D107" s="64" t="s">
        <v>95</v>
      </c>
      <c r="E107" s="64" t="s">
        <v>96</v>
      </c>
      <c r="F107" s="64" t="s">
        <v>27</v>
      </c>
      <c r="G107" s="64" t="s">
        <v>14</v>
      </c>
      <c r="H107" s="65">
        <v>10300</v>
      </c>
      <c r="I107" s="65">
        <v>3200</v>
      </c>
      <c r="J107" s="65">
        <f t="shared" si="1"/>
        <v>32960000</v>
      </c>
      <c r="K107" s="61">
        <v>14705199</v>
      </c>
      <c r="L107" s="67">
        <v>42474</v>
      </c>
      <c r="M107" s="61"/>
      <c r="N107" s="61" t="s">
        <v>422</v>
      </c>
      <c r="O107" s="61" t="s">
        <v>423</v>
      </c>
    </row>
    <row r="108" spans="2:19">
      <c r="B108" s="55">
        <v>3</v>
      </c>
      <c r="C108" s="49">
        <v>42440</v>
      </c>
      <c r="D108" s="64" t="s">
        <v>95</v>
      </c>
      <c r="E108" s="64" t="s">
        <v>96</v>
      </c>
      <c r="F108" s="64" t="s">
        <v>27</v>
      </c>
      <c r="G108" s="64" t="s">
        <v>33</v>
      </c>
      <c r="H108" s="65">
        <v>11700</v>
      </c>
      <c r="I108" s="65">
        <v>3750</v>
      </c>
      <c r="J108" s="65">
        <f t="shared" si="1"/>
        <v>43875000</v>
      </c>
      <c r="K108" s="61">
        <v>14705199</v>
      </c>
      <c r="L108" s="67">
        <v>42474</v>
      </c>
      <c r="M108" s="66">
        <v>108698984</v>
      </c>
      <c r="N108" s="61" t="s">
        <v>422</v>
      </c>
      <c r="O108" s="61" t="s">
        <v>423</v>
      </c>
      <c r="P108" s="55" t="s">
        <v>431</v>
      </c>
      <c r="R108" s="55">
        <f>110733500*10%</f>
        <v>11073350</v>
      </c>
      <c r="S108" s="55">
        <v>1173350</v>
      </c>
    </row>
    <row r="109" spans="2:19">
      <c r="B109" s="55">
        <v>3</v>
      </c>
      <c r="C109" s="71">
        <v>42440</v>
      </c>
      <c r="D109" s="72" t="s">
        <v>144</v>
      </c>
      <c r="E109" s="72" t="s">
        <v>145</v>
      </c>
      <c r="F109" s="72" t="s">
        <v>20</v>
      </c>
      <c r="G109" s="72" t="s">
        <v>14</v>
      </c>
      <c r="H109" s="70">
        <v>15800</v>
      </c>
      <c r="I109" s="70">
        <v>3380</v>
      </c>
      <c r="J109" s="70">
        <f t="shared" si="1"/>
        <v>53404000</v>
      </c>
      <c r="K109" s="73">
        <v>15156804</v>
      </c>
      <c r="L109" s="74">
        <v>42480</v>
      </c>
      <c r="M109" s="75"/>
      <c r="N109" s="73" t="s">
        <v>422</v>
      </c>
      <c r="O109" s="73" t="s">
        <v>427</v>
      </c>
      <c r="P109" s="55" t="s">
        <v>429</v>
      </c>
      <c r="R109" s="55">
        <v>108000000</v>
      </c>
    </row>
    <row r="110" spans="2:19">
      <c r="B110" s="55">
        <v>3</v>
      </c>
      <c r="C110" s="71">
        <v>42440</v>
      </c>
      <c r="D110" s="72" t="s">
        <v>146</v>
      </c>
      <c r="E110" s="72" t="s">
        <v>147</v>
      </c>
      <c r="F110" s="72" t="s">
        <v>20</v>
      </c>
      <c r="G110" s="72" t="s">
        <v>19</v>
      </c>
      <c r="H110" s="70">
        <v>6000</v>
      </c>
      <c r="I110" s="70">
        <v>3595</v>
      </c>
      <c r="J110" s="70">
        <f t="shared" si="1"/>
        <v>21570000</v>
      </c>
      <c r="K110" s="73">
        <v>15156804</v>
      </c>
      <c r="L110" s="74">
        <v>42480</v>
      </c>
      <c r="M110" s="73"/>
      <c r="N110" s="73" t="s">
        <v>422</v>
      </c>
      <c r="O110" s="73" t="s">
        <v>427</v>
      </c>
      <c r="R110" s="55">
        <f>R109-R108</f>
        <v>96926650</v>
      </c>
    </row>
    <row r="111" spans="2:19">
      <c r="B111" s="55">
        <v>3</v>
      </c>
      <c r="C111" s="71">
        <v>42440</v>
      </c>
      <c r="D111" s="72" t="s">
        <v>146</v>
      </c>
      <c r="E111" s="72" t="s">
        <v>147</v>
      </c>
      <c r="F111" s="72" t="s">
        <v>20</v>
      </c>
      <c r="G111" s="72" t="s">
        <v>14</v>
      </c>
      <c r="H111" s="70">
        <v>6000</v>
      </c>
      <c r="I111" s="70">
        <v>3380</v>
      </c>
      <c r="J111" s="70">
        <f t="shared" si="1"/>
        <v>20280000</v>
      </c>
      <c r="K111" s="73">
        <v>15156804</v>
      </c>
      <c r="L111" s="74">
        <v>42480</v>
      </c>
      <c r="M111" s="73"/>
      <c r="N111" s="73" t="s">
        <v>422</v>
      </c>
      <c r="O111" s="73" t="s">
        <v>427</v>
      </c>
    </row>
    <row r="112" spans="2:19">
      <c r="B112" s="55">
        <v>3</v>
      </c>
      <c r="C112" s="71">
        <v>42440</v>
      </c>
      <c r="D112" s="72" t="s">
        <v>148</v>
      </c>
      <c r="E112" s="72" t="s">
        <v>149</v>
      </c>
      <c r="F112" s="72" t="s">
        <v>20</v>
      </c>
      <c r="G112" s="72" t="s">
        <v>19</v>
      </c>
      <c r="H112" s="70">
        <v>5900</v>
      </c>
      <c r="I112" s="70">
        <v>3595</v>
      </c>
      <c r="J112" s="70">
        <f t="shared" si="1"/>
        <v>21210500</v>
      </c>
      <c r="K112" s="73">
        <v>15156804</v>
      </c>
      <c r="L112" s="74">
        <v>42480</v>
      </c>
      <c r="M112" s="75"/>
      <c r="N112" s="73" t="s">
        <v>422</v>
      </c>
      <c r="O112" s="73" t="s">
        <v>427</v>
      </c>
    </row>
    <row r="113" spans="2:18">
      <c r="B113" s="55">
        <v>3</v>
      </c>
      <c r="C113" s="49">
        <v>42440</v>
      </c>
      <c r="D113" s="50" t="s">
        <v>150</v>
      </c>
      <c r="E113" s="50" t="s">
        <v>151</v>
      </c>
      <c r="F113" s="50" t="s">
        <v>21</v>
      </c>
      <c r="G113" s="50" t="s">
        <v>60</v>
      </c>
      <c r="H113" s="51">
        <v>5200</v>
      </c>
      <c r="I113" s="51">
        <v>4050</v>
      </c>
      <c r="J113" s="51">
        <f t="shared" si="1"/>
        <v>21060000</v>
      </c>
      <c r="K113" s="61">
        <v>14705167</v>
      </c>
      <c r="L113" s="67">
        <v>42472</v>
      </c>
      <c r="M113" s="56">
        <v>21060000</v>
      </c>
      <c r="N113" s="61" t="s">
        <v>422</v>
      </c>
      <c r="O113" s="61" t="s">
        <v>422</v>
      </c>
      <c r="P113" s="59">
        <f>J112+J111+J110+J109</f>
        <v>116464500</v>
      </c>
    </row>
    <row r="114" spans="2:18">
      <c r="B114" s="55">
        <v>3</v>
      </c>
      <c r="C114" s="49">
        <v>42440</v>
      </c>
      <c r="D114" s="50" t="s">
        <v>150</v>
      </c>
      <c r="E114" s="50" t="s">
        <v>151</v>
      </c>
      <c r="F114" s="50" t="s">
        <v>21</v>
      </c>
      <c r="G114" s="50" t="s">
        <v>14</v>
      </c>
      <c r="H114" s="51">
        <v>6200</v>
      </c>
      <c r="I114" s="51">
        <v>3380</v>
      </c>
      <c r="J114" s="51">
        <f t="shared" si="1"/>
        <v>20956000</v>
      </c>
      <c r="K114" s="61">
        <v>14705167</v>
      </c>
      <c r="L114" s="67">
        <v>42472</v>
      </c>
      <c r="M114" s="56">
        <v>20956000</v>
      </c>
      <c r="N114" s="61" t="s">
        <v>422</v>
      </c>
      <c r="O114" s="61" t="s">
        <v>422</v>
      </c>
      <c r="P114" s="55">
        <v>50700000</v>
      </c>
    </row>
    <row r="115" spans="2:18">
      <c r="B115" s="55">
        <v>3</v>
      </c>
      <c r="C115" s="49">
        <v>42440</v>
      </c>
      <c r="D115" s="50" t="s">
        <v>150</v>
      </c>
      <c r="E115" s="50" t="s">
        <v>151</v>
      </c>
      <c r="F115" s="50" t="s">
        <v>21</v>
      </c>
      <c r="G115" s="50" t="s">
        <v>22</v>
      </c>
      <c r="H115" s="51"/>
      <c r="I115" s="51">
        <v>2679000</v>
      </c>
      <c r="J115" s="51">
        <f t="shared" si="1"/>
        <v>0</v>
      </c>
      <c r="K115" s="61">
        <v>14705167</v>
      </c>
      <c r="L115" s="67">
        <v>42472</v>
      </c>
      <c r="M115" s="56">
        <v>2679000</v>
      </c>
      <c r="N115" s="61" t="s">
        <v>422</v>
      </c>
      <c r="O115" s="61" t="s">
        <v>422</v>
      </c>
      <c r="P115" s="59">
        <f>SUM(P113:P114)</f>
        <v>167164500</v>
      </c>
    </row>
    <row r="116" spans="2:18">
      <c r="B116" s="55">
        <v>3</v>
      </c>
      <c r="C116" s="49">
        <v>42440</v>
      </c>
      <c r="D116" s="50" t="s">
        <v>152</v>
      </c>
      <c r="E116" s="50" t="s">
        <v>153</v>
      </c>
      <c r="F116" s="50" t="s">
        <v>21</v>
      </c>
      <c r="G116" s="50" t="s">
        <v>33</v>
      </c>
      <c r="H116" s="51">
        <v>5300</v>
      </c>
      <c r="I116" s="51">
        <v>3885</v>
      </c>
      <c r="J116" s="51">
        <f t="shared" si="1"/>
        <v>20590500</v>
      </c>
      <c r="K116" s="61">
        <v>14705166</v>
      </c>
      <c r="L116" s="67">
        <v>42471</v>
      </c>
      <c r="M116" s="56">
        <v>20590500</v>
      </c>
      <c r="N116" s="61" t="s">
        <v>422</v>
      </c>
      <c r="O116" s="61" t="s">
        <v>422</v>
      </c>
    </row>
    <row r="117" spans="2:18">
      <c r="B117" s="55">
        <v>3</v>
      </c>
      <c r="C117" s="49">
        <v>42440</v>
      </c>
      <c r="D117" s="50" t="s">
        <v>152</v>
      </c>
      <c r="E117" s="50" t="s">
        <v>153</v>
      </c>
      <c r="F117" s="50" t="s">
        <v>21</v>
      </c>
      <c r="G117" s="50" t="s">
        <v>22</v>
      </c>
      <c r="H117" s="51"/>
      <c r="I117" s="51">
        <v>1245500</v>
      </c>
      <c r="J117" s="51">
        <f t="shared" si="1"/>
        <v>0</v>
      </c>
      <c r="K117" s="61">
        <v>1245500</v>
      </c>
      <c r="L117" s="67">
        <v>42471</v>
      </c>
      <c r="M117" s="56">
        <v>1245500</v>
      </c>
      <c r="N117" s="61" t="s">
        <v>422</v>
      </c>
      <c r="O117" s="61" t="s">
        <v>422</v>
      </c>
    </row>
    <row r="118" spans="2:18" hidden="1">
      <c r="B118" s="55">
        <v>3</v>
      </c>
      <c r="C118" s="49">
        <v>42440</v>
      </c>
      <c r="D118" s="50" t="s">
        <v>156</v>
      </c>
      <c r="E118" s="50" t="s">
        <v>157</v>
      </c>
      <c r="F118" s="50" t="s">
        <v>13</v>
      </c>
      <c r="G118" s="64" t="s">
        <v>33</v>
      </c>
      <c r="H118" s="65">
        <v>15500</v>
      </c>
      <c r="I118" s="65">
        <v>3885</v>
      </c>
      <c r="J118" s="65">
        <f t="shared" si="1"/>
        <v>60217500</v>
      </c>
      <c r="K118" s="61">
        <v>2119391</v>
      </c>
      <c r="L118" s="67">
        <v>42478</v>
      </c>
      <c r="M118" s="56">
        <v>58866000</v>
      </c>
      <c r="N118" s="61" t="s">
        <v>424</v>
      </c>
      <c r="O118" s="61" t="s">
        <v>422</v>
      </c>
      <c r="P118" s="55" t="s">
        <v>430</v>
      </c>
    </row>
    <row r="119" spans="2:18">
      <c r="B119" s="55">
        <v>3</v>
      </c>
      <c r="C119" s="49">
        <v>42443</v>
      </c>
      <c r="D119" s="64" t="s">
        <v>236</v>
      </c>
      <c r="E119" s="64" t="s">
        <v>237</v>
      </c>
      <c r="F119" s="64" t="s">
        <v>20</v>
      </c>
      <c r="G119" s="64" t="s">
        <v>19</v>
      </c>
      <c r="H119" s="70">
        <v>17900</v>
      </c>
      <c r="I119" s="65">
        <v>3410</v>
      </c>
      <c r="J119" s="56">
        <f t="shared" si="1"/>
        <v>61039000</v>
      </c>
      <c r="K119" s="61">
        <v>14705141</v>
      </c>
      <c r="L119" s="67">
        <v>42474</v>
      </c>
      <c r="M119" s="56">
        <v>61039000</v>
      </c>
      <c r="N119" s="61" t="s">
        <v>422</v>
      </c>
      <c r="O119" s="61" t="s">
        <v>427</v>
      </c>
    </row>
    <row r="120" spans="2:18">
      <c r="B120" s="55">
        <v>3</v>
      </c>
      <c r="C120" s="49">
        <v>42443</v>
      </c>
      <c r="D120" s="64" t="s">
        <v>170</v>
      </c>
      <c r="E120" s="64" t="s">
        <v>171</v>
      </c>
      <c r="F120" s="64" t="s">
        <v>20</v>
      </c>
      <c r="G120" s="64" t="s">
        <v>14</v>
      </c>
      <c r="H120" s="70">
        <v>15800</v>
      </c>
      <c r="I120" s="65">
        <v>3380</v>
      </c>
      <c r="J120" s="65">
        <f t="shared" si="1"/>
        <v>53404000</v>
      </c>
      <c r="K120" s="61">
        <v>15156804</v>
      </c>
      <c r="L120" s="67">
        <v>42480</v>
      </c>
      <c r="M120" s="56">
        <v>53404000</v>
      </c>
      <c r="N120" s="61" t="s">
        <v>422</v>
      </c>
      <c r="O120" s="61" t="s">
        <v>427</v>
      </c>
      <c r="R120" s="60">
        <v>73997000</v>
      </c>
    </row>
    <row r="121" spans="2:18" hidden="1">
      <c r="B121" s="55">
        <v>3</v>
      </c>
      <c r="C121" s="49">
        <v>42443</v>
      </c>
      <c r="D121" s="64" t="s">
        <v>172</v>
      </c>
      <c r="E121" s="64" t="s">
        <v>173</v>
      </c>
      <c r="F121" s="64" t="s">
        <v>38</v>
      </c>
      <c r="G121" s="64" t="s">
        <v>19</v>
      </c>
      <c r="H121" s="70">
        <v>5000</v>
      </c>
      <c r="I121" s="65">
        <v>3595</v>
      </c>
      <c r="J121" s="65">
        <f t="shared" si="1"/>
        <v>17975000</v>
      </c>
      <c r="K121" s="61">
        <v>14705203</v>
      </c>
      <c r="L121" s="67">
        <v>42471</v>
      </c>
      <c r="M121" s="56">
        <v>17975000</v>
      </c>
      <c r="N121" s="61"/>
      <c r="O121" s="61"/>
      <c r="R121" s="60">
        <v>53878000</v>
      </c>
    </row>
    <row r="122" spans="2:18" hidden="1">
      <c r="B122" s="55">
        <v>3</v>
      </c>
      <c r="C122" s="49">
        <v>42443</v>
      </c>
      <c r="D122" s="64" t="s">
        <v>172</v>
      </c>
      <c r="E122" s="64" t="s">
        <v>173</v>
      </c>
      <c r="F122" s="64" t="s">
        <v>38</v>
      </c>
      <c r="G122" s="64" t="s">
        <v>33</v>
      </c>
      <c r="H122" s="70">
        <v>5000</v>
      </c>
      <c r="I122" s="65">
        <v>3885</v>
      </c>
      <c r="J122" s="65">
        <f t="shared" si="1"/>
        <v>19425000</v>
      </c>
      <c r="K122" s="61">
        <v>14705203</v>
      </c>
      <c r="L122" s="67">
        <v>42471</v>
      </c>
      <c r="M122" s="56">
        <v>19425000</v>
      </c>
      <c r="N122" s="61"/>
      <c r="O122" s="61"/>
      <c r="R122" s="60">
        <v>40920000</v>
      </c>
    </row>
    <row r="123" spans="2:18" hidden="1">
      <c r="B123" s="55">
        <v>3</v>
      </c>
      <c r="C123" s="49">
        <v>42443</v>
      </c>
      <c r="D123" s="64" t="s">
        <v>172</v>
      </c>
      <c r="E123" s="64" t="s">
        <v>173</v>
      </c>
      <c r="F123" s="64" t="s">
        <v>38</v>
      </c>
      <c r="G123" s="64" t="s">
        <v>41</v>
      </c>
      <c r="H123" s="70">
        <v>5000</v>
      </c>
      <c r="I123" s="65">
        <v>4715</v>
      </c>
      <c r="J123" s="65">
        <f t="shared" si="1"/>
        <v>23575000</v>
      </c>
      <c r="K123" s="61">
        <v>14705203</v>
      </c>
      <c r="L123" s="67">
        <v>42471</v>
      </c>
      <c r="M123" s="56">
        <v>23575000</v>
      </c>
      <c r="N123" s="61"/>
      <c r="O123" s="61"/>
      <c r="R123" s="60">
        <v>40579000</v>
      </c>
    </row>
    <row r="124" spans="2:18">
      <c r="B124" s="55">
        <v>3</v>
      </c>
      <c r="C124" s="49">
        <v>42443</v>
      </c>
      <c r="D124" s="50" t="s">
        <v>161</v>
      </c>
      <c r="E124" s="50" t="s">
        <v>162</v>
      </c>
      <c r="F124" s="50" t="s">
        <v>13</v>
      </c>
      <c r="G124" s="64" t="s">
        <v>14</v>
      </c>
      <c r="H124" s="70">
        <v>15800</v>
      </c>
      <c r="I124" s="65">
        <v>3380</v>
      </c>
      <c r="J124" s="65">
        <f t="shared" si="1"/>
        <v>53404000</v>
      </c>
      <c r="K124" s="61">
        <v>15157622</v>
      </c>
      <c r="L124" s="67">
        <v>42485</v>
      </c>
      <c r="M124" s="56">
        <v>53404000</v>
      </c>
      <c r="N124" s="61" t="s">
        <v>422</v>
      </c>
      <c r="O124" s="61" t="s">
        <v>422</v>
      </c>
      <c r="R124" s="60"/>
    </row>
    <row r="125" spans="2:18" hidden="1">
      <c r="B125" s="55">
        <v>3</v>
      </c>
      <c r="C125" s="49">
        <v>42443</v>
      </c>
      <c r="D125" s="64" t="s">
        <v>174</v>
      </c>
      <c r="E125" s="64" t="s">
        <v>175</v>
      </c>
      <c r="F125" s="64" t="s">
        <v>13</v>
      </c>
      <c r="G125" s="64" t="s">
        <v>19</v>
      </c>
      <c r="H125" s="70">
        <v>6200</v>
      </c>
      <c r="I125" s="65">
        <v>3595</v>
      </c>
      <c r="J125" s="65">
        <f t="shared" si="1"/>
        <v>22289000</v>
      </c>
      <c r="K125" s="61">
        <v>2116358</v>
      </c>
      <c r="L125" s="67">
        <v>42479</v>
      </c>
      <c r="M125" s="56">
        <v>22289000</v>
      </c>
      <c r="N125" s="61" t="s">
        <v>424</v>
      </c>
      <c r="O125" s="61" t="s">
        <v>422</v>
      </c>
      <c r="R125" s="60">
        <v>53404000</v>
      </c>
    </row>
    <row r="126" spans="2:18" hidden="1">
      <c r="B126" s="55">
        <v>3</v>
      </c>
      <c r="C126" s="49">
        <v>42443</v>
      </c>
      <c r="D126" s="64" t="s">
        <v>174</v>
      </c>
      <c r="E126" s="64" t="s">
        <v>175</v>
      </c>
      <c r="F126" s="64" t="s">
        <v>13</v>
      </c>
      <c r="G126" s="64" t="s">
        <v>14</v>
      </c>
      <c r="H126" s="70">
        <v>5300</v>
      </c>
      <c r="I126" s="65">
        <v>3380</v>
      </c>
      <c r="J126" s="65">
        <f t="shared" si="1"/>
        <v>17914000</v>
      </c>
      <c r="K126" s="61">
        <v>2116358</v>
      </c>
      <c r="L126" s="67">
        <v>42479</v>
      </c>
      <c r="M126" s="56">
        <v>17914000</v>
      </c>
      <c r="N126" s="61" t="s">
        <v>424</v>
      </c>
      <c r="O126" s="61" t="s">
        <v>422</v>
      </c>
      <c r="R126" s="60">
        <f>SUM(R120:R125)</f>
        <v>262778000</v>
      </c>
    </row>
    <row r="127" spans="2:18" hidden="1">
      <c r="B127" s="55">
        <v>3</v>
      </c>
      <c r="C127" s="49">
        <v>42443</v>
      </c>
      <c r="D127" s="64" t="s">
        <v>174</v>
      </c>
      <c r="E127" s="64" t="s">
        <v>175</v>
      </c>
      <c r="F127" s="64" t="s">
        <v>13</v>
      </c>
      <c r="G127" s="64" t="s">
        <v>33</v>
      </c>
      <c r="H127" s="65">
        <v>4000</v>
      </c>
      <c r="I127" s="65">
        <v>3885</v>
      </c>
      <c r="J127" s="65">
        <f t="shared" si="1"/>
        <v>15540000</v>
      </c>
      <c r="K127" s="61">
        <v>2116358</v>
      </c>
      <c r="L127" s="67">
        <v>42479</v>
      </c>
      <c r="M127" s="56">
        <v>15540000</v>
      </c>
      <c r="N127" s="61" t="s">
        <v>424</v>
      </c>
      <c r="O127" s="61" t="s">
        <v>422</v>
      </c>
      <c r="R127" s="60">
        <f>R126+P115</f>
        <v>429942500</v>
      </c>
    </row>
    <row r="128" spans="2:18">
      <c r="B128" s="55">
        <v>3</v>
      </c>
      <c r="C128" s="49">
        <v>42443</v>
      </c>
      <c r="D128" s="64" t="s">
        <v>176</v>
      </c>
      <c r="E128" s="64" t="s">
        <v>177</v>
      </c>
      <c r="F128" s="64" t="s">
        <v>21</v>
      </c>
      <c r="G128" s="64" t="s">
        <v>19</v>
      </c>
      <c r="H128" s="65">
        <v>10500</v>
      </c>
      <c r="I128" s="65">
        <v>3595</v>
      </c>
      <c r="J128" s="65">
        <f t="shared" si="1"/>
        <v>37747500</v>
      </c>
      <c r="K128" s="61">
        <v>14705146</v>
      </c>
      <c r="L128" s="67">
        <v>42475</v>
      </c>
      <c r="M128" s="56">
        <v>37747500</v>
      </c>
      <c r="N128" s="61" t="s">
        <v>422</v>
      </c>
      <c r="O128" s="61" t="s">
        <v>422</v>
      </c>
      <c r="R128" s="60"/>
    </row>
    <row r="129" spans="2:18">
      <c r="B129" s="55">
        <v>3</v>
      </c>
      <c r="C129" s="49">
        <v>42443</v>
      </c>
      <c r="D129" s="64" t="s">
        <v>176</v>
      </c>
      <c r="E129" s="64" t="s">
        <v>177</v>
      </c>
      <c r="F129" s="64" t="s">
        <v>21</v>
      </c>
      <c r="G129" s="64" t="s">
        <v>33</v>
      </c>
      <c r="H129" s="65">
        <v>6200</v>
      </c>
      <c r="I129" s="65">
        <v>3885</v>
      </c>
      <c r="J129" s="56">
        <f t="shared" si="1"/>
        <v>24087000</v>
      </c>
      <c r="K129" s="61">
        <v>14705146</v>
      </c>
      <c r="L129" s="67">
        <v>42475</v>
      </c>
      <c r="M129" s="56">
        <v>24087000</v>
      </c>
      <c r="N129" s="61" t="s">
        <v>422</v>
      </c>
      <c r="O129" s="61" t="s">
        <v>422</v>
      </c>
      <c r="R129" s="60"/>
    </row>
    <row r="130" spans="2:18">
      <c r="B130" s="55">
        <v>3</v>
      </c>
      <c r="C130" s="49">
        <v>42443</v>
      </c>
      <c r="D130" s="64" t="s">
        <v>179</v>
      </c>
      <c r="E130" s="64" t="s">
        <v>180</v>
      </c>
      <c r="F130" s="64" t="s">
        <v>38</v>
      </c>
      <c r="G130" s="64" t="s">
        <v>33</v>
      </c>
      <c r="H130" s="65">
        <v>10000</v>
      </c>
      <c r="I130" s="65">
        <v>3885</v>
      </c>
      <c r="J130" s="56">
        <f t="shared" si="1"/>
        <v>38850000</v>
      </c>
      <c r="K130" s="61">
        <v>14705142</v>
      </c>
      <c r="L130" s="67">
        <v>42468</v>
      </c>
      <c r="M130" s="56">
        <v>27412500</v>
      </c>
      <c r="N130" s="61" t="s">
        <v>422</v>
      </c>
      <c r="O130" s="61" t="s">
        <v>432</v>
      </c>
      <c r="P130" s="55" t="s">
        <v>433</v>
      </c>
    </row>
    <row r="131" spans="2:18">
      <c r="B131" s="55">
        <v>3</v>
      </c>
      <c r="C131" s="49">
        <v>42443</v>
      </c>
      <c r="D131" s="50" t="s">
        <v>181</v>
      </c>
      <c r="E131" s="64" t="s">
        <v>182</v>
      </c>
      <c r="F131" s="64" t="s">
        <v>51</v>
      </c>
      <c r="G131" s="64" t="s">
        <v>33</v>
      </c>
      <c r="H131" s="65">
        <v>5000</v>
      </c>
      <c r="I131" s="65">
        <v>5038</v>
      </c>
      <c r="J131" s="56">
        <f t="shared" si="1"/>
        <v>25190000</v>
      </c>
      <c r="K131" s="61">
        <v>14129424</v>
      </c>
      <c r="L131" s="67">
        <v>42459</v>
      </c>
      <c r="M131" s="56">
        <v>25190000</v>
      </c>
      <c r="N131" s="61" t="s">
        <v>422</v>
      </c>
      <c r="O131" s="61" t="s">
        <v>422</v>
      </c>
    </row>
    <row r="132" spans="2:18">
      <c r="B132" s="55">
        <v>3</v>
      </c>
      <c r="C132" s="49">
        <v>42443</v>
      </c>
      <c r="D132" s="50" t="s">
        <v>183</v>
      </c>
      <c r="E132" s="64" t="s">
        <v>184</v>
      </c>
      <c r="F132" s="64" t="s">
        <v>46</v>
      </c>
      <c r="G132" s="64" t="s">
        <v>19</v>
      </c>
      <c r="H132" s="65">
        <v>5000</v>
      </c>
      <c r="I132" s="65">
        <v>4290</v>
      </c>
      <c r="J132" s="56">
        <f t="shared" si="1"/>
        <v>21450000</v>
      </c>
      <c r="K132" s="61">
        <v>14705188</v>
      </c>
      <c r="L132" s="67">
        <v>42472</v>
      </c>
      <c r="M132" s="56">
        <v>21450000</v>
      </c>
      <c r="N132" s="61" t="s">
        <v>422</v>
      </c>
      <c r="O132" s="61" t="s">
        <v>425</v>
      </c>
    </row>
    <row r="133" spans="2:18">
      <c r="B133" s="55">
        <v>3</v>
      </c>
      <c r="C133" s="49">
        <v>42444</v>
      </c>
      <c r="D133" s="64" t="s">
        <v>185</v>
      </c>
      <c r="E133" s="64" t="s">
        <v>186</v>
      </c>
      <c r="F133" s="64" t="s">
        <v>20</v>
      </c>
      <c r="G133" s="64" t="s">
        <v>19</v>
      </c>
      <c r="H133" s="65">
        <v>15000</v>
      </c>
      <c r="I133" s="65">
        <v>3595</v>
      </c>
      <c r="J133" s="56">
        <f t="shared" si="1"/>
        <v>53925000</v>
      </c>
      <c r="K133" s="61">
        <v>15157619</v>
      </c>
      <c r="L133" s="67">
        <v>42485</v>
      </c>
      <c r="M133" s="56">
        <v>53925000</v>
      </c>
      <c r="N133" s="61" t="s">
        <v>422</v>
      </c>
      <c r="O133" s="61" t="s">
        <v>427</v>
      </c>
    </row>
    <row r="134" spans="2:18">
      <c r="B134" s="55">
        <v>3</v>
      </c>
      <c r="C134" s="49">
        <v>42444</v>
      </c>
      <c r="D134" s="64" t="s">
        <v>185</v>
      </c>
      <c r="E134" s="64" t="s">
        <v>186</v>
      </c>
      <c r="F134" s="64" t="s">
        <v>20</v>
      </c>
      <c r="G134" s="64" t="s">
        <v>14</v>
      </c>
      <c r="H134" s="65">
        <v>15000</v>
      </c>
      <c r="I134" s="65">
        <v>3380</v>
      </c>
      <c r="J134" s="56">
        <f t="shared" si="1"/>
        <v>50700000</v>
      </c>
      <c r="K134" s="61">
        <v>15157619</v>
      </c>
      <c r="L134" s="67">
        <v>42485</v>
      </c>
      <c r="M134" s="56">
        <v>50700000</v>
      </c>
      <c r="N134" s="61" t="s">
        <v>422</v>
      </c>
      <c r="O134" s="61" t="s">
        <v>427</v>
      </c>
    </row>
    <row r="135" spans="2:18">
      <c r="B135" s="55">
        <v>3</v>
      </c>
      <c r="C135" s="49">
        <v>42444</v>
      </c>
      <c r="D135" s="64" t="s">
        <v>185</v>
      </c>
      <c r="E135" s="64" t="s">
        <v>186</v>
      </c>
      <c r="F135" s="64" t="s">
        <v>20</v>
      </c>
      <c r="G135" s="64" t="s">
        <v>33</v>
      </c>
      <c r="H135" s="65">
        <v>5000</v>
      </c>
      <c r="I135" s="65">
        <v>3885</v>
      </c>
      <c r="J135" s="56">
        <f t="shared" si="1"/>
        <v>19425000</v>
      </c>
      <c r="K135" s="61">
        <v>15157619</v>
      </c>
      <c r="L135" s="67">
        <v>42485</v>
      </c>
      <c r="M135" s="56">
        <v>19425000</v>
      </c>
      <c r="N135" s="61" t="s">
        <v>422</v>
      </c>
      <c r="O135" s="61" t="s">
        <v>427</v>
      </c>
    </row>
    <row r="136" spans="2:18" hidden="1">
      <c r="B136" s="55">
        <v>3</v>
      </c>
      <c r="C136" s="49">
        <v>42444</v>
      </c>
      <c r="D136" s="64" t="s">
        <v>187</v>
      </c>
      <c r="E136" s="64" t="s">
        <v>188</v>
      </c>
      <c r="F136" s="64" t="s">
        <v>27</v>
      </c>
      <c r="G136" s="64" t="s">
        <v>19</v>
      </c>
      <c r="H136" s="65">
        <v>15300</v>
      </c>
      <c r="I136" s="65">
        <v>3595</v>
      </c>
      <c r="J136" s="56">
        <f t="shared" ref="J136:J199" si="2">H136*I136</f>
        <v>55003500</v>
      </c>
      <c r="K136" s="61">
        <v>14705197</v>
      </c>
      <c r="L136" s="67">
        <v>42474</v>
      </c>
      <c r="M136" s="56">
        <f>J136</f>
        <v>55003500</v>
      </c>
      <c r="N136" s="61" t="s">
        <v>423</v>
      </c>
      <c r="O136" s="61" t="s">
        <v>422</v>
      </c>
    </row>
    <row r="137" spans="2:18">
      <c r="B137" s="55">
        <v>3</v>
      </c>
      <c r="C137" s="49">
        <v>42445</v>
      </c>
      <c r="D137" s="64" t="s">
        <v>240</v>
      </c>
      <c r="E137" s="64" t="s">
        <v>241</v>
      </c>
      <c r="F137" s="64" t="s">
        <v>20</v>
      </c>
      <c r="G137" s="64" t="s">
        <v>19</v>
      </c>
      <c r="H137" s="65">
        <v>15800</v>
      </c>
      <c r="I137" s="65">
        <v>3410</v>
      </c>
      <c r="J137" s="56">
        <f t="shared" si="2"/>
        <v>53878000</v>
      </c>
      <c r="K137" s="61">
        <v>15156804</v>
      </c>
      <c r="L137" s="67">
        <v>42480</v>
      </c>
      <c r="M137" s="56">
        <f>J137</f>
        <v>53878000</v>
      </c>
      <c r="N137" s="61" t="s">
        <v>422</v>
      </c>
      <c r="O137" s="61" t="s">
        <v>427</v>
      </c>
    </row>
    <row r="138" spans="2:18">
      <c r="B138" s="55">
        <v>3</v>
      </c>
      <c r="C138" s="49">
        <v>42445</v>
      </c>
      <c r="D138" s="64" t="s">
        <v>238</v>
      </c>
      <c r="E138" s="64" t="s">
        <v>239</v>
      </c>
      <c r="F138" s="64" t="s">
        <v>20</v>
      </c>
      <c r="G138" s="64" t="s">
        <v>19</v>
      </c>
      <c r="H138" s="65">
        <v>21700</v>
      </c>
      <c r="I138" s="65">
        <v>3410</v>
      </c>
      <c r="J138" s="56">
        <f t="shared" si="2"/>
        <v>73997000</v>
      </c>
      <c r="K138" s="61">
        <v>15156804</v>
      </c>
      <c r="L138" s="67">
        <v>42480</v>
      </c>
      <c r="M138" s="56">
        <f>J138</f>
        <v>73997000</v>
      </c>
      <c r="N138" s="61" t="s">
        <v>422</v>
      </c>
      <c r="O138" s="61" t="s">
        <v>427</v>
      </c>
    </row>
    <row r="139" spans="2:18" hidden="1">
      <c r="B139" s="55">
        <v>3</v>
      </c>
      <c r="C139" s="49">
        <v>42445</v>
      </c>
      <c r="D139" s="64" t="s">
        <v>189</v>
      </c>
      <c r="E139" s="64" t="s">
        <v>190</v>
      </c>
      <c r="F139" s="64" t="s">
        <v>20</v>
      </c>
      <c r="G139" s="64" t="s">
        <v>19</v>
      </c>
      <c r="H139" s="65">
        <v>6000</v>
      </c>
      <c r="I139" s="65">
        <v>3595</v>
      </c>
      <c r="J139" s="56">
        <f t="shared" si="2"/>
        <v>21570000</v>
      </c>
      <c r="K139" s="61">
        <v>15157619</v>
      </c>
      <c r="L139" s="67">
        <v>42485</v>
      </c>
      <c r="M139" s="56"/>
      <c r="N139" s="61" t="s">
        <v>427</v>
      </c>
      <c r="O139" s="61" t="s">
        <v>422</v>
      </c>
    </row>
    <row r="140" spans="2:18" hidden="1">
      <c r="B140" s="55">
        <v>3</v>
      </c>
      <c r="C140" s="49">
        <v>42445</v>
      </c>
      <c r="D140" s="64" t="s">
        <v>189</v>
      </c>
      <c r="E140" s="64" t="s">
        <v>190</v>
      </c>
      <c r="F140" s="64" t="s">
        <v>20</v>
      </c>
      <c r="G140" s="64" t="s">
        <v>14</v>
      </c>
      <c r="H140" s="65">
        <v>6000</v>
      </c>
      <c r="I140" s="65">
        <v>3380</v>
      </c>
      <c r="J140" s="56">
        <f t="shared" si="2"/>
        <v>20280000</v>
      </c>
      <c r="K140" s="61">
        <v>15157619</v>
      </c>
      <c r="L140" s="67">
        <v>42485</v>
      </c>
      <c r="M140" s="56">
        <f>J140+J139</f>
        <v>41850000</v>
      </c>
      <c r="N140" s="61" t="s">
        <v>427</v>
      </c>
      <c r="O140" s="61" t="s">
        <v>422</v>
      </c>
    </row>
    <row r="141" spans="2:18" hidden="1">
      <c r="B141" s="55">
        <v>3</v>
      </c>
      <c r="C141" s="49">
        <v>42440</v>
      </c>
      <c r="D141" s="50" t="s">
        <v>158</v>
      </c>
      <c r="E141" s="50" t="s">
        <v>159</v>
      </c>
      <c r="F141" s="50" t="s">
        <v>13</v>
      </c>
      <c r="G141" s="64" t="s">
        <v>19</v>
      </c>
      <c r="H141" s="65">
        <v>5200</v>
      </c>
      <c r="I141" s="65">
        <v>3595</v>
      </c>
      <c r="J141" s="65">
        <f t="shared" si="2"/>
        <v>18694000</v>
      </c>
      <c r="K141" s="61">
        <v>2116320</v>
      </c>
      <c r="L141" s="67">
        <v>42474</v>
      </c>
      <c r="M141" s="56">
        <v>18694000</v>
      </c>
      <c r="N141" s="61"/>
      <c r="O141" s="61"/>
    </row>
    <row r="142" spans="2:18" hidden="1">
      <c r="B142" s="55">
        <v>3</v>
      </c>
      <c r="C142" s="49">
        <v>42440</v>
      </c>
      <c r="D142" s="50" t="s">
        <v>158</v>
      </c>
      <c r="E142" s="50" t="s">
        <v>159</v>
      </c>
      <c r="F142" s="50" t="s">
        <v>13</v>
      </c>
      <c r="G142" s="64" t="s">
        <v>14</v>
      </c>
      <c r="H142" s="65">
        <v>5400</v>
      </c>
      <c r="I142" s="65">
        <v>3380</v>
      </c>
      <c r="J142" s="65">
        <f t="shared" si="2"/>
        <v>18252000</v>
      </c>
      <c r="K142" s="61">
        <v>2116320</v>
      </c>
      <c r="L142" s="67">
        <v>42474</v>
      </c>
      <c r="M142" s="56">
        <v>18252000</v>
      </c>
      <c r="N142" s="61"/>
      <c r="O142" s="61"/>
    </row>
    <row r="143" spans="2:18" hidden="1">
      <c r="B143" s="55">
        <v>3</v>
      </c>
      <c r="C143" s="49">
        <v>42440</v>
      </c>
      <c r="D143" s="50" t="s">
        <v>158</v>
      </c>
      <c r="E143" s="50" t="s">
        <v>159</v>
      </c>
      <c r="F143" s="50" t="s">
        <v>13</v>
      </c>
      <c r="G143" s="64" t="s">
        <v>41</v>
      </c>
      <c r="H143" s="65">
        <v>5200</v>
      </c>
      <c r="I143" s="65">
        <v>4715</v>
      </c>
      <c r="J143" s="65">
        <f t="shared" si="2"/>
        <v>24518000</v>
      </c>
      <c r="K143" s="61">
        <v>2116320</v>
      </c>
      <c r="L143" s="67">
        <v>42474</v>
      </c>
      <c r="M143" s="56">
        <v>24518000</v>
      </c>
      <c r="N143" s="61"/>
      <c r="O143" s="61"/>
    </row>
    <row r="144" spans="2:18">
      <c r="B144" s="55">
        <v>3</v>
      </c>
      <c r="C144" s="49">
        <v>42445</v>
      </c>
      <c r="D144" s="64" t="s">
        <v>191</v>
      </c>
      <c r="E144" s="64" t="s">
        <v>192</v>
      </c>
      <c r="F144" s="64" t="s">
        <v>13</v>
      </c>
      <c r="G144" s="64" t="s">
        <v>19</v>
      </c>
      <c r="H144" s="65">
        <v>20000</v>
      </c>
      <c r="I144" s="65">
        <v>3595</v>
      </c>
      <c r="J144" s="56">
        <f t="shared" si="2"/>
        <v>71900000</v>
      </c>
      <c r="K144" s="61">
        <v>15157626</v>
      </c>
      <c r="L144" s="67">
        <v>42485</v>
      </c>
      <c r="M144" s="56"/>
      <c r="N144" s="61" t="s">
        <v>422</v>
      </c>
      <c r="O144" s="61" t="s">
        <v>422</v>
      </c>
    </row>
    <row r="145" spans="2:16">
      <c r="B145" s="55">
        <v>3</v>
      </c>
      <c r="C145" s="49">
        <v>42445</v>
      </c>
      <c r="D145" s="64" t="s">
        <v>191</v>
      </c>
      <c r="E145" s="64" t="s">
        <v>192</v>
      </c>
      <c r="F145" s="64" t="s">
        <v>13</v>
      </c>
      <c r="G145" s="64" t="s">
        <v>14</v>
      </c>
      <c r="H145" s="65">
        <v>5000</v>
      </c>
      <c r="I145" s="65">
        <v>3380</v>
      </c>
      <c r="J145" s="56">
        <f t="shared" si="2"/>
        <v>16900000</v>
      </c>
      <c r="K145" s="61">
        <v>15157626</v>
      </c>
      <c r="L145" s="67">
        <v>42485</v>
      </c>
      <c r="M145" s="56"/>
      <c r="N145" s="61" t="s">
        <v>422</v>
      </c>
      <c r="O145" s="61" t="s">
        <v>422</v>
      </c>
    </row>
    <row r="146" spans="2:16">
      <c r="B146" s="55">
        <v>3</v>
      </c>
      <c r="C146" s="49">
        <v>42445</v>
      </c>
      <c r="D146" s="64" t="s">
        <v>191</v>
      </c>
      <c r="E146" s="64" t="s">
        <v>192</v>
      </c>
      <c r="F146" s="64" t="s">
        <v>13</v>
      </c>
      <c r="G146" s="64" t="s">
        <v>33</v>
      </c>
      <c r="H146" s="65">
        <v>5000</v>
      </c>
      <c r="I146" s="65">
        <v>3885</v>
      </c>
      <c r="J146" s="56">
        <f t="shared" si="2"/>
        <v>19425000</v>
      </c>
      <c r="K146" s="61">
        <v>15157626</v>
      </c>
      <c r="L146" s="67">
        <v>42485</v>
      </c>
      <c r="M146" s="56">
        <f>J146+J145+J144</f>
        <v>108225000</v>
      </c>
      <c r="N146" s="61" t="s">
        <v>422</v>
      </c>
      <c r="O146" s="61" t="s">
        <v>422</v>
      </c>
    </row>
    <row r="147" spans="2:16" hidden="1">
      <c r="B147" s="55">
        <v>3</v>
      </c>
      <c r="C147" s="49">
        <v>42445</v>
      </c>
      <c r="D147" s="64" t="s">
        <v>193</v>
      </c>
      <c r="E147" s="64" t="s">
        <v>194</v>
      </c>
      <c r="F147" s="64" t="s">
        <v>27</v>
      </c>
      <c r="G147" s="64" t="s">
        <v>19</v>
      </c>
      <c r="H147" s="65">
        <v>15300</v>
      </c>
      <c r="I147" s="65">
        <v>3595</v>
      </c>
      <c r="J147" s="56">
        <f t="shared" si="2"/>
        <v>55003500</v>
      </c>
      <c r="K147" s="61">
        <v>14819640</v>
      </c>
      <c r="L147" s="67">
        <v>42475</v>
      </c>
      <c r="M147" s="56">
        <f>J147</f>
        <v>55003500</v>
      </c>
      <c r="N147" s="61" t="s">
        <v>423</v>
      </c>
      <c r="O147" s="61" t="s">
        <v>422</v>
      </c>
    </row>
    <row r="148" spans="2:16" hidden="1">
      <c r="B148" s="55">
        <v>3</v>
      </c>
      <c r="C148" s="49">
        <v>42445</v>
      </c>
      <c r="D148" s="64" t="s">
        <v>195</v>
      </c>
      <c r="E148" s="64" t="s">
        <v>196</v>
      </c>
      <c r="F148" s="64" t="s">
        <v>13</v>
      </c>
      <c r="G148" s="64" t="s">
        <v>19</v>
      </c>
      <c r="H148" s="65">
        <v>5200</v>
      </c>
      <c r="I148" s="65">
        <v>3595</v>
      </c>
      <c r="J148" s="56">
        <f t="shared" si="2"/>
        <v>18694000</v>
      </c>
      <c r="K148" s="61">
        <v>2116309</v>
      </c>
      <c r="L148" s="67">
        <v>42480</v>
      </c>
      <c r="M148" s="56">
        <f>J148</f>
        <v>18694000</v>
      </c>
      <c r="N148" s="61" t="s">
        <v>424</v>
      </c>
      <c r="O148" s="61" t="s">
        <v>422</v>
      </c>
    </row>
    <row r="149" spans="2:16">
      <c r="B149" s="55">
        <v>3</v>
      </c>
      <c r="C149" s="49">
        <v>42445</v>
      </c>
      <c r="D149" s="64" t="s">
        <v>197</v>
      </c>
      <c r="E149" s="64" t="s">
        <v>198</v>
      </c>
      <c r="F149" s="64" t="s">
        <v>13</v>
      </c>
      <c r="G149" s="64" t="s">
        <v>19</v>
      </c>
      <c r="H149" s="65">
        <v>10200</v>
      </c>
      <c r="I149" s="65">
        <v>3595</v>
      </c>
      <c r="J149" s="56">
        <f t="shared" si="2"/>
        <v>36669000</v>
      </c>
      <c r="K149" s="61">
        <v>1475796</v>
      </c>
      <c r="L149" s="67">
        <v>42486</v>
      </c>
      <c r="M149" s="56"/>
      <c r="N149" s="61" t="s">
        <v>422</v>
      </c>
      <c r="O149" s="61" t="s">
        <v>422</v>
      </c>
    </row>
    <row r="150" spans="2:16">
      <c r="B150" s="55">
        <v>3</v>
      </c>
      <c r="C150" s="49">
        <v>42445</v>
      </c>
      <c r="D150" s="64" t="s">
        <v>197</v>
      </c>
      <c r="E150" s="64" t="s">
        <v>198</v>
      </c>
      <c r="F150" s="64" t="s">
        <v>13</v>
      </c>
      <c r="G150" s="64" t="s">
        <v>33</v>
      </c>
      <c r="H150" s="65">
        <v>5300</v>
      </c>
      <c r="I150" s="65">
        <v>3885</v>
      </c>
      <c r="J150" s="56">
        <f t="shared" si="2"/>
        <v>20590500</v>
      </c>
      <c r="K150" s="61">
        <v>1475796</v>
      </c>
      <c r="L150" s="67">
        <v>42486</v>
      </c>
      <c r="M150" s="56">
        <f>J150+J149</f>
        <v>57259500</v>
      </c>
      <c r="N150" s="61" t="s">
        <v>422</v>
      </c>
      <c r="O150" s="61" t="s">
        <v>422</v>
      </c>
    </row>
    <row r="151" spans="2:16">
      <c r="B151" s="55">
        <v>3</v>
      </c>
      <c r="C151" s="49">
        <v>42446</v>
      </c>
      <c r="D151" s="64" t="s">
        <v>199</v>
      </c>
      <c r="E151" s="64" t="s">
        <v>200</v>
      </c>
      <c r="F151" s="64" t="s">
        <v>21</v>
      </c>
      <c r="G151" s="64" t="s">
        <v>19</v>
      </c>
      <c r="H151" s="65">
        <v>5200</v>
      </c>
      <c r="I151" s="65">
        <v>3595</v>
      </c>
      <c r="J151" s="56">
        <f t="shared" si="2"/>
        <v>18694000</v>
      </c>
      <c r="K151" s="61">
        <v>14705180</v>
      </c>
      <c r="L151" s="61"/>
      <c r="M151" s="56"/>
      <c r="N151" s="61" t="s">
        <v>422</v>
      </c>
      <c r="O151" s="61" t="s">
        <v>422</v>
      </c>
    </row>
    <row r="152" spans="2:16">
      <c r="B152" s="55">
        <v>3</v>
      </c>
      <c r="C152" s="49">
        <v>42446</v>
      </c>
      <c r="D152" s="64" t="s">
        <v>199</v>
      </c>
      <c r="E152" s="64" t="s">
        <v>200</v>
      </c>
      <c r="F152" s="64" t="s">
        <v>21</v>
      </c>
      <c r="G152" s="64" t="s">
        <v>33</v>
      </c>
      <c r="H152" s="65">
        <v>5300</v>
      </c>
      <c r="I152" s="65">
        <v>3885</v>
      </c>
      <c r="J152" s="56">
        <f t="shared" si="2"/>
        <v>20590500</v>
      </c>
      <c r="K152" s="61">
        <v>14705180</v>
      </c>
      <c r="L152" s="61"/>
      <c r="M152" s="56">
        <f>J152+J151</f>
        <v>39284500</v>
      </c>
      <c r="N152" s="61" t="s">
        <v>422</v>
      </c>
      <c r="O152" s="61" t="s">
        <v>422</v>
      </c>
      <c r="P152" s="55" t="s">
        <v>434</v>
      </c>
    </row>
    <row r="153" spans="2:16">
      <c r="B153" s="55">
        <v>3</v>
      </c>
      <c r="C153" s="49">
        <v>42446</v>
      </c>
      <c r="D153" s="64" t="s">
        <v>201</v>
      </c>
      <c r="E153" s="64" t="s">
        <v>202</v>
      </c>
      <c r="F153" s="64" t="s">
        <v>21</v>
      </c>
      <c r="G153" s="64" t="s">
        <v>33</v>
      </c>
      <c r="H153" s="65">
        <v>6200</v>
      </c>
      <c r="I153" s="65">
        <v>3885</v>
      </c>
      <c r="J153" s="56">
        <f t="shared" si="2"/>
        <v>24087000</v>
      </c>
      <c r="K153" s="61">
        <v>14705180</v>
      </c>
      <c r="L153" s="61"/>
      <c r="M153" s="56">
        <v>18869200</v>
      </c>
      <c r="N153" s="61" t="s">
        <v>422</v>
      </c>
      <c r="O153" s="61" t="s">
        <v>422</v>
      </c>
      <c r="P153" s="59"/>
    </row>
    <row r="154" spans="2:16">
      <c r="B154" s="55">
        <v>4</v>
      </c>
      <c r="C154" s="49">
        <v>42446</v>
      </c>
      <c r="D154" s="64" t="s">
        <v>203</v>
      </c>
      <c r="E154" s="64" t="s">
        <v>204</v>
      </c>
      <c r="F154" s="64" t="s">
        <v>13</v>
      </c>
      <c r="G154" s="64" t="s">
        <v>19</v>
      </c>
      <c r="H154" s="65">
        <v>5200</v>
      </c>
      <c r="I154" s="65">
        <v>3595</v>
      </c>
      <c r="J154" s="56">
        <f t="shared" si="2"/>
        <v>18694000</v>
      </c>
      <c r="K154" s="61">
        <v>1475796</v>
      </c>
      <c r="L154" s="67">
        <v>42486</v>
      </c>
      <c r="M154" s="56"/>
      <c r="N154" s="61" t="s">
        <v>422</v>
      </c>
      <c r="O154" s="61" t="s">
        <v>422</v>
      </c>
      <c r="P154" s="59"/>
    </row>
    <row r="155" spans="2:16">
      <c r="B155" s="55">
        <v>4</v>
      </c>
      <c r="C155" s="49">
        <v>42446</v>
      </c>
      <c r="D155" s="64" t="s">
        <v>203</v>
      </c>
      <c r="E155" s="64" t="s">
        <v>204</v>
      </c>
      <c r="F155" s="64" t="s">
        <v>13</v>
      </c>
      <c r="G155" s="64" t="s">
        <v>14</v>
      </c>
      <c r="H155" s="65">
        <v>5200</v>
      </c>
      <c r="I155" s="65">
        <v>3380</v>
      </c>
      <c r="J155" s="56">
        <f t="shared" si="2"/>
        <v>17576000</v>
      </c>
      <c r="K155" s="61">
        <v>1475796</v>
      </c>
      <c r="L155" s="67">
        <v>42486</v>
      </c>
      <c r="M155" s="56"/>
      <c r="N155" s="61" t="s">
        <v>422</v>
      </c>
      <c r="O155" s="61" t="s">
        <v>422</v>
      </c>
      <c r="P155" s="59"/>
    </row>
    <row r="156" spans="2:16">
      <c r="B156" s="55">
        <v>4</v>
      </c>
      <c r="C156" s="49">
        <v>42446</v>
      </c>
      <c r="D156" s="64" t="s">
        <v>203</v>
      </c>
      <c r="E156" s="64" t="s">
        <v>204</v>
      </c>
      <c r="F156" s="64" t="s">
        <v>13</v>
      </c>
      <c r="G156" s="64" t="s">
        <v>33</v>
      </c>
      <c r="H156" s="65">
        <v>5400</v>
      </c>
      <c r="I156" s="65">
        <v>3885</v>
      </c>
      <c r="J156" s="56">
        <f t="shared" si="2"/>
        <v>20979000</v>
      </c>
      <c r="K156" s="61">
        <v>1475796</v>
      </c>
      <c r="L156" s="67">
        <v>42486</v>
      </c>
      <c r="M156" s="56">
        <f>J156+J155+J154</f>
        <v>57249000</v>
      </c>
      <c r="N156" s="61" t="s">
        <v>422</v>
      </c>
      <c r="O156" s="61" t="s">
        <v>422</v>
      </c>
    </row>
    <row r="157" spans="2:16">
      <c r="B157" s="55">
        <v>4</v>
      </c>
      <c r="C157" s="49">
        <v>42447</v>
      </c>
      <c r="D157" s="64" t="s">
        <v>205</v>
      </c>
      <c r="E157" s="64" t="s">
        <v>206</v>
      </c>
      <c r="F157" s="64" t="s">
        <v>20</v>
      </c>
      <c r="G157" s="64" t="s">
        <v>19</v>
      </c>
      <c r="H157" s="65">
        <v>10800</v>
      </c>
      <c r="I157" s="65">
        <v>3595</v>
      </c>
      <c r="J157" s="56">
        <f t="shared" si="2"/>
        <v>38826000</v>
      </c>
      <c r="K157" s="61">
        <v>15157619</v>
      </c>
      <c r="L157" s="67">
        <v>42485</v>
      </c>
      <c r="M157" s="56"/>
      <c r="N157" s="61" t="s">
        <v>422</v>
      </c>
      <c r="O157" s="61" t="s">
        <v>427</v>
      </c>
    </row>
    <row r="158" spans="2:16">
      <c r="B158" s="55">
        <v>4</v>
      </c>
      <c r="C158" s="49">
        <v>42447</v>
      </c>
      <c r="D158" s="64" t="s">
        <v>205</v>
      </c>
      <c r="E158" s="64" t="s">
        <v>206</v>
      </c>
      <c r="F158" s="64" t="s">
        <v>20</v>
      </c>
      <c r="G158" s="64" t="s">
        <v>14</v>
      </c>
      <c r="H158" s="65">
        <v>5000</v>
      </c>
      <c r="I158" s="65">
        <v>3380</v>
      </c>
      <c r="J158" s="56">
        <f t="shared" si="2"/>
        <v>16900000</v>
      </c>
      <c r="K158" s="61">
        <v>15157619</v>
      </c>
      <c r="L158" s="67">
        <v>42485</v>
      </c>
      <c r="M158" s="56">
        <f>J158+J157</f>
        <v>55726000</v>
      </c>
      <c r="N158" s="61" t="s">
        <v>422</v>
      </c>
      <c r="O158" s="61" t="s">
        <v>427</v>
      </c>
    </row>
    <row r="159" spans="2:16">
      <c r="B159" s="55">
        <v>4</v>
      </c>
      <c r="C159" s="49">
        <v>42445</v>
      </c>
      <c r="D159" s="64" t="s">
        <v>242</v>
      </c>
      <c r="E159" s="64" t="s">
        <v>243</v>
      </c>
      <c r="F159" s="64" t="s">
        <v>20</v>
      </c>
      <c r="G159" s="64" t="s">
        <v>19</v>
      </c>
      <c r="H159" s="65">
        <v>12000</v>
      </c>
      <c r="I159" s="65">
        <v>3410</v>
      </c>
      <c r="J159" s="56">
        <f t="shared" si="2"/>
        <v>40920000</v>
      </c>
      <c r="K159" s="61">
        <v>15156804</v>
      </c>
      <c r="L159" s="67">
        <v>42480</v>
      </c>
      <c r="M159" s="56">
        <f>J159</f>
        <v>40920000</v>
      </c>
      <c r="N159" s="61" t="s">
        <v>422</v>
      </c>
      <c r="O159" s="61" t="s">
        <v>427</v>
      </c>
    </row>
    <row r="160" spans="2:16">
      <c r="B160" s="55">
        <v>4</v>
      </c>
      <c r="C160" s="49">
        <v>42447</v>
      </c>
      <c r="D160" s="64" t="s">
        <v>207</v>
      </c>
      <c r="E160" s="64" t="s">
        <v>208</v>
      </c>
      <c r="F160" s="64" t="s">
        <v>20</v>
      </c>
      <c r="G160" s="64" t="s">
        <v>14</v>
      </c>
      <c r="H160" s="65">
        <v>5900</v>
      </c>
      <c r="I160" s="65">
        <v>3380</v>
      </c>
      <c r="J160" s="56">
        <f t="shared" si="2"/>
        <v>19942000</v>
      </c>
      <c r="K160" s="61">
        <v>15157619</v>
      </c>
      <c r="L160" s="67">
        <v>42485</v>
      </c>
      <c r="M160" s="56">
        <f>J160</f>
        <v>19942000</v>
      </c>
      <c r="N160" s="61" t="s">
        <v>422</v>
      </c>
      <c r="O160" s="61" t="s">
        <v>427</v>
      </c>
    </row>
    <row r="161" spans="2:15">
      <c r="B161" s="55">
        <v>4</v>
      </c>
      <c r="C161" s="49">
        <v>42447</v>
      </c>
      <c r="D161" s="64" t="s">
        <v>209</v>
      </c>
      <c r="E161" s="64" t="s">
        <v>210</v>
      </c>
      <c r="F161" s="64" t="s">
        <v>20</v>
      </c>
      <c r="G161" s="64" t="s">
        <v>19</v>
      </c>
      <c r="H161" s="65">
        <v>15000</v>
      </c>
      <c r="I161" s="65">
        <v>3595</v>
      </c>
      <c r="J161" s="56">
        <f t="shared" si="2"/>
        <v>53925000</v>
      </c>
      <c r="K161" s="61">
        <v>15157619</v>
      </c>
      <c r="L161" s="67">
        <v>42485</v>
      </c>
      <c r="M161" s="56"/>
      <c r="N161" s="61" t="s">
        <v>422</v>
      </c>
      <c r="O161" s="61" t="s">
        <v>427</v>
      </c>
    </row>
    <row r="162" spans="2:15">
      <c r="B162" s="55">
        <v>4</v>
      </c>
      <c r="C162" s="49">
        <v>42447</v>
      </c>
      <c r="D162" s="64" t="s">
        <v>209</v>
      </c>
      <c r="E162" s="64" t="s">
        <v>210</v>
      </c>
      <c r="F162" s="64" t="s">
        <v>20</v>
      </c>
      <c r="G162" s="64" t="s">
        <v>14</v>
      </c>
      <c r="H162" s="65">
        <v>20000</v>
      </c>
      <c r="I162" s="65">
        <v>3380</v>
      </c>
      <c r="J162" s="56">
        <f t="shared" si="2"/>
        <v>67600000</v>
      </c>
      <c r="K162" s="61">
        <v>15157619</v>
      </c>
      <c r="L162" s="67">
        <v>42485</v>
      </c>
      <c r="M162" s="56">
        <f>J162+J161</f>
        <v>121525000</v>
      </c>
      <c r="N162" s="61" t="s">
        <v>422</v>
      </c>
      <c r="O162" s="61" t="s">
        <v>427</v>
      </c>
    </row>
    <row r="163" spans="2:15">
      <c r="B163" s="55">
        <v>4</v>
      </c>
      <c r="C163" s="49">
        <v>42447</v>
      </c>
      <c r="D163" s="64" t="s">
        <v>211</v>
      </c>
      <c r="E163" s="64" t="s">
        <v>212</v>
      </c>
      <c r="F163" s="64" t="s">
        <v>27</v>
      </c>
      <c r="G163" s="50" t="s">
        <v>19</v>
      </c>
      <c r="H163" s="51">
        <v>15300</v>
      </c>
      <c r="I163" s="51">
        <v>3595</v>
      </c>
      <c r="J163" s="52">
        <f t="shared" si="2"/>
        <v>55003500</v>
      </c>
      <c r="K163" s="61">
        <v>15157592</v>
      </c>
      <c r="L163" s="67">
        <v>42478</v>
      </c>
      <c r="M163" s="56">
        <f>J163</f>
        <v>55003500</v>
      </c>
      <c r="N163" s="61" t="s">
        <v>422</v>
      </c>
      <c r="O163" s="61" t="s">
        <v>423</v>
      </c>
    </row>
    <row r="164" spans="2:15">
      <c r="B164" s="55">
        <v>4</v>
      </c>
      <c r="C164" s="49">
        <v>42447</v>
      </c>
      <c r="D164" s="64" t="s">
        <v>213</v>
      </c>
      <c r="E164" s="64" t="s">
        <v>214</v>
      </c>
      <c r="F164" s="64" t="s">
        <v>27</v>
      </c>
      <c r="G164" s="50" t="s">
        <v>19</v>
      </c>
      <c r="H164" s="51">
        <v>5000</v>
      </c>
      <c r="I164" s="51">
        <v>3595</v>
      </c>
      <c r="J164" s="52">
        <f t="shared" si="2"/>
        <v>17975000</v>
      </c>
      <c r="K164" s="61">
        <v>15157593</v>
      </c>
      <c r="L164" s="67">
        <v>42478</v>
      </c>
      <c r="M164" s="56"/>
      <c r="N164" s="61" t="s">
        <v>422</v>
      </c>
      <c r="O164" s="61" t="s">
        <v>423</v>
      </c>
    </row>
    <row r="165" spans="2:15">
      <c r="B165" s="55">
        <v>4</v>
      </c>
      <c r="C165" s="49">
        <v>42447</v>
      </c>
      <c r="D165" s="64" t="s">
        <v>213</v>
      </c>
      <c r="E165" s="64" t="s">
        <v>214</v>
      </c>
      <c r="F165" s="64" t="s">
        <v>27</v>
      </c>
      <c r="G165" s="50" t="s">
        <v>14</v>
      </c>
      <c r="H165" s="51">
        <v>4000</v>
      </c>
      <c r="I165" s="51">
        <v>3380</v>
      </c>
      <c r="J165" s="52">
        <f t="shared" si="2"/>
        <v>13520000</v>
      </c>
      <c r="K165" s="61">
        <v>15157593</v>
      </c>
      <c r="L165" s="67">
        <v>42478</v>
      </c>
      <c r="M165" s="56">
        <f>J165+J164</f>
        <v>31495000</v>
      </c>
      <c r="N165" s="61" t="s">
        <v>422</v>
      </c>
      <c r="O165" s="61" t="s">
        <v>423</v>
      </c>
    </row>
    <row r="166" spans="2:15">
      <c r="B166" s="55">
        <v>4</v>
      </c>
      <c r="C166" s="49">
        <v>42447</v>
      </c>
      <c r="D166" s="50" t="s">
        <v>215</v>
      </c>
      <c r="E166" s="50" t="s">
        <v>216</v>
      </c>
      <c r="F166" s="50" t="s">
        <v>21</v>
      </c>
      <c r="G166" s="50" t="s">
        <v>19</v>
      </c>
      <c r="H166" s="51">
        <v>5000</v>
      </c>
      <c r="I166" s="51">
        <v>3595</v>
      </c>
      <c r="J166" s="52">
        <f t="shared" si="2"/>
        <v>17975000</v>
      </c>
      <c r="K166" s="61">
        <v>14705181</v>
      </c>
      <c r="L166" s="67">
        <v>42479</v>
      </c>
      <c r="M166" s="56">
        <f>J166</f>
        <v>17975000</v>
      </c>
      <c r="N166" s="61" t="s">
        <v>422</v>
      </c>
      <c r="O166" s="61" t="s">
        <v>422</v>
      </c>
    </row>
    <row r="167" spans="2:15">
      <c r="B167" s="55">
        <v>4</v>
      </c>
      <c r="C167" s="49">
        <v>42447</v>
      </c>
      <c r="D167" s="50" t="s">
        <v>217</v>
      </c>
      <c r="E167" s="50" t="s">
        <v>218</v>
      </c>
      <c r="F167" s="50" t="s">
        <v>21</v>
      </c>
      <c r="G167" s="50" t="s">
        <v>33</v>
      </c>
      <c r="H167" s="51">
        <v>5000</v>
      </c>
      <c r="I167" s="51">
        <v>3885</v>
      </c>
      <c r="J167" s="52">
        <f t="shared" si="2"/>
        <v>19425000</v>
      </c>
      <c r="K167" s="61">
        <v>14129440</v>
      </c>
      <c r="L167" s="67">
        <v>42457</v>
      </c>
      <c r="M167" s="56">
        <f>J167</f>
        <v>19425000</v>
      </c>
      <c r="N167" s="61" t="s">
        <v>422</v>
      </c>
      <c r="O167" s="61" t="s">
        <v>425</v>
      </c>
    </row>
    <row r="168" spans="2:15">
      <c r="B168" s="55">
        <v>4</v>
      </c>
      <c r="C168" s="49">
        <v>42447</v>
      </c>
      <c r="D168" s="50" t="s">
        <v>219</v>
      </c>
      <c r="E168" s="50" t="s">
        <v>220</v>
      </c>
      <c r="F168" s="50" t="s">
        <v>38</v>
      </c>
      <c r="G168" s="50" t="s">
        <v>33</v>
      </c>
      <c r="H168" s="51">
        <v>10000</v>
      </c>
      <c r="I168" s="51">
        <v>3885</v>
      </c>
      <c r="J168" s="52">
        <f t="shared" si="2"/>
        <v>38850000</v>
      </c>
      <c r="K168" s="61">
        <v>14705200</v>
      </c>
      <c r="L168" s="67">
        <v>42471</v>
      </c>
      <c r="M168" s="56">
        <f>J168</f>
        <v>38850000</v>
      </c>
      <c r="N168" s="61" t="s">
        <v>422</v>
      </c>
      <c r="O168" s="61" t="s">
        <v>426</v>
      </c>
    </row>
    <row r="169" spans="2:15">
      <c r="B169" s="55">
        <v>4</v>
      </c>
      <c r="C169" s="49">
        <v>42447</v>
      </c>
      <c r="D169" s="50" t="s">
        <v>221</v>
      </c>
      <c r="E169" s="50" t="s">
        <v>222</v>
      </c>
      <c r="F169" s="50" t="s">
        <v>46</v>
      </c>
      <c r="G169" s="50" t="s">
        <v>19</v>
      </c>
      <c r="H169" s="51">
        <v>5000</v>
      </c>
      <c r="I169" s="51">
        <v>4240</v>
      </c>
      <c r="J169" s="52">
        <f t="shared" si="2"/>
        <v>21200000</v>
      </c>
      <c r="K169" s="61">
        <v>14705202</v>
      </c>
      <c r="L169" s="67">
        <v>42471</v>
      </c>
      <c r="M169" s="56"/>
      <c r="N169" s="61" t="s">
        <v>422</v>
      </c>
      <c r="O169" s="61" t="s">
        <v>435</v>
      </c>
    </row>
    <row r="170" spans="2:15">
      <c r="B170" s="55">
        <v>4</v>
      </c>
      <c r="C170" s="49">
        <v>42447</v>
      </c>
      <c r="D170" s="50" t="s">
        <v>221</v>
      </c>
      <c r="E170" s="50" t="s">
        <v>222</v>
      </c>
      <c r="F170" s="50" t="s">
        <v>46</v>
      </c>
      <c r="G170" s="50" t="s">
        <v>33</v>
      </c>
      <c r="H170" s="51">
        <v>5000</v>
      </c>
      <c r="I170" s="51">
        <v>4988</v>
      </c>
      <c r="J170" s="52">
        <f t="shared" si="2"/>
        <v>24940000</v>
      </c>
      <c r="K170" s="61">
        <v>14705202</v>
      </c>
      <c r="L170" s="67">
        <v>42471</v>
      </c>
      <c r="M170" s="56">
        <f>J170+J169</f>
        <v>46140000</v>
      </c>
      <c r="N170" s="61" t="s">
        <v>422</v>
      </c>
      <c r="O170" s="61" t="s">
        <v>435</v>
      </c>
    </row>
    <row r="171" spans="2:15" hidden="1">
      <c r="B171" s="55">
        <v>4</v>
      </c>
      <c r="C171" s="49">
        <v>42447</v>
      </c>
      <c r="D171" s="64" t="s">
        <v>246</v>
      </c>
      <c r="E171" s="64" t="s">
        <v>247</v>
      </c>
      <c r="F171" s="64" t="s">
        <v>13</v>
      </c>
      <c r="G171" s="50" t="s">
        <v>19</v>
      </c>
      <c r="H171" s="51">
        <v>16600</v>
      </c>
      <c r="I171" s="51">
        <v>3410</v>
      </c>
      <c r="J171" s="52">
        <f t="shared" si="2"/>
        <v>56606000</v>
      </c>
      <c r="K171" s="61">
        <v>2116313</v>
      </c>
      <c r="L171" s="67">
        <v>42480</v>
      </c>
      <c r="M171" s="56">
        <f>J171</f>
        <v>56606000</v>
      </c>
      <c r="N171" s="61" t="s">
        <v>424</v>
      </c>
      <c r="O171" s="61" t="s">
        <v>422</v>
      </c>
    </row>
    <row r="172" spans="2:15">
      <c r="B172" s="55">
        <v>4</v>
      </c>
      <c r="C172" s="49">
        <v>42447</v>
      </c>
      <c r="D172" s="50" t="s">
        <v>223</v>
      </c>
      <c r="E172" s="50" t="s">
        <v>224</v>
      </c>
      <c r="F172" s="50" t="s">
        <v>13</v>
      </c>
      <c r="G172" s="50" t="s">
        <v>19</v>
      </c>
      <c r="H172" s="51">
        <v>6200</v>
      </c>
      <c r="I172" s="51">
        <v>3595</v>
      </c>
      <c r="J172" s="52">
        <f t="shared" si="2"/>
        <v>22289000</v>
      </c>
      <c r="K172" s="61">
        <v>15557640</v>
      </c>
      <c r="L172" s="67">
        <v>42492</v>
      </c>
      <c r="M172" s="56"/>
      <c r="N172" s="61" t="s">
        <v>422</v>
      </c>
      <c r="O172" s="61" t="s">
        <v>422</v>
      </c>
    </row>
    <row r="173" spans="2:15">
      <c r="B173" s="55">
        <v>4</v>
      </c>
      <c r="C173" s="49">
        <v>42447</v>
      </c>
      <c r="D173" s="50" t="s">
        <v>223</v>
      </c>
      <c r="E173" s="50" t="s">
        <v>224</v>
      </c>
      <c r="F173" s="50" t="s">
        <v>13</v>
      </c>
      <c r="G173" s="50" t="s">
        <v>14</v>
      </c>
      <c r="H173" s="51">
        <v>4000</v>
      </c>
      <c r="I173" s="51">
        <v>3380</v>
      </c>
      <c r="J173" s="52">
        <f t="shared" si="2"/>
        <v>13520000</v>
      </c>
      <c r="K173" s="61">
        <v>15557640</v>
      </c>
      <c r="L173" s="67">
        <v>42492</v>
      </c>
      <c r="M173" s="56"/>
      <c r="N173" s="61" t="s">
        <v>422</v>
      </c>
      <c r="O173" s="61" t="s">
        <v>422</v>
      </c>
    </row>
    <row r="174" spans="2:15">
      <c r="B174" s="55">
        <v>4</v>
      </c>
      <c r="C174" s="49">
        <v>42447</v>
      </c>
      <c r="D174" s="50" t="s">
        <v>223</v>
      </c>
      <c r="E174" s="50" t="s">
        <v>224</v>
      </c>
      <c r="F174" s="50" t="s">
        <v>13</v>
      </c>
      <c r="G174" s="50" t="s">
        <v>33</v>
      </c>
      <c r="H174" s="51">
        <v>5300</v>
      </c>
      <c r="I174" s="51">
        <v>3885</v>
      </c>
      <c r="J174" s="52">
        <f t="shared" si="2"/>
        <v>20590500</v>
      </c>
      <c r="K174" s="61">
        <v>15557640</v>
      </c>
      <c r="L174" s="67">
        <v>42492</v>
      </c>
      <c r="M174" s="56">
        <f>J174+J173+J172</f>
        <v>56399500</v>
      </c>
      <c r="N174" s="61" t="s">
        <v>422</v>
      </c>
      <c r="O174" s="61" t="s">
        <v>422</v>
      </c>
    </row>
    <row r="175" spans="2:15" hidden="1">
      <c r="B175" s="55">
        <v>4</v>
      </c>
      <c r="C175" s="49">
        <v>42447</v>
      </c>
      <c r="D175" s="50" t="s">
        <v>225</v>
      </c>
      <c r="E175" s="50" t="s">
        <v>226</v>
      </c>
      <c r="F175" s="50" t="s">
        <v>13</v>
      </c>
      <c r="G175" s="50" t="s">
        <v>19</v>
      </c>
      <c r="H175" s="51">
        <v>10600</v>
      </c>
      <c r="I175" s="51">
        <v>3595</v>
      </c>
      <c r="J175" s="52">
        <f t="shared" si="2"/>
        <v>38107000</v>
      </c>
      <c r="K175" s="61">
        <v>2116315</v>
      </c>
      <c r="L175" s="67">
        <v>42479</v>
      </c>
      <c r="M175" s="56">
        <f>J175</f>
        <v>38107000</v>
      </c>
      <c r="N175" s="61" t="s">
        <v>424</v>
      </c>
      <c r="O175" s="61" t="s">
        <v>422</v>
      </c>
    </row>
    <row r="176" spans="2:15" hidden="1">
      <c r="B176" s="55">
        <v>4</v>
      </c>
      <c r="C176" s="49">
        <v>42447</v>
      </c>
      <c r="D176" s="64" t="s">
        <v>256</v>
      </c>
      <c r="E176" s="50"/>
      <c r="F176" s="50" t="s">
        <v>13</v>
      </c>
      <c r="G176" s="50" t="s">
        <v>257</v>
      </c>
      <c r="H176" s="69"/>
      <c r="I176" s="51">
        <v>1621000</v>
      </c>
      <c r="J176" s="52">
        <v>1621000</v>
      </c>
      <c r="K176" s="61">
        <v>2116316</v>
      </c>
      <c r="L176" s="67">
        <v>42479</v>
      </c>
      <c r="M176" s="56">
        <f>J176</f>
        <v>1621000</v>
      </c>
      <c r="N176" s="61" t="s">
        <v>424</v>
      </c>
      <c r="O176" s="61" t="s">
        <v>422</v>
      </c>
    </row>
    <row r="177" spans="2:17">
      <c r="B177" s="55">
        <v>4</v>
      </c>
      <c r="C177" s="49">
        <v>42448</v>
      </c>
      <c r="D177" s="64" t="s">
        <v>244</v>
      </c>
      <c r="E177" s="64" t="s">
        <v>245</v>
      </c>
      <c r="F177" s="64" t="s">
        <v>20</v>
      </c>
      <c r="G177" s="64" t="s">
        <v>19</v>
      </c>
      <c r="H177" s="65">
        <v>11900</v>
      </c>
      <c r="I177" s="65">
        <v>3410</v>
      </c>
      <c r="J177" s="56">
        <f t="shared" si="2"/>
        <v>40579000</v>
      </c>
      <c r="K177" s="61">
        <v>15156804</v>
      </c>
      <c r="L177" s="67">
        <v>42480</v>
      </c>
      <c r="M177" s="56">
        <f>J177</f>
        <v>40579000</v>
      </c>
      <c r="N177" s="61" t="s">
        <v>422</v>
      </c>
      <c r="O177" s="61" t="s">
        <v>427</v>
      </c>
    </row>
    <row r="178" spans="2:17">
      <c r="B178" s="55">
        <v>4</v>
      </c>
      <c r="C178" s="49">
        <v>42448</v>
      </c>
      <c r="D178" s="50" t="s">
        <v>227</v>
      </c>
      <c r="E178" s="50" t="s">
        <v>228</v>
      </c>
      <c r="F178" s="50" t="s">
        <v>27</v>
      </c>
      <c r="G178" s="50" t="s">
        <v>14</v>
      </c>
      <c r="H178" s="51">
        <v>5000</v>
      </c>
      <c r="I178" s="51">
        <v>3380</v>
      </c>
      <c r="J178" s="52">
        <f t="shared" si="2"/>
        <v>16900000</v>
      </c>
      <c r="K178" s="61">
        <v>15157619</v>
      </c>
      <c r="L178" s="67">
        <v>42485</v>
      </c>
      <c r="M178" s="56"/>
      <c r="N178" s="61" t="s">
        <v>422</v>
      </c>
      <c r="O178" s="61" t="s">
        <v>427</v>
      </c>
    </row>
    <row r="179" spans="2:17">
      <c r="B179" s="55">
        <v>4</v>
      </c>
      <c r="C179" s="49">
        <v>42448</v>
      </c>
      <c r="D179" s="50" t="s">
        <v>227</v>
      </c>
      <c r="E179" s="50" t="s">
        <v>228</v>
      </c>
      <c r="F179" s="50" t="s">
        <v>27</v>
      </c>
      <c r="G179" s="50" t="s">
        <v>33</v>
      </c>
      <c r="H179" s="51">
        <v>5300</v>
      </c>
      <c r="I179" s="51">
        <v>3885</v>
      </c>
      <c r="J179" s="52">
        <f t="shared" si="2"/>
        <v>20590500</v>
      </c>
      <c r="K179" s="61">
        <v>15157619</v>
      </c>
      <c r="L179" s="67">
        <v>42485</v>
      </c>
      <c r="M179" s="56">
        <f>J179+J178</f>
        <v>37490500</v>
      </c>
      <c r="N179" s="61" t="s">
        <v>422</v>
      </c>
      <c r="O179" s="61" t="s">
        <v>427</v>
      </c>
    </row>
    <row r="180" spans="2:17">
      <c r="B180" s="55">
        <v>4</v>
      </c>
      <c r="C180" s="49">
        <v>42448</v>
      </c>
      <c r="D180" s="50" t="s">
        <v>229</v>
      </c>
      <c r="E180" s="50" t="s">
        <v>230</v>
      </c>
      <c r="F180" s="50" t="s">
        <v>20</v>
      </c>
      <c r="G180" s="64" t="s">
        <v>14</v>
      </c>
      <c r="H180" s="65">
        <v>11800</v>
      </c>
      <c r="I180" s="65">
        <v>3380</v>
      </c>
      <c r="J180" s="56">
        <f t="shared" si="2"/>
        <v>39884000</v>
      </c>
      <c r="K180" s="61">
        <v>15157619</v>
      </c>
      <c r="L180" s="67">
        <v>42485</v>
      </c>
      <c r="M180" s="56"/>
      <c r="N180" s="61" t="s">
        <v>422</v>
      </c>
      <c r="O180" s="61" t="s">
        <v>427</v>
      </c>
    </row>
    <row r="181" spans="2:17">
      <c r="B181" s="55">
        <v>4</v>
      </c>
      <c r="C181" s="49">
        <v>42448</v>
      </c>
      <c r="D181" s="50" t="s">
        <v>229</v>
      </c>
      <c r="E181" s="50" t="s">
        <v>230</v>
      </c>
      <c r="F181" s="50" t="s">
        <v>20</v>
      </c>
      <c r="G181" s="64" t="s">
        <v>33</v>
      </c>
      <c r="H181" s="65">
        <v>10000</v>
      </c>
      <c r="I181" s="65">
        <v>3885</v>
      </c>
      <c r="J181" s="56">
        <f t="shared" si="2"/>
        <v>38850000</v>
      </c>
      <c r="K181" s="61">
        <v>15157619</v>
      </c>
      <c r="L181" s="67">
        <v>42485</v>
      </c>
      <c r="M181" s="56">
        <f>J181+J180</f>
        <v>78734000</v>
      </c>
      <c r="N181" s="61" t="s">
        <v>422</v>
      </c>
      <c r="O181" s="61" t="s">
        <v>427</v>
      </c>
    </row>
    <row r="182" spans="2:17">
      <c r="B182" s="55">
        <v>4</v>
      </c>
      <c r="C182" s="49">
        <v>42448</v>
      </c>
      <c r="D182" s="64" t="s">
        <v>231</v>
      </c>
      <c r="E182" s="64" t="s">
        <v>232</v>
      </c>
      <c r="F182" s="64" t="s">
        <v>27</v>
      </c>
      <c r="G182" s="64" t="s">
        <v>14</v>
      </c>
      <c r="H182" s="65">
        <v>5000</v>
      </c>
      <c r="I182" s="65">
        <v>3380</v>
      </c>
      <c r="J182" s="56">
        <f t="shared" si="2"/>
        <v>16900000</v>
      </c>
      <c r="K182" s="61">
        <v>15157591</v>
      </c>
      <c r="L182" s="67">
        <v>42478</v>
      </c>
      <c r="M182" s="56">
        <f>J182</f>
        <v>16900000</v>
      </c>
      <c r="N182" s="61" t="s">
        <v>422</v>
      </c>
      <c r="O182" s="61" t="s">
        <v>423</v>
      </c>
    </row>
    <row r="183" spans="2:17">
      <c r="B183" s="55">
        <v>4</v>
      </c>
      <c r="C183" s="49">
        <v>42448</v>
      </c>
      <c r="D183" s="64" t="s">
        <v>233</v>
      </c>
      <c r="E183" s="64" t="s">
        <v>234</v>
      </c>
      <c r="F183" s="64" t="s">
        <v>21</v>
      </c>
      <c r="G183" s="64" t="s">
        <v>19</v>
      </c>
      <c r="H183" s="65">
        <v>5300</v>
      </c>
      <c r="I183" s="65">
        <v>3595</v>
      </c>
      <c r="J183" s="56">
        <f t="shared" si="2"/>
        <v>19053500</v>
      </c>
      <c r="K183" s="61">
        <v>14705182</v>
      </c>
      <c r="L183" s="67">
        <v>42481</v>
      </c>
      <c r="M183" s="56">
        <v>67658500</v>
      </c>
      <c r="N183" s="61" t="s">
        <v>422</v>
      </c>
      <c r="O183" s="61" t="s">
        <v>422</v>
      </c>
    </row>
    <row r="184" spans="2:17">
      <c r="B184" s="55">
        <v>4</v>
      </c>
      <c r="C184" s="49">
        <v>42448</v>
      </c>
      <c r="D184" s="64" t="s">
        <v>233</v>
      </c>
      <c r="E184" s="64" t="s">
        <v>234</v>
      </c>
      <c r="F184" s="64" t="s">
        <v>21</v>
      </c>
      <c r="G184" s="64" t="s">
        <v>33</v>
      </c>
      <c r="H184" s="65">
        <v>6200</v>
      </c>
      <c r="I184" s="65">
        <v>3885</v>
      </c>
      <c r="J184" s="56">
        <f t="shared" si="2"/>
        <v>24087000</v>
      </c>
      <c r="K184" s="61">
        <v>14705182</v>
      </c>
      <c r="L184" s="67">
        <v>42481</v>
      </c>
      <c r="M184" s="56">
        <v>67658500</v>
      </c>
      <c r="N184" s="61" t="s">
        <v>422</v>
      </c>
      <c r="O184" s="61" t="s">
        <v>422</v>
      </c>
    </row>
    <row r="185" spans="2:17">
      <c r="B185" s="55">
        <v>4</v>
      </c>
      <c r="C185" s="49">
        <v>42448</v>
      </c>
      <c r="D185" s="64" t="s">
        <v>233</v>
      </c>
      <c r="E185" s="64" t="s">
        <v>234</v>
      </c>
      <c r="F185" s="64" t="s">
        <v>21</v>
      </c>
      <c r="G185" s="64" t="s">
        <v>41</v>
      </c>
      <c r="H185" s="65">
        <v>5200</v>
      </c>
      <c r="I185" s="65">
        <v>4715</v>
      </c>
      <c r="J185" s="56">
        <f t="shared" si="2"/>
        <v>24518000</v>
      </c>
      <c r="K185" s="61">
        <v>14705182</v>
      </c>
      <c r="L185" s="67">
        <v>42481</v>
      </c>
      <c r="M185" s="56">
        <v>67658500</v>
      </c>
      <c r="N185" s="61" t="s">
        <v>422</v>
      </c>
      <c r="O185" s="61" t="s">
        <v>422</v>
      </c>
    </row>
    <row r="186" spans="2:17">
      <c r="B186" s="55">
        <v>4</v>
      </c>
      <c r="C186" s="49">
        <v>42450</v>
      </c>
      <c r="D186" s="64" t="s">
        <v>251</v>
      </c>
      <c r="E186" s="64" t="s">
        <v>252</v>
      </c>
      <c r="F186" s="64" t="s">
        <v>20</v>
      </c>
      <c r="G186" s="50" t="s">
        <v>19</v>
      </c>
      <c r="H186" s="51">
        <v>10000</v>
      </c>
      <c r="I186" s="51">
        <v>3410</v>
      </c>
      <c r="J186" s="52">
        <f t="shared" si="2"/>
        <v>34100000</v>
      </c>
      <c r="K186" s="61">
        <v>15157619</v>
      </c>
      <c r="L186" s="67">
        <v>42485</v>
      </c>
      <c r="M186" s="56">
        <v>34100000</v>
      </c>
      <c r="N186" s="61" t="s">
        <v>422</v>
      </c>
      <c r="O186" s="61" t="s">
        <v>427</v>
      </c>
    </row>
    <row r="187" spans="2:17">
      <c r="B187" s="55">
        <v>4</v>
      </c>
      <c r="C187" s="49">
        <v>42450</v>
      </c>
      <c r="D187" s="64" t="s">
        <v>253</v>
      </c>
      <c r="E187" s="64" t="s">
        <v>254</v>
      </c>
      <c r="F187" s="64" t="s">
        <v>20</v>
      </c>
      <c r="G187" s="50" t="s">
        <v>19</v>
      </c>
      <c r="H187" s="51">
        <v>10000</v>
      </c>
      <c r="I187" s="51">
        <v>3410</v>
      </c>
      <c r="J187" s="52">
        <f t="shared" si="2"/>
        <v>34100000</v>
      </c>
      <c r="K187" s="61">
        <v>15115619</v>
      </c>
      <c r="L187" s="67">
        <v>42485</v>
      </c>
      <c r="M187" s="56">
        <v>34100000</v>
      </c>
      <c r="N187" s="61" t="s">
        <v>422</v>
      </c>
      <c r="O187" s="61" t="s">
        <v>427</v>
      </c>
    </row>
    <row r="188" spans="2:17">
      <c r="B188" s="55">
        <v>4</v>
      </c>
      <c r="C188" s="49">
        <v>42450</v>
      </c>
      <c r="D188" s="64" t="s">
        <v>258</v>
      </c>
      <c r="E188" s="50" t="s">
        <v>259</v>
      </c>
      <c r="F188" s="50" t="s">
        <v>20</v>
      </c>
      <c r="G188" s="50" t="s">
        <v>14</v>
      </c>
      <c r="H188" s="51">
        <v>20000</v>
      </c>
      <c r="I188" s="51">
        <v>3595</v>
      </c>
      <c r="J188" s="52">
        <f t="shared" si="2"/>
        <v>71900000</v>
      </c>
      <c r="K188" s="61">
        <v>15155918</v>
      </c>
      <c r="L188" s="67">
        <v>42487</v>
      </c>
      <c r="M188" s="56">
        <v>71900000</v>
      </c>
      <c r="N188" s="61" t="s">
        <v>422</v>
      </c>
      <c r="O188" s="61" t="s">
        <v>427</v>
      </c>
      <c r="Q188" s="58">
        <v>240521000</v>
      </c>
    </row>
    <row r="189" spans="2:17">
      <c r="B189" s="55">
        <v>4</v>
      </c>
      <c r="C189" s="49">
        <v>42450</v>
      </c>
      <c r="D189" s="64" t="s">
        <v>258</v>
      </c>
      <c r="E189" s="50" t="s">
        <v>259</v>
      </c>
      <c r="F189" s="50" t="s">
        <v>20</v>
      </c>
      <c r="G189" s="50" t="s">
        <v>33</v>
      </c>
      <c r="H189" s="51">
        <v>5000</v>
      </c>
      <c r="I189" s="51">
        <v>3885</v>
      </c>
      <c r="J189" s="52">
        <f t="shared" si="2"/>
        <v>19425000</v>
      </c>
      <c r="K189" s="61">
        <v>15155918</v>
      </c>
      <c r="L189" s="67">
        <v>42487</v>
      </c>
      <c r="M189" s="56">
        <v>19425000</v>
      </c>
      <c r="N189" s="61" t="s">
        <v>422</v>
      </c>
      <c r="O189" s="61" t="s">
        <v>427</v>
      </c>
      <c r="Q189" s="33">
        <v>-204975000</v>
      </c>
    </row>
    <row r="190" spans="2:17">
      <c r="B190" s="55">
        <v>4</v>
      </c>
      <c r="C190" s="49">
        <v>42450</v>
      </c>
      <c r="D190" s="50" t="s">
        <v>260</v>
      </c>
      <c r="E190" s="50" t="s">
        <v>261</v>
      </c>
      <c r="F190" s="50" t="s">
        <v>38</v>
      </c>
      <c r="G190" s="50" t="s">
        <v>19</v>
      </c>
      <c r="H190" s="51">
        <v>10000</v>
      </c>
      <c r="I190" s="51">
        <v>3595</v>
      </c>
      <c r="J190" s="52">
        <f t="shared" si="2"/>
        <v>35950000</v>
      </c>
      <c r="K190" s="61">
        <v>15155918</v>
      </c>
      <c r="L190" s="67">
        <v>42487</v>
      </c>
      <c r="M190" s="56">
        <v>35950000</v>
      </c>
      <c r="N190" s="61" t="s">
        <v>422</v>
      </c>
      <c r="O190" s="61" t="s">
        <v>427</v>
      </c>
      <c r="Q190" s="34">
        <f>SUM(Q188:Q189)</f>
        <v>35546000</v>
      </c>
    </row>
    <row r="191" spans="2:17">
      <c r="B191" s="55">
        <v>4</v>
      </c>
      <c r="C191" s="49">
        <v>42450</v>
      </c>
      <c r="D191" s="50" t="s">
        <v>260</v>
      </c>
      <c r="E191" s="50" t="s">
        <v>261</v>
      </c>
      <c r="F191" s="50" t="s">
        <v>38</v>
      </c>
      <c r="G191" s="50" t="s">
        <v>33</v>
      </c>
      <c r="H191" s="51">
        <v>20000</v>
      </c>
      <c r="I191" s="51">
        <v>3885</v>
      </c>
      <c r="J191" s="52">
        <f t="shared" si="2"/>
        <v>77700000</v>
      </c>
      <c r="K191" s="61">
        <v>15155918</v>
      </c>
      <c r="L191" s="67">
        <v>42487</v>
      </c>
      <c r="M191" s="56">
        <v>77700000</v>
      </c>
      <c r="N191" s="61" t="s">
        <v>422</v>
      </c>
      <c r="O191" s="61" t="s">
        <v>427</v>
      </c>
    </row>
    <row r="192" spans="2:17">
      <c r="B192" s="55">
        <v>4</v>
      </c>
      <c r="C192" s="49">
        <v>42450</v>
      </c>
      <c r="D192" s="50" t="s">
        <v>262</v>
      </c>
      <c r="E192" s="50" t="s">
        <v>263</v>
      </c>
      <c r="F192" s="50" t="s">
        <v>13</v>
      </c>
      <c r="G192" s="50" t="s">
        <v>19</v>
      </c>
      <c r="H192" s="51">
        <v>10600</v>
      </c>
      <c r="I192" s="51">
        <v>3595</v>
      </c>
      <c r="J192" s="52">
        <f t="shared" si="2"/>
        <v>38107000</v>
      </c>
      <c r="K192" s="61">
        <v>15154977</v>
      </c>
      <c r="L192" s="67">
        <v>42492</v>
      </c>
      <c r="M192" s="56">
        <v>38107000</v>
      </c>
      <c r="N192" s="61" t="s">
        <v>422</v>
      </c>
      <c r="O192" s="61" t="s">
        <v>422</v>
      </c>
    </row>
    <row r="193" spans="2:15">
      <c r="B193" s="55">
        <v>4</v>
      </c>
      <c r="C193" s="49">
        <v>42450</v>
      </c>
      <c r="D193" s="50" t="s">
        <v>262</v>
      </c>
      <c r="E193" s="50" t="s">
        <v>263</v>
      </c>
      <c r="F193" s="50" t="s">
        <v>13</v>
      </c>
      <c r="G193" s="50" t="s">
        <v>33</v>
      </c>
      <c r="H193" s="51">
        <v>5200</v>
      </c>
      <c r="I193" s="51">
        <v>3885</v>
      </c>
      <c r="J193" s="52">
        <f t="shared" si="2"/>
        <v>20202000</v>
      </c>
      <c r="K193" s="61">
        <v>15154977</v>
      </c>
      <c r="L193" s="67">
        <v>42492</v>
      </c>
      <c r="M193" s="56">
        <v>20202000</v>
      </c>
      <c r="N193" s="61" t="s">
        <v>422</v>
      </c>
      <c r="O193" s="61" t="s">
        <v>422</v>
      </c>
    </row>
    <row r="194" spans="2:15">
      <c r="B194" s="55">
        <v>4</v>
      </c>
      <c r="C194" s="49">
        <v>42450</v>
      </c>
      <c r="D194" s="50" t="s">
        <v>264</v>
      </c>
      <c r="E194" s="50" t="s">
        <v>265</v>
      </c>
      <c r="F194" s="50" t="s">
        <v>13</v>
      </c>
      <c r="G194" s="50" t="s">
        <v>19</v>
      </c>
      <c r="H194" s="51">
        <v>10200</v>
      </c>
      <c r="I194" s="51">
        <v>3595</v>
      </c>
      <c r="J194" s="52">
        <f t="shared" si="2"/>
        <v>36669000</v>
      </c>
      <c r="K194" s="61">
        <v>15157642</v>
      </c>
      <c r="L194" s="67">
        <v>42492</v>
      </c>
      <c r="M194" s="56">
        <v>36669000</v>
      </c>
      <c r="N194" s="61" t="s">
        <v>422</v>
      </c>
      <c r="O194" s="61" t="s">
        <v>422</v>
      </c>
    </row>
    <row r="195" spans="2:15">
      <c r="B195" s="55">
        <v>4</v>
      </c>
      <c r="C195" s="49">
        <v>42450</v>
      </c>
      <c r="D195" s="50" t="s">
        <v>266</v>
      </c>
      <c r="E195" s="50" t="s">
        <v>267</v>
      </c>
      <c r="F195" s="50" t="s">
        <v>27</v>
      </c>
      <c r="G195" s="50" t="s">
        <v>19</v>
      </c>
      <c r="H195" s="51">
        <v>6200</v>
      </c>
      <c r="I195" s="51">
        <v>3595</v>
      </c>
      <c r="J195" s="52">
        <f t="shared" si="2"/>
        <v>22289000</v>
      </c>
      <c r="K195" s="61">
        <v>15157603</v>
      </c>
      <c r="L195" s="67">
        <v>42480</v>
      </c>
      <c r="M195" s="56"/>
      <c r="N195" s="61" t="s">
        <v>422</v>
      </c>
      <c r="O195" s="61" t="s">
        <v>423</v>
      </c>
    </row>
    <row r="196" spans="2:15">
      <c r="B196" s="55">
        <v>4</v>
      </c>
      <c r="C196" s="49">
        <v>42450</v>
      </c>
      <c r="D196" s="50" t="s">
        <v>266</v>
      </c>
      <c r="E196" s="50" t="s">
        <v>267</v>
      </c>
      <c r="F196" s="50" t="s">
        <v>27</v>
      </c>
      <c r="G196" s="50" t="s">
        <v>33</v>
      </c>
      <c r="H196" s="51">
        <v>10500</v>
      </c>
      <c r="I196" s="51">
        <v>3885</v>
      </c>
      <c r="J196" s="52">
        <f t="shared" si="2"/>
        <v>40792500</v>
      </c>
      <c r="K196" s="61">
        <v>15157603</v>
      </c>
      <c r="L196" s="67">
        <v>42480</v>
      </c>
      <c r="M196" s="56">
        <f>J196+J195</f>
        <v>63081500</v>
      </c>
      <c r="N196" s="61" t="s">
        <v>422</v>
      </c>
      <c r="O196" s="61" t="s">
        <v>423</v>
      </c>
    </row>
    <row r="197" spans="2:15">
      <c r="B197" s="55">
        <v>4</v>
      </c>
      <c r="C197" s="49">
        <v>42451</v>
      </c>
      <c r="D197" s="50" t="s">
        <v>268</v>
      </c>
      <c r="E197" s="50" t="s">
        <v>269</v>
      </c>
      <c r="F197" s="50" t="s">
        <v>20</v>
      </c>
      <c r="G197" s="50" t="s">
        <v>14</v>
      </c>
      <c r="H197" s="51">
        <v>15800</v>
      </c>
      <c r="I197" s="51">
        <v>3380</v>
      </c>
      <c r="J197" s="52">
        <f t="shared" si="2"/>
        <v>53404000</v>
      </c>
      <c r="K197" s="61">
        <v>15155918</v>
      </c>
      <c r="L197" s="67">
        <v>42487</v>
      </c>
      <c r="M197" s="56">
        <v>53404000</v>
      </c>
      <c r="N197" s="61" t="s">
        <v>422</v>
      </c>
      <c r="O197" s="61" t="s">
        <v>427</v>
      </c>
    </row>
    <row r="198" spans="2:15">
      <c r="B198" s="55">
        <v>4</v>
      </c>
      <c r="C198" s="49">
        <v>42451</v>
      </c>
      <c r="D198" s="50" t="s">
        <v>270</v>
      </c>
      <c r="E198" s="50" t="s">
        <v>271</v>
      </c>
      <c r="F198" s="50" t="s">
        <v>20</v>
      </c>
      <c r="G198" s="50" t="s">
        <v>19</v>
      </c>
      <c r="H198" s="51">
        <v>6000</v>
      </c>
      <c r="I198" s="51">
        <v>3595</v>
      </c>
      <c r="J198" s="52">
        <f t="shared" si="2"/>
        <v>21570000</v>
      </c>
      <c r="K198" s="61">
        <v>15155918</v>
      </c>
      <c r="L198" s="67">
        <v>42487</v>
      </c>
      <c r="M198" s="56">
        <v>21570000</v>
      </c>
      <c r="N198" s="61" t="s">
        <v>422</v>
      </c>
      <c r="O198" s="61" t="s">
        <v>427</v>
      </c>
    </row>
    <row r="199" spans="2:15">
      <c r="B199" s="55">
        <v>4</v>
      </c>
      <c r="C199" s="49">
        <v>42451</v>
      </c>
      <c r="D199" s="50" t="s">
        <v>270</v>
      </c>
      <c r="E199" s="50" t="s">
        <v>271</v>
      </c>
      <c r="F199" s="50" t="s">
        <v>20</v>
      </c>
      <c r="G199" s="50" t="s">
        <v>14</v>
      </c>
      <c r="H199" s="51">
        <v>6000</v>
      </c>
      <c r="I199" s="51">
        <v>3380</v>
      </c>
      <c r="J199" s="52">
        <f t="shared" si="2"/>
        <v>20280000</v>
      </c>
      <c r="K199" s="61">
        <v>15155918</v>
      </c>
      <c r="L199" s="67">
        <v>42487</v>
      </c>
      <c r="M199" s="56">
        <v>20280000</v>
      </c>
      <c r="N199" s="61" t="s">
        <v>422</v>
      </c>
      <c r="O199" s="61" t="s">
        <v>427</v>
      </c>
    </row>
    <row r="200" spans="2:15">
      <c r="B200" s="55">
        <v>4</v>
      </c>
      <c r="C200" s="49">
        <v>42451</v>
      </c>
      <c r="D200" s="50" t="s">
        <v>272</v>
      </c>
      <c r="E200" s="50" t="s">
        <v>273</v>
      </c>
      <c r="F200" s="50" t="s">
        <v>20</v>
      </c>
      <c r="G200" s="50" t="s">
        <v>14</v>
      </c>
      <c r="H200" s="51">
        <v>5900</v>
      </c>
      <c r="I200" s="51">
        <v>3380</v>
      </c>
      <c r="J200" s="52">
        <f t="shared" ref="J200:J264" si="3">H200*I200</f>
        <v>19942000</v>
      </c>
      <c r="K200" s="61">
        <v>15155918</v>
      </c>
      <c r="L200" s="67">
        <v>42487</v>
      </c>
      <c r="M200" s="56">
        <v>19942000</v>
      </c>
      <c r="N200" s="61" t="s">
        <v>422</v>
      </c>
      <c r="O200" s="61" t="s">
        <v>427</v>
      </c>
    </row>
    <row r="201" spans="2:15">
      <c r="B201" s="55">
        <v>4</v>
      </c>
      <c r="C201" s="49">
        <v>42451</v>
      </c>
      <c r="D201" s="50" t="s">
        <v>274</v>
      </c>
      <c r="E201" s="50" t="s">
        <v>275</v>
      </c>
      <c r="F201" s="50" t="s">
        <v>27</v>
      </c>
      <c r="G201" s="50" t="s">
        <v>19</v>
      </c>
      <c r="H201" s="51">
        <v>5000</v>
      </c>
      <c r="I201" s="51">
        <v>3595</v>
      </c>
      <c r="J201" s="52">
        <f t="shared" si="3"/>
        <v>17975000</v>
      </c>
      <c r="K201" s="61">
        <v>15157594</v>
      </c>
      <c r="L201" s="67">
        <v>42481</v>
      </c>
      <c r="M201" s="56">
        <v>17975000</v>
      </c>
      <c r="N201" s="61" t="s">
        <v>422</v>
      </c>
      <c r="O201" s="61" t="s">
        <v>423</v>
      </c>
    </row>
    <row r="202" spans="2:15">
      <c r="B202" s="55">
        <v>4</v>
      </c>
      <c r="C202" s="49">
        <v>42451</v>
      </c>
      <c r="D202" s="50" t="s">
        <v>274</v>
      </c>
      <c r="E202" s="50" t="s">
        <v>275</v>
      </c>
      <c r="F202" s="50" t="s">
        <v>27</v>
      </c>
      <c r="G202" s="50" t="s">
        <v>33</v>
      </c>
      <c r="H202" s="51">
        <v>5000</v>
      </c>
      <c r="I202" s="51">
        <v>3885</v>
      </c>
      <c r="J202" s="52">
        <f t="shared" si="3"/>
        <v>19425000</v>
      </c>
      <c r="K202" s="61">
        <v>15157594</v>
      </c>
      <c r="L202" s="67">
        <v>42481</v>
      </c>
      <c r="M202" s="56">
        <v>19425000</v>
      </c>
      <c r="N202" s="61" t="s">
        <v>422</v>
      </c>
      <c r="O202" s="61" t="s">
        <v>423</v>
      </c>
    </row>
    <row r="203" spans="2:15">
      <c r="B203" s="55">
        <v>4</v>
      </c>
      <c r="C203" s="49">
        <v>42451</v>
      </c>
      <c r="D203" s="50" t="s">
        <v>276</v>
      </c>
      <c r="E203" s="50" t="s">
        <v>277</v>
      </c>
      <c r="F203" s="50" t="s">
        <v>38</v>
      </c>
      <c r="G203" s="50" t="s">
        <v>19</v>
      </c>
      <c r="H203" s="51">
        <v>30000</v>
      </c>
      <c r="I203" s="51">
        <v>3595</v>
      </c>
      <c r="J203" s="52">
        <f t="shared" si="3"/>
        <v>107850000</v>
      </c>
      <c r="K203" s="61">
        <v>158156814</v>
      </c>
      <c r="L203" s="67">
        <v>42481</v>
      </c>
      <c r="M203" s="56">
        <v>107850000</v>
      </c>
      <c r="N203" s="61" t="s">
        <v>422</v>
      </c>
      <c r="O203" s="61" t="s">
        <v>423</v>
      </c>
    </row>
    <row r="204" spans="2:15" hidden="1">
      <c r="B204" s="55">
        <v>4</v>
      </c>
      <c r="C204" s="76">
        <v>42451</v>
      </c>
      <c r="D204" s="77" t="s">
        <v>278</v>
      </c>
      <c r="E204" s="77" t="s">
        <v>279</v>
      </c>
      <c r="F204" s="77" t="s">
        <v>13</v>
      </c>
      <c r="G204" s="77" t="s">
        <v>33</v>
      </c>
      <c r="H204" s="69">
        <v>15500</v>
      </c>
      <c r="I204" s="69">
        <v>3885</v>
      </c>
      <c r="J204" s="78">
        <f t="shared" si="3"/>
        <v>60217500</v>
      </c>
      <c r="K204" s="79"/>
      <c r="L204" s="79"/>
      <c r="M204" s="78">
        <f>J204</f>
        <v>60217500</v>
      </c>
      <c r="N204" s="79"/>
      <c r="O204" s="79"/>
    </row>
    <row r="205" spans="2:15" hidden="1">
      <c r="B205" s="55">
        <v>4</v>
      </c>
      <c r="C205" s="76">
        <v>42451</v>
      </c>
      <c r="D205" s="77" t="s">
        <v>280</v>
      </c>
      <c r="E205" s="77" t="s">
        <v>281</v>
      </c>
      <c r="F205" s="77" t="s">
        <v>13</v>
      </c>
      <c r="G205" s="77" t="s">
        <v>19</v>
      </c>
      <c r="H205" s="69">
        <v>10600</v>
      </c>
      <c r="I205" s="69">
        <v>3410</v>
      </c>
      <c r="J205" s="78">
        <f t="shared" si="3"/>
        <v>36146000</v>
      </c>
      <c r="K205" s="79"/>
      <c r="L205" s="79"/>
      <c r="M205" s="78">
        <f>J205</f>
        <v>36146000</v>
      </c>
      <c r="N205" s="79"/>
      <c r="O205" s="79"/>
    </row>
    <row r="206" spans="2:15">
      <c r="B206" s="55">
        <v>4</v>
      </c>
      <c r="C206" s="49">
        <v>42451</v>
      </c>
      <c r="D206" s="50" t="s">
        <v>282</v>
      </c>
      <c r="E206" s="50" t="s">
        <v>283</v>
      </c>
      <c r="F206" s="50" t="s">
        <v>13</v>
      </c>
      <c r="G206" s="50" t="s">
        <v>33</v>
      </c>
      <c r="H206" s="51">
        <v>5200</v>
      </c>
      <c r="I206" s="51">
        <v>3885</v>
      </c>
      <c r="J206" s="52">
        <f t="shared" si="3"/>
        <v>20202000</v>
      </c>
      <c r="K206" s="61">
        <v>15157625</v>
      </c>
      <c r="L206" s="67">
        <v>42485</v>
      </c>
      <c r="M206" s="56">
        <v>20202000</v>
      </c>
      <c r="N206" s="61" t="s">
        <v>422</v>
      </c>
      <c r="O206" s="61" t="s">
        <v>422</v>
      </c>
    </row>
    <row r="207" spans="2:15">
      <c r="B207" s="55">
        <v>4</v>
      </c>
      <c r="C207" s="49">
        <v>42452</v>
      </c>
      <c r="D207" s="64" t="s">
        <v>249</v>
      </c>
      <c r="E207" s="64" t="s">
        <v>250</v>
      </c>
      <c r="F207" s="64" t="s">
        <v>20</v>
      </c>
      <c r="G207" s="50" t="s">
        <v>19</v>
      </c>
      <c r="H207" s="69">
        <v>25000</v>
      </c>
      <c r="I207" s="51">
        <v>3410</v>
      </c>
      <c r="J207" s="52">
        <f t="shared" si="3"/>
        <v>85250000</v>
      </c>
      <c r="K207" s="61">
        <v>15157649</v>
      </c>
      <c r="L207" s="67">
        <v>42492</v>
      </c>
      <c r="M207" s="56">
        <f>J207</f>
        <v>85250000</v>
      </c>
      <c r="N207" s="61" t="s">
        <v>422</v>
      </c>
      <c r="O207" s="61" t="s">
        <v>427</v>
      </c>
    </row>
    <row r="208" spans="2:15" hidden="1">
      <c r="B208" s="55">
        <v>4</v>
      </c>
      <c r="C208" s="49">
        <v>42452</v>
      </c>
      <c r="D208" s="50" t="s">
        <v>286</v>
      </c>
      <c r="E208" s="50" t="s">
        <v>287</v>
      </c>
      <c r="F208" s="50" t="s">
        <v>20</v>
      </c>
      <c r="G208" s="50" t="s">
        <v>14</v>
      </c>
      <c r="H208" s="51">
        <v>10000</v>
      </c>
      <c r="I208" s="51">
        <v>3380</v>
      </c>
      <c r="J208" s="52">
        <f t="shared" si="3"/>
        <v>33800000</v>
      </c>
      <c r="K208" s="61">
        <v>15155918</v>
      </c>
      <c r="L208" s="67">
        <v>42487</v>
      </c>
      <c r="M208" s="56">
        <f>J208</f>
        <v>33800000</v>
      </c>
      <c r="N208" s="61" t="s">
        <v>427</v>
      </c>
      <c r="O208" s="61" t="s">
        <v>422</v>
      </c>
    </row>
    <row r="209" spans="2:15">
      <c r="B209" s="55">
        <v>4</v>
      </c>
      <c r="C209" s="49">
        <v>42452</v>
      </c>
      <c r="D209" s="50" t="s">
        <v>288</v>
      </c>
      <c r="E209" s="50" t="s">
        <v>289</v>
      </c>
      <c r="F209" s="50" t="s">
        <v>27</v>
      </c>
      <c r="G209" s="50" t="s">
        <v>33</v>
      </c>
      <c r="H209" s="51">
        <v>15300</v>
      </c>
      <c r="I209" s="51">
        <v>3885</v>
      </c>
      <c r="J209" s="52">
        <f t="shared" si="3"/>
        <v>59440500</v>
      </c>
      <c r="K209" s="61">
        <v>15157596</v>
      </c>
      <c r="L209" s="67">
        <v>42482</v>
      </c>
      <c r="M209" s="56">
        <f>J209</f>
        <v>59440500</v>
      </c>
      <c r="N209" s="61" t="s">
        <v>422</v>
      </c>
      <c r="O209" s="61" t="s">
        <v>423</v>
      </c>
    </row>
    <row r="210" spans="2:15">
      <c r="B210" s="55">
        <v>4</v>
      </c>
      <c r="C210" s="49">
        <v>42452</v>
      </c>
      <c r="D210" s="50" t="s">
        <v>290</v>
      </c>
      <c r="E210" s="50" t="s">
        <v>291</v>
      </c>
      <c r="F210" s="50" t="s">
        <v>27</v>
      </c>
      <c r="G210" s="50" t="s">
        <v>14</v>
      </c>
      <c r="H210" s="51">
        <v>11500</v>
      </c>
      <c r="I210" s="51">
        <v>3380</v>
      </c>
      <c r="J210" s="52">
        <f t="shared" si="3"/>
        <v>38870000</v>
      </c>
      <c r="K210" s="61">
        <v>15157595</v>
      </c>
      <c r="L210" s="67">
        <v>42482</v>
      </c>
      <c r="M210" s="56"/>
      <c r="N210" s="61" t="s">
        <v>422</v>
      </c>
      <c r="O210" s="61" t="s">
        <v>423</v>
      </c>
    </row>
    <row r="211" spans="2:15">
      <c r="B211" s="55">
        <v>4</v>
      </c>
      <c r="C211" s="49">
        <v>42452</v>
      </c>
      <c r="D211" s="50" t="s">
        <v>290</v>
      </c>
      <c r="E211" s="50" t="s">
        <v>291</v>
      </c>
      <c r="F211" s="50" t="s">
        <v>27</v>
      </c>
      <c r="G211" s="50" t="s">
        <v>33</v>
      </c>
      <c r="H211" s="51">
        <v>4500</v>
      </c>
      <c r="I211" s="51">
        <v>3885</v>
      </c>
      <c r="J211" s="80">
        <f t="shared" si="3"/>
        <v>17482500</v>
      </c>
      <c r="K211" s="61">
        <v>15157595</v>
      </c>
      <c r="L211" s="67">
        <v>42482</v>
      </c>
      <c r="M211" s="56">
        <f>J211+J210</f>
        <v>56352500</v>
      </c>
      <c r="N211" s="61" t="s">
        <v>422</v>
      </c>
      <c r="O211" s="61" t="s">
        <v>423</v>
      </c>
    </row>
    <row r="212" spans="2:15">
      <c r="B212" s="55">
        <v>4</v>
      </c>
      <c r="C212" s="49">
        <v>42452</v>
      </c>
      <c r="D212" s="50" t="s">
        <v>292</v>
      </c>
      <c r="E212" s="50" t="s">
        <v>293</v>
      </c>
      <c r="F212" s="50" t="s">
        <v>21</v>
      </c>
      <c r="G212" s="50" t="s">
        <v>33</v>
      </c>
      <c r="H212" s="51">
        <v>6200</v>
      </c>
      <c r="I212" s="51">
        <v>3885</v>
      </c>
      <c r="J212" s="52">
        <f t="shared" si="3"/>
        <v>24087000</v>
      </c>
      <c r="K212" s="61">
        <v>14129441</v>
      </c>
      <c r="L212" s="67">
        <v>42486</v>
      </c>
      <c r="M212" s="56">
        <f>J212</f>
        <v>24087000</v>
      </c>
      <c r="N212" s="61" t="s">
        <v>422</v>
      </c>
      <c r="O212" s="61" t="s">
        <v>422</v>
      </c>
    </row>
    <row r="213" spans="2:15">
      <c r="B213" s="55">
        <v>4</v>
      </c>
      <c r="C213" s="49">
        <v>42452</v>
      </c>
      <c r="D213" s="50" t="s">
        <v>294</v>
      </c>
      <c r="E213" s="50" t="s">
        <v>295</v>
      </c>
      <c r="F213" s="50" t="s">
        <v>21</v>
      </c>
      <c r="G213" s="50" t="s">
        <v>33</v>
      </c>
      <c r="H213" s="51">
        <v>5300</v>
      </c>
      <c r="I213" s="51">
        <v>3885</v>
      </c>
      <c r="J213" s="52">
        <f t="shared" si="3"/>
        <v>20590500</v>
      </c>
      <c r="K213" s="61">
        <v>14705785</v>
      </c>
      <c r="L213" s="67">
        <v>42485</v>
      </c>
      <c r="M213" s="56">
        <f>J213</f>
        <v>20590500</v>
      </c>
      <c r="N213" s="61" t="s">
        <v>422</v>
      </c>
      <c r="O213" s="61" t="s">
        <v>422</v>
      </c>
    </row>
    <row r="214" spans="2:15">
      <c r="B214" s="55">
        <v>4</v>
      </c>
      <c r="C214" s="49">
        <v>42452</v>
      </c>
      <c r="D214" s="50" t="s">
        <v>296</v>
      </c>
      <c r="E214" s="50" t="s">
        <v>297</v>
      </c>
      <c r="F214" s="50" t="s">
        <v>21</v>
      </c>
      <c r="G214" s="50" t="s">
        <v>33</v>
      </c>
      <c r="H214" s="51">
        <v>5200</v>
      </c>
      <c r="I214" s="51">
        <v>3885</v>
      </c>
      <c r="J214" s="52">
        <f t="shared" si="3"/>
        <v>20202000</v>
      </c>
      <c r="K214" s="61">
        <v>14129441</v>
      </c>
      <c r="L214" s="67">
        <v>42486</v>
      </c>
      <c r="M214" s="56">
        <f>J214</f>
        <v>20202000</v>
      </c>
      <c r="N214" s="61" t="s">
        <v>422</v>
      </c>
      <c r="O214" s="61" t="s">
        <v>422</v>
      </c>
    </row>
    <row r="215" spans="2:15">
      <c r="B215" s="55">
        <v>4</v>
      </c>
      <c r="C215" s="49">
        <v>42452</v>
      </c>
      <c r="D215" s="50" t="s">
        <v>298</v>
      </c>
      <c r="E215" s="50" t="s">
        <v>299</v>
      </c>
      <c r="F215" s="50" t="s">
        <v>38</v>
      </c>
      <c r="G215" s="50" t="s">
        <v>33</v>
      </c>
      <c r="H215" s="51">
        <v>15000</v>
      </c>
      <c r="I215" s="51">
        <v>3885</v>
      </c>
      <c r="J215" s="52">
        <f t="shared" si="3"/>
        <v>58275000</v>
      </c>
      <c r="K215" s="61">
        <v>14705198</v>
      </c>
      <c r="L215" s="67">
        <v>42473</v>
      </c>
      <c r="M215" s="56">
        <f>J215</f>
        <v>58275000</v>
      </c>
      <c r="N215" s="61" t="s">
        <v>422</v>
      </c>
      <c r="O215" s="61" t="s">
        <v>426</v>
      </c>
    </row>
    <row r="216" spans="2:15">
      <c r="B216" s="55">
        <v>4</v>
      </c>
      <c r="C216" s="49">
        <v>42452</v>
      </c>
      <c r="D216" s="50" t="s">
        <v>300</v>
      </c>
      <c r="E216" s="50" t="s">
        <v>303</v>
      </c>
      <c r="F216" s="50" t="s">
        <v>51</v>
      </c>
      <c r="G216" s="50" t="s">
        <v>33</v>
      </c>
      <c r="H216" s="51">
        <v>10000</v>
      </c>
      <c r="I216" s="51">
        <v>4988</v>
      </c>
      <c r="J216" s="52">
        <f t="shared" si="3"/>
        <v>49880000</v>
      </c>
      <c r="K216" s="61">
        <v>14705087</v>
      </c>
      <c r="L216" s="67">
        <v>42468</v>
      </c>
      <c r="M216" s="56">
        <v>24940000</v>
      </c>
      <c r="N216" s="61" t="s">
        <v>422</v>
      </c>
      <c r="O216" s="61" t="s">
        <v>422</v>
      </c>
    </row>
    <row r="217" spans="2:15">
      <c r="C217" s="49"/>
      <c r="D217" s="50" t="s">
        <v>300</v>
      </c>
      <c r="E217" s="50" t="s">
        <v>303</v>
      </c>
      <c r="F217" s="50" t="s">
        <v>51</v>
      </c>
      <c r="G217" s="50"/>
      <c r="H217" s="51"/>
      <c r="I217" s="51"/>
      <c r="J217" s="52"/>
      <c r="K217" s="61">
        <v>14705193</v>
      </c>
      <c r="L217" s="67">
        <v>42485</v>
      </c>
      <c r="M217" s="56">
        <v>24940000</v>
      </c>
      <c r="N217" s="61" t="s">
        <v>422</v>
      </c>
      <c r="O217" s="61" t="s">
        <v>422</v>
      </c>
    </row>
    <row r="218" spans="2:15">
      <c r="B218" s="55">
        <v>4</v>
      </c>
      <c r="C218" s="49">
        <v>42452</v>
      </c>
      <c r="D218" s="50" t="s">
        <v>301</v>
      </c>
      <c r="E218" s="50" t="s">
        <v>302</v>
      </c>
      <c r="F218" s="50" t="s">
        <v>46</v>
      </c>
      <c r="G218" s="50" t="s">
        <v>14</v>
      </c>
      <c r="H218" s="51">
        <v>5000</v>
      </c>
      <c r="I218" s="51">
        <v>3971</v>
      </c>
      <c r="J218" s="52">
        <f t="shared" si="3"/>
        <v>19855000</v>
      </c>
      <c r="K218" s="61">
        <v>14705191</v>
      </c>
      <c r="L218" s="67">
        <v>42481</v>
      </c>
      <c r="M218" s="56">
        <f>J218</f>
        <v>19855000</v>
      </c>
      <c r="N218" s="61" t="s">
        <v>422</v>
      </c>
      <c r="O218" s="61" t="s">
        <v>425</v>
      </c>
    </row>
    <row r="219" spans="2:15" hidden="1">
      <c r="B219" s="55">
        <v>4</v>
      </c>
      <c r="C219" s="49">
        <v>42452</v>
      </c>
      <c r="D219" s="50" t="s">
        <v>284</v>
      </c>
      <c r="E219" s="50" t="s">
        <v>285</v>
      </c>
      <c r="F219" s="50" t="s">
        <v>13</v>
      </c>
      <c r="G219" s="50" t="s">
        <v>19</v>
      </c>
      <c r="H219" s="51">
        <v>8300</v>
      </c>
      <c r="I219" s="51">
        <v>3410</v>
      </c>
      <c r="J219" s="52">
        <f t="shared" si="3"/>
        <v>28303000</v>
      </c>
      <c r="K219" s="56">
        <v>2099281</v>
      </c>
      <c r="L219" s="67">
        <v>42494</v>
      </c>
      <c r="M219" s="56">
        <v>30175000</v>
      </c>
      <c r="N219" s="61" t="s">
        <v>424</v>
      </c>
      <c r="O219" s="61" t="s">
        <v>422</v>
      </c>
    </row>
    <row r="220" spans="2:15" hidden="1">
      <c r="B220" s="55">
        <v>4</v>
      </c>
      <c r="C220" s="49">
        <v>42452</v>
      </c>
      <c r="D220" s="50" t="s">
        <v>304</v>
      </c>
      <c r="E220" s="50" t="s">
        <v>305</v>
      </c>
      <c r="F220" s="50" t="s">
        <v>13</v>
      </c>
      <c r="G220" s="50" t="s">
        <v>14</v>
      </c>
      <c r="H220" s="51">
        <v>4100</v>
      </c>
      <c r="I220" s="51">
        <v>3380</v>
      </c>
      <c r="J220" s="52">
        <f t="shared" si="3"/>
        <v>13858000</v>
      </c>
      <c r="K220" s="61">
        <v>2116322</v>
      </c>
      <c r="L220" s="67">
        <v>42482</v>
      </c>
      <c r="M220" s="56">
        <v>28303000</v>
      </c>
      <c r="N220" s="61" t="s">
        <v>424</v>
      </c>
      <c r="O220" s="61" t="s">
        <v>422</v>
      </c>
    </row>
    <row r="221" spans="2:15" hidden="1">
      <c r="B221" s="55">
        <v>4</v>
      </c>
      <c r="C221" s="49">
        <v>42452</v>
      </c>
      <c r="D221" s="50" t="s">
        <v>304</v>
      </c>
      <c r="E221" s="50" t="s">
        <v>305</v>
      </c>
      <c r="F221" s="50" t="s">
        <v>13</v>
      </c>
      <c r="G221" s="50" t="s">
        <v>33</v>
      </c>
      <c r="H221" s="51">
        <v>4200</v>
      </c>
      <c r="I221" s="51">
        <v>3885</v>
      </c>
      <c r="J221" s="52">
        <f t="shared" si="3"/>
        <v>16317000</v>
      </c>
      <c r="K221" s="61">
        <v>2116322</v>
      </c>
      <c r="L221" s="67">
        <v>42482</v>
      </c>
      <c r="M221" s="56">
        <v>28303000</v>
      </c>
      <c r="N221" s="61" t="s">
        <v>424</v>
      </c>
      <c r="O221" s="61" t="s">
        <v>422</v>
      </c>
    </row>
    <row r="222" spans="2:15" hidden="1">
      <c r="B222" s="55">
        <v>4</v>
      </c>
      <c r="C222" s="49">
        <v>42452</v>
      </c>
      <c r="D222" s="50" t="s">
        <v>306</v>
      </c>
      <c r="E222" s="50" t="s">
        <v>307</v>
      </c>
      <c r="F222" s="50" t="s">
        <v>13</v>
      </c>
      <c r="G222" s="50" t="s">
        <v>14</v>
      </c>
      <c r="H222" s="51">
        <v>9300</v>
      </c>
      <c r="I222" s="51">
        <v>3380</v>
      </c>
      <c r="J222" s="52">
        <f t="shared" si="3"/>
        <v>31434000</v>
      </c>
      <c r="K222" s="61">
        <v>2116324</v>
      </c>
      <c r="L222" s="67">
        <v>42494</v>
      </c>
      <c r="M222" s="56">
        <v>55521000</v>
      </c>
      <c r="N222" s="61" t="s">
        <v>424</v>
      </c>
      <c r="O222" s="61" t="s">
        <v>422</v>
      </c>
    </row>
    <row r="223" spans="2:15" hidden="1">
      <c r="B223" s="55">
        <v>4</v>
      </c>
      <c r="C223" s="49">
        <v>42452</v>
      </c>
      <c r="D223" s="50" t="s">
        <v>306</v>
      </c>
      <c r="E223" s="50" t="s">
        <v>307</v>
      </c>
      <c r="F223" s="50" t="s">
        <v>13</v>
      </c>
      <c r="G223" s="50" t="s">
        <v>33</v>
      </c>
      <c r="H223" s="51">
        <v>6200</v>
      </c>
      <c r="I223" s="51">
        <v>3885</v>
      </c>
      <c r="J223" s="52">
        <f t="shared" si="3"/>
        <v>24087000</v>
      </c>
      <c r="K223" s="61">
        <v>2116324</v>
      </c>
      <c r="L223" s="67">
        <v>42494</v>
      </c>
      <c r="M223" s="56">
        <v>55521000</v>
      </c>
      <c r="N223" s="61" t="s">
        <v>424</v>
      </c>
      <c r="O223" s="61" t="s">
        <v>422</v>
      </c>
    </row>
    <row r="224" spans="2:15" hidden="1">
      <c r="B224" s="55">
        <v>4</v>
      </c>
      <c r="C224" s="49">
        <v>42440</v>
      </c>
      <c r="D224" s="50" t="s">
        <v>154</v>
      </c>
      <c r="E224" s="50" t="s">
        <v>155</v>
      </c>
      <c r="F224" s="50" t="s">
        <v>38</v>
      </c>
      <c r="G224" s="50" t="s">
        <v>19</v>
      </c>
      <c r="H224" s="51">
        <v>15000</v>
      </c>
      <c r="I224" s="51">
        <v>3595</v>
      </c>
      <c r="J224" s="51">
        <f t="shared" si="3"/>
        <v>53925000</v>
      </c>
      <c r="K224" s="81">
        <v>14705137</v>
      </c>
      <c r="L224" s="67">
        <v>42468</v>
      </c>
      <c r="M224" s="51">
        <v>53925000</v>
      </c>
      <c r="N224" s="61"/>
      <c r="O224" s="61"/>
    </row>
    <row r="225" spans="2:15" hidden="1">
      <c r="B225" s="55">
        <v>4</v>
      </c>
      <c r="C225" s="49">
        <v>42440</v>
      </c>
      <c r="D225" s="50" t="s">
        <v>154</v>
      </c>
      <c r="E225" s="50" t="s">
        <v>155</v>
      </c>
      <c r="F225" s="50" t="s">
        <v>38</v>
      </c>
      <c r="G225" s="64" t="s">
        <v>14</v>
      </c>
      <c r="H225" s="65">
        <v>10000</v>
      </c>
      <c r="I225" s="65">
        <v>3380</v>
      </c>
      <c r="J225" s="65">
        <f t="shared" si="3"/>
        <v>33800000</v>
      </c>
      <c r="K225" s="61">
        <v>14705137</v>
      </c>
      <c r="L225" s="67">
        <v>42468</v>
      </c>
      <c r="M225" s="65">
        <v>33800000</v>
      </c>
      <c r="N225" s="61"/>
      <c r="O225" s="61"/>
    </row>
    <row r="226" spans="2:15" hidden="1">
      <c r="B226" s="55">
        <v>4</v>
      </c>
      <c r="C226" s="49">
        <v>42440</v>
      </c>
      <c r="D226" s="50" t="s">
        <v>154</v>
      </c>
      <c r="E226" s="50" t="s">
        <v>155</v>
      </c>
      <c r="F226" s="50" t="s">
        <v>38</v>
      </c>
      <c r="G226" s="64" t="s">
        <v>41</v>
      </c>
      <c r="H226" s="65">
        <v>5000</v>
      </c>
      <c r="I226" s="65">
        <v>3715</v>
      </c>
      <c r="J226" s="65">
        <f t="shared" si="3"/>
        <v>18575000</v>
      </c>
      <c r="K226" s="61">
        <v>14705137</v>
      </c>
      <c r="L226" s="67">
        <v>42468</v>
      </c>
      <c r="M226" s="65">
        <v>18575000</v>
      </c>
      <c r="N226" s="61"/>
      <c r="O226" s="61"/>
    </row>
    <row r="227" spans="2:15">
      <c r="B227" s="55">
        <v>4</v>
      </c>
      <c r="C227" s="49">
        <v>42457</v>
      </c>
      <c r="D227" s="50" t="s">
        <v>321</v>
      </c>
      <c r="E227" s="50" t="s">
        <v>322</v>
      </c>
      <c r="F227" s="50" t="s">
        <v>20</v>
      </c>
      <c r="G227" s="50" t="s">
        <v>19</v>
      </c>
      <c r="H227" s="69">
        <v>35000</v>
      </c>
      <c r="I227" s="51">
        <v>3410</v>
      </c>
      <c r="J227" s="52">
        <f t="shared" si="3"/>
        <v>119350000</v>
      </c>
      <c r="K227" s="61">
        <v>15157649</v>
      </c>
      <c r="L227" s="67">
        <v>42492</v>
      </c>
      <c r="M227" s="56">
        <v>119350000</v>
      </c>
      <c r="N227" s="61" t="s">
        <v>422</v>
      </c>
      <c r="O227" s="61" t="s">
        <v>427</v>
      </c>
    </row>
    <row r="228" spans="2:15">
      <c r="B228" s="55">
        <v>5</v>
      </c>
      <c r="C228" s="49">
        <v>42457</v>
      </c>
      <c r="D228" s="50" t="s">
        <v>335</v>
      </c>
      <c r="E228" s="50" t="s">
        <v>336</v>
      </c>
      <c r="F228" s="50" t="s">
        <v>27</v>
      </c>
      <c r="G228" s="50" t="s">
        <v>19</v>
      </c>
      <c r="H228" s="51">
        <v>5000</v>
      </c>
      <c r="I228" s="51">
        <v>3595</v>
      </c>
      <c r="J228" s="52">
        <f t="shared" si="3"/>
        <v>17975000</v>
      </c>
      <c r="K228" s="61">
        <v>15157598</v>
      </c>
      <c r="L228" s="67">
        <v>42487</v>
      </c>
      <c r="M228" s="56">
        <v>52789000</v>
      </c>
      <c r="N228" s="61" t="s">
        <v>422</v>
      </c>
      <c r="O228" s="61" t="s">
        <v>423</v>
      </c>
    </row>
    <row r="229" spans="2:15">
      <c r="B229" s="55">
        <v>5</v>
      </c>
      <c r="C229" s="49">
        <v>42457</v>
      </c>
      <c r="D229" s="50" t="s">
        <v>335</v>
      </c>
      <c r="E229" s="50" t="s">
        <v>336</v>
      </c>
      <c r="F229" s="50" t="s">
        <v>27</v>
      </c>
      <c r="G229" s="50" t="s">
        <v>14</v>
      </c>
      <c r="H229" s="51">
        <v>10300</v>
      </c>
      <c r="I229" s="51">
        <v>3380</v>
      </c>
      <c r="J229" s="52">
        <f t="shared" si="3"/>
        <v>34814000</v>
      </c>
      <c r="K229" s="61">
        <v>15157598</v>
      </c>
      <c r="L229" s="67">
        <v>42487</v>
      </c>
      <c r="M229" s="56"/>
      <c r="N229" s="61" t="s">
        <v>422</v>
      </c>
      <c r="O229" s="61" t="s">
        <v>423</v>
      </c>
    </row>
    <row r="230" spans="2:15">
      <c r="B230" s="55">
        <v>5</v>
      </c>
      <c r="C230" s="49">
        <v>42457</v>
      </c>
      <c r="D230" s="50" t="s">
        <v>333</v>
      </c>
      <c r="E230" s="50" t="s">
        <v>334</v>
      </c>
      <c r="F230" s="50" t="s">
        <v>38</v>
      </c>
      <c r="G230" s="50" t="s">
        <v>33</v>
      </c>
      <c r="H230" s="51">
        <v>15000</v>
      </c>
      <c r="I230" s="51">
        <v>3885</v>
      </c>
      <c r="J230" s="52">
        <f t="shared" si="3"/>
        <v>58275000</v>
      </c>
      <c r="K230" s="61">
        <v>13721761</v>
      </c>
      <c r="L230" s="67">
        <v>42478</v>
      </c>
      <c r="M230" s="56">
        <v>58275000</v>
      </c>
      <c r="N230" s="61" t="s">
        <v>422</v>
      </c>
      <c r="O230" s="61" t="s">
        <v>432</v>
      </c>
    </row>
    <row r="231" spans="2:15">
      <c r="B231" s="55">
        <v>5</v>
      </c>
      <c r="C231" s="49">
        <v>42457</v>
      </c>
      <c r="D231" s="50" t="s">
        <v>337</v>
      </c>
      <c r="E231" s="50" t="s">
        <v>338</v>
      </c>
      <c r="F231" s="50" t="s">
        <v>46</v>
      </c>
      <c r="G231" s="50" t="s">
        <v>19</v>
      </c>
      <c r="H231" s="51">
        <v>5000</v>
      </c>
      <c r="I231" s="51">
        <v>4290</v>
      </c>
      <c r="J231" s="52">
        <f t="shared" si="3"/>
        <v>21450000</v>
      </c>
      <c r="K231" s="61">
        <v>14705192</v>
      </c>
      <c r="L231" s="67">
        <v>42485</v>
      </c>
      <c r="M231" s="56">
        <v>21450000</v>
      </c>
      <c r="N231" s="61" t="s">
        <v>422</v>
      </c>
      <c r="O231" s="61" t="s">
        <v>425</v>
      </c>
    </row>
    <row r="232" spans="2:15">
      <c r="B232" s="55">
        <v>5</v>
      </c>
      <c r="C232" s="49">
        <v>42457</v>
      </c>
      <c r="D232" s="50" t="s">
        <v>339</v>
      </c>
      <c r="E232" s="50" t="s">
        <v>340</v>
      </c>
      <c r="F232" s="50" t="s">
        <v>13</v>
      </c>
      <c r="G232" s="50" t="s">
        <v>19</v>
      </c>
      <c r="H232" s="51">
        <v>5000</v>
      </c>
      <c r="I232" s="51">
        <v>3595</v>
      </c>
      <c r="J232" s="52">
        <f t="shared" si="3"/>
        <v>17975000</v>
      </c>
      <c r="K232" s="61">
        <v>1546702</v>
      </c>
      <c r="L232" s="67">
        <v>42499</v>
      </c>
      <c r="M232" s="56">
        <v>33515000</v>
      </c>
      <c r="N232" s="61" t="s">
        <v>422</v>
      </c>
      <c r="O232" s="61" t="s">
        <v>422</v>
      </c>
    </row>
    <row r="233" spans="2:15">
      <c r="B233" s="55">
        <v>5</v>
      </c>
      <c r="C233" s="49">
        <v>42457</v>
      </c>
      <c r="D233" s="50" t="s">
        <v>339</v>
      </c>
      <c r="E233" s="50" t="s">
        <v>340</v>
      </c>
      <c r="F233" s="50" t="s">
        <v>13</v>
      </c>
      <c r="G233" s="50" t="s">
        <v>33</v>
      </c>
      <c r="H233" s="51">
        <v>4000</v>
      </c>
      <c r="I233" s="51">
        <v>3885</v>
      </c>
      <c r="J233" s="52">
        <f t="shared" si="3"/>
        <v>15540000</v>
      </c>
      <c r="K233" s="61">
        <v>1546702</v>
      </c>
      <c r="L233" s="67">
        <v>42499</v>
      </c>
      <c r="M233" s="56"/>
      <c r="N233" s="61" t="s">
        <v>422</v>
      </c>
      <c r="O233" s="61" t="s">
        <v>422</v>
      </c>
    </row>
    <row r="234" spans="2:15">
      <c r="B234" s="55">
        <v>5</v>
      </c>
      <c r="C234" s="49">
        <v>42457</v>
      </c>
      <c r="D234" s="50" t="s">
        <v>341</v>
      </c>
      <c r="E234" s="50" t="s">
        <v>342</v>
      </c>
      <c r="F234" s="50" t="s">
        <v>13</v>
      </c>
      <c r="G234" s="50" t="s">
        <v>19</v>
      </c>
      <c r="H234" s="51">
        <v>10400</v>
      </c>
      <c r="I234" s="51">
        <v>3595</v>
      </c>
      <c r="J234" s="52">
        <f t="shared" si="3"/>
        <v>37388000</v>
      </c>
      <c r="K234" s="61">
        <v>1546706</v>
      </c>
      <c r="L234" s="67">
        <v>42499</v>
      </c>
      <c r="M234" s="56"/>
      <c r="N234" s="61" t="s">
        <v>422</v>
      </c>
      <c r="O234" s="61" t="s">
        <v>422</v>
      </c>
    </row>
    <row r="235" spans="2:15">
      <c r="B235" s="55">
        <v>5</v>
      </c>
      <c r="C235" s="49">
        <v>42457</v>
      </c>
      <c r="D235" s="50" t="s">
        <v>341</v>
      </c>
      <c r="E235" s="50" t="s">
        <v>342</v>
      </c>
      <c r="F235" s="50" t="s">
        <v>13</v>
      </c>
      <c r="G235" s="50" t="s">
        <v>14</v>
      </c>
      <c r="H235" s="51">
        <v>5400</v>
      </c>
      <c r="I235" s="51">
        <v>3380</v>
      </c>
      <c r="J235" s="52">
        <f t="shared" si="3"/>
        <v>18252000</v>
      </c>
      <c r="K235" s="61">
        <v>1546706</v>
      </c>
      <c r="L235" s="67">
        <v>42499</v>
      </c>
      <c r="M235" s="56">
        <f>J235+J234</f>
        <v>55640000</v>
      </c>
      <c r="N235" s="61" t="s">
        <v>422</v>
      </c>
      <c r="O235" s="61" t="s">
        <v>422</v>
      </c>
    </row>
    <row r="236" spans="2:15">
      <c r="B236" s="55">
        <v>5</v>
      </c>
      <c r="C236" s="49">
        <v>42458</v>
      </c>
      <c r="D236" s="50" t="s">
        <v>323</v>
      </c>
      <c r="E236" s="50" t="s">
        <v>324</v>
      </c>
      <c r="F236" s="50" t="s">
        <v>20</v>
      </c>
      <c r="G236" s="50" t="s">
        <v>325</v>
      </c>
      <c r="H236" s="51">
        <v>15800</v>
      </c>
      <c r="I236" s="51">
        <v>3410</v>
      </c>
      <c r="J236" s="52">
        <f t="shared" si="3"/>
        <v>53878000</v>
      </c>
      <c r="K236" s="61">
        <v>15157652</v>
      </c>
      <c r="L236" s="67">
        <v>42494</v>
      </c>
      <c r="M236" s="56">
        <f t="shared" ref="M236:M241" si="4">J236</f>
        <v>53878000</v>
      </c>
      <c r="N236" s="61" t="s">
        <v>422</v>
      </c>
      <c r="O236" s="61" t="s">
        <v>427</v>
      </c>
    </row>
    <row r="237" spans="2:15">
      <c r="B237" s="55">
        <v>5</v>
      </c>
      <c r="C237" s="49">
        <v>42458</v>
      </c>
      <c r="D237" s="50" t="s">
        <v>326</v>
      </c>
      <c r="E237" s="50" t="s">
        <v>327</v>
      </c>
      <c r="F237" s="50" t="s">
        <v>20</v>
      </c>
      <c r="G237" s="50" t="s">
        <v>19</v>
      </c>
      <c r="H237" s="51">
        <v>10800</v>
      </c>
      <c r="I237" s="51">
        <v>3410</v>
      </c>
      <c r="J237" s="52">
        <f t="shared" si="3"/>
        <v>36828000</v>
      </c>
      <c r="K237" s="61">
        <v>15157652</v>
      </c>
      <c r="L237" s="67">
        <v>42494</v>
      </c>
      <c r="M237" s="56">
        <f t="shared" si="4"/>
        <v>36828000</v>
      </c>
      <c r="N237" s="61" t="s">
        <v>422</v>
      </c>
      <c r="O237" s="61" t="s">
        <v>427</v>
      </c>
    </row>
    <row r="238" spans="2:15">
      <c r="B238" s="55">
        <v>5</v>
      </c>
      <c r="C238" s="49">
        <v>42458</v>
      </c>
      <c r="D238" s="50" t="s">
        <v>343</v>
      </c>
      <c r="E238" s="50" t="s">
        <v>344</v>
      </c>
      <c r="F238" s="50" t="s">
        <v>20</v>
      </c>
      <c r="G238" s="50" t="s">
        <v>14</v>
      </c>
      <c r="H238" s="51">
        <v>22900</v>
      </c>
      <c r="I238" s="51">
        <v>3380</v>
      </c>
      <c r="J238" s="51">
        <f t="shared" si="3"/>
        <v>77402000</v>
      </c>
      <c r="K238" s="61">
        <v>15157652</v>
      </c>
      <c r="L238" s="67">
        <v>42494</v>
      </c>
      <c r="M238" s="56">
        <f t="shared" si="4"/>
        <v>77402000</v>
      </c>
      <c r="N238" s="61" t="s">
        <v>422</v>
      </c>
      <c r="O238" s="61" t="s">
        <v>427</v>
      </c>
    </row>
    <row r="239" spans="2:15">
      <c r="B239" s="55">
        <v>5</v>
      </c>
      <c r="C239" s="49">
        <v>42458</v>
      </c>
      <c r="D239" s="64" t="s">
        <v>25</v>
      </c>
      <c r="E239" s="64" t="s">
        <v>26</v>
      </c>
      <c r="F239" s="64" t="s">
        <v>27</v>
      </c>
      <c r="G239" s="64" t="s">
        <v>19</v>
      </c>
      <c r="H239" s="65">
        <v>16700</v>
      </c>
      <c r="I239" s="65">
        <v>3645</v>
      </c>
      <c r="J239" s="56">
        <f t="shared" si="3"/>
        <v>60871500</v>
      </c>
      <c r="K239" s="61">
        <v>15157600</v>
      </c>
      <c r="L239" s="67">
        <v>42488</v>
      </c>
      <c r="M239" s="56">
        <f t="shared" si="4"/>
        <v>60871500</v>
      </c>
      <c r="N239" s="61" t="s">
        <v>422</v>
      </c>
      <c r="O239" s="61" t="s">
        <v>423</v>
      </c>
    </row>
    <row r="240" spans="2:15">
      <c r="B240" s="55">
        <v>5</v>
      </c>
      <c r="C240" s="49">
        <v>42458</v>
      </c>
      <c r="D240" s="50" t="s">
        <v>345</v>
      </c>
      <c r="E240" s="50" t="s">
        <v>346</v>
      </c>
      <c r="F240" s="50" t="s">
        <v>27</v>
      </c>
      <c r="G240" s="50" t="s">
        <v>19</v>
      </c>
      <c r="H240" s="51">
        <v>15300</v>
      </c>
      <c r="I240" s="51">
        <v>3595</v>
      </c>
      <c r="J240" s="52">
        <f t="shared" si="3"/>
        <v>55003500</v>
      </c>
      <c r="K240" s="61">
        <v>15157597</v>
      </c>
      <c r="L240" s="67">
        <v>42488</v>
      </c>
      <c r="M240" s="56">
        <f t="shared" si="4"/>
        <v>55003500</v>
      </c>
      <c r="N240" s="61" t="s">
        <v>422</v>
      </c>
      <c r="O240" s="61" t="s">
        <v>423</v>
      </c>
    </row>
    <row r="241" spans="2:16">
      <c r="B241" s="55">
        <v>5</v>
      </c>
      <c r="C241" s="49">
        <v>42459</v>
      </c>
      <c r="D241" s="50" t="s">
        <v>347</v>
      </c>
      <c r="E241" s="50" t="s">
        <v>348</v>
      </c>
      <c r="F241" s="50" t="s">
        <v>27</v>
      </c>
      <c r="G241" s="50" t="s">
        <v>33</v>
      </c>
      <c r="H241" s="51">
        <v>9000</v>
      </c>
      <c r="I241" s="51">
        <v>3885</v>
      </c>
      <c r="J241" s="52">
        <f t="shared" si="3"/>
        <v>34965000</v>
      </c>
      <c r="K241" s="61">
        <v>151157601</v>
      </c>
      <c r="L241" s="67">
        <v>42489</v>
      </c>
      <c r="M241" s="56">
        <f t="shared" si="4"/>
        <v>34965000</v>
      </c>
      <c r="N241" s="61" t="s">
        <v>422</v>
      </c>
      <c r="O241" s="61" t="s">
        <v>423</v>
      </c>
    </row>
    <row r="242" spans="2:16">
      <c r="B242" s="55">
        <v>5</v>
      </c>
      <c r="C242" s="49">
        <v>42459</v>
      </c>
      <c r="D242" s="50" t="s">
        <v>349</v>
      </c>
      <c r="E242" s="50" t="s">
        <v>350</v>
      </c>
      <c r="F242" s="50" t="s">
        <v>38</v>
      </c>
      <c r="G242" s="50" t="s">
        <v>19</v>
      </c>
      <c r="H242" s="51">
        <v>15000</v>
      </c>
      <c r="I242" s="51">
        <v>3595</v>
      </c>
      <c r="J242" s="52">
        <f t="shared" si="3"/>
        <v>53925000</v>
      </c>
      <c r="K242" s="61">
        <v>15157606</v>
      </c>
      <c r="L242" s="67">
        <v>42488</v>
      </c>
      <c r="M242" s="56"/>
      <c r="N242" s="61" t="s">
        <v>422</v>
      </c>
      <c r="O242" s="61" t="s">
        <v>423</v>
      </c>
    </row>
    <row r="243" spans="2:16">
      <c r="B243" s="55">
        <v>5</v>
      </c>
      <c r="C243" s="49">
        <v>42459</v>
      </c>
      <c r="D243" s="50" t="s">
        <v>349</v>
      </c>
      <c r="E243" s="50" t="s">
        <v>350</v>
      </c>
      <c r="F243" s="50" t="s">
        <v>38</v>
      </c>
      <c r="G243" s="50" t="s">
        <v>33</v>
      </c>
      <c r="H243" s="51">
        <v>15000</v>
      </c>
      <c r="I243" s="51">
        <v>3885</v>
      </c>
      <c r="J243" s="52">
        <f t="shared" si="3"/>
        <v>58275000</v>
      </c>
      <c r="K243" s="61">
        <v>15157606</v>
      </c>
      <c r="L243" s="67">
        <v>42488</v>
      </c>
      <c r="M243" s="56">
        <f>J243+J242</f>
        <v>112200000</v>
      </c>
      <c r="N243" s="61" t="s">
        <v>422</v>
      </c>
      <c r="O243" s="61" t="s">
        <v>423</v>
      </c>
    </row>
    <row r="244" spans="2:16">
      <c r="B244" s="55">
        <v>5</v>
      </c>
      <c r="C244" s="49">
        <v>42459</v>
      </c>
      <c r="D244" s="50" t="s">
        <v>351</v>
      </c>
      <c r="E244" s="50" t="s">
        <v>352</v>
      </c>
      <c r="F244" s="50" t="s">
        <v>13</v>
      </c>
      <c r="G244" s="50" t="s">
        <v>19</v>
      </c>
      <c r="H244" s="51">
        <v>5300</v>
      </c>
      <c r="I244" s="51">
        <v>4021</v>
      </c>
      <c r="J244" s="52">
        <f t="shared" si="3"/>
        <v>21311300</v>
      </c>
      <c r="K244" s="61">
        <v>1546707</v>
      </c>
      <c r="L244" s="67">
        <v>42500</v>
      </c>
      <c r="M244" s="56"/>
      <c r="N244" s="61" t="s">
        <v>422</v>
      </c>
      <c r="O244" s="61" t="s">
        <v>422</v>
      </c>
    </row>
    <row r="245" spans="2:16">
      <c r="B245" s="55">
        <v>5</v>
      </c>
      <c r="C245" s="49">
        <v>42459</v>
      </c>
      <c r="D245" s="50" t="s">
        <v>351</v>
      </c>
      <c r="E245" s="50" t="s">
        <v>352</v>
      </c>
      <c r="F245" s="50" t="s">
        <v>13</v>
      </c>
      <c r="G245" s="50" t="s">
        <v>14</v>
      </c>
      <c r="H245" s="51">
        <v>4000</v>
      </c>
      <c r="I245" s="51">
        <v>3380</v>
      </c>
      <c r="J245" s="52">
        <f t="shared" si="3"/>
        <v>13520000</v>
      </c>
      <c r="K245" s="61">
        <v>1546707</v>
      </c>
      <c r="L245" s="67">
        <v>42500</v>
      </c>
      <c r="M245" s="56"/>
      <c r="N245" s="61" t="s">
        <v>422</v>
      </c>
      <c r="O245" s="61" t="s">
        <v>422</v>
      </c>
    </row>
    <row r="246" spans="2:16">
      <c r="B246" s="55">
        <v>5</v>
      </c>
      <c r="C246" s="49">
        <v>42459</v>
      </c>
      <c r="D246" s="50" t="s">
        <v>351</v>
      </c>
      <c r="E246" s="50" t="s">
        <v>352</v>
      </c>
      <c r="F246" s="50" t="s">
        <v>13</v>
      </c>
      <c r="G246" s="50" t="s">
        <v>33</v>
      </c>
      <c r="H246" s="51">
        <v>6200</v>
      </c>
      <c r="I246" s="51">
        <v>3885</v>
      </c>
      <c r="J246" s="52">
        <f t="shared" si="3"/>
        <v>24087000</v>
      </c>
      <c r="K246" s="61">
        <v>1546707</v>
      </c>
      <c r="L246" s="67">
        <v>42500</v>
      </c>
      <c r="M246" s="56">
        <f>J246+J245+J244</f>
        <v>58918300</v>
      </c>
      <c r="N246" s="61" t="s">
        <v>422</v>
      </c>
      <c r="O246" s="61" t="s">
        <v>422</v>
      </c>
    </row>
    <row r="247" spans="2:16">
      <c r="B247" s="55">
        <v>5</v>
      </c>
      <c r="C247" s="49">
        <v>42459</v>
      </c>
      <c r="D247" s="50" t="s">
        <v>353</v>
      </c>
      <c r="E247" s="50" t="s">
        <v>354</v>
      </c>
      <c r="F247" s="50" t="s">
        <v>13</v>
      </c>
      <c r="G247" s="50" t="s">
        <v>19</v>
      </c>
      <c r="H247" s="51">
        <v>5400</v>
      </c>
      <c r="I247" s="51">
        <v>3595</v>
      </c>
      <c r="J247" s="52">
        <f t="shared" si="3"/>
        <v>19413000</v>
      </c>
      <c r="K247" s="61">
        <v>1546708</v>
      </c>
      <c r="L247" s="67">
        <v>42500</v>
      </c>
      <c r="M247" s="56"/>
      <c r="N247" s="61" t="s">
        <v>422</v>
      </c>
      <c r="O247" s="61" t="s">
        <v>422</v>
      </c>
    </row>
    <row r="248" spans="2:16">
      <c r="B248" s="55">
        <v>5</v>
      </c>
      <c r="C248" s="49">
        <v>42459</v>
      </c>
      <c r="D248" s="50" t="s">
        <v>353</v>
      </c>
      <c r="E248" s="50" t="s">
        <v>354</v>
      </c>
      <c r="F248" s="50" t="s">
        <v>13</v>
      </c>
      <c r="G248" s="50" t="s">
        <v>60</v>
      </c>
      <c r="H248" s="51">
        <v>5200</v>
      </c>
      <c r="I248" s="51">
        <v>4050</v>
      </c>
      <c r="J248" s="52">
        <f t="shared" si="3"/>
        <v>21060000</v>
      </c>
      <c r="K248" s="61">
        <v>1546708</v>
      </c>
      <c r="L248" s="67">
        <v>42500</v>
      </c>
      <c r="M248" s="56"/>
      <c r="N248" s="61" t="s">
        <v>422</v>
      </c>
      <c r="O248" s="61" t="s">
        <v>422</v>
      </c>
    </row>
    <row r="249" spans="2:16">
      <c r="B249" s="55">
        <v>5</v>
      </c>
      <c r="C249" s="49">
        <v>42459</v>
      </c>
      <c r="D249" s="50" t="s">
        <v>353</v>
      </c>
      <c r="E249" s="50" t="s">
        <v>354</v>
      </c>
      <c r="F249" s="50" t="s">
        <v>13</v>
      </c>
      <c r="G249" s="50" t="s">
        <v>33</v>
      </c>
      <c r="H249" s="51">
        <v>5200</v>
      </c>
      <c r="I249" s="51">
        <v>3885</v>
      </c>
      <c r="J249" s="52">
        <f t="shared" si="3"/>
        <v>20202000</v>
      </c>
      <c r="K249" s="61">
        <v>1546708</v>
      </c>
      <c r="L249" s="67">
        <v>42500</v>
      </c>
      <c r="M249" s="56">
        <f>J249+J248+J247</f>
        <v>60675000</v>
      </c>
      <c r="N249" s="61" t="s">
        <v>422</v>
      </c>
      <c r="O249" s="61" t="s">
        <v>422</v>
      </c>
    </row>
    <row r="250" spans="2:16">
      <c r="B250" s="55">
        <v>5</v>
      </c>
      <c r="C250" s="49">
        <v>42460</v>
      </c>
      <c r="D250" s="50" t="s">
        <v>329</v>
      </c>
      <c r="E250" s="50" t="s">
        <v>330</v>
      </c>
      <c r="F250" s="50" t="s">
        <v>20</v>
      </c>
      <c r="G250" s="50" t="s">
        <v>19</v>
      </c>
      <c r="H250" s="69">
        <v>15000</v>
      </c>
      <c r="I250" s="51">
        <v>3410</v>
      </c>
      <c r="J250" s="52">
        <f t="shared" si="3"/>
        <v>51150000</v>
      </c>
      <c r="K250" s="61">
        <v>15157498</v>
      </c>
      <c r="L250" s="67">
        <v>42500</v>
      </c>
      <c r="M250" s="56">
        <f>J250</f>
        <v>51150000</v>
      </c>
      <c r="N250" s="61" t="s">
        <v>422</v>
      </c>
      <c r="O250" s="61" t="s">
        <v>427</v>
      </c>
    </row>
    <row r="251" spans="2:16">
      <c r="B251" s="55">
        <v>5</v>
      </c>
      <c r="C251" s="49">
        <v>42460</v>
      </c>
      <c r="D251" s="50" t="s">
        <v>364</v>
      </c>
      <c r="E251" s="50" t="s">
        <v>365</v>
      </c>
      <c r="F251" s="50" t="s">
        <v>20</v>
      </c>
      <c r="G251" s="50" t="s">
        <v>14</v>
      </c>
      <c r="H251" s="51">
        <v>15000</v>
      </c>
      <c r="I251" s="51">
        <v>3380</v>
      </c>
      <c r="J251" s="52">
        <f t="shared" si="3"/>
        <v>50700000</v>
      </c>
      <c r="K251" s="61">
        <v>15157498</v>
      </c>
      <c r="L251" s="67">
        <v>42500</v>
      </c>
      <c r="M251" s="56"/>
      <c r="N251" s="61" t="s">
        <v>422</v>
      </c>
      <c r="O251" s="61" t="s">
        <v>427</v>
      </c>
    </row>
    <row r="252" spans="2:16">
      <c r="B252" s="55">
        <v>5</v>
      </c>
      <c r="C252" s="49">
        <v>42460</v>
      </c>
      <c r="D252" s="50" t="s">
        <v>364</v>
      </c>
      <c r="E252" s="50" t="s">
        <v>365</v>
      </c>
      <c r="F252" s="50" t="s">
        <v>20</v>
      </c>
      <c r="G252" s="50" t="s">
        <v>33</v>
      </c>
      <c r="H252" s="51">
        <v>5000</v>
      </c>
      <c r="I252" s="51">
        <v>3885</v>
      </c>
      <c r="J252" s="52">
        <f t="shared" si="3"/>
        <v>19425000</v>
      </c>
      <c r="K252" s="61">
        <v>15157498</v>
      </c>
      <c r="L252" s="67">
        <v>42500</v>
      </c>
      <c r="M252" s="56">
        <f>J252+J251</f>
        <v>70125000</v>
      </c>
      <c r="N252" s="61" t="s">
        <v>422</v>
      </c>
      <c r="O252" s="61" t="s">
        <v>427</v>
      </c>
    </row>
    <row r="253" spans="2:16">
      <c r="B253" s="55">
        <v>5</v>
      </c>
      <c r="C253" s="49">
        <v>42460</v>
      </c>
      <c r="D253" s="50" t="s">
        <v>331</v>
      </c>
      <c r="E253" s="50" t="s">
        <v>332</v>
      </c>
      <c r="F253" s="50" t="s">
        <v>20</v>
      </c>
      <c r="G253" s="50" t="s">
        <v>19</v>
      </c>
      <c r="H253" s="51">
        <v>15800</v>
      </c>
      <c r="I253" s="51">
        <v>3410</v>
      </c>
      <c r="J253" s="52">
        <f t="shared" si="3"/>
        <v>53878000</v>
      </c>
      <c r="K253" s="61">
        <v>15157498</v>
      </c>
      <c r="L253" s="67">
        <v>42500</v>
      </c>
      <c r="M253" s="56">
        <f>J253</f>
        <v>53878000</v>
      </c>
      <c r="N253" s="61" t="s">
        <v>422</v>
      </c>
      <c r="O253" s="61" t="s">
        <v>427</v>
      </c>
    </row>
    <row r="254" spans="2:16">
      <c r="B254" s="55">
        <v>5</v>
      </c>
      <c r="C254" s="49">
        <v>42460</v>
      </c>
      <c r="D254" s="50" t="s">
        <v>366</v>
      </c>
      <c r="E254" s="50" t="s">
        <v>367</v>
      </c>
      <c r="F254" s="50" t="s">
        <v>20</v>
      </c>
      <c r="G254" s="50" t="s">
        <v>14</v>
      </c>
      <c r="H254" s="51">
        <v>17900</v>
      </c>
      <c r="I254" s="51">
        <v>3380</v>
      </c>
      <c r="J254" s="52">
        <f t="shared" si="3"/>
        <v>60502000</v>
      </c>
      <c r="K254" s="61">
        <v>15157498</v>
      </c>
      <c r="L254" s="67">
        <v>42500</v>
      </c>
      <c r="M254" s="56">
        <f>J254</f>
        <v>60502000</v>
      </c>
      <c r="N254" s="61" t="s">
        <v>422</v>
      </c>
      <c r="O254" s="61" t="s">
        <v>427</v>
      </c>
    </row>
    <row r="255" spans="2:16" hidden="1">
      <c r="B255" s="55">
        <v>6</v>
      </c>
      <c r="C255" s="49">
        <v>42460</v>
      </c>
      <c r="D255" s="50" t="s">
        <v>313</v>
      </c>
      <c r="E255" s="50" t="s">
        <v>314</v>
      </c>
      <c r="F255" s="50" t="s">
        <v>38</v>
      </c>
      <c r="G255" s="50" t="s">
        <v>312</v>
      </c>
      <c r="H255" s="51">
        <v>15000</v>
      </c>
      <c r="I255" s="51">
        <v>3595</v>
      </c>
      <c r="J255" s="52">
        <f t="shared" si="3"/>
        <v>53925000</v>
      </c>
      <c r="K255" s="61"/>
      <c r="L255" s="61"/>
      <c r="M255" s="56">
        <f>J255</f>
        <v>53925000</v>
      </c>
      <c r="N255" s="61"/>
      <c r="O255" s="61"/>
      <c r="P255" s="55" t="s">
        <v>439</v>
      </c>
    </row>
    <row r="256" spans="2:16" hidden="1">
      <c r="B256" s="55">
        <v>6</v>
      </c>
      <c r="C256" s="49">
        <v>42460</v>
      </c>
      <c r="D256" s="50" t="s">
        <v>310</v>
      </c>
      <c r="E256" s="50" t="s">
        <v>311</v>
      </c>
      <c r="F256" s="50" t="s">
        <v>21</v>
      </c>
      <c r="G256" s="50" t="s">
        <v>312</v>
      </c>
      <c r="H256" s="69">
        <v>15000</v>
      </c>
      <c r="I256" s="51">
        <v>3595</v>
      </c>
      <c r="J256" s="52">
        <f t="shared" si="3"/>
        <v>53925000</v>
      </c>
      <c r="K256" s="61"/>
      <c r="L256" s="61"/>
      <c r="M256" s="56">
        <f>J256</f>
        <v>53925000</v>
      </c>
      <c r="N256" s="61"/>
      <c r="O256" s="61"/>
      <c r="P256" s="55" t="s">
        <v>436</v>
      </c>
    </row>
    <row r="257" spans="2:15">
      <c r="B257" s="55">
        <v>6</v>
      </c>
      <c r="C257" s="49">
        <v>42460</v>
      </c>
      <c r="D257" s="50" t="s">
        <v>355</v>
      </c>
      <c r="E257" s="50" t="s">
        <v>356</v>
      </c>
      <c r="F257" s="50" t="s">
        <v>21</v>
      </c>
      <c r="G257" s="50" t="s">
        <v>19</v>
      </c>
      <c r="H257" s="51">
        <v>6200</v>
      </c>
      <c r="I257" s="51">
        <v>3595</v>
      </c>
      <c r="J257" s="52">
        <f t="shared" si="3"/>
        <v>22289000</v>
      </c>
      <c r="K257" s="61">
        <v>14705154</v>
      </c>
      <c r="L257" s="67">
        <v>42492</v>
      </c>
      <c r="M257" s="56">
        <v>21937300</v>
      </c>
      <c r="N257" s="61" t="s">
        <v>422</v>
      </c>
      <c r="O257" s="61" t="s">
        <v>422</v>
      </c>
    </row>
    <row r="258" spans="2:15">
      <c r="B258" s="55">
        <v>6</v>
      </c>
      <c r="C258" s="49">
        <v>42460</v>
      </c>
      <c r="D258" s="50" t="s">
        <v>357</v>
      </c>
      <c r="E258" s="50" t="s">
        <v>358</v>
      </c>
      <c r="F258" s="50" t="s">
        <v>21</v>
      </c>
      <c r="G258" s="50" t="s">
        <v>33</v>
      </c>
      <c r="H258" s="51">
        <v>5300</v>
      </c>
      <c r="I258" s="51">
        <v>3885</v>
      </c>
      <c r="J258" s="52">
        <f t="shared" si="3"/>
        <v>20590500</v>
      </c>
      <c r="K258" s="61">
        <v>14705158</v>
      </c>
      <c r="L258" s="67">
        <v>42492</v>
      </c>
      <c r="M258" s="56">
        <f>J258</f>
        <v>20590500</v>
      </c>
      <c r="N258" s="61" t="s">
        <v>422</v>
      </c>
      <c r="O258" s="61" t="s">
        <v>422</v>
      </c>
    </row>
    <row r="259" spans="2:15">
      <c r="B259" s="55">
        <v>7</v>
      </c>
      <c r="C259" s="49">
        <v>42460</v>
      </c>
      <c r="D259" s="50" t="s">
        <v>359</v>
      </c>
      <c r="E259" s="50" t="s">
        <v>332</v>
      </c>
      <c r="F259" s="50" t="s">
        <v>21</v>
      </c>
      <c r="G259" s="50" t="s">
        <v>33</v>
      </c>
      <c r="H259" s="51">
        <v>5200</v>
      </c>
      <c r="I259" s="51">
        <v>3885</v>
      </c>
      <c r="J259" s="52">
        <f t="shared" si="3"/>
        <v>20202000</v>
      </c>
      <c r="K259" s="61">
        <v>14705186</v>
      </c>
      <c r="L259" s="67">
        <v>42471</v>
      </c>
      <c r="M259" s="56">
        <f>J259</f>
        <v>20202000</v>
      </c>
      <c r="N259" s="61" t="s">
        <v>422</v>
      </c>
      <c r="O259" s="61" t="s">
        <v>425</v>
      </c>
    </row>
    <row r="260" spans="2:15">
      <c r="B260" s="55">
        <v>7</v>
      </c>
      <c r="C260" s="49">
        <v>42460</v>
      </c>
      <c r="D260" s="50" t="s">
        <v>315</v>
      </c>
      <c r="E260" s="50" t="s">
        <v>316</v>
      </c>
      <c r="F260" s="50" t="s">
        <v>27</v>
      </c>
      <c r="G260" s="50" t="s">
        <v>312</v>
      </c>
      <c r="H260" s="51">
        <v>17200</v>
      </c>
      <c r="I260" s="51">
        <v>3595</v>
      </c>
      <c r="J260" s="52">
        <f t="shared" si="3"/>
        <v>61834000</v>
      </c>
      <c r="K260" s="61">
        <v>15157602</v>
      </c>
      <c r="L260" s="67">
        <v>42497</v>
      </c>
      <c r="M260" s="56"/>
      <c r="N260" s="61" t="s">
        <v>422</v>
      </c>
      <c r="O260" s="61" t="s">
        <v>423</v>
      </c>
    </row>
    <row r="261" spans="2:15">
      <c r="B261" s="55">
        <v>7</v>
      </c>
      <c r="C261" s="49">
        <v>42460</v>
      </c>
      <c r="D261" s="50" t="s">
        <v>315</v>
      </c>
      <c r="E261" s="50" t="s">
        <v>316</v>
      </c>
      <c r="F261" s="50" t="s">
        <v>27</v>
      </c>
      <c r="G261" s="50" t="s">
        <v>14</v>
      </c>
      <c r="H261" s="51">
        <v>9800</v>
      </c>
      <c r="I261" s="51">
        <v>3380</v>
      </c>
      <c r="J261" s="52">
        <f t="shared" si="3"/>
        <v>33124000</v>
      </c>
      <c r="K261" s="61">
        <v>15157602</v>
      </c>
      <c r="L261" s="67">
        <v>42497</v>
      </c>
      <c r="M261" s="56"/>
      <c r="N261" s="61" t="s">
        <v>422</v>
      </c>
      <c r="O261" s="61" t="s">
        <v>423</v>
      </c>
    </row>
    <row r="262" spans="2:15">
      <c r="B262" s="55">
        <v>7</v>
      </c>
      <c r="C262" s="49">
        <v>42460</v>
      </c>
      <c r="D262" s="50" t="s">
        <v>315</v>
      </c>
      <c r="E262" s="50" t="s">
        <v>316</v>
      </c>
      <c r="F262" s="50" t="s">
        <v>27</v>
      </c>
      <c r="G262" s="50" t="s">
        <v>33</v>
      </c>
      <c r="H262" s="51">
        <v>4300</v>
      </c>
      <c r="I262" s="51">
        <v>3885</v>
      </c>
      <c r="J262" s="52">
        <f t="shared" si="3"/>
        <v>16705500</v>
      </c>
      <c r="K262" s="61">
        <v>15157602</v>
      </c>
      <c r="L262" s="67">
        <v>42497</v>
      </c>
      <c r="M262" s="56">
        <f>J262+J261+J260</f>
        <v>111663500</v>
      </c>
      <c r="N262" s="61" t="s">
        <v>422</v>
      </c>
      <c r="O262" s="61" t="s">
        <v>423</v>
      </c>
    </row>
    <row r="263" spans="2:15">
      <c r="B263" s="55">
        <v>7</v>
      </c>
      <c r="C263" s="49">
        <v>42460</v>
      </c>
      <c r="D263" s="50" t="s">
        <v>360</v>
      </c>
      <c r="E263" s="50" t="s">
        <v>361</v>
      </c>
      <c r="F263" s="50" t="s">
        <v>13</v>
      </c>
      <c r="G263" s="50" t="s">
        <v>19</v>
      </c>
      <c r="H263" s="51">
        <v>5200</v>
      </c>
      <c r="I263" s="51">
        <v>3595</v>
      </c>
      <c r="J263" s="52">
        <f t="shared" si="3"/>
        <v>18694000</v>
      </c>
      <c r="K263" s="61">
        <v>15158454</v>
      </c>
      <c r="L263" s="67">
        <v>42476</v>
      </c>
      <c r="M263" s="56"/>
      <c r="N263" s="61" t="s">
        <v>422</v>
      </c>
      <c r="O263" s="61" t="s">
        <v>422</v>
      </c>
    </row>
    <row r="264" spans="2:15">
      <c r="B264" s="55">
        <v>7</v>
      </c>
      <c r="C264" s="49">
        <v>42460</v>
      </c>
      <c r="D264" s="50" t="s">
        <v>360</v>
      </c>
      <c r="E264" s="50" t="s">
        <v>361</v>
      </c>
      <c r="F264" s="50" t="s">
        <v>13</v>
      </c>
      <c r="G264" s="50" t="s">
        <v>33</v>
      </c>
      <c r="H264" s="51">
        <v>10600</v>
      </c>
      <c r="I264" s="51">
        <v>3885</v>
      </c>
      <c r="J264" s="52">
        <f t="shared" si="3"/>
        <v>41181000</v>
      </c>
      <c r="K264" s="61">
        <v>15158454</v>
      </c>
      <c r="L264" s="67">
        <v>42476</v>
      </c>
      <c r="M264" s="56">
        <f>J264+J263</f>
        <v>59875000</v>
      </c>
      <c r="N264" s="61" t="s">
        <v>422</v>
      </c>
      <c r="O264" s="61" t="s">
        <v>422</v>
      </c>
    </row>
    <row r="265" spans="2:15" hidden="1">
      <c r="B265" s="55">
        <v>7</v>
      </c>
      <c r="C265" s="49">
        <v>42460</v>
      </c>
      <c r="D265" s="50" t="s">
        <v>362</v>
      </c>
      <c r="E265" s="50" t="s">
        <v>363</v>
      </c>
      <c r="F265" s="50" t="s">
        <v>13</v>
      </c>
      <c r="G265" s="50" t="s">
        <v>19</v>
      </c>
      <c r="H265" s="51">
        <v>15000</v>
      </c>
      <c r="I265" s="51">
        <v>3595</v>
      </c>
      <c r="J265" s="52">
        <f t="shared" ref="J265:J266" si="5">H265*I265</f>
        <v>53925000</v>
      </c>
      <c r="K265" s="61">
        <v>2116328</v>
      </c>
      <c r="L265" s="67">
        <v>42506</v>
      </c>
      <c r="M265" s="56"/>
      <c r="N265" s="61" t="s">
        <v>424</v>
      </c>
      <c r="O265" s="61" t="s">
        <v>422</v>
      </c>
    </row>
    <row r="266" spans="2:15" hidden="1">
      <c r="B266" s="55">
        <v>7</v>
      </c>
      <c r="C266" s="49">
        <v>42460</v>
      </c>
      <c r="D266" s="50" t="s">
        <v>362</v>
      </c>
      <c r="E266" s="50" t="s">
        <v>363</v>
      </c>
      <c r="F266" s="50" t="s">
        <v>13</v>
      </c>
      <c r="G266" s="50" t="s">
        <v>14</v>
      </c>
      <c r="H266" s="51">
        <v>15000</v>
      </c>
      <c r="I266" s="51">
        <v>3380</v>
      </c>
      <c r="J266" s="52">
        <f t="shared" si="5"/>
        <v>50700000</v>
      </c>
      <c r="K266" s="61">
        <v>2116328</v>
      </c>
      <c r="L266" s="67">
        <v>42506</v>
      </c>
      <c r="M266" s="56">
        <f>J266+J265</f>
        <v>104625000</v>
      </c>
      <c r="N266" s="61" t="s">
        <v>424</v>
      </c>
      <c r="O266" s="61" t="s">
        <v>422</v>
      </c>
    </row>
    <row r="267" spans="2:15" hidden="1">
      <c r="G267" s="83" t="s">
        <v>440</v>
      </c>
      <c r="H267" s="84">
        <f>SUM(H8:H266)</f>
        <v>2170400</v>
      </c>
      <c r="I267" s="84"/>
      <c r="J267" s="84">
        <f>SUM(J8:J266)</f>
        <v>7883992300</v>
      </c>
      <c r="K267" s="33"/>
      <c r="L267" s="33"/>
      <c r="M267" s="58"/>
      <c r="N267" s="33"/>
      <c r="O267" s="33"/>
    </row>
  </sheetData>
  <autoFilter ref="C7:O267">
    <filterColumn colId="9"/>
    <filterColumn colId="11">
      <filters>
        <filter val="Continental"/>
      </filters>
    </filterColumn>
  </autoFilter>
  <pageMargins left="0.7" right="0.7" top="0.75" bottom="0.75" header="0.3" footer="0.3"/>
  <pageSetup paperSize="9" orientation="portrait" verticalDpi="300" r:id="rId1"/>
  <ignoredErrors>
    <ignoredError sqref="M63" formula="1"/>
  </ignoredErrors>
</worksheet>
</file>

<file path=xl/worksheets/sheet7.xml><?xml version="1.0" encoding="utf-8"?>
<worksheet xmlns="http://schemas.openxmlformats.org/spreadsheetml/2006/main" xmlns:r="http://schemas.openxmlformats.org/officeDocument/2006/relationships">
  <dimension ref="C7:M199"/>
  <sheetViews>
    <sheetView topLeftCell="A161" workbookViewId="0">
      <selection activeCell="H180" sqref="H180"/>
    </sheetView>
  </sheetViews>
  <sheetFormatPr baseColWidth="10" defaultRowHeight="15"/>
  <cols>
    <col min="1" max="3" width="11.42578125" style="55"/>
    <col min="4" max="4" width="10.5703125" style="55" bestFit="1" customWidth="1"/>
    <col min="5" max="5" width="33.140625" style="55" bestFit="1" customWidth="1"/>
    <col min="6" max="6" width="21" style="55" bestFit="1" customWidth="1"/>
    <col min="7" max="8" width="15.5703125" style="55" bestFit="1" customWidth="1"/>
    <col min="9" max="9" width="14.140625" style="55" bestFit="1" customWidth="1"/>
    <col min="10" max="11" width="11.42578125" style="55"/>
    <col min="12" max="12" width="20.28515625" style="55" customWidth="1"/>
    <col min="13" max="16384" width="11.42578125" style="55"/>
  </cols>
  <sheetData>
    <row r="7" spans="3:13">
      <c r="C7" s="85" t="s">
        <v>7</v>
      </c>
      <c r="D7" s="85" t="s">
        <v>456</v>
      </c>
      <c r="E7" s="85" t="s">
        <v>457</v>
      </c>
      <c r="F7" s="85" t="s">
        <v>458</v>
      </c>
      <c r="G7" s="85" t="s">
        <v>522</v>
      </c>
      <c r="H7" s="85" t="s">
        <v>523</v>
      </c>
      <c r="I7" s="85" t="s">
        <v>462</v>
      </c>
      <c r="J7" s="86" t="s">
        <v>459</v>
      </c>
    </row>
    <row r="8" spans="3:13">
      <c r="I8" s="56"/>
      <c r="J8" s="53"/>
    </row>
    <row r="9" spans="3:13">
      <c r="C9" s="87"/>
      <c r="D9" s="88"/>
      <c r="E9" s="88"/>
      <c r="F9" s="85" t="s">
        <v>460</v>
      </c>
      <c r="G9" s="89"/>
      <c r="H9" s="89"/>
      <c r="I9" s="90">
        <v>1357990767</v>
      </c>
      <c r="J9" s="88"/>
      <c r="K9" s="88"/>
      <c r="L9" s="88"/>
    </row>
    <row r="10" spans="3:13">
      <c r="C10" s="87">
        <v>42430</v>
      </c>
      <c r="D10" s="88">
        <v>1475789</v>
      </c>
      <c r="E10" s="88"/>
      <c r="F10" s="85"/>
      <c r="G10" s="104">
        <v>119389000</v>
      </c>
      <c r="H10" s="109"/>
      <c r="I10" s="90"/>
      <c r="J10" s="88"/>
      <c r="K10" s="88"/>
      <c r="L10" s="88"/>
      <c r="M10" s="55" t="s">
        <v>524</v>
      </c>
    </row>
    <row r="11" spans="3:13">
      <c r="C11" s="91">
        <v>42430</v>
      </c>
      <c r="D11" s="92">
        <v>14705101</v>
      </c>
      <c r="E11" s="88"/>
      <c r="F11" s="88"/>
      <c r="G11" s="105">
        <v>55760500</v>
      </c>
      <c r="H11" s="109"/>
      <c r="I11" s="89"/>
      <c r="J11" s="88"/>
      <c r="K11" s="92" t="s">
        <v>422</v>
      </c>
      <c r="L11" s="92" t="s">
        <v>423</v>
      </c>
    </row>
    <row r="12" spans="3:13">
      <c r="C12" s="91">
        <v>42430</v>
      </c>
      <c r="D12" s="92">
        <v>14705103</v>
      </c>
      <c r="E12" s="88"/>
      <c r="F12" s="88"/>
      <c r="G12" s="105">
        <v>15907500</v>
      </c>
      <c r="H12" s="109"/>
      <c r="I12" s="89"/>
      <c r="J12" s="88"/>
      <c r="K12" s="92" t="s">
        <v>422</v>
      </c>
      <c r="L12" s="92" t="s">
        <v>423</v>
      </c>
    </row>
    <row r="13" spans="3:13">
      <c r="C13" s="91">
        <v>42430</v>
      </c>
      <c r="D13" s="92">
        <v>14705114</v>
      </c>
      <c r="E13" s="88"/>
      <c r="F13" s="88"/>
      <c r="G13" s="105">
        <v>18748000</v>
      </c>
      <c r="H13" s="109"/>
      <c r="I13" s="89"/>
      <c r="J13" s="88"/>
      <c r="K13" s="92" t="s">
        <v>422</v>
      </c>
      <c r="L13" s="92" t="s">
        <v>423</v>
      </c>
    </row>
    <row r="14" spans="3:13">
      <c r="C14" s="91">
        <v>42430</v>
      </c>
      <c r="D14" s="94">
        <v>14129402</v>
      </c>
      <c r="E14" s="88"/>
      <c r="F14" s="88"/>
      <c r="G14" s="106">
        <v>53473800</v>
      </c>
      <c r="H14" s="109"/>
      <c r="I14" s="89"/>
      <c r="J14" s="88"/>
      <c r="K14" s="92" t="s">
        <v>422</v>
      </c>
      <c r="L14" s="92" t="s">
        <v>422</v>
      </c>
    </row>
    <row r="15" spans="3:13">
      <c r="C15" s="91">
        <v>42430</v>
      </c>
      <c r="D15" s="94">
        <v>14129400</v>
      </c>
      <c r="E15" s="88"/>
      <c r="F15" s="88"/>
      <c r="G15" s="106">
        <v>19981000</v>
      </c>
      <c r="H15" s="109"/>
      <c r="I15" s="89"/>
      <c r="J15" s="88"/>
      <c r="K15" s="92" t="s">
        <v>422</v>
      </c>
      <c r="L15" s="92" t="s">
        <v>422</v>
      </c>
    </row>
    <row r="16" spans="3:13">
      <c r="C16" s="91">
        <v>42430</v>
      </c>
      <c r="D16" s="94">
        <v>14129414</v>
      </c>
      <c r="E16" s="88"/>
      <c r="F16" s="88"/>
      <c r="G16" s="106">
        <v>22450000</v>
      </c>
      <c r="H16" s="109"/>
      <c r="I16" s="89"/>
      <c r="J16" s="88"/>
      <c r="K16" s="92" t="s">
        <v>422</v>
      </c>
      <c r="L16" s="92" t="s">
        <v>425</v>
      </c>
    </row>
    <row r="17" spans="3:13">
      <c r="C17" s="91">
        <v>42430</v>
      </c>
      <c r="D17" s="94">
        <v>14129412</v>
      </c>
      <c r="E17" s="88"/>
      <c r="F17" s="88"/>
      <c r="G17" s="106">
        <v>109575000</v>
      </c>
      <c r="H17" s="109"/>
      <c r="I17" s="89"/>
      <c r="J17" s="88"/>
      <c r="K17" s="92" t="s">
        <v>422</v>
      </c>
      <c r="L17" s="92" t="s">
        <v>423</v>
      </c>
    </row>
    <row r="18" spans="3:13">
      <c r="C18" s="91">
        <v>42430</v>
      </c>
      <c r="D18" s="94">
        <v>14129413</v>
      </c>
      <c r="E18" s="88"/>
      <c r="F18" s="88"/>
      <c r="G18" s="106">
        <v>73746818</v>
      </c>
      <c r="H18" s="109"/>
      <c r="I18" s="89"/>
      <c r="J18" s="88"/>
      <c r="K18" s="92" t="s">
        <v>422</v>
      </c>
      <c r="L18" s="92" t="s">
        <v>432</v>
      </c>
      <c r="M18" s="55" t="s">
        <v>525</v>
      </c>
    </row>
    <row r="19" spans="3:13">
      <c r="C19" s="91">
        <v>42430</v>
      </c>
      <c r="D19" s="94">
        <v>14705105</v>
      </c>
      <c r="E19" s="88"/>
      <c r="F19" s="88"/>
      <c r="G19" s="106">
        <v>111400000</v>
      </c>
      <c r="H19" s="110"/>
      <c r="I19" s="88"/>
      <c r="J19" s="88"/>
      <c r="K19" s="92" t="s">
        <v>422</v>
      </c>
      <c r="L19" s="92" t="s">
        <v>423</v>
      </c>
    </row>
    <row r="20" spans="3:13">
      <c r="C20" s="87">
        <v>42430</v>
      </c>
      <c r="D20" s="88">
        <v>246906</v>
      </c>
      <c r="E20" s="88"/>
      <c r="F20" s="88"/>
      <c r="G20" s="107"/>
      <c r="H20" s="111">
        <v>113450000</v>
      </c>
      <c r="I20" s="88"/>
      <c r="J20" s="96"/>
      <c r="K20" s="88"/>
      <c r="L20" s="88"/>
    </row>
    <row r="21" spans="3:13">
      <c r="C21" s="87">
        <v>42430</v>
      </c>
      <c r="D21" s="88">
        <v>246906</v>
      </c>
      <c r="E21" s="88"/>
      <c r="F21" s="88"/>
      <c r="G21" s="107"/>
      <c r="H21" s="111">
        <v>11000</v>
      </c>
      <c r="I21" s="88"/>
      <c r="J21" s="96"/>
      <c r="K21" s="88"/>
      <c r="L21" s="88" t="s">
        <v>468</v>
      </c>
    </row>
    <row r="22" spans="3:13">
      <c r="C22" s="87">
        <v>42430</v>
      </c>
      <c r="D22" s="88">
        <v>391130</v>
      </c>
      <c r="E22" s="88" t="s">
        <v>469</v>
      </c>
      <c r="F22" s="88"/>
      <c r="G22" s="107"/>
      <c r="H22" s="111">
        <v>56568000</v>
      </c>
      <c r="I22" s="88"/>
      <c r="J22" s="96"/>
      <c r="K22" s="88"/>
      <c r="L22" s="88"/>
    </row>
    <row r="23" spans="3:13">
      <c r="C23" s="87">
        <v>42430</v>
      </c>
      <c r="D23" s="88">
        <v>449751</v>
      </c>
      <c r="E23" s="88" t="s">
        <v>470</v>
      </c>
      <c r="F23" s="88"/>
      <c r="G23" s="107"/>
      <c r="H23" s="111">
        <v>172217</v>
      </c>
      <c r="I23" s="88"/>
      <c r="J23" s="96">
        <v>1435841</v>
      </c>
      <c r="K23" s="88"/>
      <c r="L23" s="88"/>
    </row>
    <row r="24" spans="3:13">
      <c r="C24" s="87">
        <v>42430</v>
      </c>
      <c r="D24" s="88">
        <v>449752</v>
      </c>
      <c r="E24" s="88" t="s">
        <v>471</v>
      </c>
      <c r="F24" s="88"/>
      <c r="G24" s="107"/>
      <c r="H24" s="111">
        <v>400000</v>
      </c>
      <c r="I24" s="88"/>
      <c r="J24" s="96">
        <v>700</v>
      </c>
      <c r="K24" s="88"/>
      <c r="L24" s="88"/>
    </row>
    <row r="25" spans="3:13">
      <c r="C25" s="87">
        <v>42430</v>
      </c>
      <c r="D25" s="88">
        <v>449753</v>
      </c>
      <c r="E25" s="88" t="s">
        <v>472</v>
      </c>
      <c r="F25" s="88"/>
      <c r="G25" s="107"/>
      <c r="H25" s="111">
        <v>4400000</v>
      </c>
      <c r="I25" s="88"/>
      <c r="J25" s="96">
        <v>4963</v>
      </c>
      <c r="K25" s="88"/>
      <c r="L25" s="88"/>
    </row>
    <row r="26" spans="3:13">
      <c r="C26" s="87">
        <v>42430</v>
      </c>
      <c r="D26" s="88">
        <v>449754</v>
      </c>
      <c r="E26" s="88" t="s">
        <v>473</v>
      </c>
      <c r="F26" s="88"/>
      <c r="G26" s="107"/>
      <c r="H26" s="111">
        <v>242500</v>
      </c>
      <c r="I26" s="88"/>
      <c r="J26" s="96">
        <v>1811</v>
      </c>
      <c r="K26" s="88"/>
      <c r="L26" s="88"/>
    </row>
    <row r="27" spans="3:13">
      <c r="C27" s="87">
        <v>42430</v>
      </c>
      <c r="D27" s="88">
        <v>449755</v>
      </c>
      <c r="E27" s="88" t="s">
        <v>474</v>
      </c>
      <c r="F27" s="88"/>
      <c r="G27" s="107"/>
      <c r="H27" s="111">
        <v>180000</v>
      </c>
      <c r="I27" s="88"/>
      <c r="J27" s="96">
        <v>45794</v>
      </c>
      <c r="K27" s="88"/>
      <c r="L27" s="88"/>
    </row>
    <row r="28" spans="3:13">
      <c r="C28" s="87">
        <v>42430</v>
      </c>
      <c r="D28" s="88">
        <v>449756</v>
      </c>
      <c r="E28" s="88" t="s">
        <v>15</v>
      </c>
      <c r="F28" s="88"/>
      <c r="G28" s="107"/>
      <c r="H28" s="111">
        <v>1395149500</v>
      </c>
      <c r="I28" s="88"/>
      <c r="J28" s="96">
        <v>1440</v>
      </c>
      <c r="K28" s="88"/>
      <c r="L28" s="88"/>
    </row>
    <row r="29" spans="3:13">
      <c r="C29" s="87">
        <v>42430</v>
      </c>
      <c r="D29" s="88">
        <v>449757</v>
      </c>
      <c r="E29" s="88" t="s">
        <v>475</v>
      </c>
      <c r="F29" s="88"/>
      <c r="G29" s="107"/>
      <c r="H29" s="111">
        <v>15698000</v>
      </c>
      <c r="I29" s="88"/>
      <c r="J29" s="96">
        <v>411</v>
      </c>
      <c r="K29" s="88"/>
      <c r="L29" s="88"/>
    </row>
    <row r="30" spans="3:13">
      <c r="C30" s="87">
        <v>42430</v>
      </c>
      <c r="D30" s="88">
        <v>449758</v>
      </c>
      <c r="E30" s="88" t="s">
        <v>476</v>
      </c>
      <c r="F30" s="88"/>
      <c r="G30" s="107"/>
      <c r="H30" s="111">
        <v>2640000</v>
      </c>
      <c r="I30" s="88"/>
      <c r="J30" s="96" t="s">
        <v>477</v>
      </c>
      <c r="K30" s="88"/>
      <c r="L30" s="88"/>
    </row>
    <row r="31" spans="3:13">
      <c r="C31" s="91">
        <v>42431</v>
      </c>
      <c r="D31" s="92">
        <v>14129389</v>
      </c>
      <c r="E31" s="88"/>
      <c r="F31" s="88"/>
      <c r="G31" s="105">
        <v>128409000</v>
      </c>
      <c r="H31" s="109"/>
      <c r="I31" s="89"/>
      <c r="J31" s="88"/>
      <c r="K31" s="92" t="s">
        <v>422</v>
      </c>
      <c r="L31" s="92" t="s">
        <v>427</v>
      </c>
    </row>
    <row r="32" spans="3:13">
      <c r="C32" s="91">
        <v>42431</v>
      </c>
      <c r="D32" s="92">
        <v>14129386</v>
      </c>
      <c r="E32" s="88"/>
      <c r="F32" s="88"/>
      <c r="G32" s="105">
        <v>57908000</v>
      </c>
      <c r="H32" s="109"/>
      <c r="I32" s="89"/>
      <c r="J32" s="88"/>
      <c r="K32" s="92" t="s">
        <v>422</v>
      </c>
      <c r="L32" s="92" t="s">
        <v>422</v>
      </c>
    </row>
    <row r="33" spans="3:13">
      <c r="C33" s="91">
        <v>42431</v>
      </c>
      <c r="D33" s="92">
        <v>14129435</v>
      </c>
      <c r="E33" s="88"/>
      <c r="F33" s="88"/>
      <c r="G33" s="105">
        <v>59404000</v>
      </c>
      <c r="H33" s="109"/>
      <c r="I33" s="89"/>
      <c r="J33" s="88"/>
      <c r="K33" s="92" t="s">
        <v>422</v>
      </c>
      <c r="L33" s="92" t="s">
        <v>422</v>
      </c>
    </row>
    <row r="34" spans="3:13">
      <c r="C34" s="91">
        <v>42431</v>
      </c>
      <c r="D34" s="92">
        <v>14129387</v>
      </c>
      <c r="E34" s="88"/>
      <c r="F34" s="88"/>
      <c r="G34" s="105">
        <v>59404000</v>
      </c>
      <c r="H34" s="109"/>
      <c r="I34" s="89"/>
      <c r="J34" s="88"/>
      <c r="K34" s="92" t="s">
        <v>422</v>
      </c>
      <c r="L34" s="92" t="s">
        <v>422</v>
      </c>
    </row>
    <row r="35" spans="3:13">
      <c r="C35" s="91">
        <v>42431</v>
      </c>
      <c r="D35" s="92">
        <v>14129434</v>
      </c>
      <c r="E35" s="88"/>
      <c r="F35" s="88"/>
      <c r="G35" s="105">
        <v>20898000</v>
      </c>
      <c r="H35" s="109"/>
      <c r="I35" s="89"/>
      <c r="J35" s="88"/>
      <c r="K35" s="92" t="s">
        <v>422</v>
      </c>
      <c r="L35" s="92" t="s">
        <v>422</v>
      </c>
    </row>
    <row r="36" spans="3:13">
      <c r="C36" s="91">
        <v>42431</v>
      </c>
      <c r="D36" s="94">
        <v>14705852</v>
      </c>
      <c r="E36" s="88"/>
      <c r="F36" s="88"/>
      <c r="G36" s="106">
        <v>36525000</v>
      </c>
      <c r="H36" s="109"/>
      <c r="I36" s="89"/>
      <c r="J36" s="88"/>
      <c r="K36" s="92" t="s">
        <v>422</v>
      </c>
      <c r="L36" s="92" t="s">
        <v>423</v>
      </c>
    </row>
    <row r="37" spans="3:13">
      <c r="C37" s="87">
        <v>42431</v>
      </c>
      <c r="D37" s="88">
        <v>449764</v>
      </c>
      <c r="E37" s="88" t="s">
        <v>484</v>
      </c>
      <c r="F37" s="88"/>
      <c r="G37" s="107"/>
      <c r="H37" s="111">
        <v>635000</v>
      </c>
      <c r="I37" s="88"/>
      <c r="J37" s="96" t="s">
        <v>485</v>
      </c>
      <c r="K37" s="88"/>
      <c r="L37" s="88"/>
    </row>
    <row r="38" spans="3:13">
      <c r="C38" s="87">
        <v>42432</v>
      </c>
      <c r="D38" s="88">
        <v>450933</v>
      </c>
      <c r="E38" s="88"/>
      <c r="F38" s="88"/>
      <c r="G38" s="104">
        <v>2000000</v>
      </c>
      <c r="H38" s="111"/>
      <c r="I38" s="88"/>
      <c r="J38" s="96"/>
      <c r="K38" s="88"/>
      <c r="L38" s="88"/>
      <c r="M38" s="55" t="s">
        <v>526</v>
      </c>
    </row>
    <row r="39" spans="3:13">
      <c r="C39" s="91">
        <v>42432</v>
      </c>
      <c r="D39" s="94">
        <v>14705107</v>
      </c>
      <c r="E39" s="88"/>
      <c r="F39" s="88"/>
      <c r="G39" s="106">
        <v>68529000</v>
      </c>
      <c r="H39" s="109"/>
      <c r="I39" s="89"/>
      <c r="J39" s="97"/>
      <c r="K39" s="92" t="s">
        <v>422</v>
      </c>
      <c r="L39" s="92" t="s">
        <v>423</v>
      </c>
    </row>
    <row r="40" spans="3:13">
      <c r="C40" s="91">
        <v>42432</v>
      </c>
      <c r="D40" s="94">
        <v>14705109</v>
      </c>
      <c r="E40" s="88"/>
      <c r="F40" s="88"/>
      <c r="G40" s="106">
        <v>17675000</v>
      </c>
      <c r="H40" s="109"/>
      <c r="I40" s="89"/>
      <c r="J40" s="88"/>
      <c r="K40" s="92" t="s">
        <v>422</v>
      </c>
      <c r="L40" s="92" t="s">
        <v>423</v>
      </c>
    </row>
    <row r="41" spans="3:13">
      <c r="C41" s="91">
        <v>42432</v>
      </c>
      <c r="D41" s="94">
        <v>14705108</v>
      </c>
      <c r="E41" s="88"/>
      <c r="F41" s="88"/>
      <c r="G41" s="106">
        <v>54575000</v>
      </c>
      <c r="H41" s="109"/>
      <c r="I41" s="89"/>
      <c r="J41" s="88"/>
      <c r="K41" s="92" t="s">
        <v>422</v>
      </c>
      <c r="L41" s="92" t="s">
        <v>423</v>
      </c>
    </row>
    <row r="42" spans="3:13">
      <c r="C42" s="91">
        <v>42432</v>
      </c>
      <c r="D42" s="94">
        <v>14129415</v>
      </c>
      <c r="E42" s="88"/>
      <c r="F42" s="88"/>
      <c r="G42" s="106">
        <v>59128863</v>
      </c>
      <c r="H42" s="110"/>
      <c r="I42" s="88"/>
      <c r="J42" s="88"/>
      <c r="K42" s="92" t="s">
        <v>422</v>
      </c>
      <c r="L42" s="92" t="s">
        <v>432</v>
      </c>
      <c r="M42" s="55" t="s">
        <v>525</v>
      </c>
    </row>
    <row r="43" spans="3:13">
      <c r="C43" s="87">
        <v>42432</v>
      </c>
      <c r="D43" s="88">
        <v>449759</v>
      </c>
      <c r="E43" s="88" t="s">
        <v>478</v>
      </c>
      <c r="F43" s="88"/>
      <c r="G43" s="107"/>
      <c r="H43" s="111">
        <v>1745000</v>
      </c>
      <c r="I43" s="88"/>
      <c r="J43" s="96">
        <v>207</v>
      </c>
      <c r="K43" s="88"/>
      <c r="L43" s="88"/>
    </row>
    <row r="44" spans="3:13">
      <c r="C44" s="87">
        <v>42432</v>
      </c>
      <c r="D44" s="88">
        <v>449760</v>
      </c>
      <c r="E44" s="88" t="s">
        <v>479</v>
      </c>
      <c r="F44" s="88"/>
      <c r="G44" s="107"/>
      <c r="H44" s="111">
        <v>3000000</v>
      </c>
      <c r="I44" s="88"/>
      <c r="J44" s="96">
        <v>124</v>
      </c>
      <c r="K44" s="88"/>
      <c r="L44" s="88"/>
    </row>
    <row r="45" spans="3:13">
      <c r="C45" s="87">
        <v>42432</v>
      </c>
      <c r="D45" s="88">
        <v>449763</v>
      </c>
      <c r="E45" s="88" t="s">
        <v>482</v>
      </c>
      <c r="F45" s="88"/>
      <c r="G45" s="107"/>
      <c r="H45" s="111">
        <v>923056000</v>
      </c>
      <c r="I45" s="88"/>
      <c r="J45" s="96">
        <v>1451</v>
      </c>
      <c r="K45" s="88"/>
      <c r="L45" s="88" t="s">
        <v>483</v>
      </c>
    </row>
    <row r="46" spans="3:13">
      <c r="C46" s="87">
        <v>42432</v>
      </c>
      <c r="D46" s="88">
        <v>449766</v>
      </c>
      <c r="E46" s="88" t="s">
        <v>486</v>
      </c>
      <c r="F46" s="88"/>
      <c r="G46" s="107"/>
      <c r="H46" s="111">
        <v>8237000</v>
      </c>
      <c r="I46" s="88"/>
      <c r="J46" s="96">
        <v>551</v>
      </c>
      <c r="K46" s="88"/>
      <c r="L46" s="88"/>
    </row>
    <row r="47" spans="3:13">
      <c r="C47" s="87">
        <v>42432</v>
      </c>
      <c r="D47" s="88">
        <v>449767</v>
      </c>
      <c r="E47" s="88" t="s">
        <v>487</v>
      </c>
      <c r="F47" s="88"/>
      <c r="G47" s="107"/>
      <c r="H47" s="111">
        <v>32540000</v>
      </c>
      <c r="I47" s="88"/>
      <c r="J47" s="96" t="s">
        <v>488</v>
      </c>
      <c r="K47" s="88"/>
      <c r="L47" s="88"/>
    </row>
    <row r="48" spans="3:13">
      <c r="C48" s="87">
        <v>42432</v>
      </c>
      <c r="D48" s="88">
        <v>449768</v>
      </c>
      <c r="E48" s="88" t="s">
        <v>489</v>
      </c>
      <c r="F48" s="88"/>
      <c r="G48" s="107"/>
      <c r="H48" s="111">
        <v>52300000</v>
      </c>
      <c r="I48" s="88"/>
      <c r="J48" s="96">
        <v>731</v>
      </c>
      <c r="K48" s="88"/>
      <c r="L48" s="88"/>
    </row>
    <row r="49" spans="3:13">
      <c r="C49" s="87">
        <v>42432</v>
      </c>
      <c r="D49" s="88">
        <v>449778</v>
      </c>
      <c r="E49" s="88" t="s">
        <v>498</v>
      </c>
      <c r="F49" s="88"/>
      <c r="G49" s="107"/>
      <c r="H49" s="111">
        <v>718752</v>
      </c>
      <c r="I49" s="88"/>
      <c r="J49" s="96">
        <v>33604700</v>
      </c>
      <c r="K49" s="88"/>
      <c r="L49" s="88"/>
    </row>
    <row r="50" spans="3:13">
      <c r="C50" s="91">
        <v>42433</v>
      </c>
      <c r="D50" s="92">
        <v>14705106</v>
      </c>
      <c r="E50" s="88"/>
      <c r="F50" s="88"/>
      <c r="G50" s="105">
        <v>187545000</v>
      </c>
      <c r="H50" s="109"/>
      <c r="I50" s="89"/>
      <c r="J50" s="88"/>
      <c r="K50" s="92" t="s">
        <v>422</v>
      </c>
      <c r="L50" s="92" t="s">
        <v>427</v>
      </c>
    </row>
    <row r="51" spans="3:13">
      <c r="C51" s="91">
        <v>42433</v>
      </c>
      <c r="D51" s="92">
        <v>14129433</v>
      </c>
      <c r="E51" s="88"/>
      <c r="F51" s="88"/>
      <c r="G51" s="105">
        <v>44610000</v>
      </c>
      <c r="H51" s="109"/>
      <c r="I51" s="89"/>
      <c r="J51" s="88"/>
      <c r="K51" s="92" t="s">
        <v>422</v>
      </c>
      <c r="L51" s="92" t="s">
        <v>422</v>
      </c>
    </row>
    <row r="52" spans="3:13">
      <c r="C52" s="91">
        <v>42433</v>
      </c>
      <c r="D52" s="94">
        <v>14129403</v>
      </c>
      <c r="E52" s="88"/>
      <c r="F52" s="88"/>
      <c r="G52" s="106">
        <v>42978000</v>
      </c>
      <c r="H52" s="109"/>
      <c r="I52" s="89"/>
      <c r="J52" s="88"/>
      <c r="K52" s="92" t="s">
        <v>422</v>
      </c>
      <c r="L52" s="92" t="s">
        <v>422</v>
      </c>
    </row>
    <row r="53" spans="3:13">
      <c r="C53" s="91">
        <v>42433</v>
      </c>
      <c r="D53" s="94">
        <v>14129401</v>
      </c>
      <c r="E53" s="88"/>
      <c r="F53" s="88"/>
      <c r="G53" s="106">
        <v>19981000</v>
      </c>
      <c r="H53" s="109"/>
      <c r="I53" s="89"/>
      <c r="J53" s="88"/>
      <c r="K53" s="92" t="s">
        <v>422</v>
      </c>
      <c r="L53" s="92" t="s">
        <v>422</v>
      </c>
    </row>
    <row r="54" spans="3:13">
      <c r="C54" s="91">
        <v>42433</v>
      </c>
      <c r="D54" s="94">
        <v>14705104</v>
      </c>
      <c r="E54" s="88"/>
      <c r="F54" s="88"/>
      <c r="G54" s="106">
        <v>113450000</v>
      </c>
      <c r="H54" s="109"/>
      <c r="I54" s="89"/>
      <c r="J54" s="88"/>
      <c r="K54" s="92"/>
      <c r="L54" s="92"/>
    </row>
    <row r="55" spans="3:13">
      <c r="C55" s="91">
        <v>42433</v>
      </c>
      <c r="E55" s="88"/>
      <c r="F55" s="88"/>
      <c r="G55" s="106">
        <v>113450000</v>
      </c>
      <c r="H55" s="110"/>
      <c r="I55" s="88"/>
      <c r="J55" s="88"/>
      <c r="K55" s="92" t="s">
        <v>464</v>
      </c>
      <c r="L55" s="92" t="s">
        <v>423</v>
      </c>
      <c r="M55" s="55" t="s">
        <v>527</v>
      </c>
    </row>
    <row r="56" spans="3:13">
      <c r="C56" s="91">
        <v>42433</v>
      </c>
      <c r="D56" s="94">
        <v>14129416</v>
      </c>
      <c r="E56" s="88"/>
      <c r="F56" s="88"/>
      <c r="G56" s="106">
        <v>25190000</v>
      </c>
      <c r="H56" s="110"/>
      <c r="I56" s="88"/>
      <c r="J56" s="88"/>
      <c r="K56" s="92" t="s">
        <v>422</v>
      </c>
      <c r="L56" s="92" t="s">
        <v>422</v>
      </c>
    </row>
    <row r="57" spans="3:13">
      <c r="C57" s="87">
        <v>42433</v>
      </c>
      <c r="D57" s="88">
        <v>449769</v>
      </c>
      <c r="E57" s="88" t="s">
        <v>482</v>
      </c>
      <c r="F57" s="88"/>
      <c r="G57" s="107"/>
      <c r="H57" s="111">
        <v>111942000</v>
      </c>
      <c r="I57" s="88"/>
      <c r="J57" s="96">
        <v>1478</v>
      </c>
      <c r="K57" s="88"/>
      <c r="L57" s="88"/>
    </row>
    <row r="58" spans="3:13">
      <c r="C58" s="87">
        <v>42433</v>
      </c>
      <c r="D58" s="88">
        <v>449770</v>
      </c>
      <c r="E58" s="88" t="s">
        <v>490</v>
      </c>
      <c r="F58" s="88"/>
      <c r="G58" s="107"/>
      <c r="H58" s="111">
        <v>69657483</v>
      </c>
      <c r="I58" s="88"/>
      <c r="J58" s="96" t="s">
        <v>491</v>
      </c>
      <c r="K58" s="88"/>
      <c r="L58" s="88"/>
    </row>
    <row r="59" spans="3:13">
      <c r="C59" s="91">
        <v>42436</v>
      </c>
      <c r="D59" s="92">
        <v>14129411</v>
      </c>
      <c r="E59" s="88"/>
      <c r="F59" s="88"/>
      <c r="G59" s="105">
        <v>61952000</v>
      </c>
      <c r="H59" s="109"/>
      <c r="I59" s="89"/>
      <c r="J59" s="88"/>
      <c r="K59" s="92" t="s">
        <v>422</v>
      </c>
      <c r="L59" s="92" t="s">
        <v>422</v>
      </c>
    </row>
    <row r="60" spans="3:13">
      <c r="C60" s="91">
        <v>42436</v>
      </c>
      <c r="D60" s="92">
        <v>14129431</v>
      </c>
      <c r="E60" s="88"/>
      <c r="F60" s="88"/>
      <c r="G60" s="105">
        <v>55853000</v>
      </c>
      <c r="H60" s="109"/>
      <c r="I60" s="89"/>
      <c r="J60" s="88"/>
      <c r="K60" s="92" t="s">
        <v>422</v>
      </c>
      <c r="L60" s="92" t="s">
        <v>422</v>
      </c>
    </row>
    <row r="61" spans="3:13">
      <c r="C61" s="91">
        <v>42436</v>
      </c>
      <c r="D61" s="92">
        <v>14129432</v>
      </c>
      <c r="E61" s="88"/>
      <c r="F61" s="88"/>
      <c r="G61" s="105">
        <v>58209500</v>
      </c>
      <c r="H61" s="109"/>
      <c r="I61" s="89"/>
      <c r="J61" s="88"/>
      <c r="K61" s="92" t="s">
        <v>422</v>
      </c>
      <c r="L61" s="92" t="s">
        <v>422</v>
      </c>
    </row>
    <row r="62" spans="3:13">
      <c r="C62" s="91">
        <v>42436</v>
      </c>
      <c r="D62" s="94">
        <v>14705110</v>
      </c>
      <c r="E62" s="88"/>
      <c r="F62" s="88"/>
      <c r="G62" s="106">
        <v>56533500</v>
      </c>
      <c r="H62" s="109"/>
      <c r="I62" s="89"/>
      <c r="J62" s="88"/>
      <c r="K62" s="92" t="s">
        <v>422</v>
      </c>
      <c r="L62" s="92" t="s">
        <v>423</v>
      </c>
    </row>
    <row r="63" spans="3:13">
      <c r="C63" s="91">
        <v>42436</v>
      </c>
      <c r="D63" s="94">
        <v>14129417</v>
      </c>
      <c r="E63" s="88"/>
      <c r="F63" s="88"/>
      <c r="G63" s="106">
        <v>19855000</v>
      </c>
      <c r="H63" s="109"/>
      <c r="I63" s="89"/>
      <c r="J63" s="88"/>
      <c r="K63" s="92" t="s">
        <v>422</v>
      </c>
      <c r="L63" s="92" t="s">
        <v>463</v>
      </c>
    </row>
    <row r="64" spans="3:13">
      <c r="C64" s="91">
        <v>42436</v>
      </c>
      <c r="D64" s="94">
        <v>14129418</v>
      </c>
      <c r="E64" s="88"/>
      <c r="F64" s="88"/>
      <c r="G64" s="106">
        <v>78321018</v>
      </c>
      <c r="H64" s="110"/>
      <c r="I64" s="88"/>
      <c r="J64" s="88"/>
      <c r="K64" s="92" t="s">
        <v>422</v>
      </c>
      <c r="L64" s="92" t="s">
        <v>432</v>
      </c>
      <c r="M64" s="55" t="s">
        <v>525</v>
      </c>
    </row>
    <row r="65" spans="3:12">
      <c r="C65" s="91">
        <v>42437</v>
      </c>
      <c r="D65" s="94">
        <v>14129404</v>
      </c>
      <c r="E65" s="88"/>
      <c r="F65" s="88"/>
      <c r="G65" s="106">
        <v>62008500</v>
      </c>
      <c r="H65" s="110"/>
      <c r="I65" s="88"/>
      <c r="J65" s="88"/>
      <c r="K65" s="92" t="s">
        <v>422</v>
      </c>
      <c r="L65" s="92" t="s">
        <v>422</v>
      </c>
    </row>
    <row r="66" spans="3:12">
      <c r="C66" s="91">
        <v>42437</v>
      </c>
      <c r="D66" s="94">
        <v>14705117</v>
      </c>
      <c r="E66" s="88"/>
      <c r="F66" s="88"/>
      <c r="G66" s="106">
        <v>38058500</v>
      </c>
      <c r="H66" s="110"/>
      <c r="I66" s="88"/>
      <c r="J66" s="88"/>
      <c r="K66" s="92" t="s">
        <v>422</v>
      </c>
      <c r="L66" s="92" t="s">
        <v>423</v>
      </c>
    </row>
    <row r="67" spans="3:12">
      <c r="C67" s="91">
        <v>42437</v>
      </c>
      <c r="D67" s="94">
        <v>14705118</v>
      </c>
      <c r="E67" s="88"/>
      <c r="F67" s="88"/>
      <c r="G67" s="106">
        <v>41236000</v>
      </c>
      <c r="H67" s="110"/>
      <c r="I67" s="88"/>
      <c r="J67" s="88"/>
      <c r="K67" s="92" t="s">
        <v>464</v>
      </c>
      <c r="L67" s="92" t="s">
        <v>423</v>
      </c>
    </row>
    <row r="68" spans="3:12">
      <c r="C68" s="91">
        <v>42437</v>
      </c>
      <c r="D68" s="94">
        <v>14705119</v>
      </c>
      <c r="E68" s="88"/>
      <c r="F68" s="88"/>
      <c r="G68" s="106">
        <v>31098500</v>
      </c>
      <c r="H68" s="110"/>
      <c r="I68" s="88"/>
      <c r="J68" s="88"/>
      <c r="K68" s="92" t="s">
        <v>422</v>
      </c>
      <c r="L68" s="92" t="s">
        <v>423</v>
      </c>
    </row>
    <row r="69" spans="3:12">
      <c r="C69" s="91">
        <v>42437</v>
      </c>
      <c r="D69" s="94">
        <v>14129419</v>
      </c>
      <c r="E69" s="88"/>
      <c r="F69" s="88"/>
      <c r="G69" s="106">
        <v>19250000</v>
      </c>
      <c r="H69" s="110"/>
      <c r="I69" s="88"/>
      <c r="J69" s="88"/>
      <c r="K69" s="92" t="s">
        <v>422</v>
      </c>
      <c r="L69" s="92" t="s">
        <v>435</v>
      </c>
    </row>
    <row r="70" spans="3:12">
      <c r="C70" s="91">
        <v>42437</v>
      </c>
      <c r="D70" s="94">
        <v>14705144</v>
      </c>
      <c r="E70" s="88"/>
      <c r="F70" s="88"/>
      <c r="G70" s="106">
        <v>375000</v>
      </c>
      <c r="H70" s="110"/>
      <c r="I70" s="88"/>
      <c r="J70" s="88"/>
      <c r="K70" s="92" t="s">
        <v>422</v>
      </c>
      <c r="L70" s="92" t="s">
        <v>422</v>
      </c>
    </row>
    <row r="71" spans="3:12">
      <c r="C71" s="87">
        <v>42437</v>
      </c>
      <c r="D71" s="88">
        <v>449761</v>
      </c>
      <c r="E71" s="88" t="s">
        <v>480</v>
      </c>
      <c r="F71" s="88"/>
      <c r="G71" s="107"/>
      <c r="H71" s="111">
        <v>1686000</v>
      </c>
      <c r="I71" s="88"/>
      <c r="J71" s="96"/>
      <c r="K71" s="88"/>
      <c r="L71" s="88"/>
    </row>
    <row r="72" spans="3:12">
      <c r="C72" s="87">
        <v>42437</v>
      </c>
      <c r="D72" s="88">
        <v>449774</v>
      </c>
      <c r="E72" s="88" t="s">
        <v>495</v>
      </c>
      <c r="F72" s="88"/>
      <c r="G72" s="107"/>
      <c r="H72" s="111">
        <v>4600000</v>
      </c>
      <c r="I72" s="88"/>
      <c r="J72" s="96">
        <v>990</v>
      </c>
      <c r="K72" s="88"/>
      <c r="L72" s="88"/>
    </row>
    <row r="73" spans="3:12">
      <c r="C73" s="87">
        <v>42437</v>
      </c>
      <c r="D73" s="88">
        <v>449776</v>
      </c>
      <c r="E73" s="88" t="s">
        <v>490</v>
      </c>
      <c r="F73" s="88"/>
      <c r="G73" s="107"/>
      <c r="H73" s="111">
        <v>55867007</v>
      </c>
      <c r="I73" s="88"/>
      <c r="J73" s="96">
        <v>14064</v>
      </c>
      <c r="K73" s="88"/>
      <c r="L73" s="88"/>
    </row>
    <row r="74" spans="3:12">
      <c r="C74" s="87">
        <v>42437</v>
      </c>
      <c r="D74" s="88">
        <v>449777</v>
      </c>
      <c r="E74" s="88" t="s">
        <v>482</v>
      </c>
      <c r="F74" s="88"/>
      <c r="G74" s="107"/>
      <c r="H74" s="111">
        <v>204399500</v>
      </c>
      <c r="I74" s="88"/>
      <c r="J74" s="96" t="s">
        <v>497</v>
      </c>
      <c r="K74" s="88"/>
      <c r="L74" s="88"/>
    </row>
    <row r="75" spans="3:12">
      <c r="C75" s="87">
        <v>42437</v>
      </c>
      <c r="D75" s="88">
        <v>449780</v>
      </c>
      <c r="E75" s="88" t="s">
        <v>501</v>
      </c>
      <c r="F75" s="88"/>
      <c r="G75" s="107"/>
      <c r="H75" s="111">
        <v>7200000</v>
      </c>
      <c r="I75" s="88"/>
      <c r="J75" s="96"/>
      <c r="K75" s="88"/>
      <c r="L75" s="88"/>
    </row>
    <row r="76" spans="3:12">
      <c r="C76" s="91">
        <v>42438</v>
      </c>
      <c r="D76" s="94">
        <v>14129425</v>
      </c>
      <c r="E76" s="88"/>
      <c r="F76" s="88"/>
      <c r="G76" s="106">
        <v>23374000</v>
      </c>
      <c r="H76" s="109"/>
      <c r="I76" s="89"/>
      <c r="J76" s="88"/>
      <c r="K76" s="92" t="s">
        <v>422</v>
      </c>
      <c r="L76" s="92" t="s">
        <v>422</v>
      </c>
    </row>
    <row r="77" spans="3:12">
      <c r="C77" s="91">
        <v>42438</v>
      </c>
      <c r="D77" s="94">
        <v>14129426</v>
      </c>
      <c r="E77" s="88"/>
      <c r="F77" s="88"/>
      <c r="G77" s="106">
        <v>56038000</v>
      </c>
      <c r="H77" s="109"/>
      <c r="I77" s="89"/>
      <c r="J77" s="88"/>
      <c r="K77" s="92" t="s">
        <v>422</v>
      </c>
      <c r="L77" s="92" t="s">
        <v>422</v>
      </c>
    </row>
    <row r="78" spans="3:12">
      <c r="C78" s="91">
        <v>42438</v>
      </c>
      <c r="D78" s="94">
        <v>14129420</v>
      </c>
      <c r="E78" s="88"/>
      <c r="F78" s="88"/>
      <c r="G78" s="106">
        <v>19367955</v>
      </c>
      <c r="H78" s="110"/>
      <c r="I78" s="88"/>
      <c r="J78" s="88"/>
      <c r="K78" s="92" t="s">
        <v>422</v>
      </c>
      <c r="L78" s="92" t="s">
        <v>432</v>
      </c>
    </row>
    <row r="79" spans="3:12">
      <c r="C79" s="87">
        <v>42438</v>
      </c>
      <c r="D79" s="88">
        <v>449771</v>
      </c>
      <c r="E79" s="88" t="s">
        <v>492</v>
      </c>
      <c r="F79" s="88"/>
      <c r="G79" s="107"/>
      <c r="H79" s="111">
        <v>3000000</v>
      </c>
      <c r="I79" s="88"/>
      <c r="J79" s="96">
        <v>234</v>
      </c>
      <c r="K79" s="88"/>
      <c r="L79" s="88"/>
    </row>
    <row r="80" spans="3:12">
      <c r="C80" s="87">
        <v>42438</v>
      </c>
      <c r="D80" s="88">
        <v>449772</v>
      </c>
      <c r="E80" s="88" t="s">
        <v>493</v>
      </c>
      <c r="F80" s="88"/>
      <c r="G80" s="107"/>
      <c r="H80" s="111">
        <v>700000</v>
      </c>
      <c r="I80" s="88"/>
      <c r="J80" s="96"/>
      <c r="K80" s="88"/>
      <c r="L80" s="88"/>
    </row>
    <row r="81" spans="3:13">
      <c r="C81" s="87">
        <v>42438</v>
      </c>
      <c r="D81" s="88">
        <v>449775</v>
      </c>
      <c r="E81" s="88" t="s">
        <v>496</v>
      </c>
      <c r="F81" s="88"/>
      <c r="G81" s="107"/>
      <c r="H81" s="111">
        <v>3595500</v>
      </c>
      <c r="I81" s="88"/>
      <c r="J81" s="96">
        <v>141</v>
      </c>
      <c r="K81" s="88"/>
      <c r="L81" s="88"/>
    </row>
    <row r="82" spans="3:13">
      <c r="C82" s="91">
        <v>42439</v>
      </c>
      <c r="D82" s="94">
        <v>14129446</v>
      </c>
      <c r="E82" s="88"/>
      <c r="F82" s="88"/>
      <c r="G82" s="106">
        <v>36429000</v>
      </c>
      <c r="H82" s="111"/>
      <c r="I82" s="88"/>
      <c r="J82" s="96"/>
      <c r="K82" s="88"/>
      <c r="L82" s="88"/>
    </row>
    <row r="83" spans="3:13">
      <c r="C83" s="87">
        <v>42439</v>
      </c>
      <c r="D83" s="88">
        <v>14117265</v>
      </c>
      <c r="E83" s="88"/>
      <c r="F83" s="88"/>
      <c r="G83" s="104">
        <v>52000</v>
      </c>
      <c r="H83" s="111"/>
      <c r="I83" s="88"/>
      <c r="J83" s="96"/>
      <c r="K83" s="88"/>
      <c r="L83" s="88"/>
      <c r="M83" s="55" t="s">
        <v>528</v>
      </c>
    </row>
    <row r="84" spans="3:13">
      <c r="C84" s="91">
        <v>42439</v>
      </c>
      <c r="D84" s="94">
        <v>14129427</v>
      </c>
      <c r="E84" s="88"/>
      <c r="F84" s="88"/>
      <c r="G84" s="106">
        <v>55853000</v>
      </c>
      <c r="H84" s="109"/>
      <c r="I84" s="89"/>
      <c r="J84" s="88"/>
      <c r="K84" s="92" t="s">
        <v>422</v>
      </c>
      <c r="L84" s="92" t="s">
        <v>422</v>
      </c>
    </row>
    <row r="85" spans="3:13">
      <c r="C85" s="91">
        <v>42439</v>
      </c>
      <c r="D85" s="94">
        <v>14708467</v>
      </c>
      <c r="E85" s="88"/>
      <c r="F85" s="88"/>
      <c r="G85" s="106">
        <v>253932000</v>
      </c>
      <c r="H85" s="109"/>
      <c r="I85" s="89"/>
      <c r="J85" s="88"/>
      <c r="K85" s="92" t="s">
        <v>422</v>
      </c>
      <c r="L85" s="92" t="s">
        <v>427</v>
      </c>
    </row>
    <row r="86" spans="3:13">
      <c r="C86" s="91">
        <v>42439</v>
      </c>
      <c r="D86" s="94">
        <v>14708468</v>
      </c>
      <c r="E86" s="88"/>
      <c r="F86" s="88"/>
      <c r="G86" s="106">
        <v>55458000</v>
      </c>
      <c r="H86" s="109"/>
      <c r="I86" s="89"/>
      <c r="J86" s="88"/>
      <c r="K86" s="92" t="s">
        <v>422</v>
      </c>
      <c r="L86" s="92" t="s">
        <v>427</v>
      </c>
    </row>
    <row r="87" spans="3:13">
      <c r="C87" s="91">
        <v>42439</v>
      </c>
      <c r="D87" s="94">
        <v>14705163</v>
      </c>
      <c r="E87" s="88"/>
      <c r="F87" s="88"/>
      <c r="G87" s="106">
        <v>58266000</v>
      </c>
      <c r="H87" s="110"/>
      <c r="I87" s="88"/>
      <c r="J87" s="88"/>
      <c r="K87" s="92" t="s">
        <v>422</v>
      </c>
      <c r="L87" s="92" t="s">
        <v>422</v>
      </c>
    </row>
    <row r="88" spans="3:13">
      <c r="C88" s="87">
        <v>42439</v>
      </c>
      <c r="D88" s="88">
        <v>449779</v>
      </c>
      <c r="E88" s="88" t="s">
        <v>499</v>
      </c>
      <c r="F88" s="88"/>
      <c r="G88" s="107"/>
      <c r="H88" s="111">
        <v>1355000</v>
      </c>
      <c r="I88" s="88"/>
      <c r="J88" s="96" t="s">
        <v>500</v>
      </c>
      <c r="K88" s="88"/>
      <c r="L88" s="88"/>
    </row>
    <row r="89" spans="3:13">
      <c r="C89" s="91">
        <v>42440</v>
      </c>
      <c r="D89" s="94">
        <v>14129428</v>
      </c>
      <c r="E89" s="88"/>
      <c r="F89" s="88"/>
      <c r="G89" s="106">
        <v>58435000</v>
      </c>
      <c r="H89" s="109"/>
      <c r="I89" s="89"/>
      <c r="J89" s="88"/>
      <c r="K89" s="92" t="s">
        <v>422</v>
      </c>
      <c r="L89" s="92" t="s">
        <v>422</v>
      </c>
    </row>
    <row r="90" spans="3:13">
      <c r="C90" s="91">
        <v>42440</v>
      </c>
      <c r="D90" s="94">
        <v>14129429</v>
      </c>
      <c r="E90" s="88"/>
      <c r="F90" s="88"/>
      <c r="G90" s="106">
        <v>56249500</v>
      </c>
      <c r="H90" s="109"/>
      <c r="I90" s="89"/>
      <c r="J90" s="88"/>
      <c r="K90" s="92" t="s">
        <v>422</v>
      </c>
      <c r="L90" s="92" t="s">
        <v>422</v>
      </c>
    </row>
    <row r="91" spans="3:13">
      <c r="C91" s="91">
        <v>42440</v>
      </c>
      <c r="D91" s="94">
        <v>14705111</v>
      </c>
      <c r="E91" s="88"/>
      <c r="F91" s="88"/>
      <c r="G91" s="106">
        <v>41480000</v>
      </c>
      <c r="H91" s="110"/>
      <c r="I91" s="88"/>
      <c r="J91" s="88"/>
      <c r="K91" s="92" t="s">
        <v>422</v>
      </c>
      <c r="L91" s="92" t="s">
        <v>423</v>
      </c>
    </row>
    <row r="92" spans="3:13">
      <c r="C92" s="91">
        <v>42440</v>
      </c>
      <c r="D92" s="94">
        <v>14705112</v>
      </c>
      <c r="E92" s="88"/>
      <c r="F92" s="88"/>
      <c r="G92" s="106">
        <v>54630000</v>
      </c>
      <c r="H92" s="110"/>
      <c r="I92" s="88"/>
      <c r="J92" s="88"/>
      <c r="K92" s="92" t="s">
        <v>422</v>
      </c>
      <c r="L92" s="92" t="s">
        <v>423</v>
      </c>
    </row>
    <row r="93" spans="3:13">
      <c r="C93" s="91">
        <v>42440</v>
      </c>
      <c r="D93" s="94">
        <v>14129421</v>
      </c>
      <c r="E93" s="88"/>
      <c r="F93" s="88"/>
      <c r="G93" s="106">
        <v>59878863</v>
      </c>
      <c r="H93" s="110"/>
      <c r="I93" s="88"/>
      <c r="J93" s="88"/>
      <c r="K93" s="92" t="s">
        <v>422</v>
      </c>
      <c r="L93" s="92" t="s">
        <v>432</v>
      </c>
      <c r="M93" s="55" t="s">
        <v>525</v>
      </c>
    </row>
    <row r="94" spans="3:13">
      <c r="C94" s="91">
        <v>42440</v>
      </c>
      <c r="D94" s="94">
        <v>14705147</v>
      </c>
      <c r="E94" s="88"/>
      <c r="F94" s="88"/>
      <c r="G94" s="106">
        <v>69268163</v>
      </c>
      <c r="H94" s="110"/>
      <c r="I94" s="88"/>
      <c r="J94" s="88"/>
      <c r="K94" s="92"/>
      <c r="L94" s="92"/>
      <c r="M94" s="55" t="s">
        <v>528</v>
      </c>
    </row>
    <row r="95" spans="3:13">
      <c r="C95" s="87">
        <v>42440</v>
      </c>
      <c r="D95" s="88">
        <v>449782</v>
      </c>
      <c r="E95" s="88" t="s">
        <v>502</v>
      </c>
      <c r="F95" s="88"/>
      <c r="G95" s="107"/>
      <c r="H95" s="111">
        <v>350000</v>
      </c>
      <c r="I95" s="88"/>
      <c r="J95" s="96">
        <v>400</v>
      </c>
      <c r="K95" s="88"/>
      <c r="L95" s="88"/>
    </row>
    <row r="96" spans="3:13">
      <c r="C96" s="91">
        <v>42443</v>
      </c>
      <c r="D96" s="94">
        <v>14129448</v>
      </c>
      <c r="E96" s="88"/>
      <c r="F96" s="88"/>
      <c r="G96" s="106">
        <v>58381000</v>
      </c>
      <c r="H96" s="110"/>
      <c r="I96" s="88"/>
      <c r="J96" s="88"/>
      <c r="K96" s="92" t="s">
        <v>422</v>
      </c>
      <c r="L96" s="92" t="s">
        <v>422</v>
      </c>
    </row>
    <row r="97" spans="3:13">
      <c r="C97" s="91">
        <v>42443</v>
      </c>
      <c r="D97" s="94">
        <v>14129449</v>
      </c>
      <c r="E97" s="88"/>
      <c r="F97" s="88"/>
      <c r="G97" s="106">
        <v>56012500</v>
      </c>
      <c r="H97" s="110"/>
      <c r="I97" s="88"/>
      <c r="J97" s="88"/>
      <c r="K97" s="92" t="s">
        <v>422</v>
      </c>
      <c r="L97" s="92" t="s">
        <v>422</v>
      </c>
    </row>
    <row r="98" spans="3:13">
      <c r="C98" s="91">
        <v>42443</v>
      </c>
      <c r="D98" s="94">
        <v>14707506</v>
      </c>
      <c r="E98" s="88"/>
      <c r="F98" s="88"/>
      <c r="G98" s="106">
        <v>127287000</v>
      </c>
      <c r="H98" s="110"/>
      <c r="I98" s="88"/>
      <c r="J98" s="88"/>
      <c r="K98" s="92" t="s">
        <v>464</v>
      </c>
      <c r="L98" s="92" t="s">
        <v>427</v>
      </c>
    </row>
    <row r="99" spans="3:13">
      <c r="C99" s="91">
        <v>42443</v>
      </c>
      <c r="D99" s="94">
        <v>14129405</v>
      </c>
      <c r="E99" s="88"/>
      <c r="F99" s="88"/>
      <c r="G99" s="106">
        <v>20425000</v>
      </c>
      <c r="H99" s="110"/>
      <c r="I99" s="88"/>
      <c r="J99" s="88"/>
      <c r="K99" s="92" t="s">
        <v>422</v>
      </c>
      <c r="L99" s="92" t="s">
        <v>422</v>
      </c>
    </row>
    <row r="100" spans="3:13">
      <c r="C100" s="91">
        <v>42443</v>
      </c>
      <c r="D100" s="94">
        <v>14129406</v>
      </c>
      <c r="E100" s="88"/>
      <c r="F100" s="88"/>
      <c r="G100" s="106">
        <v>24425000</v>
      </c>
      <c r="H100" s="110"/>
      <c r="I100" s="88"/>
      <c r="J100" s="88"/>
      <c r="K100" s="92" t="s">
        <v>422</v>
      </c>
      <c r="L100" s="92" t="s">
        <v>422</v>
      </c>
    </row>
    <row r="101" spans="3:13">
      <c r="C101" s="91">
        <v>42443</v>
      </c>
      <c r="D101" s="94">
        <v>14129437</v>
      </c>
      <c r="E101" s="88"/>
      <c r="F101" s="88"/>
      <c r="G101" s="106">
        <v>55603000</v>
      </c>
      <c r="H101" s="110"/>
      <c r="I101" s="88"/>
      <c r="J101" s="88"/>
      <c r="K101" s="92" t="s">
        <v>464</v>
      </c>
      <c r="L101" s="92" t="s">
        <v>422</v>
      </c>
    </row>
    <row r="102" spans="3:13">
      <c r="C102" s="91">
        <v>42443</v>
      </c>
      <c r="D102" s="94">
        <v>14129385</v>
      </c>
      <c r="E102" s="88"/>
      <c r="F102" s="88"/>
      <c r="G102" s="106">
        <v>25190000</v>
      </c>
      <c r="H102" s="110"/>
      <c r="I102" s="88"/>
      <c r="J102" s="88"/>
      <c r="K102" s="92" t="s">
        <v>422</v>
      </c>
      <c r="L102" s="92" t="s">
        <v>422</v>
      </c>
    </row>
    <row r="103" spans="3:13">
      <c r="C103" s="87">
        <v>42443</v>
      </c>
      <c r="D103" s="88">
        <v>449783</v>
      </c>
      <c r="E103" s="88" t="s">
        <v>503</v>
      </c>
      <c r="F103" s="88"/>
      <c r="G103" s="107"/>
      <c r="H103" s="111">
        <v>2587768</v>
      </c>
      <c r="I103" s="88"/>
      <c r="J103" s="96"/>
      <c r="K103" s="88"/>
      <c r="L103" s="88"/>
    </row>
    <row r="104" spans="3:13">
      <c r="C104" s="87">
        <v>42443</v>
      </c>
      <c r="D104" s="88">
        <v>449784</v>
      </c>
      <c r="E104" s="88" t="s">
        <v>482</v>
      </c>
      <c r="F104" s="88"/>
      <c r="G104" s="107"/>
      <c r="H104" s="111">
        <v>701850560</v>
      </c>
      <c r="I104" s="88"/>
      <c r="J104" s="96">
        <v>1477</v>
      </c>
      <c r="K104" s="88"/>
      <c r="L104" s="88"/>
    </row>
    <row r="105" spans="3:13">
      <c r="C105" s="87">
        <v>42443</v>
      </c>
      <c r="D105" s="97">
        <v>449785</v>
      </c>
      <c r="E105" s="97" t="s">
        <v>504</v>
      </c>
      <c r="F105" s="88"/>
      <c r="G105" s="107"/>
      <c r="H105" s="111">
        <v>1320000</v>
      </c>
      <c r="I105" s="88"/>
      <c r="J105" s="96" t="s">
        <v>505</v>
      </c>
      <c r="K105" s="88"/>
      <c r="L105" s="88"/>
    </row>
    <row r="106" spans="3:13">
      <c r="C106" s="91">
        <v>42445</v>
      </c>
      <c r="D106" s="94">
        <v>14707797</v>
      </c>
      <c r="E106" s="88"/>
      <c r="F106" s="88"/>
      <c r="G106" s="106">
        <v>35100000</v>
      </c>
      <c r="H106" s="110"/>
      <c r="I106" s="88"/>
      <c r="J106" s="88"/>
      <c r="K106" s="92" t="s">
        <v>422</v>
      </c>
      <c r="L106" s="92" t="s">
        <v>427</v>
      </c>
    </row>
    <row r="107" spans="3:13">
      <c r="C107" s="91">
        <v>42445</v>
      </c>
      <c r="D107" s="94">
        <v>14705120</v>
      </c>
      <c r="E107" s="88"/>
      <c r="F107" s="88"/>
      <c r="G107" s="106">
        <v>111730000</v>
      </c>
      <c r="H107" s="110"/>
      <c r="I107" s="88"/>
      <c r="J107" s="88"/>
      <c r="K107" s="92" t="s">
        <v>422</v>
      </c>
      <c r="L107" s="92" t="s">
        <v>423</v>
      </c>
    </row>
    <row r="108" spans="3:13">
      <c r="C108" s="91">
        <v>42445</v>
      </c>
      <c r="D108" s="94">
        <v>14707796</v>
      </c>
      <c r="E108" s="88"/>
      <c r="F108" s="88"/>
      <c r="G108" s="106">
        <v>115481000</v>
      </c>
      <c r="H108" s="110"/>
      <c r="I108" s="88"/>
      <c r="J108" s="88"/>
      <c r="K108" s="92" t="s">
        <v>422</v>
      </c>
      <c r="L108" s="92" t="s">
        <v>427</v>
      </c>
    </row>
    <row r="109" spans="3:13">
      <c r="C109" s="91">
        <v>42445</v>
      </c>
      <c r="D109" s="94">
        <v>14129447</v>
      </c>
      <c r="E109" s="88"/>
      <c r="F109" s="88"/>
      <c r="G109" s="106">
        <v>112200000</v>
      </c>
      <c r="H109" s="110"/>
      <c r="I109" s="88"/>
      <c r="J109" s="88"/>
      <c r="K109" s="92" t="s">
        <v>422</v>
      </c>
      <c r="L109" s="92" t="s">
        <v>423</v>
      </c>
    </row>
    <row r="110" spans="3:13">
      <c r="C110" s="91">
        <v>42445</v>
      </c>
      <c r="D110" s="94">
        <v>530945</v>
      </c>
      <c r="E110" s="88"/>
      <c r="F110" s="88"/>
      <c r="G110" s="106">
        <v>4600000</v>
      </c>
      <c r="H110" s="110"/>
      <c r="I110" s="88"/>
      <c r="J110" s="88"/>
      <c r="K110" s="92"/>
      <c r="L110" s="92"/>
      <c r="M110" s="55" t="s">
        <v>529</v>
      </c>
    </row>
    <row r="111" spans="3:13">
      <c r="C111" s="87">
        <v>42445</v>
      </c>
      <c r="D111" s="88">
        <v>449773</v>
      </c>
      <c r="E111" s="88" t="s">
        <v>494</v>
      </c>
      <c r="F111" s="88"/>
      <c r="G111" s="107"/>
      <c r="H111" s="111">
        <v>900000</v>
      </c>
      <c r="I111" s="88"/>
      <c r="J111" s="96">
        <v>736</v>
      </c>
      <c r="K111" s="88"/>
      <c r="L111" s="88"/>
    </row>
    <row r="112" spans="3:13">
      <c r="C112" s="98">
        <v>42445</v>
      </c>
      <c r="D112" s="97">
        <v>449787</v>
      </c>
      <c r="E112" s="97" t="s">
        <v>470</v>
      </c>
      <c r="F112" s="88"/>
      <c r="G112" s="107"/>
      <c r="H112" s="111">
        <v>370070</v>
      </c>
      <c r="I112" s="88"/>
      <c r="J112" s="96" t="s">
        <v>506</v>
      </c>
      <c r="K112" s="88"/>
      <c r="L112" s="88"/>
    </row>
    <row r="113" spans="3:12">
      <c r="C113" s="98">
        <v>42445</v>
      </c>
      <c r="D113" s="97">
        <v>449788</v>
      </c>
      <c r="E113" s="97" t="s">
        <v>482</v>
      </c>
      <c r="F113" s="88"/>
      <c r="G113" s="107"/>
      <c r="H113" s="111">
        <v>995209000</v>
      </c>
      <c r="I113" s="88"/>
      <c r="J113" s="96">
        <v>1490</v>
      </c>
      <c r="K113" s="88"/>
      <c r="L113" s="88"/>
    </row>
    <row r="114" spans="3:12">
      <c r="C114" s="91">
        <v>42446</v>
      </c>
      <c r="D114" s="94">
        <v>1412942</v>
      </c>
      <c r="E114" s="88"/>
      <c r="F114" s="88"/>
      <c r="G114" s="106">
        <v>58844000</v>
      </c>
      <c r="H114" s="110"/>
      <c r="I114" s="88"/>
      <c r="J114" s="88"/>
      <c r="K114" s="92" t="s">
        <v>422</v>
      </c>
      <c r="L114" s="92" t="s">
        <v>422</v>
      </c>
    </row>
    <row r="115" spans="3:12">
      <c r="C115" s="91">
        <v>42446</v>
      </c>
      <c r="D115" s="94">
        <v>14129436</v>
      </c>
      <c r="E115" s="88"/>
      <c r="F115" s="88"/>
      <c r="G115" s="106">
        <v>59447000</v>
      </c>
      <c r="H115" s="110"/>
      <c r="I115" s="88"/>
      <c r="J115" s="88"/>
      <c r="K115" s="92" t="s">
        <v>422</v>
      </c>
      <c r="L115" s="92" t="s">
        <v>422</v>
      </c>
    </row>
    <row r="116" spans="3:12">
      <c r="C116" s="91">
        <v>42446</v>
      </c>
      <c r="D116" s="94">
        <v>14705121</v>
      </c>
      <c r="E116" s="88"/>
      <c r="F116" s="88"/>
      <c r="G116" s="106">
        <v>55450000</v>
      </c>
      <c r="H116" s="110"/>
      <c r="I116" s="88"/>
      <c r="J116" s="88"/>
      <c r="K116" s="92" t="s">
        <v>422</v>
      </c>
      <c r="L116" s="92" t="s">
        <v>423</v>
      </c>
    </row>
    <row r="117" spans="3:12">
      <c r="C117" s="98">
        <v>42446</v>
      </c>
      <c r="D117" s="97">
        <v>449789</v>
      </c>
      <c r="E117" s="97" t="s">
        <v>507</v>
      </c>
      <c r="F117" s="88"/>
      <c r="G117" s="107"/>
      <c r="H117" s="111">
        <v>1600000</v>
      </c>
      <c r="I117" s="88"/>
      <c r="J117" s="96"/>
      <c r="K117" s="88"/>
      <c r="L117" s="88"/>
    </row>
    <row r="118" spans="3:12">
      <c r="C118" s="91">
        <v>42447</v>
      </c>
      <c r="D118" s="94">
        <v>14129407</v>
      </c>
      <c r="E118" s="88"/>
      <c r="F118" s="88"/>
      <c r="G118" s="106">
        <v>19400000</v>
      </c>
      <c r="H118" s="110"/>
      <c r="I118" s="88"/>
      <c r="J118" s="88"/>
      <c r="K118" s="92" t="s">
        <v>422</v>
      </c>
      <c r="L118" s="92" t="s">
        <v>422</v>
      </c>
    </row>
    <row r="119" spans="3:12">
      <c r="C119" s="91">
        <v>42447</v>
      </c>
      <c r="D119" s="94">
        <v>14705123</v>
      </c>
      <c r="E119" s="88"/>
      <c r="F119" s="88"/>
      <c r="G119" s="106">
        <v>19475000</v>
      </c>
      <c r="H119" s="110"/>
      <c r="I119" s="88"/>
      <c r="J119" s="88"/>
      <c r="K119" s="92" t="s">
        <v>422</v>
      </c>
      <c r="L119" s="92" t="s">
        <v>423</v>
      </c>
    </row>
    <row r="120" spans="3:12">
      <c r="C120" s="91">
        <v>42447</v>
      </c>
      <c r="D120" s="94">
        <v>14705177</v>
      </c>
      <c r="E120" s="88"/>
      <c r="F120" s="88"/>
      <c r="G120" s="106">
        <v>20500000</v>
      </c>
      <c r="H120" s="110"/>
      <c r="I120" s="88"/>
      <c r="J120" s="88"/>
      <c r="K120" s="92" t="s">
        <v>422</v>
      </c>
      <c r="L120" s="92" t="s">
        <v>423</v>
      </c>
    </row>
    <row r="121" spans="3:12">
      <c r="C121" s="91">
        <v>42447</v>
      </c>
      <c r="D121" s="94">
        <v>14705113</v>
      </c>
      <c r="E121" s="88"/>
      <c r="F121" s="88"/>
      <c r="G121" s="106">
        <v>46760500</v>
      </c>
      <c r="H121" s="110"/>
      <c r="I121" s="88"/>
      <c r="J121" s="88"/>
      <c r="K121" s="92" t="s">
        <v>422</v>
      </c>
      <c r="L121" s="92" t="s">
        <v>423</v>
      </c>
    </row>
    <row r="122" spans="3:12">
      <c r="C122" s="91">
        <v>42447</v>
      </c>
      <c r="D122" s="94">
        <v>14705162</v>
      </c>
      <c r="E122" s="88"/>
      <c r="F122" s="88"/>
      <c r="G122" s="106">
        <v>19425000</v>
      </c>
      <c r="H122" s="110"/>
      <c r="I122" s="88"/>
      <c r="J122" s="88"/>
      <c r="K122" s="92" t="s">
        <v>422</v>
      </c>
      <c r="L122" s="92" t="s">
        <v>432</v>
      </c>
    </row>
    <row r="123" spans="3:12">
      <c r="C123" s="91">
        <v>42450</v>
      </c>
      <c r="D123" s="94">
        <v>1475794</v>
      </c>
      <c r="E123" s="88"/>
      <c r="F123" s="88"/>
      <c r="G123" s="106">
        <v>114698500</v>
      </c>
      <c r="H123" s="110"/>
      <c r="I123" s="88"/>
      <c r="J123" s="88"/>
      <c r="K123" s="92" t="s">
        <v>422</v>
      </c>
      <c r="L123" s="92" t="s">
        <v>422</v>
      </c>
    </row>
    <row r="124" spans="3:12">
      <c r="C124" s="91">
        <v>42450</v>
      </c>
      <c r="D124" s="94">
        <v>14708819</v>
      </c>
      <c r="E124" s="88"/>
      <c r="F124" s="88"/>
      <c r="G124" s="106">
        <v>275841000</v>
      </c>
      <c r="H124" s="112"/>
      <c r="I124" s="88"/>
      <c r="J124" s="88"/>
      <c r="K124" s="92" t="s">
        <v>422</v>
      </c>
      <c r="L124" s="92" t="s">
        <v>427</v>
      </c>
    </row>
    <row r="125" spans="3:12">
      <c r="C125" s="91">
        <v>42450</v>
      </c>
      <c r="D125" s="94">
        <v>14129423</v>
      </c>
      <c r="E125" s="88"/>
      <c r="F125" s="88"/>
      <c r="G125" s="106">
        <v>25190000</v>
      </c>
      <c r="H125" s="110"/>
      <c r="I125" s="88"/>
      <c r="J125" s="88"/>
      <c r="K125" s="92" t="s">
        <v>422</v>
      </c>
      <c r="L125" s="92" t="s">
        <v>425</v>
      </c>
    </row>
    <row r="126" spans="3:12">
      <c r="C126" s="91">
        <v>42450</v>
      </c>
      <c r="D126" s="94">
        <v>14129408</v>
      </c>
      <c r="E126" s="88"/>
      <c r="F126" s="88"/>
      <c r="G126" s="106">
        <v>20675000</v>
      </c>
      <c r="H126" s="110"/>
      <c r="I126" s="88"/>
      <c r="J126" s="88"/>
      <c r="K126" s="92" t="s">
        <v>422</v>
      </c>
      <c r="L126" s="92" t="s">
        <v>422</v>
      </c>
    </row>
    <row r="127" spans="3:12">
      <c r="C127" s="91">
        <v>42450</v>
      </c>
      <c r="D127" s="94">
        <v>14705179</v>
      </c>
      <c r="E127" s="88"/>
      <c r="F127" s="88"/>
      <c r="G127" s="106">
        <v>20675000</v>
      </c>
      <c r="H127" s="110"/>
      <c r="I127" s="88"/>
      <c r="J127" s="88"/>
      <c r="K127" s="92" t="s">
        <v>422</v>
      </c>
      <c r="L127" s="92" t="s">
        <v>422</v>
      </c>
    </row>
    <row r="128" spans="3:12">
      <c r="C128" s="91">
        <v>42450</v>
      </c>
      <c r="D128" s="94">
        <v>14705124</v>
      </c>
      <c r="E128" s="88"/>
      <c r="F128" s="88"/>
      <c r="G128" s="106">
        <v>15210000</v>
      </c>
      <c r="H128" s="110"/>
      <c r="I128" s="88"/>
      <c r="J128" s="88"/>
      <c r="K128" s="92" t="s">
        <v>422</v>
      </c>
      <c r="L128" s="92" t="s">
        <v>423</v>
      </c>
    </row>
    <row r="129" spans="3:13">
      <c r="C129" s="91">
        <v>42450</v>
      </c>
      <c r="D129" s="94">
        <v>14705125</v>
      </c>
      <c r="E129" s="88"/>
      <c r="F129" s="88"/>
      <c r="G129" s="106">
        <v>14534000</v>
      </c>
      <c r="H129" s="110"/>
      <c r="I129" s="88"/>
      <c r="J129" s="88"/>
      <c r="K129" s="92" t="s">
        <v>422</v>
      </c>
      <c r="L129" s="92" t="s">
        <v>423</v>
      </c>
    </row>
    <row r="130" spans="3:13">
      <c r="C130" s="91">
        <v>42450</v>
      </c>
      <c r="D130" s="94">
        <v>14705126</v>
      </c>
      <c r="E130" s="88"/>
      <c r="F130" s="88"/>
      <c r="G130" s="106">
        <v>27972000</v>
      </c>
      <c r="H130" s="110"/>
      <c r="I130" s="88"/>
      <c r="J130" s="88"/>
      <c r="K130" s="92" t="s">
        <v>422</v>
      </c>
      <c r="L130" s="92" t="s">
        <v>423</v>
      </c>
    </row>
    <row r="131" spans="3:13">
      <c r="C131" s="91">
        <v>42450</v>
      </c>
      <c r="D131" s="94">
        <v>14705178</v>
      </c>
      <c r="E131" s="88"/>
      <c r="F131" s="88"/>
      <c r="G131" s="106">
        <v>61703863</v>
      </c>
      <c r="H131" s="110"/>
      <c r="I131" s="88"/>
      <c r="J131" s="88"/>
      <c r="K131" s="92" t="s">
        <v>422</v>
      </c>
      <c r="L131" s="92" t="s">
        <v>432</v>
      </c>
    </row>
    <row r="132" spans="3:13">
      <c r="C132" s="91">
        <v>42450</v>
      </c>
      <c r="D132" s="92">
        <v>14705132</v>
      </c>
      <c r="E132" s="88"/>
      <c r="F132" s="88"/>
      <c r="G132" s="105">
        <v>25190000</v>
      </c>
      <c r="H132" s="110"/>
      <c r="I132" s="88"/>
      <c r="J132" s="88"/>
      <c r="K132" s="92" t="s">
        <v>422</v>
      </c>
      <c r="L132" s="92" t="s">
        <v>422</v>
      </c>
    </row>
    <row r="133" spans="3:13">
      <c r="C133" s="91">
        <v>42451</v>
      </c>
      <c r="D133" s="92">
        <v>391130</v>
      </c>
      <c r="E133" s="88"/>
      <c r="F133" s="88"/>
      <c r="G133" s="105">
        <v>56568000</v>
      </c>
      <c r="H133" s="109"/>
      <c r="I133" s="89"/>
      <c r="J133" s="88"/>
      <c r="K133" s="92" t="s">
        <v>422</v>
      </c>
      <c r="L133" s="92" t="s">
        <v>422</v>
      </c>
      <c r="M133" s="55" t="s">
        <v>527</v>
      </c>
    </row>
    <row r="134" spans="3:13">
      <c r="C134" s="91"/>
      <c r="D134" s="92">
        <v>983961</v>
      </c>
      <c r="E134" s="88"/>
      <c r="F134" s="88"/>
      <c r="G134" s="105">
        <v>57075000</v>
      </c>
      <c r="H134" s="109"/>
      <c r="I134" s="89"/>
      <c r="J134" s="88"/>
      <c r="K134" s="92"/>
      <c r="L134" s="92"/>
      <c r="M134" s="55" t="s">
        <v>527</v>
      </c>
    </row>
    <row r="135" spans="3:13">
      <c r="C135" s="91">
        <v>42451</v>
      </c>
      <c r="D135" s="92">
        <v>13721511</v>
      </c>
      <c r="E135" s="88"/>
      <c r="F135" s="88"/>
      <c r="G135" s="105">
        <v>113643000</v>
      </c>
      <c r="H135" s="109"/>
      <c r="I135" s="89"/>
      <c r="J135" s="88"/>
      <c r="K135" s="92"/>
      <c r="L135" s="92"/>
      <c r="M135" s="55" t="s">
        <v>527</v>
      </c>
    </row>
    <row r="136" spans="3:13">
      <c r="C136" s="91">
        <v>42451</v>
      </c>
      <c r="D136" s="94">
        <v>14129410</v>
      </c>
      <c r="E136" s="88"/>
      <c r="F136" s="88"/>
      <c r="G136" s="106">
        <v>60136000</v>
      </c>
      <c r="H136" s="110"/>
      <c r="I136" s="88"/>
      <c r="J136" s="88"/>
      <c r="K136" s="92" t="s">
        <v>422</v>
      </c>
      <c r="L136" s="92" t="s">
        <v>422</v>
      </c>
    </row>
    <row r="137" spans="3:13">
      <c r="C137" s="91">
        <v>42451</v>
      </c>
      <c r="D137" s="94">
        <v>14129439</v>
      </c>
      <c r="E137" s="88"/>
      <c r="F137" s="88"/>
      <c r="G137" s="106">
        <v>123925000</v>
      </c>
      <c r="H137" s="112"/>
      <c r="I137" s="88"/>
      <c r="J137" s="88"/>
      <c r="K137" s="92" t="s">
        <v>465</v>
      </c>
      <c r="L137" s="92" t="s">
        <v>427</v>
      </c>
      <c r="M137" s="55" t="s">
        <v>525</v>
      </c>
    </row>
    <row r="138" spans="3:13">
      <c r="C138" s="91">
        <v>42451</v>
      </c>
      <c r="D138" s="92">
        <v>14705161</v>
      </c>
      <c r="E138" s="88"/>
      <c r="F138" s="88"/>
      <c r="G138" s="105">
        <v>121950000</v>
      </c>
      <c r="H138" s="110"/>
      <c r="I138" s="88"/>
      <c r="J138" s="88"/>
      <c r="K138" s="92" t="s">
        <v>422</v>
      </c>
      <c r="L138" s="92" t="s">
        <v>423</v>
      </c>
    </row>
    <row r="139" spans="3:13">
      <c r="C139" s="98">
        <v>42451</v>
      </c>
      <c r="D139" s="97">
        <v>449794</v>
      </c>
      <c r="E139" s="97" t="s">
        <v>482</v>
      </c>
      <c r="F139" s="88"/>
      <c r="G139" s="107"/>
      <c r="H139" s="111">
        <v>1170088000</v>
      </c>
      <c r="I139" s="88"/>
      <c r="J139" s="96" t="s">
        <v>509</v>
      </c>
      <c r="K139" s="88"/>
      <c r="L139" s="88"/>
    </row>
    <row r="140" spans="3:13">
      <c r="C140" s="91">
        <v>42452</v>
      </c>
      <c r="D140" s="94">
        <v>14705127</v>
      </c>
      <c r="E140" s="88"/>
      <c r="F140" s="88"/>
      <c r="G140" s="106">
        <v>51714000</v>
      </c>
      <c r="H140" s="110"/>
      <c r="I140" s="88"/>
      <c r="J140" s="88"/>
      <c r="K140" s="92" t="s">
        <v>422</v>
      </c>
      <c r="L140" s="92" t="s">
        <v>423</v>
      </c>
    </row>
    <row r="141" spans="3:13">
      <c r="C141" s="91">
        <v>42452</v>
      </c>
      <c r="D141" s="92">
        <v>14823595</v>
      </c>
      <c r="E141" s="88"/>
      <c r="F141" s="88"/>
      <c r="G141" s="105">
        <v>60253863</v>
      </c>
      <c r="H141" s="110"/>
      <c r="I141" s="88"/>
      <c r="J141" s="88"/>
      <c r="K141" s="88" t="s">
        <v>422</v>
      </c>
      <c r="L141" s="88" t="s">
        <v>467</v>
      </c>
      <c r="M141" s="55" t="s">
        <v>525</v>
      </c>
    </row>
    <row r="142" spans="3:13">
      <c r="C142" s="98">
        <v>42452</v>
      </c>
      <c r="D142" s="97">
        <v>449790</v>
      </c>
      <c r="E142" s="97" t="s">
        <v>508</v>
      </c>
      <c r="F142" s="88"/>
      <c r="G142" s="107"/>
      <c r="H142" s="111">
        <v>320000</v>
      </c>
      <c r="I142" s="88"/>
      <c r="J142" s="96"/>
      <c r="K142" s="88"/>
      <c r="L142" s="88"/>
    </row>
    <row r="143" spans="3:13">
      <c r="C143" s="91">
        <v>42457</v>
      </c>
      <c r="D143" s="94">
        <v>14705128</v>
      </c>
      <c r="E143" s="88"/>
      <c r="F143" s="88"/>
      <c r="G143" s="106">
        <v>55003500</v>
      </c>
      <c r="H143" s="110"/>
      <c r="I143" s="88"/>
      <c r="J143" s="88"/>
      <c r="K143" s="92" t="s">
        <v>422</v>
      </c>
      <c r="L143" s="92" t="s">
        <v>423</v>
      </c>
    </row>
    <row r="144" spans="3:13">
      <c r="C144" s="91">
        <v>42457</v>
      </c>
      <c r="D144" s="94">
        <v>14705129</v>
      </c>
      <c r="E144" s="88"/>
      <c r="F144" s="88"/>
      <c r="G144" s="106">
        <v>17482500</v>
      </c>
      <c r="H144" s="110"/>
      <c r="I144" s="88"/>
      <c r="J144" s="88"/>
      <c r="K144" s="92" t="s">
        <v>422</v>
      </c>
      <c r="L144" s="92" t="s">
        <v>423</v>
      </c>
    </row>
    <row r="145" spans="3:12">
      <c r="C145" s="91">
        <v>42457</v>
      </c>
      <c r="D145" s="94">
        <v>14705130</v>
      </c>
      <c r="E145" s="88"/>
      <c r="F145" s="88"/>
      <c r="G145" s="106">
        <v>57990500</v>
      </c>
      <c r="H145" s="110"/>
      <c r="I145" s="88"/>
      <c r="J145" s="88"/>
      <c r="K145" s="92" t="s">
        <v>422</v>
      </c>
      <c r="L145" s="92" t="s">
        <v>466</v>
      </c>
    </row>
    <row r="146" spans="3:12">
      <c r="C146" s="91">
        <v>42457</v>
      </c>
      <c r="D146" s="94">
        <v>14705131</v>
      </c>
      <c r="E146" s="88"/>
      <c r="F146" s="88"/>
      <c r="G146" s="106">
        <v>45387000</v>
      </c>
      <c r="H146" s="110"/>
      <c r="I146" s="88"/>
      <c r="J146" s="88"/>
      <c r="K146" s="92" t="s">
        <v>422</v>
      </c>
      <c r="L146" s="92" t="s">
        <v>423</v>
      </c>
    </row>
    <row r="147" spans="3:12">
      <c r="C147" s="91">
        <v>42457</v>
      </c>
      <c r="D147" s="92">
        <v>14705169</v>
      </c>
      <c r="E147" s="88"/>
      <c r="F147" s="88"/>
      <c r="G147" s="105">
        <v>23746000</v>
      </c>
      <c r="H147" s="110"/>
      <c r="I147" s="88"/>
      <c r="J147" s="88"/>
      <c r="K147" s="92" t="s">
        <v>422</v>
      </c>
      <c r="L147" s="92" t="s">
        <v>422</v>
      </c>
    </row>
    <row r="148" spans="3:12">
      <c r="C148" s="91">
        <v>42457</v>
      </c>
      <c r="D148" s="92">
        <v>14705168</v>
      </c>
      <c r="E148" s="88"/>
      <c r="F148" s="88"/>
      <c r="G148" s="105">
        <v>21836000</v>
      </c>
      <c r="H148" s="110"/>
      <c r="I148" s="88"/>
      <c r="J148" s="88"/>
      <c r="K148" s="92" t="s">
        <v>422</v>
      </c>
      <c r="L148" s="92" t="s">
        <v>422</v>
      </c>
    </row>
    <row r="149" spans="3:12">
      <c r="C149" s="91">
        <v>42457</v>
      </c>
      <c r="D149" s="92">
        <v>14129440</v>
      </c>
      <c r="E149" s="88"/>
      <c r="F149" s="88"/>
      <c r="G149" s="104">
        <v>19425000</v>
      </c>
      <c r="H149" s="110"/>
      <c r="I149" s="88"/>
      <c r="J149" s="88"/>
      <c r="K149" s="92" t="s">
        <v>422</v>
      </c>
      <c r="L149" s="92" t="s">
        <v>425</v>
      </c>
    </row>
    <row r="150" spans="3:12">
      <c r="C150" s="98">
        <v>42457</v>
      </c>
      <c r="D150" s="97">
        <v>449798</v>
      </c>
      <c r="E150" s="97" t="s">
        <v>511</v>
      </c>
      <c r="F150" s="88"/>
      <c r="G150" s="107"/>
      <c r="H150" s="111">
        <v>3000000</v>
      </c>
      <c r="I150" s="88"/>
      <c r="J150" s="96">
        <v>129</v>
      </c>
      <c r="K150" s="88"/>
      <c r="L150" s="88"/>
    </row>
    <row r="151" spans="3:12">
      <c r="C151" s="91">
        <v>42458</v>
      </c>
      <c r="D151" s="94">
        <v>14705143</v>
      </c>
      <c r="E151" s="88"/>
      <c r="F151" s="88"/>
      <c r="G151" s="106">
        <v>38107000</v>
      </c>
      <c r="H151" s="110"/>
      <c r="I151" s="88"/>
      <c r="J151" s="88"/>
      <c r="K151" s="92" t="s">
        <v>422</v>
      </c>
      <c r="L151" s="92" t="s">
        <v>422</v>
      </c>
    </row>
    <row r="152" spans="3:12">
      <c r="C152" s="91">
        <v>42458</v>
      </c>
      <c r="D152" s="94">
        <v>14129438</v>
      </c>
      <c r="E152" s="88"/>
      <c r="F152" s="88"/>
      <c r="G152" s="106">
        <v>62345000</v>
      </c>
      <c r="H152" s="110"/>
      <c r="I152" s="88"/>
      <c r="J152" s="88"/>
      <c r="K152" s="92" t="s">
        <v>422</v>
      </c>
      <c r="L152" s="92" t="s">
        <v>422</v>
      </c>
    </row>
    <row r="153" spans="3:12">
      <c r="C153" s="91">
        <v>42458</v>
      </c>
      <c r="D153" s="94">
        <v>14822296</v>
      </c>
      <c r="E153" s="88"/>
      <c r="F153" s="88"/>
      <c r="G153" s="106">
        <v>105028000</v>
      </c>
      <c r="H153" s="112"/>
      <c r="I153" s="88"/>
      <c r="J153" s="88"/>
      <c r="K153" s="92" t="s">
        <v>465</v>
      </c>
      <c r="L153" s="92" t="s">
        <v>427</v>
      </c>
    </row>
    <row r="154" spans="3:12">
      <c r="C154" s="87">
        <v>42458</v>
      </c>
      <c r="D154" s="88">
        <v>449762</v>
      </c>
      <c r="E154" s="88" t="s">
        <v>481</v>
      </c>
      <c r="F154" s="88"/>
      <c r="G154" s="107"/>
      <c r="H154" s="111">
        <v>792000</v>
      </c>
      <c r="I154" s="88"/>
      <c r="J154" s="96"/>
      <c r="K154" s="88"/>
      <c r="L154" s="88"/>
    </row>
    <row r="155" spans="3:12">
      <c r="C155" s="98">
        <v>42458</v>
      </c>
      <c r="D155" s="97">
        <v>449801</v>
      </c>
      <c r="E155" s="97" t="s">
        <v>514</v>
      </c>
      <c r="F155" s="88"/>
      <c r="G155" s="107"/>
      <c r="H155" s="111">
        <v>1870000</v>
      </c>
      <c r="I155" s="88"/>
      <c r="J155" s="96">
        <v>926</v>
      </c>
      <c r="K155" s="88"/>
      <c r="L155" s="88"/>
    </row>
    <row r="156" spans="3:12">
      <c r="C156" s="98">
        <v>42458</v>
      </c>
      <c r="D156" s="97">
        <v>449804</v>
      </c>
      <c r="E156" s="97" t="s">
        <v>515</v>
      </c>
      <c r="F156" s="88"/>
      <c r="G156" s="107"/>
      <c r="H156" s="111">
        <v>572000</v>
      </c>
      <c r="I156" s="88"/>
      <c r="J156" s="96" t="s">
        <v>516</v>
      </c>
      <c r="K156" s="88"/>
      <c r="L156" s="88"/>
    </row>
    <row r="157" spans="3:12">
      <c r="C157" s="91">
        <v>42459</v>
      </c>
      <c r="D157" s="92">
        <v>14129424</v>
      </c>
      <c r="E157" s="88"/>
      <c r="F157" s="88"/>
      <c r="G157" s="104">
        <v>25190000</v>
      </c>
      <c r="H157" s="110"/>
      <c r="I157" s="88"/>
      <c r="J157" s="88"/>
      <c r="K157" s="92" t="s">
        <v>422</v>
      </c>
      <c r="L157" s="92" t="s">
        <v>422</v>
      </c>
    </row>
    <row r="158" spans="3:12">
      <c r="C158" s="98">
        <v>42459</v>
      </c>
      <c r="D158" s="97">
        <v>449797</v>
      </c>
      <c r="E158" s="97" t="s">
        <v>510</v>
      </c>
      <c r="F158" s="88"/>
      <c r="G158" s="107"/>
      <c r="H158" s="111">
        <v>3000000</v>
      </c>
      <c r="I158" s="88"/>
      <c r="J158" s="96">
        <v>423</v>
      </c>
      <c r="K158" s="88"/>
      <c r="L158" s="88"/>
    </row>
    <row r="159" spans="3:12">
      <c r="C159" s="98">
        <v>42459</v>
      </c>
      <c r="D159" s="97">
        <v>449799</v>
      </c>
      <c r="E159" s="97" t="s">
        <v>512</v>
      </c>
      <c r="F159" s="88"/>
      <c r="G159" s="107"/>
      <c r="H159" s="111">
        <v>6000000</v>
      </c>
      <c r="I159" s="88"/>
      <c r="J159" s="96" t="s">
        <v>513</v>
      </c>
      <c r="K159" s="88"/>
      <c r="L159" s="88"/>
    </row>
    <row r="160" spans="3:12">
      <c r="C160" s="98">
        <v>42459</v>
      </c>
      <c r="D160" s="97">
        <v>449805</v>
      </c>
      <c r="E160" s="97" t="s">
        <v>517</v>
      </c>
      <c r="F160" s="88"/>
      <c r="G160" s="107"/>
      <c r="H160" s="111">
        <v>3140000</v>
      </c>
      <c r="I160" s="88"/>
      <c r="J160" s="96"/>
      <c r="K160" s="88"/>
      <c r="L160" s="88"/>
    </row>
    <row r="161" spans="3:12">
      <c r="C161" s="98">
        <v>42459</v>
      </c>
      <c r="D161" s="97">
        <v>449806</v>
      </c>
      <c r="E161" s="97" t="s">
        <v>518</v>
      </c>
      <c r="F161" s="88"/>
      <c r="G161" s="107"/>
      <c r="H161" s="111">
        <v>1659890</v>
      </c>
      <c r="I161" s="88"/>
      <c r="J161" s="96"/>
      <c r="K161" s="88"/>
      <c r="L161" s="88"/>
    </row>
    <row r="162" spans="3:12">
      <c r="C162" s="87">
        <v>42459</v>
      </c>
      <c r="D162" s="88">
        <v>761186</v>
      </c>
      <c r="E162" s="88"/>
      <c r="F162" s="88"/>
      <c r="G162" s="107"/>
      <c r="H162" s="111">
        <v>2000000</v>
      </c>
      <c r="I162" s="88"/>
      <c r="J162" s="96"/>
      <c r="K162" s="88"/>
      <c r="L162" s="88"/>
    </row>
    <row r="163" spans="3:12">
      <c r="C163" s="87">
        <v>42459</v>
      </c>
      <c r="D163" s="88">
        <v>761188</v>
      </c>
      <c r="E163" s="88"/>
      <c r="F163" s="88"/>
      <c r="G163" s="107"/>
      <c r="H163" s="111">
        <v>1117500</v>
      </c>
      <c r="I163" s="88"/>
      <c r="J163" s="96"/>
      <c r="K163" s="88"/>
      <c r="L163" s="88"/>
    </row>
    <row r="164" spans="3:12">
      <c r="C164" s="87">
        <v>42459</v>
      </c>
      <c r="D164" s="88">
        <v>761195</v>
      </c>
      <c r="E164" s="88"/>
      <c r="F164" s="88"/>
      <c r="G164" s="107"/>
      <c r="H164" s="111">
        <v>6000000</v>
      </c>
      <c r="I164" s="88"/>
      <c r="J164" s="96"/>
      <c r="K164" s="88"/>
      <c r="L164" s="88"/>
    </row>
    <row r="165" spans="3:12">
      <c r="C165" s="87">
        <v>42459</v>
      </c>
      <c r="D165" s="88">
        <v>761196</v>
      </c>
      <c r="E165" s="88"/>
      <c r="F165" s="88"/>
      <c r="G165" s="107"/>
      <c r="H165" s="111">
        <v>2200000</v>
      </c>
      <c r="I165" s="88"/>
      <c r="J165" s="96"/>
      <c r="K165" s="88"/>
      <c r="L165" s="88"/>
    </row>
    <row r="166" spans="3:12">
      <c r="C166" s="87">
        <v>42459</v>
      </c>
      <c r="D166" s="88">
        <v>983961</v>
      </c>
      <c r="E166" s="88" t="s">
        <v>469</v>
      </c>
      <c r="F166" s="88"/>
      <c r="G166" s="107"/>
      <c r="H166" s="111">
        <v>57075000</v>
      </c>
      <c r="I166" s="88"/>
      <c r="J166" s="96"/>
      <c r="K166" s="88"/>
      <c r="L166" s="88"/>
    </row>
    <row r="167" spans="3:12">
      <c r="C167" s="91">
        <v>42460</v>
      </c>
      <c r="D167" s="94">
        <v>14821609</v>
      </c>
      <c r="E167" s="88"/>
      <c r="F167" s="88"/>
      <c r="G167" s="106">
        <v>197249785</v>
      </c>
      <c r="H167" s="110"/>
      <c r="I167" s="88"/>
      <c r="J167" s="88"/>
      <c r="K167" s="92" t="s">
        <v>422</v>
      </c>
      <c r="L167" s="92" t="s">
        <v>427</v>
      </c>
    </row>
    <row r="168" spans="3:12">
      <c r="C168" s="91">
        <v>42460</v>
      </c>
      <c r="D168" s="92">
        <v>14705172</v>
      </c>
      <c r="E168" s="88"/>
      <c r="F168" s="88"/>
      <c r="G168" s="105">
        <v>37400000</v>
      </c>
      <c r="H168" s="110"/>
      <c r="I168" s="88"/>
      <c r="J168" s="88"/>
      <c r="K168" s="92" t="s">
        <v>422</v>
      </c>
      <c r="L168" s="92" t="s">
        <v>423</v>
      </c>
    </row>
    <row r="169" spans="3:12">
      <c r="C169" s="98">
        <v>42460</v>
      </c>
      <c r="D169" s="97">
        <v>449792</v>
      </c>
      <c r="E169" s="97" t="s">
        <v>495</v>
      </c>
      <c r="F169" s="88"/>
      <c r="G169" s="107"/>
      <c r="H169" s="111">
        <v>4600000</v>
      </c>
      <c r="I169" s="88"/>
      <c r="J169" s="96"/>
      <c r="K169" s="88"/>
      <c r="L169" s="88"/>
    </row>
    <row r="170" spans="3:12">
      <c r="C170" s="98">
        <v>42460</v>
      </c>
      <c r="D170" s="97">
        <v>449807</v>
      </c>
      <c r="E170" s="97" t="s">
        <v>519</v>
      </c>
      <c r="F170" s="88"/>
      <c r="G170" s="107"/>
      <c r="H170" s="111">
        <v>4500000</v>
      </c>
      <c r="I170" s="88"/>
      <c r="J170" s="96">
        <v>119</v>
      </c>
      <c r="K170" s="88"/>
      <c r="L170" s="88"/>
    </row>
    <row r="171" spans="3:12">
      <c r="C171" s="98">
        <v>42460</v>
      </c>
      <c r="D171" s="97">
        <v>449808</v>
      </c>
      <c r="E171" s="97" t="s">
        <v>520</v>
      </c>
      <c r="F171" s="88"/>
      <c r="G171" s="107"/>
      <c r="H171" s="111">
        <v>2275000</v>
      </c>
      <c r="I171" s="88"/>
      <c r="J171" s="96"/>
      <c r="K171" s="88"/>
      <c r="L171" s="88"/>
    </row>
    <row r="172" spans="3:12">
      <c r="C172" s="98">
        <v>42460</v>
      </c>
      <c r="D172" s="97">
        <v>449809</v>
      </c>
      <c r="E172" s="97" t="s">
        <v>521</v>
      </c>
      <c r="F172" s="88"/>
      <c r="G172" s="107"/>
      <c r="H172" s="111">
        <v>1659890</v>
      </c>
      <c r="I172" s="88"/>
      <c r="J172" s="96"/>
      <c r="K172" s="88"/>
      <c r="L172" s="88"/>
    </row>
    <row r="173" spans="3:12" ht="15.75" thickBot="1">
      <c r="C173" s="91">
        <v>42430</v>
      </c>
      <c r="D173" s="92">
        <v>14705170</v>
      </c>
      <c r="E173" s="88"/>
      <c r="F173" s="88"/>
      <c r="G173" s="108">
        <v>19916000</v>
      </c>
      <c r="H173" s="113"/>
      <c r="I173" s="100"/>
      <c r="J173" s="88"/>
      <c r="K173" s="92" t="s">
        <v>422</v>
      </c>
      <c r="L173" s="92" t="s">
        <v>422</v>
      </c>
    </row>
    <row r="174" spans="3:12" ht="15.75" thickBot="1">
      <c r="C174" s="67"/>
      <c r="D174" s="61"/>
      <c r="G174" s="101">
        <f>SUM(G10:G173)</f>
        <v>6152349991</v>
      </c>
      <c r="H174" s="102">
        <f>SUM(H10:H173)</f>
        <v>6051202137</v>
      </c>
      <c r="I174" s="103">
        <f>I9+G174-H174</f>
        <v>1459138621</v>
      </c>
      <c r="K174" s="61"/>
      <c r="L174" s="61"/>
    </row>
    <row r="175" spans="3:12">
      <c r="C175" s="67"/>
      <c r="D175" s="61"/>
      <c r="G175" s="75"/>
      <c r="K175" s="61"/>
      <c r="L175" s="61"/>
    </row>
    <row r="176" spans="3:12">
      <c r="C176" s="67"/>
      <c r="D176" s="61"/>
      <c r="G176" s="75"/>
      <c r="K176" s="61"/>
      <c r="L176" s="61"/>
    </row>
    <row r="177" spans="3:12">
      <c r="C177" s="67"/>
      <c r="D177" s="61"/>
      <c r="G177" s="75"/>
      <c r="K177" s="61"/>
      <c r="L177" s="61"/>
    </row>
    <row r="178" spans="3:12">
      <c r="C178" s="67"/>
      <c r="D178" s="61"/>
      <c r="G178" s="75"/>
      <c r="K178" s="61"/>
      <c r="L178" s="61"/>
    </row>
    <row r="179" spans="3:12">
      <c r="C179" s="67"/>
      <c r="D179" s="61"/>
      <c r="G179" s="75"/>
      <c r="K179" s="61"/>
      <c r="L179" s="61"/>
    </row>
    <row r="180" spans="3:12">
      <c r="C180" s="67"/>
      <c r="D180" s="61"/>
      <c r="G180" s="75"/>
      <c r="K180" s="61"/>
      <c r="L180" s="61"/>
    </row>
    <row r="181" spans="3:12">
      <c r="C181" s="67"/>
      <c r="D181" s="61"/>
      <c r="G181" s="75"/>
      <c r="K181" s="61"/>
      <c r="L181" s="61"/>
    </row>
    <row r="182" spans="3:12">
      <c r="C182" s="67"/>
      <c r="D182" s="61"/>
      <c r="G182" s="75"/>
      <c r="K182" s="61"/>
      <c r="L182" s="61"/>
    </row>
    <row r="183" spans="3:12">
      <c r="C183" s="67"/>
      <c r="D183" s="61"/>
      <c r="G183" s="75"/>
      <c r="K183" s="61"/>
      <c r="L183" s="61"/>
    </row>
    <row r="184" spans="3:12">
      <c r="C184" s="67"/>
      <c r="D184" s="61"/>
      <c r="G184" s="75"/>
      <c r="K184" s="61"/>
      <c r="L184" s="61"/>
    </row>
    <row r="185" spans="3:12">
      <c r="C185" s="67"/>
      <c r="D185" s="61"/>
      <c r="G185" s="75"/>
      <c r="K185" s="61"/>
      <c r="L185" s="61"/>
    </row>
    <row r="186" spans="3:12">
      <c r="C186" s="67"/>
      <c r="D186" s="61"/>
      <c r="G186" s="75"/>
      <c r="K186" s="61"/>
      <c r="L186" s="61"/>
    </row>
    <row r="187" spans="3:12">
      <c r="C187" s="67"/>
      <c r="D187" s="61"/>
      <c r="G187" s="75"/>
      <c r="K187" s="61"/>
      <c r="L187" s="61"/>
    </row>
    <row r="188" spans="3:12">
      <c r="C188" s="67"/>
      <c r="D188" s="61"/>
      <c r="G188" s="75"/>
      <c r="K188" s="61"/>
      <c r="L188" s="61"/>
    </row>
    <row r="189" spans="3:12">
      <c r="C189" s="67"/>
      <c r="D189" s="61"/>
      <c r="G189" s="75"/>
      <c r="K189" s="61"/>
      <c r="L189" s="61"/>
    </row>
    <row r="190" spans="3:12">
      <c r="C190" s="67"/>
      <c r="D190" s="61"/>
      <c r="G190" s="75"/>
      <c r="K190" s="61"/>
      <c r="L190" s="61"/>
    </row>
    <row r="191" spans="3:12">
      <c r="C191" s="67"/>
      <c r="D191" s="61"/>
      <c r="G191" s="75"/>
      <c r="K191" s="61"/>
      <c r="L191" s="61"/>
    </row>
    <row r="192" spans="3:12">
      <c r="C192" s="67"/>
      <c r="D192" s="61"/>
      <c r="G192" s="75"/>
      <c r="K192" s="61"/>
      <c r="L192" s="61"/>
    </row>
    <row r="194" spans="3:12">
      <c r="K194" s="92"/>
      <c r="L194" s="92"/>
    </row>
    <row r="195" spans="3:12">
      <c r="C195" s="91">
        <v>42450</v>
      </c>
      <c r="D195" s="92">
        <v>2119389</v>
      </c>
      <c r="E195" s="88"/>
      <c r="F195" s="88"/>
      <c r="G195" s="93">
        <v>21424000</v>
      </c>
      <c r="K195" s="92" t="s">
        <v>424</v>
      </c>
      <c r="L195" s="92" t="s">
        <v>425</v>
      </c>
    </row>
    <row r="196" spans="3:12">
      <c r="C196" s="91">
        <v>42442</v>
      </c>
      <c r="D196" s="94">
        <v>1475795</v>
      </c>
      <c r="E196" s="88"/>
      <c r="F196" s="88"/>
      <c r="G196" s="95">
        <v>56381000</v>
      </c>
      <c r="H196" s="88"/>
      <c r="I196" s="88"/>
      <c r="J196" s="88"/>
      <c r="K196" s="92" t="s">
        <v>464</v>
      </c>
      <c r="L196" s="92" t="s">
        <v>422</v>
      </c>
    </row>
    <row r="197" spans="3:12">
      <c r="C197" s="91">
        <v>42442</v>
      </c>
      <c r="D197" s="94">
        <v>1475795</v>
      </c>
      <c r="E197" s="88"/>
      <c r="F197" s="88"/>
      <c r="G197" s="95">
        <v>54522000</v>
      </c>
      <c r="H197" s="88"/>
      <c r="I197" s="88"/>
      <c r="J197" s="88"/>
      <c r="K197" s="92" t="s">
        <v>422</v>
      </c>
      <c r="L197" s="92" t="s">
        <v>422</v>
      </c>
    </row>
    <row r="198" spans="3:12">
      <c r="C198" s="91">
        <v>42437</v>
      </c>
      <c r="D198" s="92">
        <v>2119384</v>
      </c>
      <c r="E198" s="88"/>
      <c r="F198" s="88"/>
      <c r="G198" s="93">
        <v>18798000</v>
      </c>
      <c r="H198" s="88"/>
      <c r="I198" s="88"/>
      <c r="J198" s="88"/>
      <c r="K198" s="92" t="s">
        <v>424</v>
      </c>
      <c r="L198" s="92" t="s">
        <v>425</v>
      </c>
    </row>
    <row r="199" spans="3:12">
      <c r="C199" s="91">
        <v>42447</v>
      </c>
      <c r="D199" s="94">
        <v>1475793</v>
      </c>
      <c r="E199" s="88"/>
      <c r="F199" s="88"/>
      <c r="G199" s="99">
        <v>57075000</v>
      </c>
      <c r="H199" s="89"/>
      <c r="I199" s="89"/>
      <c r="J199" s="88"/>
      <c r="K199" s="92" t="s">
        <v>422</v>
      </c>
      <c r="L199" s="92" t="s">
        <v>422</v>
      </c>
    </row>
  </sheetData>
  <sortState ref="C11:L202">
    <sortCondition ref="C11:C202"/>
  </sortState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4:AA107"/>
  <sheetViews>
    <sheetView topLeftCell="A49" workbookViewId="0">
      <selection activeCell="AC30" sqref="AC30"/>
    </sheetView>
  </sheetViews>
  <sheetFormatPr baseColWidth="10" defaultColWidth="10.7109375" defaultRowHeight="15"/>
  <cols>
    <col min="3" max="3" width="9" bestFit="1" customWidth="1"/>
    <col min="4" max="5" width="10.42578125" bestFit="1" customWidth="1"/>
    <col min="6" max="6" width="15" bestFit="1" customWidth="1"/>
    <col min="7" max="7" width="14.140625" bestFit="1" customWidth="1"/>
    <col min="8" max="8" width="7.42578125" bestFit="1" customWidth="1"/>
    <col min="9" max="9" width="9.5703125" bestFit="1" customWidth="1"/>
    <col min="10" max="10" width="10.85546875" bestFit="1" customWidth="1"/>
    <col min="11" max="11" width="9.5703125" bestFit="1" customWidth="1"/>
    <col min="12" max="12" width="4.28515625" bestFit="1" customWidth="1"/>
    <col min="13" max="13" width="10.42578125" bestFit="1" customWidth="1"/>
    <col min="14" max="14" width="9.5703125" bestFit="1" customWidth="1"/>
    <col min="16" max="16" width="9" bestFit="1" customWidth="1"/>
    <col min="17" max="18" width="10.42578125" bestFit="1" customWidth="1"/>
    <col min="19" max="19" width="15" bestFit="1" customWidth="1"/>
    <col min="20" max="20" width="14.140625" bestFit="1" customWidth="1"/>
    <col min="21" max="21" width="4.7109375" bestFit="1" customWidth="1"/>
    <col min="22" max="22" width="7.42578125" bestFit="1" customWidth="1"/>
    <col min="23" max="23" width="7.42578125" customWidth="1"/>
    <col min="24" max="24" width="8.7109375" bestFit="1" customWidth="1"/>
    <col min="25" max="25" width="10.85546875" bestFit="1" customWidth="1"/>
    <col min="26" max="26" width="14.140625" bestFit="1" customWidth="1"/>
    <col min="27" max="27" width="10.42578125" bestFit="1" customWidth="1"/>
  </cols>
  <sheetData>
    <row r="4" spans="2:27" ht="15.75" thickBot="1"/>
    <row r="5" spans="2:27" ht="21.75" thickBot="1">
      <c r="C5" s="116" t="s">
        <v>21</v>
      </c>
      <c r="D5" s="117"/>
      <c r="E5" s="117"/>
      <c r="F5" s="117"/>
      <c r="G5" s="117"/>
      <c r="H5" s="117"/>
      <c r="I5" s="117"/>
      <c r="J5" s="118"/>
    </row>
    <row r="7" spans="2:27">
      <c r="C7" s="9" t="s">
        <v>7</v>
      </c>
      <c r="D7" s="9" t="s">
        <v>0</v>
      </c>
      <c r="E7" s="9" t="s">
        <v>1</v>
      </c>
      <c r="F7" s="9" t="s">
        <v>2</v>
      </c>
      <c r="G7" s="9" t="s">
        <v>6</v>
      </c>
      <c r="H7" s="23" t="s">
        <v>5</v>
      </c>
      <c r="I7" s="23" t="s">
        <v>8</v>
      </c>
      <c r="J7" s="23" t="s">
        <v>3</v>
      </c>
      <c r="K7" s="25" t="s">
        <v>369</v>
      </c>
      <c r="P7" s="9" t="s">
        <v>7</v>
      </c>
      <c r="Q7" s="9" t="s">
        <v>0</v>
      </c>
      <c r="R7" s="9" t="s">
        <v>1</v>
      </c>
      <c r="S7" s="9" t="s">
        <v>2</v>
      </c>
      <c r="T7" s="9" t="s">
        <v>6</v>
      </c>
      <c r="U7" s="23" t="s">
        <v>373</v>
      </c>
      <c r="V7" s="23" t="s">
        <v>5</v>
      </c>
      <c r="W7" s="23" t="s">
        <v>374</v>
      </c>
      <c r="X7" s="23" t="s">
        <v>8</v>
      </c>
      <c r="Y7" s="23" t="s">
        <v>3</v>
      </c>
      <c r="Z7" s="25" t="s">
        <v>371</v>
      </c>
      <c r="AA7" s="25" t="s">
        <v>375</v>
      </c>
    </row>
    <row r="8" spans="2:27">
      <c r="B8">
        <v>1</v>
      </c>
      <c r="C8" s="10">
        <v>42430</v>
      </c>
      <c r="D8" s="11" t="s">
        <v>39</v>
      </c>
      <c r="E8" s="11" t="s">
        <v>40</v>
      </c>
      <c r="F8" s="11" t="s">
        <v>21</v>
      </c>
      <c r="G8" s="20" t="s">
        <v>33</v>
      </c>
      <c r="H8" s="12">
        <v>6200</v>
      </c>
      <c r="I8" s="12">
        <v>3885</v>
      </c>
      <c r="J8" s="12">
        <f>H8*I8</f>
        <v>24087000</v>
      </c>
      <c r="K8" s="9"/>
      <c r="P8" s="10">
        <v>42430</v>
      </c>
      <c r="Q8" s="11" t="s">
        <v>39</v>
      </c>
      <c r="R8" s="11" t="s">
        <v>40</v>
      </c>
      <c r="S8" s="11" t="s">
        <v>21</v>
      </c>
      <c r="T8" s="20" t="s">
        <v>33</v>
      </c>
      <c r="U8" s="20">
        <v>1</v>
      </c>
      <c r="V8" s="12">
        <v>6200</v>
      </c>
      <c r="W8" s="12"/>
      <c r="X8" s="12">
        <v>3885</v>
      </c>
      <c r="Y8" s="12">
        <f t="shared" ref="Y8:Y39" si="0">V8*X8</f>
        <v>24087000</v>
      </c>
      <c r="Z8" s="9"/>
      <c r="AA8" s="9"/>
    </row>
    <row r="9" spans="2:27">
      <c r="B9">
        <v>1</v>
      </c>
      <c r="C9" s="10">
        <v>42430</v>
      </c>
      <c r="D9" s="11" t="s">
        <v>39</v>
      </c>
      <c r="E9" s="11" t="s">
        <v>40</v>
      </c>
      <c r="F9" s="11" t="s">
        <v>21</v>
      </c>
      <c r="G9" s="20" t="s">
        <v>41</v>
      </c>
      <c r="H9" s="12">
        <v>5300</v>
      </c>
      <c r="I9" s="12">
        <v>4715</v>
      </c>
      <c r="J9" s="12">
        <f>H9*I9</f>
        <v>24989500</v>
      </c>
      <c r="K9" s="9"/>
      <c r="P9" s="10">
        <v>42430</v>
      </c>
      <c r="Q9" s="11" t="s">
        <v>81</v>
      </c>
      <c r="R9" s="11" t="s">
        <v>82</v>
      </c>
      <c r="S9" s="11" t="s">
        <v>21</v>
      </c>
      <c r="T9" s="20" t="s">
        <v>33</v>
      </c>
      <c r="U9" s="20">
        <v>1</v>
      </c>
      <c r="V9" s="12">
        <v>5300</v>
      </c>
      <c r="W9" s="12"/>
      <c r="X9" s="12">
        <v>3885</v>
      </c>
      <c r="Y9" s="12">
        <f t="shared" si="0"/>
        <v>20590500</v>
      </c>
      <c r="Z9" s="9"/>
      <c r="AA9" s="9"/>
    </row>
    <row r="10" spans="2:27">
      <c r="B10">
        <v>1</v>
      </c>
      <c r="C10" s="10">
        <v>42430</v>
      </c>
      <c r="D10" s="11" t="s">
        <v>39</v>
      </c>
      <c r="E10" s="11" t="s">
        <v>40</v>
      </c>
      <c r="F10" s="11" t="s">
        <v>21</v>
      </c>
      <c r="G10" s="20" t="s">
        <v>22</v>
      </c>
      <c r="H10" s="12"/>
      <c r="I10" s="12">
        <v>2702500</v>
      </c>
      <c r="J10" s="12"/>
      <c r="K10" s="22">
        <f>I10</f>
        <v>2702500</v>
      </c>
      <c r="P10" s="10">
        <v>42433</v>
      </c>
      <c r="Q10" s="11" t="s">
        <v>75</v>
      </c>
      <c r="R10" s="11" t="s">
        <v>76</v>
      </c>
      <c r="S10" s="11" t="s">
        <v>21</v>
      </c>
      <c r="T10" s="20" t="s">
        <v>33</v>
      </c>
      <c r="U10" s="20">
        <v>1</v>
      </c>
      <c r="V10" s="12">
        <v>5300</v>
      </c>
      <c r="W10" s="12"/>
      <c r="X10" s="12">
        <v>3885</v>
      </c>
      <c r="Y10" s="12">
        <f t="shared" si="0"/>
        <v>20590500</v>
      </c>
      <c r="Z10" s="9"/>
      <c r="AA10" s="9"/>
    </row>
    <row r="11" spans="2:27">
      <c r="B11">
        <v>1</v>
      </c>
      <c r="C11" s="10">
        <v>42430</v>
      </c>
      <c r="D11" s="11" t="s">
        <v>42</v>
      </c>
      <c r="E11" s="11" t="s">
        <v>43</v>
      </c>
      <c r="F11" s="11" t="s">
        <v>21</v>
      </c>
      <c r="G11" s="20" t="s">
        <v>19</v>
      </c>
      <c r="H11" s="12">
        <v>5200</v>
      </c>
      <c r="I11" s="12">
        <v>3595</v>
      </c>
      <c r="J11" s="12">
        <f>H11*I11</f>
        <v>18694000</v>
      </c>
      <c r="K11" s="9"/>
      <c r="P11" s="10">
        <v>42433</v>
      </c>
      <c r="Q11" s="11" t="s">
        <v>77</v>
      </c>
      <c r="R11" s="11" t="s">
        <v>78</v>
      </c>
      <c r="S11" s="11" t="s">
        <v>21</v>
      </c>
      <c r="T11" s="20" t="s">
        <v>33</v>
      </c>
      <c r="U11" s="20">
        <v>1</v>
      </c>
      <c r="V11" s="12">
        <v>5200</v>
      </c>
      <c r="W11" s="12"/>
      <c r="X11" s="12">
        <v>3885</v>
      </c>
      <c r="Y11" s="17">
        <f t="shared" si="0"/>
        <v>20202000</v>
      </c>
      <c r="Z11" s="9"/>
      <c r="AA11" s="9"/>
    </row>
    <row r="12" spans="2:27">
      <c r="B12">
        <v>1</v>
      </c>
      <c r="C12" s="10">
        <v>42430</v>
      </c>
      <c r="D12" s="11" t="s">
        <v>42</v>
      </c>
      <c r="E12" s="11" t="s">
        <v>43</v>
      </c>
      <c r="F12" s="11" t="s">
        <v>21</v>
      </c>
      <c r="G12" s="20" t="s">
        <v>22</v>
      </c>
      <c r="H12" s="12"/>
      <c r="I12" s="12">
        <v>1222000</v>
      </c>
      <c r="J12" s="12"/>
      <c r="K12" s="22">
        <f>I12</f>
        <v>1222000</v>
      </c>
      <c r="P12" s="10">
        <v>42437</v>
      </c>
      <c r="Q12" s="11" t="s">
        <v>126</v>
      </c>
      <c r="R12" s="11" t="s">
        <v>127</v>
      </c>
      <c r="S12" s="11" t="s">
        <v>21</v>
      </c>
      <c r="T12" s="20" t="s">
        <v>33</v>
      </c>
      <c r="U12" s="20">
        <v>1</v>
      </c>
      <c r="V12" s="12">
        <v>5300</v>
      </c>
      <c r="W12" s="12"/>
      <c r="X12" s="12">
        <v>3885</v>
      </c>
      <c r="Y12" s="12">
        <f t="shared" si="0"/>
        <v>20590500</v>
      </c>
      <c r="Z12" s="9"/>
      <c r="AA12" s="9"/>
    </row>
    <row r="13" spans="2:27">
      <c r="B13">
        <v>1</v>
      </c>
      <c r="C13" s="10">
        <v>42433</v>
      </c>
      <c r="D13" s="11" t="s">
        <v>73</v>
      </c>
      <c r="E13" s="11" t="s">
        <v>74</v>
      </c>
      <c r="F13" s="11" t="s">
        <v>21</v>
      </c>
      <c r="G13" s="20" t="s">
        <v>19</v>
      </c>
      <c r="H13" s="12">
        <v>6200</v>
      </c>
      <c r="I13" s="12">
        <v>3595</v>
      </c>
      <c r="J13" s="12">
        <f>H13*I13</f>
        <v>22289000</v>
      </c>
      <c r="K13" s="9"/>
      <c r="P13" s="10">
        <v>42437</v>
      </c>
      <c r="Q13" s="11" t="s">
        <v>128</v>
      </c>
      <c r="R13" s="11" t="s">
        <v>129</v>
      </c>
      <c r="S13" s="11" t="s">
        <v>21</v>
      </c>
      <c r="T13" s="20" t="s">
        <v>33</v>
      </c>
      <c r="U13" s="20">
        <v>1</v>
      </c>
      <c r="V13" s="12">
        <v>6200</v>
      </c>
      <c r="W13" s="12"/>
      <c r="X13" s="12">
        <v>3885</v>
      </c>
      <c r="Y13" s="12">
        <f t="shared" si="0"/>
        <v>24087000</v>
      </c>
      <c r="Z13" s="9"/>
      <c r="AA13" s="9"/>
    </row>
    <row r="14" spans="2:27">
      <c r="B14">
        <v>1</v>
      </c>
      <c r="C14" s="10">
        <v>42433</v>
      </c>
      <c r="D14" s="11" t="s">
        <v>73</v>
      </c>
      <c r="E14" s="11" t="s">
        <v>74</v>
      </c>
      <c r="F14" s="11" t="s">
        <v>21</v>
      </c>
      <c r="G14" s="20" t="s">
        <v>22</v>
      </c>
      <c r="H14" s="12"/>
      <c r="I14" s="12">
        <v>1457000</v>
      </c>
      <c r="J14" s="12"/>
      <c r="K14" s="22">
        <f>I14</f>
        <v>1457000</v>
      </c>
      <c r="P14" s="10">
        <v>42440</v>
      </c>
      <c r="Q14" s="15" t="s">
        <v>152</v>
      </c>
      <c r="R14" s="15" t="s">
        <v>153</v>
      </c>
      <c r="S14" s="15" t="s">
        <v>21</v>
      </c>
      <c r="T14" s="21" t="s">
        <v>33</v>
      </c>
      <c r="U14" s="21">
        <v>1</v>
      </c>
      <c r="V14" s="16">
        <v>5300</v>
      </c>
      <c r="W14" s="16"/>
      <c r="X14" s="16">
        <v>3885</v>
      </c>
      <c r="Y14" s="16">
        <f t="shared" si="0"/>
        <v>20590500</v>
      </c>
      <c r="Z14" s="9"/>
      <c r="AA14" s="9"/>
    </row>
    <row r="15" spans="2:27">
      <c r="B15">
        <v>1</v>
      </c>
      <c r="C15" s="10">
        <v>42433</v>
      </c>
      <c r="D15" s="11" t="s">
        <v>75</v>
      </c>
      <c r="E15" s="11" t="s">
        <v>76</v>
      </c>
      <c r="F15" s="11" t="s">
        <v>21</v>
      </c>
      <c r="G15" s="20" t="s">
        <v>33</v>
      </c>
      <c r="H15" s="12">
        <v>5300</v>
      </c>
      <c r="I15" s="12">
        <v>3885</v>
      </c>
      <c r="J15" s="12">
        <f>H15*I15</f>
        <v>20590500</v>
      </c>
      <c r="K15" s="9"/>
      <c r="P15" s="10">
        <v>42443</v>
      </c>
      <c r="Q15" s="11" t="s">
        <v>176</v>
      </c>
      <c r="R15" s="11" t="s">
        <v>177</v>
      </c>
      <c r="S15" s="11" t="s">
        <v>21</v>
      </c>
      <c r="T15" s="20" t="s">
        <v>33</v>
      </c>
      <c r="U15" s="20">
        <v>1</v>
      </c>
      <c r="V15" s="12">
        <v>6200</v>
      </c>
      <c r="W15" s="12"/>
      <c r="X15" s="12">
        <v>3885</v>
      </c>
      <c r="Y15" s="13">
        <f t="shared" si="0"/>
        <v>24087000</v>
      </c>
      <c r="Z15" s="9"/>
      <c r="AA15" s="9"/>
    </row>
    <row r="16" spans="2:27">
      <c r="B16">
        <v>1</v>
      </c>
      <c r="C16" s="10">
        <v>42433</v>
      </c>
      <c r="D16" s="11" t="s">
        <v>75</v>
      </c>
      <c r="E16" s="11" t="s">
        <v>76</v>
      </c>
      <c r="F16" s="11" t="s">
        <v>21</v>
      </c>
      <c r="G16" s="21" t="s">
        <v>22</v>
      </c>
      <c r="H16" s="16"/>
      <c r="I16" s="16">
        <v>1245500</v>
      </c>
      <c r="J16" s="16"/>
      <c r="K16" s="22">
        <f>I16</f>
        <v>1245500</v>
      </c>
      <c r="P16" s="10">
        <v>42446</v>
      </c>
      <c r="Q16" s="11" t="s">
        <v>199</v>
      </c>
      <c r="R16" s="11" t="s">
        <v>200</v>
      </c>
      <c r="S16" s="11" t="s">
        <v>21</v>
      </c>
      <c r="T16" s="20" t="s">
        <v>33</v>
      </c>
      <c r="U16" s="20">
        <v>1</v>
      </c>
      <c r="V16" s="12">
        <v>5300</v>
      </c>
      <c r="W16" s="12"/>
      <c r="X16" s="12">
        <v>3885</v>
      </c>
      <c r="Y16" s="13">
        <f t="shared" si="0"/>
        <v>20590500</v>
      </c>
      <c r="Z16" s="9"/>
      <c r="AA16" s="9"/>
    </row>
    <row r="17" spans="2:27">
      <c r="B17">
        <v>1</v>
      </c>
      <c r="C17" s="10">
        <v>42433</v>
      </c>
      <c r="D17" s="11" t="s">
        <v>77</v>
      </c>
      <c r="E17" s="11" t="s">
        <v>78</v>
      </c>
      <c r="F17" s="11" t="s">
        <v>21</v>
      </c>
      <c r="G17" s="20" t="s">
        <v>33</v>
      </c>
      <c r="H17" s="12">
        <v>5200</v>
      </c>
      <c r="I17" s="12">
        <v>3885</v>
      </c>
      <c r="J17" s="17">
        <f t="shared" ref="J17:J52" si="1">H17*I17</f>
        <v>20202000</v>
      </c>
      <c r="K17" s="9"/>
      <c r="P17" s="10">
        <v>42446</v>
      </c>
      <c r="Q17" s="11" t="s">
        <v>201</v>
      </c>
      <c r="R17" s="11" t="s">
        <v>202</v>
      </c>
      <c r="S17" s="11" t="s">
        <v>21</v>
      </c>
      <c r="T17" s="20" t="s">
        <v>33</v>
      </c>
      <c r="U17" s="20">
        <v>1</v>
      </c>
      <c r="V17" s="12">
        <v>6200</v>
      </c>
      <c r="W17" s="12"/>
      <c r="X17" s="12">
        <v>3885</v>
      </c>
      <c r="Y17" s="13">
        <f t="shared" si="0"/>
        <v>24087000</v>
      </c>
      <c r="Z17" s="9"/>
      <c r="AA17" s="9"/>
    </row>
    <row r="18" spans="2:27">
      <c r="B18">
        <v>1</v>
      </c>
      <c r="C18" s="10">
        <v>42433</v>
      </c>
      <c r="D18" s="11" t="s">
        <v>77</v>
      </c>
      <c r="E18" s="11" t="s">
        <v>78</v>
      </c>
      <c r="F18" s="11" t="s">
        <v>21</v>
      </c>
      <c r="G18" s="20" t="s">
        <v>22</v>
      </c>
      <c r="H18" s="12"/>
      <c r="I18" s="12">
        <v>1222000</v>
      </c>
      <c r="J18" s="12">
        <f t="shared" si="1"/>
        <v>0</v>
      </c>
      <c r="K18" s="22">
        <f>I18</f>
        <v>1222000</v>
      </c>
      <c r="P18" s="10">
        <v>42447</v>
      </c>
      <c r="Q18" s="15" t="s">
        <v>217</v>
      </c>
      <c r="R18" s="15" t="s">
        <v>218</v>
      </c>
      <c r="S18" s="15" t="s">
        <v>21</v>
      </c>
      <c r="T18" s="21" t="s">
        <v>33</v>
      </c>
      <c r="U18" s="21">
        <v>1</v>
      </c>
      <c r="V18" s="16">
        <v>5000</v>
      </c>
      <c r="W18" s="16"/>
      <c r="X18" s="16">
        <v>3885</v>
      </c>
      <c r="Y18" s="18">
        <f t="shared" si="0"/>
        <v>19425000</v>
      </c>
      <c r="Z18" s="9"/>
      <c r="AA18" s="9"/>
    </row>
    <row r="19" spans="2:27">
      <c r="B19">
        <v>1</v>
      </c>
      <c r="C19" s="10">
        <v>42430</v>
      </c>
      <c r="D19" s="11" t="s">
        <v>79</v>
      </c>
      <c r="E19" s="11" t="s">
        <v>80</v>
      </c>
      <c r="F19" s="11" t="s">
        <v>21</v>
      </c>
      <c r="G19" s="20" t="s">
        <v>19</v>
      </c>
      <c r="H19" s="12">
        <v>6200</v>
      </c>
      <c r="I19" s="12">
        <v>3595</v>
      </c>
      <c r="J19" s="12">
        <f t="shared" si="1"/>
        <v>22289000</v>
      </c>
      <c r="K19" s="9"/>
      <c r="P19" s="10">
        <v>42448</v>
      </c>
      <c r="Q19" s="11" t="s">
        <v>233</v>
      </c>
      <c r="R19" s="11" t="s">
        <v>234</v>
      </c>
      <c r="S19" s="11" t="s">
        <v>21</v>
      </c>
      <c r="T19" s="20" t="s">
        <v>33</v>
      </c>
      <c r="U19" s="20">
        <v>1</v>
      </c>
      <c r="V19" s="12">
        <v>6200</v>
      </c>
      <c r="W19" s="12"/>
      <c r="X19" s="12">
        <v>3885</v>
      </c>
      <c r="Y19" s="13">
        <f t="shared" si="0"/>
        <v>24087000</v>
      </c>
      <c r="Z19" s="9"/>
      <c r="AA19" s="9"/>
    </row>
    <row r="20" spans="2:27">
      <c r="B20">
        <v>1</v>
      </c>
      <c r="C20" s="10">
        <v>42430</v>
      </c>
      <c r="D20" s="11" t="s">
        <v>79</v>
      </c>
      <c r="E20" s="11" t="s">
        <v>80</v>
      </c>
      <c r="F20" s="11" t="s">
        <v>21</v>
      </c>
      <c r="G20" s="20" t="s">
        <v>22</v>
      </c>
      <c r="H20" s="12"/>
      <c r="I20" s="12">
        <v>1457000</v>
      </c>
      <c r="J20" s="12">
        <f t="shared" si="1"/>
        <v>0</v>
      </c>
      <c r="K20" s="22">
        <f>I20</f>
        <v>1457000</v>
      </c>
      <c r="P20" s="10">
        <v>42452</v>
      </c>
      <c r="Q20" s="15" t="s">
        <v>292</v>
      </c>
      <c r="R20" s="15" t="s">
        <v>293</v>
      </c>
      <c r="S20" s="15" t="s">
        <v>21</v>
      </c>
      <c r="T20" s="21" t="s">
        <v>33</v>
      </c>
      <c r="U20" s="21">
        <v>1</v>
      </c>
      <c r="V20" s="16">
        <v>6200</v>
      </c>
      <c r="W20" s="16"/>
      <c r="X20" s="16">
        <v>3885</v>
      </c>
      <c r="Y20" s="18">
        <f t="shared" si="0"/>
        <v>24087000</v>
      </c>
      <c r="Z20" s="9"/>
      <c r="AA20" s="9"/>
    </row>
    <row r="21" spans="2:27">
      <c r="B21">
        <v>1</v>
      </c>
      <c r="C21" s="10">
        <v>42430</v>
      </c>
      <c r="D21" s="11" t="s">
        <v>81</v>
      </c>
      <c r="E21" s="11" t="s">
        <v>82</v>
      </c>
      <c r="F21" s="11" t="s">
        <v>21</v>
      </c>
      <c r="G21" s="20" t="s">
        <v>33</v>
      </c>
      <c r="H21" s="12">
        <v>5300</v>
      </c>
      <c r="I21" s="12">
        <v>3885</v>
      </c>
      <c r="J21" s="12">
        <f t="shared" si="1"/>
        <v>20590500</v>
      </c>
      <c r="K21" s="9"/>
      <c r="P21" s="10">
        <v>42452</v>
      </c>
      <c r="Q21" s="15" t="s">
        <v>294</v>
      </c>
      <c r="R21" s="15" t="s">
        <v>295</v>
      </c>
      <c r="S21" s="15" t="s">
        <v>21</v>
      </c>
      <c r="T21" s="21" t="s">
        <v>33</v>
      </c>
      <c r="U21" s="21">
        <v>1</v>
      </c>
      <c r="V21" s="16">
        <v>5300</v>
      </c>
      <c r="W21" s="16"/>
      <c r="X21" s="16">
        <v>3885</v>
      </c>
      <c r="Y21" s="18">
        <f t="shared" si="0"/>
        <v>20590500</v>
      </c>
      <c r="Z21" s="9"/>
      <c r="AA21" s="9"/>
    </row>
    <row r="22" spans="2:27">
      <c r="B22">
        <v>1</v>
      </c>
      <c r="C22" s="10">
        <v>42430</v>
      </c>
      <c r="D22" s="11" t="s">
        <v>81</v>
      </c>
      <c r="E22" s="11" t="s">
        <v>82</v>
      </c>
      <c r="F22" s="11" t="s">
        <v>21</v>
      </c>
      <c r="G22" s="20" t="s">
        <v>22</v>
      </c>
      <c r="H22" s="12"/>
      <c r="I22" s="12">
        <v>1245500</v>
      </c>
      <c r="J22" s="12">
        <f t="shared" si="1"/>
        <v>0</v>
      </c>
      <c r="K22" s="22">
        <f>I22</f>
        <v>1245500</v>
      </c>
      <c r="P22" s="10">
        <v>42452</v>
      </c>
      <c r="Q22" s="15" t="s">
        <v>296</v>
      </c>
      <c r="R22" s="15" t="s">
        <v>297</v>
      </c>
      <c r="S22" s="15" t="s">
        <v>21</v>
      </c>
      <c r="T22" s="21" t="s">
        <v>33</v>
      </c>
      <c r="U22" s="21">
        <v>1</v>
      </c>
      <c r="V22" s="16">
        <v>5200</v>
      </c>
      <c r="W22" s="16"/>
      <c r="X22" s="16">
        <v>3885</v>
      </c>
      <c r="Y22" s="18">
        <f t="shared" si="0"/>
        <v>20202000</v>
      </c>
      <c r="Z22" s="9"/>
      <c r="AA22" s="9"/>
    </row>
    <row r="23" spans="2:27">
      <c r="B23">
        <v>1</v>
      </c>
      <c r="C23" s="10">
        <v>42430</v>
      </c>
      <c r="D23" s="11" t="s">
        <v>83</v>
      </c>
      <c r="E23" s="11" t="s">
        <v>84</v>
      </c>
      <c r="F23" s="11" t="s">
        <v>21</v>
      </c>
      <c r="G23" s="20" t="s">
        <v>14</v>
      </c>
      <c r="H23" s="12">
        <v>5200</v>
      </c>
      <c r="I23" s="12">
        <v>3380</v>
      </c>
      <c r="J23" s="12">
        <f t="shared" si="1"/>
        <v>17576000</v>
      </c>
      <c r="K23" s="9"/>
      <c r="P23" s="10">
        <v>42460</v>
      </c>
      <c r="Q23" s="15" t="s">
        <v>357</v>
      </c>
      <c r="R23" s="15" t="s">
        <v>358</v>
      </c>
      <c r="S23" s="15" t="s">
        <v>21</v>
      </c>
      <c r="T23" s="21" t="s">
        <v>33</v>
      </c>
      <c r="U23" s="21">
        <v>1</v>
      </c>
      <c r="V23" s="16">
        <v>5300</v>
      </c>
      <c r="W23" s="16"/>
      <c r="X23" s="16">
        <v>3885</v>
      </c>
      <c r="Y23" s="18">
        <f t="shared" si="0"/>
        <v>20590500</v>
      </c>
      <c r="Z23" s="9"/>
      <c r="AA23" s="9"/>
    </row>
    <row r="24" spans="2:27">
      <c r="B24">
        <v>1</v>
      </c>
      <c r="C24" s="10">
        <v>42430</v>
      </c>
      <c r="D24" s="11" t="s">
        <v>83</v>
      </c>
      <c r="E24" s="11" t="s">
        <v>84</v>
      </c>
      <c r="F24" s="11" t="s">
        <v>21</v>
      </c>
      <c r="G24" s="20" t="s">
        <v>22</v>
      </c>
      <c r="H24" s="12"/>
      <c r="I24" s="12">
        <v>1222000</v>
      </c>
      <c r="J24" s="12">
        <f t="shared" si="1"/>
        <v>0</v>
      </c>
      <c r="K24" s="22">
        <f>I24</f>
        <v>1222000</v>
      </c>
      <c r="P24" s="10">
        <v>42460</v>
      </c>
      <c r="Q24" s="15" t="s">
        <v>359</v>
      </c>
      <c r="R24" s="15" t="s">
        <v>332</v>
      </c>
      <c r="S24" s="15" t="s">
        <v>21</v>
      </c>
      <c r="T24" s="21" t="s">
        <v>33</v>
      </c>
      <c r="U24" s="21">
        <v>1</v>
      </c>
      <c r="V24" s="16">
        <v>5200</v>
      </c>
      <c r="W24" s="16">
        <f>SUM(V8:V24)</f>
        <v>94900</v>
      </c>
      <c r="X24" s="16">
        <v>3885</v>
      </c>
      <c r="Y24" s="18">
        <f t="shared" si="0"/>
        <v>20202000</v>
      </c>
      <c r="Z24" s="9" t="str">
        <f>T24</f>
        <v>Nafta Unica 90</v>
      </c>
      <c r="AA24" s="22">
        <f>SUM(Y8:Y24)</f>
        <v>368686500</v>
      </c>
    </row>
    <row r="25" spans="2:27">
      <c r="B25">
        <v>1</v>
      </c>
      <c r="C25" s="10">
        <v>42437</v>
      </c>
      <c r="D25" s="11" t="s">
        <v>124</v>
      </c>
      <c r="E25" s="11" t="s">
        <v>125</v>
      </c>
      <c r="F25" s="11" t="s">
        <v>21</v>
      </c>
      <c r="G25" s="20" t="s">
        <v>19</v>
      </c>
      <c r="H25" s="12">
        <v>5200</v>
      </c>
      <c r="I25" s="12">
        <v>3595</v>
      </c>
      <c r="J25" s="12">
        <f t="shared" si="1"/>
        <v>18694000</v>
      </c>
      <c r="K25" s="9"/>
      <c r="P25" s="10">
        <v>42460</v>
      </c>
      <c r="Q25" s="15" t="s">
        <v>310</v>
      </c>
      <c r="R25" s="15" t="s">
        <v>311</v>
      </c>
      <c r="S25" s="15" t="s">
        <v>21</v>
      </c>
      <c r="T25" s="21" t="s">
        <v>312</v>
      </c>
      <c r="U25" s="21">
        <v>2</v>
      </c>
      <c r="V25" s="24">
        <v>15000</v>
      </c>
      <c r="W25" s="24">
        <f>V25</f>
        <v>15000</v>
      </c>
      <c r="X25" s="16">
        <v>3595</v>
      </c>
      <c r="Y25" s="18">
        <f t="shared" si="0"/>
        <v>53925000</v>
      </c>
      <c r="Z25" s="9" t="str">
        <f>T25</f>
        <v>Diesel Comun Tipo I</v>
      </c>
      <c r="AA25" s="22">
        <f>Y25</f>
        <v>53925000</v>
      </c>
    </row>
    <row r="26" spans="2:27">
      <c r="B26">
        <v>1</v>
      </c>
      <c r="C26" s="10">
        <v>42437</v>
      </c>
      <c r="D26" s="11" t="s">
        <v>124</v>
      </c>
      <c r="E26" s="11" t="s">
        <v>125</v>
      </c>
      <c r="F26" s="11" t="s">
        <v>21</v>
      </c>
      <c r="G26" s="20" t="s">
        <v>22</v>
      </c>
      <c r="H26" s="12"/>
      <c r="I26" s="12">
        <v>1222000</v>
      </c>
      <c r="J26" s="12">
        <f t="shared" si="1"/>
        <v>0</v>
      </c>
      <c r="K26" s="22">
        <f>I26</f>
        <v>1222000</v>
      </c>
      <c r="P26" s="10">
        <v>42430</v>
      </c>
      <c r="Q26" s="11" t="s">
        <v>83</v>
      </c>
      <c r="R26" s="11" t="s">
        <v>84</v>
      </c>
      <c r="S26" s="11" t="s">
        <v>21</v>
      </c>
      <c r="T26" s="20" t="s">
        <v>14</v>
      </c>
      <c r="U26" s="20">
        <v>3</v>
      </c>
      <c r="V26" s="12">
        <v>5200</v>
      </c>
      <c r="W26" s="12"/>
      <c r="X26" s="12">
        <v>3380</v>
      </c>
      <c r="Y26" s="12">
        <f t="shared" si="0"/>
        <v>17576000</v>
      </c>
      <c r="Z26" s="9"/>
      <c r="AA26" s="9"/>
    </row>
    <row r="27" spans="2:27">
      <c r="B27">
        <v>1</v>
      </c>
      <c r="C27" s="10">
        <v>42437</v>
      </c>
      <c r="D27" s="11" t="s">
        <v>126</v>
      </c>
      <c r="E27" s="11" t="s">
        <v>127</v>
      </c>
      <c r="F27" s="11" t="s">
        <v>21</v>
      </c>
      <c r="G27" s="20" t="s">
        <v>33</v>
      </c>
      <c r="H27" s="12">
        <v>5300</v>
      </c>
      <c r="I27" s="12">
        <v>3885</v>
      </c>
      <c r="J27" s="12">
        <f t="shared" si="1"/>
        <v>20590500</v>
      </c>
      <c r="K27" s="9"/>
      <c r="P27" s="10">
        <v>42440</v>
      </c>
      <c r="Q27" s="15" t="s">
        <v>150</v>
      </c>
      <c r="R27" s="15" t="s">
        <v>151</v>
      </c>
      <c r="S27" s="15" t="s">
        <v>21</v>
      </c>
      <c r="T27" s="21" t="s">
        <v>14</v>
      </c>
      <c r="U27" s="21">
        <v>3</v>
      </c>
      <c r="V27" s="16">
        <v>6200</v>
      </c>
      <c r="W27" s="16">
        <f>V27+V26</f>
        <v>11400</v>
      </c>
      <c r="X27" s="16">
        <v>3380</v>
      </c>
      <c r="Y27" s="16">
        <f t="shared" si="0"/>
        <v>20956000</v>
      </c>
      <c r="Z27" s="9" t="str">
        <f>T27</f>
        <v>Nafta Eco Sol 85</v>
      </c>
      <c r="AA27" s="22">
        <f>Y27+Y26</f>
        <v>38532000</v>
      </c>
    </row>
    <row r="28" spans="2:27">
      <c r="B28">
        <v>1</v>
      </c>
      <c r="C28" s="10">
        <v>42437</v>
      </c>
      <c r="D28" s="11" t="s">
        <v>126</v>
      </c>
      <c r="E28" s="11" t="s">
        <v>127</v>
      </c>
      <c r="F28" s="11" t="s">
        <v>21</v>
      </c>
      <c r="G28" s="20" t="s">
        <v>22</v>
      </c>
      <c r="H28" s="12"/>
      <c r="I28" s="12">
        <v>1245500</v>
      </c>
      <c r="J28" s="12">
        <f t="shared" si="1"/>
        <v>0</v>
      </c>
      <c r="K28" s="22">
        <f>I28</f>
        <v>1245500</v>
      </c>
      <c r="P28" s="10">
        <v>42440</v>
      </c>
      <c r="Q28" s="15" t="s">
        <v>150</v>
      </c>
      <c r="R28" s="15" t="s">
        <v>151</v>
      </c>
      <c r="S28" s="15" t="s">
        <v>21</v>
      </c>
      <c r="T28" s="21" t="s">
        <v>60</v>
      </c>
      <c r="U28" s="21">
        <v>4</v>
      </c>
      <c r="V28" s="16">
        <v>5200</v>
      </c>
      <c r="W28" s="16">
        <f>V28</f>
        <v>5200</v>
      </c>
      <c r="X28" s="16">
        <v>4050</v>
      </c>
      <c r="Y28" s="16">
        <f t="shared" si="0"/>
        <v>21060000</v>
      </c>
      <c r="Z28" s="9" t="str">
        <f>T28</f>
        <v>Diesel Solium</v>
      </c>
      <c r="AA28" s="22">
        <f>Y28</f>
        <v>21060000</v>
      </c>
    </row>
    <row r="29" spans="2:27">
      <c r="B29">
        <v>1</v>
      </c>
      <c r="C29" s="10">
        <v>42437</v>
      </c>
      <c r="D29" s="11" t="s">
        <v>128</v>
      </c>
      <c r="E29" s="11" t="s">
        <v>129</v>
      </c>
      <c r="F29" s="11" t="s">
        <v>21</v>
      </c>
      <c r="G29" s="20" t="s">
        <v>33</v>
      </c>
      <c r="H29" s="12">
        <v>6200</v>
      </c>
      <c r="I29" s="12">
        <v>3885</v>
      </c>
      <c r="J29" s="12">
        <f t="shared" si="1"/>
        <v>24087000</v>
      </c>
      <c r="K29" s="9"/>
      <c r="P29" s="10">
        <v>42430</v>
      </c>
      <c r="Q29" s="11" t="s">
        <v>39</v>
      </c>
      <c r="R29" s="11" t="s">
        <v>40</v>
      </c>
      <c r="S29" s="11" t="s">
        <v>21</v>
      </c>
      <c r="T29" s="20" t="s">
        <v>41</v>
      </c>
      <c r="U29" s="20">
        <v>5</v>
      </c>
      <c r="V29" s="12">
        <v>5300</v>
      </c>
      <c r="W29" s="12"/>
      <c r="X29" s="12">
        <v>4715</v>
      </c>
      <c r="Y29" s="12">
        <f t="shared" si="0"/>
        <v>24989500</v>
      </c>
      <c r="Z29" s="9"/>
      <c r="AA29" s="9"/>
    </row>
    <row r="30" spans="2:27">
      <c r="B30">
        <v>1</v>
      </c>
      <c r="C30" s="10">
        <v>42437</v>
      </c>
      <c r="D30" s="11" t="s">
        <v>128</v>
      </c>
      <c r="E30" s="11" t="s">
        <v>129</v>
      </c>
      <c r="F30" s="11" t="s">
        <v>21</v>
      </c>
      <c r="G30" s="20" t="s">
        <v>22</v>
      </c>
      <c r="H30" s="12"/>
      <c r="I30" s="12">
        <v>1457000</v>
      </c>
      <c r="J30" s="12">
        <f t="shared" si="1"/>
        <v>0</v>
      </c>
      <c r="K30" s="22">
        <f>I30</f>
        <v>1457000</v>
      </c>
      <c r="P30" s="10">
        <v>42448</v>
      </c>
      <c r="Q30" s="11" t="s">
        <v>233</v>
      </c>
      <c r="R30" s="11" t="s">
        <v>234</v>
      </c>
      <c r="S30" s="11" t="s">
        <v>21</v>
      </c>
      <c r="T30" s="20" t="s">
        <v>41</v>
      </c>
      <c r="U30" s="20">
        <v>5</v>
      </c>
      <c r="V30" s="12">
        <v>5200</v>
      </c>
      <c r="W30" s="12">
        <f>V30+V29</f>
        <v>10500</v>
      </c>
      <c r="X30" s="12">
        <v>4715</v>
      </c>
      <c r="Y30" s="13">
        <f t="shared" si="0"/>
        <v>24518000</v>
      </c>
      <c r="Z30" s="9" t="str">
        <f>T30</f>
        <v>Nafta Super Sol 95</v>
      </c>
      <c r="AA30" s="22">
        <f>Y30+Y29</f>
        <v>49507500</v>
      </c>
    </row>
    <row r="31" spans="2:27">
      <c r="B31">
        <v>1</v>
      </c>
      <c r="C31" s="10">
        <v>42440</v>
      </c>
      <c r="D31" s="15" t="s">
        <v>150</v>
      </c>
      <c r="E31" s="15" t="s">
        <v>151</v>
      </c>
      <c r="F31" s="15" t="s">
        <v>21</v>
      </c>
      <c r="G31" s="21" t="s">
        <v>60</v>
      </c>
      <c r="H31" s="16">
        <v>5200</v>
      </c>
      <c r="I31" s="16">
        <v>4050</v>
      </c>
      <c r="J31" s="16">
        <f t="shared" si="1"/>
        <v>21060000</v>
      </c>
      <c r="K31" s="9"/>
      <c r="P31" s="10">
        <v>42430</v>
      </c>
      <c r="Q31" s="11" t="s">
        <v>42</v>
      </c>
      <c r="R31" s="11" t="s">
        <v>43</v>
      </c>
      <c r="S31" s="11" t="s">
        <v>21</v>
      </c>
      <c r="T31" s="20" t="s">
        <v>19</v>
      </c>
      <c r="U31" s="20">
        <v>7</v>
      </c>
      <c r="V31" s="12">
        <v>5200</v>
      </c>
      <c r="W31" s="12"/>
      <c r="X31" s="12">
        <v>3595</v>
      </c>
      <c r="Y31" s="12">
        <f t="shared" si="0"/>
        <v>18694000</v>
      </c>
      <c r="Z31" s="9"/>
      <c r="AA31" s="9"/>
    </row>
    <row r="32" spans="2:27">
      <c r="B32">
        <v>1</v>
      </c>
      <c r="C32" s="10">
        <v>42440</v>
      </c>
      <c r="D32" s="15" t="s">
        <v>150</v>
      </c>
      <c r="E32" s="15" t="s">
        <v>151</v>
      </c>
      <c r="F32" s="15" t="s">
        <v>21</v>
      </c>
      <c r="G32" s="21" t="s">
        <v>14</v>
      </c>
      <c r="H32" s="16">
        <v>6200</v>
      </c>
      <c r="I32" s="16">
        <v>3380</v>
      </c>
      <c r="J32" s="16">
        <f t="shared" si="1"/>
        <v>20956000</v>
      </c>
      <c r="K32" s="9"/>
      <c r="P32" s="10">
        <v>42430</v>
      </c>
      <c r="Q32" s="11" t="s">
        <v>79</v>
      </c>
      <c r="R32" s="11" t="s">
        <v>80</v>
      </c>
      <c r="S32" s="11" t="s">
        <v>21</v>
      </c>
      <c r="T32" s="20" t="s">
        <v>19</v>
      </c>
      <c r="U32" s="20">
        <v>7</v>
      </c>
      <c r="V32" s="12">
        <v>6200</v>
      </c>
      <c r="W32" s="12"/>
      <c r="X32" s="12">
        <v>3595</v>
      </c>
      <c r="Y32" s="12">
        <f t="shared" si="0"/>
        <v>22289000</v>
      </c>
      <c r="Z32" s="9"/>
      <c r="AA32" s="9"/>
    </row>
    <row r="33" spans="2:27">
      <c r="B33">
        <v>1</v>
      </c>
      <c r="C33" s="10">
        <v>42440</v>
      </c>
      <c r="D33" s="15" t="s">
        <v>150</v>
      </c>
      <c r="E33" s="15" t="s">
        <v>151</v>
      </c>
      <c r="F33" s="15" t="s">
        <v>21</v>
      </c>
      <c r="G33" s="21" t="s">
        <v>22</v>
      </c>
      <c r="H33" s="16"/>
      <c r="I33" s="16">
        <v>2679000</v>
      </c>
      <c r="J33" s="16">
        <f t="shared" si="1"/>
        <v>0</v>
      </c>
      <c r="K33" s="22">
        <f>I33</f>
        <v>2679000</v>
      </c>
      <c r="P33" s="10">
        <v>42433</v>
      </c>
      <c r="Q33" s="11" t="s">
        <v>73</v>
      </c>
      <c r="R33" s="11" t="s">
        <v>74</v>
      </c>
      <c r="S33" s="11" t="s">
        <v>21</v>
      </c>
      <c r="T33" s="20" t="s">
        <v>19</v>
      </c>
      <c r="U33" s="20">
        <v>7</v>
      </c>
      <c r="V33" s="12">
        <v>6200</v>
      </c>
      <c r="W33" s="12"/>
      <c r="X33" s="12">
        <v>3595</v>
      </c>
      <c r="Y33" s="12">
        <f t="shared" si="0"/>
        <v>22289000</v>
      </c>
      <c r="Z33" s="9"/>
      <c r="AA33" s="9"/>
    </row>
    <row r="34" spans="2:27">
      <c r="B34">
        <v>1</v>
      </c>
      <c r="C34" s="10">
        <v>42440</v>
      </c>
      <c r="D34" s="15" t="s">
        <v>152</v>
      </c>
      <c r="E34" s="15" t="s">
        <v>153</v>
      </c>
      <c r="F34" s="15" t="s">
        <v>21</v>
      </c>
      <c r="G34" s="21" t="s">
        <v>33</v>
      </c>
      <c r="H34" s="16">
        <v>5300</v>
      </c>
      <c r="I34" s="16">
        <v>3885</v>
      </c>
      <c r="J34" s="16">
        <f t="shared" si="1"/>
        <v>20590500</v>
      </c>
      <c r="K34" s="9"/>
      <c r="P34" s="10">
        <v>42437</v>
      </c>
      <c r="Q34" s="11" t="s">
        <v>124</v>
      </c>
      <c r="R34" s="11" t="s">
        <v>125</v>
      </c>
      <c r="S34" s="11" t="s">
        <v>21</v>
      </c>
      <c r="T34" s="20" t="s">
        <v>19</v>
      </c>
      <c r="U34" s="20">
        <v>7</v>
      </c>
      <c r="V34" s="12">
        <v>5200</v>
      </c>
      <c r="W34" s="12"/>
      <c r="X34" s="12">
        <v>3595</v>
      </c>
      <c r="Y34" s="12">
        <f t="shared" si="0"/>
        <v>18694000</v>
      </c>
      <c r="Z34" s="9"/>
      <c r="AA34" s="9"/>
    </row>
    <row r="35" spans="2:27">
      <c r="B35">
        <v>1</v>
      </c>
      <c r="C35" s="10">
        <v>42440</v>
      </c>
      <c r="D35" s="15" t="s">
        <v>152</v>
      </c>
      <c r="E35" s="15" t="s">
        <v>153</v>
      </c>
      <c r="F35" s="15" t="s">
        <v>21</v>
      </c>
      <c r="G35" s="21" t="s">
        <v>22</v>
      </c>
      <c r="H35" s="16"/>
      <c r="I35" s="16">
        <v>1245500</v>
      </c>
      <c r="J35" s="16">
        <f t="shared" si="1"/>
        <v>0</v>
      </c>
      <c r="K35" s="22">
        <f>I35</f>
        <v>1245500</v>
      </c>
      <c r="P35" s="10">
        <v>42443</v>
      </c>
      <c r="Q35" s="11" t="s">
        <v>176</v>
      </c>
      <c r="R35" s="11" t="s">
        <v>177</v>
      </c>
      <c r="S35" s="11" t="s">
        <v>21</v>
      </c>
      <c r="T35" s="20" t="s">
        <v>19</v>
      </c>
      <c r="U35" s="20">
        <v>7</v>
      </c>
      <c r="V35" s="12">
        <v>10500</v>
      </c>
      <c r="W35" s="12"/>
      <c r="X35" s="12">
        <v>3595</v>
      </c>
      <c r="Y35" s="12">
        <f t="shared" si="0"/>
        <v>37747500</v>
      </c>
      <c r="Z35" s="9"/>
      <c r="AA35" s="9"/>
    </row>
    <row r="36" spans="2:27">
      <c r="B36">
        <v>1</v>
      </c>
      <c r="C36" s="10">
        <v>42443</v>
      </c>
      <c r="D36" s="11" t="s">
        <v>176</v>
      </c>
      <c r="E36" s="11" t="s">
        <v>177</v>
      </c>
      <c r="F36" s="11" t="s">
        <v>21</v>
      </c>
      <c r="G36" s="20" t="s">
        <v>19</v>
      </c>
      <c r="H36" s="12">
        <v>10500</v>
      </c>
      <c r="I36" s="12">
        <v>3595</v>
      </c>
      <c r="J36" s="12">
        <f t="shared" si="1"/>
        <v>37747500</v>
      </c>
      <c r="K36" s="9"/>
      <c r="P36" s="10">
        <v>42446</v>
      </c>
      <c r="Q36" s="11" t="s">
        <v>199</v>
      </c>
      <c r="R36" s="11" t="s">
        <v>200</v>
      </c>
      <c r="S36" s="11" t="s">
        <v>21</v>
      </c>
      <c r="T36" s="20" t="s">
        <v>19</v>
      </c>
      <c r="U36" s="20">
        <v>7</v>
      </c>
      <c r="V36" s="12">
        <v>5200</v>
      </c>
      <c r="W36" s="12"/>
      <c r="X36" s="12">
        <v>3595</v>
      </c>
      <c r="Y36" s="13">
        <f t="shared" si="0"/>
        <v>18694000</v>
      </c>
      <c r="Z36" s="9"/>
      <c r="AA36" s="9"/>
    </row>
    <row r="37" spans="2:27">
      <c r="B37">
        <v>1</v>
      </c>
      <c r="C37" s="10">
        <v>42443</v>
      </c>
      <c r="D37" s="11" t="s">
        <v>176</v>
      </c>
      <c r="E37" s="11" t="s">
        <v>177</v>
      </c>
      <c r="F37" s="11" t="s">
        <v>21</v>
      </c>
      <c r="G37" s="20" t="s">
        <v>33</v>
      </c>
      <c r="H37" s="12">
        <v>6200</v>
      </c>
      <c r="I37" s="12">
        <v>3885</v>
      </c>
      <c r="J37" s="13">
        <f t="shared" si="1"/>
        <v>24087000</v>
      </c>
      <c r="K37" s="9"/>
      <c r="P37" s="10">
        <v>42447</v>
      </c>
      <c r="Q37" s="15" t="s">
        <v>215</v>
      </c>
      <c r="R37" s="15" t="s">
        <v>216</v>
      </c>
      <c r="S37" s="15" t="s">
        <v>21</v>
      </c>
      <c r="T37" s="21" t="s">
        <v>19</v>
      </c>
      <c r="U37" s="21">
        <v>7</v>
      </c>
      <c r="V37" s="16">
        <v>5000</v>
      </c>
      <c r="W37" s="16"/>
      <c r="X37" s="16">
        <v>3595</v>
      </c>
      <c r="Y37" s="18">
        <f t="shared" si="0"/>
        <v>17975000</v>
      </c>
      <c r="Z37" s="9"/>
      <c r="AA37" s="9"/>
    </row>
    <row r="38" spans="2:27">
      <c r="B38">
        <v>1</v>
      </c>
      <c r="C38" s="10">
        <v>42446</v>
      </c>
      <c r="D38" s="11" t="s">
        <v>199</v>
      </c>
      <c r="E38" s="11" t="s">
        <v>200</v>
      </c>
      <c r="F38" s="11" t="s">
        <v>21</v>
      </c>
      <c r="G38" s="20" t="s">
        <v>19</v>
      </c>
      <c r="H38" s="12">
        <v>5200</v>
      </c>
      <c r="I38" s="12">
        <v>3595</v>
      </c>
      <c r="J38" s="13">
        <f t="shared" si="1"/>
        <v>18694000</v>
      </c>
      <c r="K38" s="9"/>
      <c r="P38" s="10">
        <v>42448</v>
      </c>
      <c r="Q38" s="11" t="s">
        <v>233</v>
      </c>
      <c r="R38" s="11" t="s">
        <v>234</v>
      </c>
      <c r="S38" s="11" t="s">
        <v>21</v>
      </c>
      <c r="T38" s="20" t="s">
        <v>19</v>
      </c>
      <c r="U38" s="20">
        <v>7</v>
      </c>
      <c r="V38" s="12">
        <v>5300</v>
      </c>
      <c r="W38" s="12"/>
      <c r="X38" s="12">
        <v>3595</v>
      </c>
      <c r="Y38" s="13">
        <f t="shared" si="0"/>
        <v>19053500</v>
      </c>
      <c r="Z38" s="9"/>
      <c r="AA38" s="9"/>
    </row>
    <row r="39" spans="2:27">
      <c r="B39">
        <v>1</v>
      </c>
      <c r="C39" s="10">
        <v>42446</v>
      </c>
      <c r="D39" s="11" t="s">
        <v>199</v>
      </c>
      <c r="E39" s="11" t="s">
        <v>200</v>
      </c>
      <c r="F39" s="11" t="s">
        <v>21</v>
      </c>
      <c r="G39" s="20" t="s">
        <v>33</v>
      </c>
      <c r="H39" s="12">
        <v>5300</v>
      </c>
      <c r="I39" s="12">
        <v>3885</v>
      </c>
      <c r="J39" s="13">
        <f t="shared" si="1"/>
        <v>20590500</v>
      </c>
      <c r="K39" s="9"/>
      <c r="P39" s="10">
        <v>42460</v>
      </c>
      <c r="Q39" s="15" t="s">
        <v>355</v>
      </c>
      <c r="R39" s="15" t="s">
        <v>356</v>
      </c>
      <c r="S39" s="15" t="s">
        <v>21</v>
      </c>
      <c r="T39" s="21" t="s">
        <v>19</v>
      </c>
      <c r="U39" s="21">
        <v>7</v>
      </c>
      <c r="V39" s="16">
        <v>6200</v>
      </c>
      <c r="W39" s="16">
        <f>V39+V38+V37+V36+V35+V34+V33+V32+V31</f>
        <v>55000</v>
      </c>
      <c r="X39" s="16">
        <v>3595</v>
      </c>
      <c r="Y39" s="18">
        <f t="shared" si="0"/>
        <v>22289000</v>
      </c>
      <c r="Z39" s="9" t="str">
        <f>T39</f>
        <v>Diesel Tipo I</v>
      </c>
      <c r="AA39" s="22">
        <f>SUM(Y31:Y39)</f>
        <v>197725000</v>
      </c>
    </row>
    <row r="40" spans="2:27">
      <c r="B40">
        <v>1</v>
      </c>
      <c r="C40" s="10">
        <v>42446</v>
      </c>
      <c r="D40" s="11" t="s">
        <v>201</v>
      </c>
      <c r="E40" s="11" t="s">
        <v>202</v>
      </c>
      <c r="F40" s="11" t="s">
        <v>21</v>
      </c>
      <c r="G40" s="20" t="s">
        <v>33</v>
      </c>
      <c r="H40" s="12">
        <v>6200</v>
      </c>
      <c r="I40" s="12">
        <v>3885</v>
      </c>
      <c r="J40" s="13">
        <f t="shared" si="1"/>
        <v>24087000</v>
      </c>
      <c r="K40" s="9"/>
      <c r="P40" s="10">
        <v>42430</v>
      </c>
      <c r="Q40" s="11" t="s">
        <v>39</v>
      </c>
      <c r="R40" s="11" t="s">
        <v>40</v>
      </c>
      <c r="S40" s="11" t="s">
        <v>21</v>
      </c>
      <c r="T40" s="20" t="s">
        <v>22</v>
      </c>
      <c r="U40" s="20">
        <v>10</v>
      </c>
      <c r="V40" s="12"/>
      <c r="W40" s="12"/>
      <c r="X40" s="12">
        <v>2702500</v>
      </c>
      <c r="Y40" s="12"/>
      <c r="Z40" s="22"/>
      <c r="AA40" s="9"/>
    </row>
    <row r="41" spans="2:27">
      <c r="B41">
        <v>1</v>
      </c>
      <c r="C41" s="10">
        <v>42447</v>
      </c>
      <c r="D41" s="15" t="s">
        <v>215</v>
      </c>
      <c r="E41" s="15" t="s">
        <v>216</v>
      </c>
      <c r="F41" s="15" t="s">
        <v>21</v>
      </c>
      <c r="G41" s="21" t="s">
        <v>19</v>
      </c>
      <c r="H41" s="16">
        <v>5000</v>
      </c>
      <c r="I41" s="16">
        <v>3595</v>
      </c>
      <c r="J41" s="18">
        <f t="shared" si="1"/>
        <v>17975000</v>
      </c>
      <c r="K41" s="9"/>
      <c r="P41" s="10">
        <v>42430</v>
      </c>
      <c r="Q41" s="11" t="s">
        <v>42</v>
      </c>
      <c r="R41" s="11" t="s">
        <v>43</v>
      </c>
      <c r="S41" s="11" t="s">
        <v>21</v>
      </c>
      <c r="T41" s="20" t="s">
        <v>22</v>
      </c>
      <c r="U41" s="20">
        <v>10</v>
      </c>
      <c r="V41" s="12"/>
      <c r="W41" s="12"/>
      <c r="X41" s="12">
        <v>1222000</v>
      </c>
      <c r="Y41" s="12"/>
      <c r="Z41" s="22"/>
      <c r="AA41" s="9"/>
    </row>
    <row r="42" spans="2:27">
      <c r="B42">
        <v>1</v>
      </c>
      <c r="C42" s="10">
        <v>42447</v>
      </c>
      <c r="D42" s="15" t="s">
        <v>217</v>
      </c>
      <c r="E42" s="15" t="s">
        <v>218</v>
      </c>
      <c r="F42" s="15" t="s">
        <v>21</v>
      </c>
      <c r="G42" s="21" t="s">
        <v>33</v>
      </c>
      <c r="H42" s="16">
        <v>5000</v>
      </c>
      <c r="I42" s="16">
        <v>3885</v>
      </c>
      <c r="J42" s="18">
        <f t="shared" si="1"/>
        <v>19425000</v>
      </c>
      <c r="K42" s="9"/>
      <c r="P42" s="10">
        <v>42430</v>
      </c>
      <c r="Q42" s="11" t="s">
        <v>79</v>
      </c>
      <c r="R42" s="11" t="s">
        <v>80</v>
      </c>
      <c r="S42" s="11" t="s">
        <v>21</v>
      </c>
      <c r="T42" s="20" t="s">
        <v>22</v>
      </c>
      <c r="U42" s="20">
        <v>10</v>
      </c>
      <c r="V42" s="12"/>
      <c r="W42" s="12"/>
      <c r="X42" s="12">
        <v>1457000</v>
      </c>
      <c r="Y42" s="12">
        <f>V42*X42</f>
        <v>0</v>
      </c>
      <c r="Z42" s="22"/>
      <c r="AA42" s="9"/>
    </row>
    <row r="43" spans="2:27">
      <c r="B43">
        <v>1</v>
      </c>
      <c r="C43" s="10">
        <v>42448</v>
      </c>
      <c r="D43" s="11" t="s">
        <v>233</v>
      </c>
      <c r="E43" s="11" t="s">
        <v>234</v>
      </c>
      <c r="F43" s="11" t="s">
        <v>21</v>
      </c>
      <c r="G43" s="20" t="s">
        <v>19</v>
      </c>
      <c r="H43" s="12">
        <v>5300</v>
      </c>
      <c r="I43" s="12">
        <v>3595</v>
      </c>
      <c r="J43" s="13">
        <f t="shared" si="1"/>
        <v>19053500</v>
      </c>
      <c r="K43" s="9"/>
      <c r="P43" s="10">
        <v>42430</v>
      </c>
      <c r="Q43" s="11" t="s">
        <v>81</v>
      </c>
      <c r="R43" s="11" t="s">
        <v>82</v>
      </c>
      <c r="S43" s="11" t="s">
        <v>21</v>
      </c>
      <c r="T43" s="20" t="s">
        <v>22</v>
      </c>
      <c r="U43" s="20">
        <v>10</v>
      </c>
      <c r="V43" s="12"/>
      <c r="W43" s="12"/>
      <c r="X43" s="12">
        <v>1245500</v>
      </c>
      <c r="Y43" s="12">
        <f>V43*X43</f>
        <v>0</v>
      </c>
      <c r="Z43" s="22"/>
      <c r="AA43" s="9"/>
    </row>
    <row r="44" spans="2:27">
      <c r="B44">
        <v>1</v>
      </c>
      <c r="C44" s="10">
        <v>42448</v>
      </c>
      <c r="D44" s="11" t="s">
        <v>233</v>
      </c>
      <c r="E44" s="11" t="s">
        <v>234</v>
      </c>
      <c r="F44" s="11" t="s">
        <v>21</v>
      </c>
      <c r="G44" s="20" t="s">
        <v>33</v>
      </c>
      <c r="H44" s="12">
        <v>6200</v>
      </c>
      <c r="I44" s="12">
        <v>3885</v>
      </c>
      <c r="J44" s="13">
        <f t="shared" si="1"/>
        <v>24087000</v>
      </c>
      <c r="K44" s="9"/>
      <c r="P44" s="10">
        <v>42430</v>
      </c>
      <c r="Q44" s="11" t="s">
        <v>83</v>
      </c>
      <c r="R44" s="11" t="s">
        <v>84</v>
      </c>
      <c r="S44" s="11" t="s">
        <v>21</v>
      </c>
      <c r="T44" s="20" t="s">
        <v>22</v>
      </c>
      <c r="U44" s="20">
        <v>10</v>
      </c>
      <c r="V44" s="12"/>
      <c r="W44" s="12"/>
      <c r="X44" s="12">
        <v>1222000</v>
      </c>
      <c r="Y44" s="12">
        <f>V44*X44</f>
        <v>0</v>
      </c>
      <c r="Z44" s="22"/>
      <c r="AA44" s="9"/>
    </row>
    <row r="45" spans="2:27">
      <c r="B45">
        <v>1</v>
      </c>
      <c r="C45" s="10">
        <v>42448</v>
      </c>
      <c r="D45" s="11" t="s">
        <v>233</v>
      </c>
      <c r="E45" s="11" t="s">
        <v>234</v>
      </c>
      <c r="F45" s="11" t="s">
        <v>21</v>
      </c>
      <c r="G45" s="20" t="s">
        <v>41</v>
      </c>
      <c r="H45" s="12">
        <v>5200</v>
      </c>
      <c r="I45" s="12">
        <v>4715</v>
      </c>
      <c r="J45" s="13">
        <f t="shared" si="1"/>
        <v>24518000</v>
      </c>
      <c r="K45" s="9"/>
      <c r="P45" s="10">
        <v>42433</v>
      </c>
      <c r="Q45" s="11" t="s">
        <v>73</v>
      </c>
      <c r="R45" s="11" t="s">
        <v>74</v>
      </c>
      <c r="S45" s="11" t="s">
        <v>21</v>
      </c>
      <c r="T45" s="20" t="s">
        <v>22</v>
      </c>
      <c r="U45" s="20">
        <v>10</v>
      </c>
      <c r="V45" s="12"/>
      <c r="W45" s="12"/>
      <c r="X45" s="12">
        <v>1457000</v>
      </c>
      <c r="Y45" s="12"/>
      <c r="Z45" s="22"/>
      <c r="AA45" s="9"/>
    </row>
    <row r="46" spans="2:27">
      <c r="B46">
        <v>1</v>
      </c>
      <c r="C46" s="10">
        <v>42452</v>
      </c>
      <c r="D46" s="15" t="s">
        <v>292</v>
      </c>
      <c r="E46" s="15" t="s">
        <v>293</v>
      </c>
      <c r="F46" s="15" t="s">
        <v>21</v>
      </c>
      <c r="G46" s="21" t="s">
        <v>33</v>
      </c>
      <c r="H46" s="16">
        <v>6200</v>
      </c>
      <c r="I46" s="16">
        <v>3885</v>
      </c>
      <c r="J46" s="18">
        <f t="shared" si="1"/>
        <v>24087000</v>
      </c>
      <c r="K46" s="9"/>
      <c r="P46" s="10">
        <v>42433</v>
      </c>
      <c r="Q46" s="11" t="s">
        <v>75</v>
      </c>
      <c r="R46" s="11" t="s">
        <v>76</v>
      </c>
      <c r="S46" s="11" t="s">
        <v>21</v>
      </c>
      <c r="T46" s="21" t="s">
        <v>22</v>
      </c>
      <c r="U46" s="21">
        <v>10</v>
      </c>
      <c r="V46" s="16"/>
      <c r="W46" s="16"/>
      <c r="X46" s="16">
        <v>1245500</v>
      </c>
      <c r="Y46" s="16"/>
      <c r="Z46" s="22"/>
      <c r="AA46" s="9"/>
    </row>
    <row r="47" spans="2:27">
      <c r="B47">
        <v>1</v>
      </c>
      <c r="C47" s="10">
        <v>42452</v>
      </c>
      <c r="D47" s="15" t="s">
        <v>294</v>
      </c>
      <c r="E47" s="15" t="s">
        <v>295</v>
      </c>
      <c r="F47" s="15" t="s">
        <v>21</v>
      </c>
      <c r="G47" s="21" t="s">
        <v>33</v>
      </c>
      <c r="H47" s="16">
        <v>5300</v>
      </c>
      <c r="I47" s="16">
        <v>3885</v>
      </c>
      <c r="J47" s="18">
        <f t="shared" si="1"/>
        <v>20590500</v>
      </c>
      <c r="K47" s="9"/>
      <c r="P47" s="10">
        <v>42433</v>
      </c>
      <c r="Q47" s="11" t="s">
        <v>77</v>
      </c>
      <c r="R47" s="11" t="s">
        <v>78</v>
      </c>
      <c r="S47" s="11" t="s">
        <v>21</v>
      </c>
      <c r="T47" s="20" t="s">
        <v>22</v>
      </c>
      <c r="U47" s="20">
        <v>10</v>
      </c>
      <c r="V47" s="12"/>
      <c r="W47" s="12"/>
      <c r="X47" s="12">
        <v>1222000</v>
      </c>
      <c r="Y47" s="12">
        <f t="shared" ref="Y47:Y52" si="2">V47*X47</f>
        <v>0</v>
      </c>
      <c r="Z47" s="22"/>
      <c r="AA47" s="9"/>
    </row>
    <row r="48" spans="2:27">
      <c r="B48">
        <v>1</v>
      </c>
      <c r="C48" s="10">
        <v>42452</v>
      </c>
      <c r="D48" s="15" t="s">
        <v>296</v>
      </c>
      <c r="E48" s="15" t="s">
        <v>297</v>
      </c>
      <c r="F48" s="15" t="s">
        <v>21</v>
      </c>
      <c r="G48" s="21" t="s">
        <v>33</v>
      </c>
      <c r="H48" s="16">
        <v>5200</v>
      </c>
      <c r="I48" s="16">
        <v>3885</v>
      </c>
      <c r="J48" s="18">
        <f t="shared" si="1"/>
        <v>20202000</v>
      </c>
      <c r="K48" s="9"/>
      <c r="P48" s="10">
        <v>42437</v>
      </c>
      <c r="Q48" s="11" t="s">
        <v>124</v>
      </c>
      <c r="R48" s="11" t="s">
        <v>125</v>
      </c>
      <c r="S48" s="11" t="s">
        <v>21</v>
      </c>
      <c r="T48" s="20" t="s">
        <v>22</v>
      </c>
      <c r="U48" s="20">
        <v>10</v>
      </c>
      <c r="V48" s="12"/>
      <c r="W48" s="12"/>
      <c r="X48" s="12">
        <v>1222000</v>
      </c>
      <c r="Y48" s="12">
        <f t="shared" si="2"/>
        <v>0</v>
      </c>
      <c r="Z48" s="22"/>
      <c r="AA48" s="9"/>
    </row>
    <row r="49" spans="2:27">
      <c r="B49">
        <v>1</v>
      </c>
      <c r="C49" s="10">
        <v>42460</v>
      </c>
      <c r="D49" s="15" t="s">
        <v>310</v>
      </c>
      <c r="E49" s="15" t="s">
        <v>311</v>
      </c>
      <c r="F49" s="15" t="s">
        <v>21</v>
      </c>
      <c r="G49" s="21" t="s">
        <v>312</v>
      </c>
      <c r="H49" s="24">
        <v>15000</v>
      </c>
      <c r="I49" s="16">
        <v>3595</v>
      </c>
      <c r="J49" s="18">
        <f t="shared" si="1"/>
        <v>53925000</v>
      </c>
      <c r="K49" s="9"/>
      <c r="P49" s="10">
        <v>42437</v>
      </c>
      <c r="Q49" s="11" t="s">
        <v>126</v>
      </c>
      <c r="R49" s="11" t="s">
        <v>127</v>
      </c>
      <c r="S49" s="11" t="s">
        <v>21</v>
      </c>
      <c r="T49" s="20" t="s">
        <v>22</v>
      </c>
      <c r="U49" s="20">
        <v>10</v>
      </c>
      <c r="V49" s="12"/>
      <c r="W49" s="12"/>
      <c r="X49" s="12">
        <v>1245500</v>
      </c>
      <c r="Y49" s="12">
        <f t="shared" si="2"/>
        <v>0</v>
      </c>
      <c r="Z49" s="22"/>
      <c r="AA49" s="9"/>
    </row>
    <row r="50" spans="2:27">
      <c r="B50">
        <v>1</v>
      </c>
      <c r="C50" s="10">
        <v>42460</v>
      </c>
      <c r="D50" s="15" t="s">
        <v>355</v>
      </c>
      <c r="E50" s="15" t="s">
        <v>356</v>
      </c>
      <c r="F50" s="15" t="s">
        <v>21</v>
      </c>
      <c r="G50" s="21" t="s">
        <v>19</v>
      </c>
      <c r="H50" s="16">
        <v>6200</v>
      </c>
      <c r="I50" s="16">
        <v>3595</v>
      </c>
      <c r="J50" s="18">
        <f t="shared" si="1"/>
        <v>22289000</v>
      </c>
      <c r="K50" s="9"/>
      <c r="P50" s="10">
        <v>42437</v>
      </c>
      <c r="Q50" s="11" t="s">
        <v>128</v>
      </c>
      <c r="R50" s="11" t="s">
        <v>129</v>
      </c>
      <c r="S50" s="11" t="s">
        <v>21</v>
      </c>
      <c r="T50" s="20" t="s">
        <v>22</v>
      </c>
      <c r="U50" s="20">
        <v>10</v>
      </c>
      <c r="V50" s="12"/>
      <c r="W50" s="12"/>
      <c r="X50" s="12">
        <v>1457000</v>
      </c>
      <c r="Y50" s="12">
        <f t="shared" si="2"/>
        <v>0</v>
      </c>
      <c r="Z50" s="22"/>
      <c r="AA50" s="9"/>
    </row>
    <row r="51" spans="2:27">
      <c r="B51">
        <v>1</v>
      </c>
      <c r="C51" s="10">
        <v>42460</v>
      </c>
      <c r="D51" s="15" t="s">
        <v>357</v>
      </c>
      <c r="E51" s="15" t="s">
        <v>358</v>
      </c>
      <c r="F51" s="15" t="s">
        <v>21</v>
      </c>
      <c r="G51" s="21" t="s">
        <v>33</v>
      </c>
      <c r="H51" s="16">
        <v>5300</v>
      </c>
      <c r="I51" s="16">
        <v>3885</v>
      </c>
      <c r="J51" s="18">
        <f t="shared" si="1"/>
        <v>20590500</v>
      </c>
      <c r="K51" s="9"/>
      <c r="P51" s="10">
        <v>42440</v>
      </c>
      <c r="Q51" s="15" t="s">
        <v>150</v>
      </c>
      <c r="R51" s="15" t="s">
        <v>151</v>
      </c>
      <c r="S51" s="15" t="s">
        <v>21</v>
      </c>
      <c r="T51" s="21" t="s">
        <v>22</v>
      </c>
      <c r="U51" s="21">
        <v>10</v>
      </c>
      <c r="V51" s="16"/>
      <c r="W51" s="16"/>
      <c r="X51" s="16">
        <v>2679000</v>
      </c>
      <c r="Y51" s="16">
        <f t="shared" si="2"/>
        <v>0</v>
      </c>
      <c r="Z51" s="22"/>
      <c r="AA51" s="9"/>
    </row>
    <row r="52" spans="2:27">
      <c r="B52">
        <v>1</v>
      </c>
      <c r="C52" s="10">
        <v>42460</v>
      </c>
      <c r="D52" s="15" t="s">
        <v>359</v>
      </c>
      <c r="E52" s="15" t="s">
        <v>332</v>
      </c>
      <c r="F52" s="15" t="s">
        <v>21</v>
      </c>
      <c r="G52" s="21" t="s">
        <v>33</v>
      </c>
      <c r="H52" s="16">
        <v>5200</v>
      </c>
      <c r="I52" s="16">
        <v>3885</v>
      </c>
      <c r="J52" s="18">
        <f t="shared" si="1"/>
        <v>20202000</v>
      </c>
      <c r="K52" s="9"/>
      <c r="P52" s="10">
        <v>42440</v>
      </c>
      <c r="Q52" s="15" t="s">
        <v>152</v>
      </c>
      <c r="R52" s="15" t="s">
        <v>153</v>
      </c>
      <c r="S52" s="15" t="s">
        <v>21</v>
      </c>
      <c r="T52" s="21" t="s">
        <v>22</v>
      </c>
      <c r="U52" s="21">
        <v>10</v>
      </c>
      <c r="V52" s="16"/>
      <c r="W52" s="16"/>
      <c r="X52" s="16">
        <v>1245500</v>
      </c>
      <c r="Y52" s="16">
        <f t="shared" si="2"/>
        <v>0</v>
      </c>
      <c r="Z52" s="22"/>
      <c r="AA52" s="9"/>
    </row>
    <row r="53" spans="2:27">
      <c r="H53" s="22">
        <f>SUM(H8:H52)</f>
        <v>192000</v>
      </c>
      <c r="I53" s="22"/>
      <c r="J53" s="22">
        <f>SUM(J8:J52)</f>
        <v>729436000</v>
      </c>
      <c r="K53" s="22">
        <f>SUM(K8:K52)</f>
        <v>19622500</v>
      </c>
      <c r="V53" s="22">
        <f>SUM(V8:V52)</f>
        <v>192000</v>
      </c>
      <c r="W53" s="22">
        <f>SUM(W12:W52)</f>
        <v>192000</v>
      </c>
      <c r="X53" s="22"/>
      <c r="Y53" s="22">
        <f>SUM(Y8:Y52)</f>
        <v>729436000</v>
      </c>
      <c r="Z53" s="22"/>
      <c r="AA53" s="22">
        <f>SUM(AA9:AA52)</f>
        <v>729436000</v>
      </c>
    </row>
    <row r="61" spans="2:27">
      <c r="C61" s="9" t="s">
        <v>7</v>
      </c>
      <c r="D61" s="9" t="s">
        <v>0</v>
      </c>
      <c r="E61" s="9" t="s">
        <v>1</v>
      </c>
      <c r="F61" s="9" t="s">
        <v>2</v>
      </c>
      <c r="G61" s="9" t="s">
        <v>6</v>
      </c>
      <c r="H61" s="23" t="s">
        <v>5</v>
      </c>
      <c r="I61" s="23" t="s">
        <v>8</v>
      </c>
      <c r="J61" s="23" t="s">
        <v>3</v>
      </c>
      <c r="K61" s="25" t="s">
        <v>369</v>
      </c>
      <c r="L61" s="25" t="s">
        <v>370</v>
      </c>
      <c r="M61" s="25" t="s">
        <v>371</v>
      </c>
      <c r="N61" s="25" t="s">
        <v>372</v>
      </c>
    </row>
    <row r="62" spans="2:27">
      <c r="C62" s="10">
        <v>42430</v>
      </c>
      <c r="D62" s="11" t="s">
        <v>39</v>
      </c>
      <c r="E62" s="11" t="s">
        <v>40</v>
      </c>
      <c r="F62" s="11" t="s">
        <v>21</v>
      </c>
      <c r="G62" s="20" t="s">
        <v>33</v>
      </c>
      <c r="H62" s="12">
        <v>6200</v>
      </c>
      <c r="I62" s="12">
        <v>3885</v>
      </c>
      <c r="J62" s="12">
        <f>H62*I62</f>
        <v>24087000</v>
      </c>
      <c r="K62" s="9"/>
      <c r="L62" s="9"/>
      <c r="M62" s="9"/>
      <c r="N62" s="9"/>
    </row>
    <row r="63" spans="2:27">
      <c r="C63" s="10">
        <v>42430</v>
      </c>
      <c r="D63" s="11" t="s">
        <v>39</v>
      </c>
      <c r="E63" s="11" t="s">
        <v>40</v>
      </c>
      <c r="F63" s="11" t="s">
        <v>21</v>
      </c>
      <c r="G63" s="20" t="s">
        <v>41</v>
      </c>
      <c r="H63" s="12">
        <v>5300</v>
      </c>
      <c r="I63" s="12">
        <v>4715</v>
      </c>
      <c r="J63" s="12">
        <f>H63*I63</f>
        <v>24989500</v>
      </c>
      <c r="K63" s="9"/>
      <c r="L63" s="9"/>
      <c r="M63" s="9"/>
      <c r="N63" s="9"/>
    </row>
    <row r="64" spans="2:27">
      <c r="C64" s="10">
        <v>42430</v>
      </c>
      <c r="D64" s="11" t="s">
        <v>39</v>
      </c>
      <c r="E64" s="11" t="s">
        <v>40</v>
      </c>
      <c r="F64" s="11" t="s">
        <v>21</v>
      </c>
      <c r="G64" s="20" t="s">
        <v>22</v>
      </c>
      <c r="H64" s="12"/>
      <c r="I64" s="12">
        <v>2702500</v>
      </c>
      <c r="J64" s="12"/>
      <c r="K64" s="22">
        <f>I64</f>
        <v>2702500</v>
      </c>
      <c r="L64" s="9"/>
      <c r="M64" s="9"/>
      <c r="N64" s="9"/>
    </row>
    <row r="65" spans="3:14">
      <c r="C65" s="10">
        <v>42430</v>
      </c>
      <c r="D65" s="11" t="s">
        <v>42</v>
      </c>
      <c r="E65" s="11" t="s">
        <v>43</v>
      </c>
      <c r="F65" s="11" t="s">
        <v>21</v>
      </c>
      <c r="G65" s="20" t="s">
        <v>19</v>
      </c>
      <c r="H65" s="12">
        <v>5200</v>
      </c>
      <c r="I65" s="12">
        <v>3595</v>
      </c>
      <c r="J65" s="12">
        <f>H65*I65</f>
        <v>18694000</v>
      </c>
      <c r="K65" s="9"/>
      <c r="L65" s="9"/>
      <c r="M65" s="9"/>
      <c r="N65" s="9"/>
    </row>
    <row r="66" spans="3:14">
      <c r="C66" s="10">
        <v>42430</v>
      </c>
      <c r="D66" s="11" t="s">
        <v>42</v>
      </c>
      <c r="E66" s="11" t="s">
        <v>43</v>
      </c>
      <c r="F66" s="11" t="s">
        <v>21</v>
      </c>
      <c r="G66" s="20" t="s">
        <v>22</v>
      </c>
      <c r="H66" s="12"/>
      <c r="I66" s="12">
        <v>1222000</v>
      </c>
      <c r="J66" s="12"/>
      <c r="K66" s="22">
        <f>I66</f>
        <v>1222000</v>
      </c>
      <c r="L66" s="9"/>
      <c r="M66" s="9"/>
      <c r="N66" s="9"/>
    </row>
    <row r="67" spans="3:14">
      <c r="C67" s="10">
        <v>42430</v>
      </c>
      <c r="D67" s="11" t="s">
        <v>79</v>
      </c>
      <c r="E67" s="11" t="s">
        <v>80</v>
      </c>
      <c r="F67" s="11" t="s">
        <v>21</v>
      </c>
      <c r="G67" s="20" t="s">
        <v>19</v>
      </c>
      <c r="H67" s="12">
        <v>6200</v>
      </c>
      <c r="I67" s="12">
        <v>3595</v>
      </c>
      <c r="J67" s="12">
        <f t="shared" ref="J67:J73" si="3">H67*I67</f>
        <v>22289000</v>
      </c>
      <c r="K67" s="9"/>
      <c r="L67" s="9"/>
      <c r="M67" s="9"/>
      <c r="N67" s="9"/>
    </row>
    <row r="68" spans="3:14">
      <c r="C68" s="10">
        <v>42430</v>
      </c>
      <c r="D68" s="11" t="s">
        <v>79</v>
      </c>
      <c r="E68" s="11" t="s">
        <v>80</v>
      </c>
      <c r="F68" s="11" t="s">
        <v>21</v>
      </c>
      <c r="G68" s="20" t="s">
        <v>22</v>
      </c>
      <c r="H68" s="12"/>
      <c r="I68" s="12">
        <v>1457000</v>
      </c>
      <c r="J68" s="12">
        <f t="shared" si="3"/>
        <v>0</v>
      </c>
      <c r="K68" s="22">
        <f>I68</f>
        <v>1457000</v>
      </c>
      <c r="L68" s="9"/>
      <c r="M68" s="9"/>
      <c r="N68" s="9"/>
    </row>
    <row r="69" spans="3:14">
      <c r="C69" s="10">
        <v>42430</v>
      </c>
      <c r="D69" s="11" t="s">
        <v>81</v>
      </c>
      <c r="E69" s="11" t="s">
        <v>82</v>
      </c>
      <c r="F69" s="11" t="s">
        <v>21</v>
      </c>
      <c r="G69" s="20" t="s">
        <v>33</v>
      </c>
      <c r="H69" s="12">
        <v>5300</v>
      </c>
      <c r="I69" s="12">
        <v>3885</v>
      </c>
      <c r="J69" s="12">
        <f t="shared" si="3"/>
        <v>20590500</v>
      </c>
      <c r="K69" s="9"/>
      <c r="L69" s="9"/>
      <c r="M69" s="9"/>
      <c r="N69" s="9"/>
    </row>
    <row r="70" spans="3:14">
      <c r="C70" s="10">
        <v>42430</v>
      </c>
      <c r="D70" s="11" t="s">
        <v>81</v>
      </c>
      <c r="E70" s="11" t="s">
        <v>82</v>
      </c>
      <c r="F70" s="11" t="s">
        <v>21</v>
      </c>
      <c r="G70" s="20" t="s">
        <v>22</v>
      </c>
      <c r="H70" s="12"/>
      <c r="I70" s="12">
        <v>1245500</v>
      </c>
      <c r="J70" s="12">
        <f t="shared" si="3"/>
        <v>0</v>
      </c>
      <c r="K70" s="22">
        <f>I70</f>
        <v>1245500</v>
      </c>
      <c r="L70" s="9"/>
      <c r="M70" s="9"/>
      <c r="N70" s="9"/>
    </row>
    <row r="71" spans="3:14">
      <c r="C71" s="10">
        <v>42430</v>
      </c>
      <c r="D71" s="11" t="s">
        <v>83</v>
      </c>
      <c r="E71" s="11" t="s">
        <v>84</v>
      </c>
      <c r="F71" s="11" t="s">
        <v>21</v>
      </c>
      <c r="G71" s="20" t="s">
        <v>14</v>
      </c>
      <c r="H71" s="12">
        <v>5200</v>
      </c>
      <c r="I71" s="12">
        <v>3380</v>
      </c>
      <c r="J71" s="12">
        <f t="shared" si="3"/>
        <v>17576000</v>
      </c>
      <c r="K71" s="9"/>
      <c r="L71" s="9"/>
      <c r="M71" s="9"/>
      <c r="N71" s="9"/>
    </row>
    <row r="72" spans="3:14">
      <c r="C72" s="10">
        <v>42430</v>
      </c>
      <c r="D72" s="11" t="s">
        <v>83</v>
      </c>
      <c r="E72" s="11" t="s">
        <v>84</v>
      </c>
      <c r="F72" s="11" t="s">
        <v>21</v>
      </c>
      <c r="G72" s="20" t="s">
        <v>22</v>
      </c>
      <c r="H72" s="12"/>
      <c r="I72" s="12">
        <v>1222000</v>
      </c>
      <c r="J72" s="12">
        <f t="shared" si="3"/>
        <v>0</v>
      </c>
      <c r="K72" s="22">
        <f>I72</f>
        <v>1222000</v>
      </c>
      <c r="L72" s="9">
        <v>1</v>
      </c>
      <c r="M72" s="22">
        <f>J71+J69+J67+J65+J63+J62</f>
        <v>128226000</v>
      </c>
      <c r="N72" s="22">
        <f>K72+K70+K68+K66+K64</f>
        <v>7849000</v>
      </c>
    </row>
    <row r="73" spans="3:14">
      <c r="C73" s="10">
        <v>42433</v>
      </c>
      <c r="D73" s="11" t="s">
        <v>73</v>
      </c>
      <c r="E73" s="11" t="s">
        <v>74</v>
      </c>
      <c r="F73" s="11" t="s">
        <v>21</v>
      </c>
      <c r="G73" s="20" t="s">
        <v>19</v>
      </c>
      <c r="H73" s="12">
        <v>6200</v>
      </c>
      <c r="I73" s="12">
        <v>3595</v>
      </c>
      <c r="J73" s="12">
        <f t="shared" si="3"/>
        <v>22289000</v>
      </c>
      <c r="K73" s="9"/>
      <c r="L73" s="9"/>
      <c r="M73" s="9"/>
      <c r="N73" s="9"/>
    </row>
    <row r="74" spans="3:14">
      <c r="C74" s="10">
        <v>42433</v>
      </c>
      <c r="D74" s="11" t="s">
        <v>73</v>
      </c>
      <c r="E74" s="11" t="s">
        <v>74</v>
      </c>
      <c r="F74" s="11" t="s">
        <v>21</v>
      </c>
      <c r="G74" s="20" t="s">
        <v>22</v>
      </c>
      <c r="H74" s="12"/>
      <c r="I74" s="12">
        <v>1457000</v>
      </c>
      <c r="J74" s="12"/>
      <c r="K74" s="22">
        <f>I74</f>
        <v>1457000</v>
      </c>
      <c r="L74" s="9"/>
      <c r="M74" s="9"/>
      <c r="N74" s="9"/>
    </row>
    <row r="75" spans="3:14">
      <c r="C75" s="10">
        <v>42433</v>
      </c>
      <c r="D75" s="11" t="s">
        <v>75</v>
      </c>
      <c r="E75" s="11" t="s">
        <v>76</v>
      </c>
      <c r="F75" s="11" t="s">
        <v>21</v>
      </c>
      <c r="G75" s="20" t="s">
        <v>33</v>
      </c>
      <c r="H75" s="12">
        <v>5300</v>
      </c>
      <c r="I75" s="12">
        <v>3885</v>
      </c>
      <c r="J75" s="12">
        <f>H75*I75</f>
        <v>20590500</v>
      </c>
      <c r="K75" s="9"/>
      <c r="L75" s="9"/>
      <c r="M75" s="9"/>
      <c r="N75" s="9"/>
    </row>
    <row r="76" spans="3:14">
      <c r="C76" s="10">
        <v>42433</v>
      </c>
      <c r="D76" s="11" t="s">
        <v>75</v>
      </c>
      <c r="E76" s="11" t="s">
        <v>76</v>
      </c>
      <c r="F76" s="11" t="s">
        <v>21</v>
      </c>
      <c r="G76" s="21" t="s">
        <v>22</v>
      </c>
      <c r="H76" s="16"/>
      <c r="I76" s="16">
        <v>1245500</v>
      </c>
      <c r="J76" s="16"/>
      <c r="K76" s="22">
        <f>I76</f>
        <v>1245500</v>
      </c>
      <c r="L76" s="9"/>
      <c r="M76" s="9"/>
      <c r="N76" s="9"/>
    </row>
    <row r="77" spans="3:14">
      <c r="C77" s="10">
        <v>42433</v>
      </c>
      <c r="D77" s="11" t="s">
        <v>77</v>
      </c>
      <c r="E77" s="11" t="s">
        <v>78</v>
      </c>
      <c r="F77" s="11" t="s">
        <v>21</v>
      </c>
      <c r="G77" s="20" t="s">
        <v>33</v>
      </c>
      <c r="H77" s="12">
        <v>5200</v>
      </c>
      <c r="I77" s="12">
        <v>3885</v>
      </c>
      <c r="J77" s="17">
        <f t="shared" ref="J77:J106" si="4">H77*I77</f>
        <v>20202000</v>
      </c>
      <c r="K77" s="9"/>
      <c r="L77" s="9"/>
      <c r="M77" s="9"/>
      <c r="N77" s="9"/>
    </row>
    <row r="78" spans="3:14">
      <c r="C78" s="10">
        <v>42433</v>
      </c>
      <c r="D78" s="11" t="s">
        <v>77</v>
      </c>
      <c r="E78" s="11" t="s">
        <v>78</v>
      </c>
      <c r="F78" s="11" t="s">
        <v>21</v>
      </c>
      <c r="G78" s="20" t="s">
        <v>22</v>
      </c>
      <c r="H78" s="12"/>
      <c r="I78" s="12">
        <v>1222000</v>
      </c>
      <c r="J78" s="12">
        <f t="shared" si="4"/>
        <v>0</v>
      </c>
      <c r="K78" s="22">
        <f>I78</f>
        <v>1222000</v>
      </c>
      <c r="L78" s="9">
        <v>4</v>
      </c>
      <c r="M78" s="22">
        <f>J77+J75+J73</f>
        <v>63081500</v>
      </c>
      <c r="N78" s="22">
        <f>K78+K76+K74</f>
        <v>3924500</v>
      </c>
    </row>
    <row r="79" spans="3:14">
      <c r="C79" s="10">
        <v>42437</v>
      </c>
      <c r="D79" s="11" t="s">
        <v>124</v>
      </c>
      <c r="E79" s="11" t="s">
        <v>125</v>
      </c>
      <c r="F79" s="11" t="s">
        <v>21</v>
      </c>
      <c r="G79" s="20" t="s">
        <v>19</v>
      </c>
      <c r="H79" s="12">
        <v>5200</v>
      </c>
      <c r="I79" s="12">
        <v>3595</v>
      </c>
      <c r="J79" s="12">
        <f t="shared" si="4"/>
        <v>18694000</v>
      </c>
      <c r="K79" s="9"/>
      <c r="L79" s="9"/>
      <c r="M79" s="9"/>
      <c r="N79" s="9"/>
    </row>
    <row r="80" spans="3:14">
      <c r="C80" s="10">
        <v>42437</v>
      </c>
      <c r="D80" s="11" t="s">
        <v>124</v>
      </c>
      <c r="E80" s="11" t="s">
        <v>125</v>
      </c>
      <c r="F80" s="11" t="s">
        <v>21</v>
      </c>
      <c r="G80" s="20" t="s">
        <v>22</v>
      </c>
      <c r="H80" s="12"/>
      <c r="I80" s="12">
        <v>1222000</v>
      </c>
      <c r="J80" s="12">
        <f t="shared" si="4"/>
        <v>0</v>
      </c>
      <c r="K80" s="22">
        <f>I80</f>
        <v>1222000</v>
      </c>
      <c r="L80" s="9"/>
      <c r="M80" s="9"/>
      <c r="N80" s="9"/>
    </row>
    <row r="81" spans="3:14">
      <c r="C81" s="10">
        <v>42437</v>
      </c>
      <c r="D81" s="11" t="s">
        <v>126</v>
      </c>
      <c r="E81" s="11" t="s">
        <v>127</v>
      </c>
      <c r="F81" s="11" t="s">
        <v>21</v>
      </c>
      <c r="G81" s="20" t="s">
        <v>33</v>
      </c>
      <c r="H81" s="12">
        <v>5300</v>
      </c>
      <c r="I81" s="12">
        <v>3885</v>
      </c>
      <c r="J81" s="12">
        <f t="shared" si="4"/>
        <v>20590500</v>
      </c>
      <c r="K81" s="9"/>
      <c r="L81" s="9"/>
      <c r="M81" s="9"/>
      <c r="N81" s="9"/>
    </row>
    <row r="82" spans="3:14">
      <c r="C82" s="10">
        <v>42437</v>
      </c>
      <c r="D82" s="11" t="s">
        <v>126</v>
      </c>
      <c r="E82" s="11" t="s">
        <v>127</v>
      </c>
      <c r="F82" s="11" t="s">
        <v>21</v>
      </c>
      <c r="G82" s="20" t="s">
        <v>22</v>
      </c>
      <c r="H82" s="12"/>
      <c r="I82" s="12">
        <v>1245500</v>
      </c>
      <c r="J82" s="12">
        <f t="shared" si="4"/>
        <v>0</v>
      </c>
      <c r="K82" s="22">
        <f>I82</f>
        <v>1245500</v>
      </c>
      <c r="L82" s="9"/>
      <c r="M82" s="9"/>
      <c r="N82" s="9"/>
    </row>
    <row r="83" spans="3:14">
      <c r="C83" s="10">
        <v>42437</v>
      </c>
      <c r="D83" s="11" t="s">
        <v>128</v>
      </c>
      <c r="E83" s="11" t="s">
        <v>129</v>
      </c>
      <c r="F83" s="11" t="s">
        <v>21</v>
      </c>
      <c r="G83" s="20" t="s">
        <v>33</v>
      </c>
      <c r="H83" s="12">
        <v>6200</v>
      </c>
      <c r="I83" s="12">
        <v>3885</v>
      </c>
      <c r="J83" s="12">
        <f t="shared" si="4"/>
        <v>24087000</v>
      </c>
      <c r="K83" s="9"/>
      <c r="L83" s="9"/>
      <c r="M83" s="9"/>
      <c r="N83" s="9"/>
    </row>
    <row r="84" spans="3:14">
      <c r="C84" s="10">
        <v>42437</v>
      </c>
      <c r="D84" s="11" t="s">
        <v>128</v>
      </c>
      <c r="E84" s="11" t="s">
        <v>129</v>
      </c>
      <c r="F84" s="11" t="s">
        <v>21</v>
      </c>
      <c r="G84" s="20" t="s">
        <v>22</v>
      </c>
      <c r="H84" s="12"/>
      <c r="I84" s="12">
        <v>1457000</v>
      </c>
      <c r="J84" s="12">
        <f t="shared" si="4"/>
        <v>0</v>
      </c>
      <c r="K84" s="22">
        <f>I84</f>
        <v>1457000</v>
      </c>
      <c r="L84" s="9">
        <v>8</v>
      </c>
      <c r="M84" s="22">
        <f>J83+J81+J79</f>
        <v>63371500</v>
      </c>
      <c r="N84" s="22">
        <f>K84+K82+K80</f>
        <v>3924500</v>
      </c>
    </row>
    <row r="85" spans="3:14">
      <c r="C85" s="10">
        <v>42440</v>
      </c>
      <c r="D85" s="15" t="s">
        <v>150</v>
      </c>
      <c r="E85" s="15" t="s">
        <v>151</v>
      </c>
      <c r="F85" s="15" t="s">
        <v>21</v>
      </c>
      <c r="G85" s="21" t="s">
        <v>60</v>
      </c>
      <c r="H85" s="16">
        <v>5200</v>
      </c>
      <c r="I85" s="16">
        <v>4050</v>
      </c>
      <c r="J85" s="16">
        <f t="shared" si="4"/>
        <v>21060000</v>
      </c>
      <c r="K85" s="9"/>
      <c r="L85" s="9"/>
      <c r="M85" s="9"/>
      <c r="N85" s="9"/>
    </row>
    <row r="86" spans="3:14">
      <c r="C86" s="10">
        <v>42440</v>
      </c>
      <c r="D86" s="15" t="s">
        <v>150</v>
      </c>
      <c r="E86" s="15" t="s">
        <v>151</v>
      </c>
      <c r="F86" s="15" t="s">
        <v>21</v>
      </c>
      <c r="G86" s="21" t="s">
        <v>14</v>
      </c>
      <c r="H86" s="16">
        <v>6200</v>
      </c>
      <c r="I86" s="16">
        <v>3380</v>
      </c>
      <c r="J86" s="16">
        <f t="shared" si="4"/>
        <v>20956000</v>
      </c>
      <c r="K86" s="9"/>
      <c r="L86" s="9"/>
      <c r="M86" s="9"/>
      <c r="N86" s="9"/>
    </row>
    <row r="87" spans="3:14">
      <c r="C87" s="10">
        <v>42440</v>
      </c>
      <c r="D87" s="15" t="s">
        <v>150</v>
      </c>
      <c r="E87" s="15" t="s">
        <v>151</v>
      </c>
      <c r="F87" s="15" t="s">
        <v>21</v>
      </c>
      <c r="G87" s="21" t="s">
        <v>22</v>
      </c>
      <c r="H87" s="16"/>
      <c r="I87" s="16">
        <v>2679000</v>
      </c>
      <c r="J87" s="16">
        <f t="shared" si="4"/>
        <v>0</v>
      </c>
      <c r="K87" s="22">
        <f>I87</f>
        <v>2679000</v>
      </c>
      <c r="L87" s="9"/>
      <c r="M87" s="9"/>
      <c r="N87" s="9"/>
    </row>
    <row r="88" spans="3:14">
      <c r="C88" s="10">
        <v>42440</v>
      </c>
      <c r="D88" s="15" t="s">
        <v>152</v>
      </c>
      <c r="E88" s="15" t="s">
        <v>153</v>
      </c>
      <c r="F88" s="15" t="s">
        <v>21</v>
      </c>
      <c r="G88" s="21" t="s">
        <v>33</v>
      </c>
      <c r="H88" s="16">
        <v>5300</v>
      </c>
      <c r="I88" s="16">
        <v>3885</v>
      </c>
      <c r="J88" s="16">
        <f t="shared" si="4"/>
        <v>20590500</v>
      </c>
      <c r="K88" s="9"/>
      <c r="L88" s="9"/>
      <c r="M88" s="9"/>
      <c r="N88" s="9"/>
    </row>
    <row r="89" spans="3:14">
      <c r="C89" s="10">
        <v>42440</v>
      </c>
      <c r="D89" s="15" t="s">
        <v>152</v>
      </c>
      <c r="E89" s="15" t="s">
        <v>153</v>
      </c>
      <c r="F89" s="15" t="s">
        <v>21</v>
      </c>
      <c r="G89" s="21" t="s">
        <v>22</v>
      </c>
      <c r="H89" s="16"/>
      <c r="I89" s="16">
        <v>1245500</v>
      </c>
      <c r="J89" s="16">
        <f t="shared" si="4"/>
        <v>0</v>
      </c>
      <c r="K89" s="22">
        <f>I89</f>
        <v>1245500</v>
      </c>
      <c r="L89" s="9">
        <v>11</v>
      </c>
      <c r="M89" s="22">
        <f>J88+J86+J85</f>
        <v>62606500</v>
      </c>
      <c r="N89" s="22">
        <f>K89+K87</f>
        <v>3924500</v>
      </c>
    </row>
    <row r="90" spans="3:14">
      <c r="C90" s="10">
        <v>42443</v>
      </c>
      <c r="D90" s="11" t="s">
        <v>176</v>
      </c>
      <c r="E90" s="11" t="s">
        <v>177</v>
      </c>
      <c r="F90" s="11" t="s">
        <v>21</v>
      </c>
      <c r="G90" s="20" t="s">
        <v>19</v>
      </c>
      <c r="H90" s="12">
        <v>10500</v>
      </c>
      <c r="I90" s="12">
        <v>3595</v>
      </c>
      <c r="J90" s="12">
        <f t="shared" si="4"/>
        <v>37747500</v>
      </c>
      <c r="K90" s="9"/>
      <c r="L90" s="9"/>
      <c r="M90" s="9"/>
      <c r="N90" s="9"/>
    </row>
    <row r="91" spans="3:14">
      <c r="C91" s="10">
        <v>42443</v>
      </c>
      <c r="D91" s="11" t="s">
        <v>176</v>
      </c>
      <c r="E91" s="11" t="s">
        <v>177</v>
      </c>
      <c r="F91" s="11" t="s">
        <v>21</v>
      </c>
      <c r="G91" s="20" t="s">
        <v>33</v>
      </c>
      <c r="H91" s="12">
        <v>6200</v>
      </c>
      <c r="I91" s="12">
        <v>3885</v>
      </c>
      <c r="J91" s="13">
        <f t="shared" si="4"/>
        <v>24087000</v>
      </c>
      <c r="K91" s="9"/>
      <c r="L91" s="9">
        <v>14</v>
      </c>
      <c r="M91" s="22">
        <f>J91+J90</f>
        <v>61834500</v>
      </c>
      <c r="N91" s="9"/>
    </row>
    <row r="92" spans="3:14">
      <c r="C92" s="10">
        <v>42446</v>
      </c>
      <c r="D92" s="11" t="s">
        <v>199</v>
      </c>
      <c r="E92" s="11" t="s">
        <v>200</v>
      </c>
      <c r="F92" s="11" t="s">
        <v>21</v>
      </c>
      <c r="G92" s="20" t="s">
        <v>19</v>
      </c>
      <c r="H92" s="12">
        <v>5200</v>
      </c>
      <c r="I92" s="12">
        <v>3595</v>
      </c>
      <c r="J92" s="13">
        <f t="shared" si="4"/>
        <v>18694000</v>
      </c>
      <c r="K92" s="9"/>
      <c r="L92" s="9"/>
      <c r="M92" s="9"/>
      <c r="N92" s="9"/>
    </row>
    <row r="93" spans="3:14">
      <c r="C93" s="10">
        <v>42446</v>
      </c>
      <c r="D93" s="11" t="s">
        <v>199</v>
      </c>
      <c r="E93" s="11" t="s">
        <v>200</v>
      </c>
      <c r="F93" s="11" t="s">
        <v>21</v>
      </c>
      <c r="G93" s="20" t="s">
        <v>33</v>
      </c>
      <c r="H93" s="12">
        <v>5300</v>
      </c>
      <c r="I93" s="12">
        <v>3885</v>
      </c>
      <c r="J93" s="13">
        <f t="shared" si="4"/>
        <v>20590500</v>
      </c>
      <c r="K93" s="9"/>
      <c r="L93" s="9"/>
      <c r="M93" s="9"/>
      <c r="N93" s="9"/>
    </row>
    <row r="94" spans="3:14">
      <c r="C94" s="10">
        <v>42446</v>
      </c>
      <c r="D94" s="11" t="s">
        <v>201</v>
      </c>
      <c r="E94" s="11" t="s">
        <v>202</v>
      </c>
      <c r="F94" s="11" t="s">
        <v>21</v>
      </c>
      <c r="G94" s="20" t="s">
        <v>33</v>
      </c>
      <c r="H94" s="12">
        <v>6200</v>
      </c>
      <c r="I94" s="12">
        <v>3885</v>
      </c>
      <c r="J94" s="13">
        <f t="shared" si="4"/>
        <v>24087000</v>
      </c>
      <c r="K94" s="9"/>
      <c r="L94" s="9">
        <v>17</v>
      </c>
      <c r="M94" s="22">
        <f>J94+J93+J92</f>
        <v>63371500</v>
      </c>
      <c r="N94" s="9"/>
    </row>
    <row r="95" spans="3:14">
      <c r="C95" s="10">
        <v>42447</v>
      </c>
      <c r="D95" s="15" t="s">
        <v>215</v>
      </c>
      <c r="E95" s="15" t="s">
        <v>216</v>
      </c>
      <c r="F95" s="15" t="s">
        <v>21</v>
      </c>
      <c r="G95" s="21" t="s">
        <v>19</v>
      </c>
      <c r="H95" s="16">
        <v>5000</v>
      </c>
      <c r="I95" s="16">
        <v>3595</v>
      </c>
      <c r="J95" s="18">
        <f t="shared" si="4"/>
        <v>17975000</v>
      </c>
      <c r="K95" s="9"/>
      <c r="L95" s="9"/>
      <c r="M95" s="9"/>
      <c r="N95" s="9"/>
    </row>
    <row r="96" spans="3:14">
      <c r="C96" s="10">
        <v>42447</v>
      </c>
      <c r="D96" s="15" t="s">
        <v>217</v>
      </c>
      <c r="E96" s="15" t="s">
        <v>218</v>
      </c>
      <c r="F96" s="15" t="s">
        <v>21</v>
      </c>
      <c r="G96" s="21" t="s">
        <v>33</v>
      </c>
      <c r="H96" s="16">
        <v>5000</v>
      </c>
      <c r="I96" s="16">
        <v>3885</v>
      </c>
      <c r="J96" s="18">
        <f t="shared" si="4"/>
        <v>19425000</v>
      </c>
      <c r="K96" s="9"/>
      <c r="L96" s="9">
        <v>18</v>
      </c>
      <c r="M96" s="22">
        <f>J96+J95</f>
        <v>37400000</v>
      </c>
      <c r="N96" s="9"/>
    </row>
    <row r="97" spans="3:14">
      <c r="C97" s="10">
        <v>42448</v>
      </c>
      <c r="D97" s="11" t="s">
        <v>233</v>
      </c>
      <c r="E97" s="11" t="s">
        <v>234</v>
      </c>
      <c r="F97" s="11" t="s">
        <v>21</v>
      </c>
      <c r="G97" s="20" t="s">
        <v>19</v>
      </c>
      <c r="H97" s="12">
        <v>5300</v>
      </c>
      <c r="I97" s="12">
        <v>3595</v>
      </c>
      <c r="J97" s="13">
        <f t="shared" si="4"/>
        <v>19053500</v>
      </c>
      <c r="K97" s="9"/>
      <c r="L97" s="9"/>
      <c r="M97" s="9"/>
      <c r="N97" s="9"/>
    </row>
    <row r="98" spans="3:14">
      <c r="C98" s="10">
        <v>42448</v>
      </c>
      <c r="D98" s="11" t="s">
        <v>233</v>
      </c>
      <c r="E98" s="11" t="s">
        <v>234</v>
      </c>
      <c r="F98" s="11" t="s">
        <v>21</v>
      </c>
      <c r="G98" s="20" t="s">
        <v>33</v>
      </c>
      <c r="H98" s="12">
        <v>6200</v>
      </c>
      <c r="I98" s="12">
        <v>3885</v>
      </c>
      <c r="J98" s="13">
        <f t="shared" si="4"/>
        <v>24087000</v>
      </c>
      <c r="K98" s="9"/>
      <c r="L98" s="9"/>
      <c r="M98" s="9"/>
      <c r="N98" s="9"/>
    </row>
    <row r="99" spans="3:14">
      <c r="C99" s="10">
        <v>42448</v>
      </c>
      <c r="D99" s="11" t="s">
        <v>233</v>
      </c>
      <c r="E99" s="11" t="s">
        <v>234</v>
      </c>
      <c r="F99" s="11" t="s">
        <v>21</v>
      </c>
      <c r="G99" s="20" t="s">
        <v>41</v>
      </c>
      <c r="H99" s="12">
        <v>5200</v>
      </c>
      <c r="I99" s="12">
        <v>4715</v>
      </c>
      <c r="J99" s="13">
        <f t="shared" si="4"/>
        <v>24518000</v>
      </c>
      <c r="K99" s="9"/>
      <c r="L99" s="9">
        <v>19</v>
      </c>
      <c r="M99" s="22">
        <f>J99+J98+J97</f>
        <v>67658500</v>
      </c>
      <c r="N99" s="9"/>
    </row>
    <row r="100" spans="3:14">
      <c r="C100" s="10">
        <v>42452</v>
      </c>
      <c r="D100" s="15" t="s">
        <v>292</v>
      </c>
      <c r="E100" s="15" t="s">
        <v>293</v>
      </c>
      <c r="F100" s="15" t="s">
        <v>21</v>
      </c>
      <c r="G100" s="21" t="s">
        <v>33</v>
      </c>
      <c r="H100" s="16">
        <v>6200</v>
      </c>
      <c r="I100" s="16">
        <v>3885</v>
      </c>
      <c r="J100" s="18">
        <f t="shared" si="4"/>
        <v>24087000</v>
      </c>
      <c r="K100" s="9"/>
      <c r="L100" s="9"/>
      <c r="M100" s="9"/>
      <c r="N100" s="9"/>
    </row>
    <row r="101" spans="3:14">
      <c r="C101" s="10">
        <v>42452</v>
      </c>
      <c r="D101" s="15" t="s">
        <v>294</v>
      </c>
      <c r="E101" s="15" t="s">
        <v>295</v>
      </c>
      <c r="F101" s="15" t="s">
        <v>21</v>
      </c>
      <c r="G101" s="21" t="s">
        <v>33</v>
      </c>
      <c r="H101" s="16">
        <v>5300</v>
      </c>
      <c r="I101" s="16">
        <v>3885</v>
      </c>
      <c r="J101" s="18">
        <f t="shared" si="4"/>
        <v>20590500</v>
      </c>
      <c r="K101" s="9"/>
      <c r="L101" s="9"/>
      <c r="M101" s="9"/>
      <c r="N101" s="9"/>
    </row>
    <row r="102" spans="3:14">
      <c r="C102" s="10">
        <v>42452</v>
      </c>
      <c r="D102" s="15" t="s">
        <v>296</v>
      </c>
      <c r="E102" s="15" t="s">
        <v>297</v>
      </c>
      <c r="F102" s="15" t="s">
        <v>21</v>
      </c>
      <c r="G102" s="21" t="s">
        <v>33</v>
      </c>
      <c r="H102" s="16">
        <v>5200</v>
      </c>
      <c r="I102" s="16">
        <v>3885</v>
      </c>
      <c r="J102" s="18">
        <f t="shared" si="4"/>
        <v>20202000</v>
      </c>
      <c r="K102" s="9"/>
      <c r="L102" s="9">
        <v>23</v>
      </c>
      <c r="M102" s="22">
        <f>J102+J101+J100</f>
        <v>64879500</v>
      </c>
      <c r="N102" s="9"/>
    </row>
    <row r="103" spans="3:14">
      <c r="C103" s="10">
        <v>42460</v>
      </c>
      <c r="D103" s="15" t="s">
        <v>310</v>
      </c>
      <c r="E103" s="15" t="s">
        <v>311</v>
      </c>
      <c r="F103" s="15" t="s">
        <v>21</v>
      </c>
      <c r="G103" s="21" t="s">
        <v>312</v>
      </c>
      <c r="H103" s="24">
        <v>15000</v>
      </c>
      <c r="I103" s="16">
        <v>3595</v>
      </c>
      <c r="J103" s="18">
        <f t="shared" si="4"/>
        <v>53925000</v>
      </c>
      <c r="K103" s="9"/>
      <c r="L103" s="9"/>
      <c r="M103" s="9"/>
      <c r="N103" s="9"/>
    </row>
    <row r="104" spans="3:14">
      <c r="C104" s="10">
        <v>42460</v>
      </c>
      <c r="D104" s="15" t="s">
        <v>355</v>
      </c>
      <c r="E104" s="15" t="s">
        <v>356</v>
      </c>
      <c r="F104" s="15" t="s">
        <v>21</v>
      </c>
      <c r="G104" s="21" t="s">
        <v>19</v>
      </c>
      <c r="H104" s="16">
        <v>6200</v>
      </c>
      <c r="I104" s="16">
        <v>3595</v>
      </c>
      <c r="J104" s="18">
        <f t="shared" si="4"/>
        <v>22289000</v>
      </c>
      <c r="K104" s="9"/>
      <c r="L104" s="9"/>
      <c r="M104" s="9"/>
      <c r="N104" s="9"/>
    </row>
    <row r="105" spans="3:14">
      <c r="C105" s="10">
        <v>42460</v>
      </c>
      <c r="D105" s="15" t="s">
        <v>357</v>
      </c>
      <c r="E105" s="15" t="s">
        <v>358</v>
      </c>
      <c r="F105" s="15" t="s">
        <v>21</v>
      </c>
      <c r="G105" s="21" t="s">
        <v>33</v>
      </c>
      <c r="H105" s="16">
        <v>5300</v>
      </c>
      <c r="I105" s="16">
        <v>3885</v>
      </c>
      <c r="J105" s="18">
        <f t="shared" si="4"/>
        <v>20590500</v>
      </c>
      <c r="K105" s="9"/>
      <c r="L105" s="9"/>
      <c r="M105" s="9"/>
      <c r="N105" s="9"/>
    </row>
    <row r="106" spans="3:14">
      <c r="C106" s="10">
        <v>42460</v>
      </c>
      <c r="D106" s="15" t="s">
        <v>359</v>
      </c>
      <c r="E106" s="15" t="s">
        <v>332</v>
      </c>
      <c r="F106" s="15" t="s">
        <v>21</v>
      </c>
      <c r="G106" s="21" t="s">
        <v>33</v>
      </c>
      <c r="H106" s="16">
        <v>5200</v>
      </c>
      <c r="I106" s="16">
        <v>3885</v>
      </c>
      <c r="J106" s="18">
        <f t="shared" si="4"/>
        <v>20202000</v>
      </c>
      <c r="K106" s="9"/>
      <c r="L106" s="9">
        <v>31</v>
      </c>
      <c r="M106" s="22">
        <f>J106+J105+J104+J103</f>
        <v>117006500</v>
      </c>
      <c r="N106" s="9"/>
    </row>
    <row r="107" spans="3:14">
      <c r="H107" s="22">
        <f>SUM(H62:H106)</f>
        <v>192000</v>
      </c>
      <c r="I107" s="22"/>
      <c r="J107" s="22">
        <f>SUM(J62:J106)</f>
        <v>729436000</v>
      </c>
      <c r="K107" s="22">
        <f>SUM(K62:K106)</f>
        <v>19622500</v>
      </c>
      <c r="L107" s="9"/>
      <c r="M107" s="22">
        <f>SUM(M72:M106)</f>
        <v>729436000</v>
      </c>
      <c r="N107" s="22">
        <f>SUM(N72:N106)</f>
        <v>19622500</v>
      </c>
    </row>
  </sheetData>
  <sortState ref="P8:Z52">
    <sortCondition ref="U8:U52"/>
  </sortState>
  <mergeCells count="1">
    <mergeCell ref="C5:J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B3:AB108"/>
  <sheetViews>
    <sheetView topLeftCell="N12" workbookViewId="0">
      <selection activeCell="AB20" sqref="AB20:AD24"/>
    </sheetView>
  </sheetViews>
  <sheetFormatPr baseColWidth="10" defaultColWidth="10.7109375" defaultRowHeight="15"/>
  <cols>
    <col min="3" max="3" width="9" bestFit="1" customWidth="1"/>
    <col min="4" max="5" width="10.42578125" bestFit="1" customWidth="1"/>
    <col min="6" max="6" width="6.85546875" bestFit="1" customWidth="1"/>
    <col min="7" max="7" width="15" bestFit="1" customWidth="1"/>
    <col min="8" max="8" width="7.42578125" bestFit="1" customWidth="1"/>
    <col min="9" max="9" width="8.85546875" bestFit="1" customWidth="1"/>
    <col min="10" max="10" width="11.7109375" bestFit="1" customWidth="1"/>
    <col min="11" max="11" width="8.7109375" bestFit="1" customWidth="1"/>
    <col min="12" max="12" width="4.28515625" bestFit="1" customWidth="1"/>
    <col min="13" max="13" width="11.7109375" bestFit="1" customWidth="1"/>
    <col min="14" max="14" width="8.7109375" bestFit="1" customWidth="1"/>
    <col min="17" max="17" width="10.42578125" bestFit="1" customWidth="1"/>
    <col min="19" max="19" width="6.85546875" bestFit="1" customWidth="1"/>
    <col min="20" max="20" width="15" bestFit="1" customWidth="1"/>
    <col min="21" max="21" width="4.7109375" bestFit="1" customWidth="1"/>
    <col min="22" max="22" width="7.42578125" bestFit="1" customWidth="1"/>
    <col min="23" max="23" width="7.42578125" customWidth="1"/>
    <col min="24" max="24" width="8.7109375" bestFit="1" customWidth="1"/>
    <col min="25" max="25" width="11.7109375" bestFit="1" customWidth="1"/>
    <col min="26" max="26" width="15" bestFit="1" customWidth="1"/>
    <col min="27" max="27" width="11.7109375" bestFit="1" customWidth="1"/>
    <col min="28" max="28" width="12.5703125" bestFit="1" customWidth="1"/>
  </cols>
  <sheetData>
    <row r="3" spans="2:27" ht="15.75" thickBot="1"/>
    <row r="4" spans="2:27" ht="19.5" thickBot="1">
      <c r="C4" s="119" t="s">
        <v>27</v>
      </c>
      <c r="D4" s="120"/>
      <c r="E4" s="120"/>
      <c r="F4" s="120"/>
      <c r="G4" s="120"/>
      <c r="H4" s="120"/>
      <c r="I4" s="120"/>
      <c r="J4" s="120"/>
      <c r="K4" s="121"/>
    </row>
    <row r="6" spans="2:27">
      <c r="C6" s="9" t="s">
        <v>7</v>
      </c>
      <c r="D6" s="9" t="s">
        <v>0</v>
      </c>
      <c r="E6" s="9" t="s">
        <v>1</v>
      </c>
      <c r="F6" s="9" t="s">
        <v>376</v>
      </c>
      <c r="G6" s="9" t="s">
        <v>6</v>
      </c>
      <c r="H6" s="23" t="s">
        <v>5</v>
      </c>
      <c r="I6" s="23" t="s">
        <v>8</v>
      </c>
      <c r="J6" s="23" t="s">
        <v>3</v>
      </c>
      <c r="K6" s="25" t="s">
        <v>369</v>
      </c>
      <c r="P6" s="9" t="s">
        <v>7</v>
      </c>
      <c r="Q6" s="9" t="s">
        <v>0</v>
      </c>
      <c r="R6" s="9" t="s">
        <v>1</v>
      </c>
      <c r="S6" s="9" t="s">
        <v>376</v>
      </c>
      <c r="T6" s="9" t="s">
        <v>6</v>
      </c>
      <c r="U6" s="23" t="s">
        <v>373</v>
      </c>
      <c r="V6" s="23" t="s">
        <v>5</v>
      </c>
      <c r="W6" s="23" t="s">
        <v>374</v>
      </c>
      <c r="X6" s="23" t="s">
        <v>8</v>
      </c>
      <c r="Y6" s="23" t="s">
        <v>3</v>
      </c>
      <c r="Z6" s="25" t="s">
        <v>371</v>
      </c>
      <c r="AA6" s="25" t="s">
        <v>378</v>
      </c>
    </row>
    <row r="7" spans="2:27">
      <c r="B7">
        <v>2</v>
      </c>
      <c r="C7" s="10">
        <v>42458</v>
      </c>
      <c r="D7" s="11" t="s">
        <v>25</v>
      </c>
      <c r="E7" s="11" t="s">
        <v>26</v>
      </c>
      <c r="F7" s="11" t="s">
        <v>27</v>
      </c>
      <c r="G7" s="20" t="s">
        <v>19</v>
      </c>
      <c r="H7" s="24">
        <v>16700</v>
      </c>
      <c r="I7" s="24">
        <v>3645</v>
      </c>
      <c r="J7" s="24">
        <f t="shared" ref="J7:J52" si="0">H7*I7</f>
        <v>60871500</v>
      </c>
      <c r="K7" s="27"/>
      <c r="P7" s="10">
        <v>42430</v>
      </c>
      <c r="Q7" s="11" t="s">
        <v>30</v>
      </c>
      <c r="R7" s="10" t="s">
        <v>31</v>
      </c>
      <c r="S7" s="11" t="s">
        <v>27</v>
      </c>
      <c r="T7" s="20" t="s">
        <v>33</v>
      </c>
      <c r="U7" s="20">
        <v>1</v>
      </c>
      <c r="V7" s="24">
        <v>5000</v>
      </c>
      <c r="W7" s="24"/>
      <c r="X7" s="24">
        <v>3885</v>
      </c>
      <c r="Y7" s="24">
        <f t="shared" ref="Y7:Y52" si="1">V7*X7</f>
        <v>19425000</v>
      </c>
      <c r="Z7" s="27"/>
      <c r="AA7" s="9"/>
    </row>
    <row r="8" spans="2:27">
      <c r="B8">
        <v>2</v>
      </c>
      <c r="C8" s="10">
        <v>42430</v>
      </c>
      <c r="D8" s="11" t="s">
        <v>30</v>
      </c>
      <c r="E8" s="10" t="s">
        <v>31</v>
      </c>
      <c r="F8" s="11" t="s">
        <v>27</v>
      </c>
      <c r="G8" s="20" t="s">
        <v>19</v>
      </c>
      <c r="H8" s="24">
        <v>5000</v>
      </c>
      <c r="I8" s="24">
        <v>3595</v>
      </c>
      <c r="J8" s="24">
        <f t="shared" si="0"/>
        <v>17975000</v>
      </c>
      <c r="K8" s="27"/>
      <c r="P8" s="10">
        <v>42431</v>
      </c>
      <c r="Q8" s="11" t="s">
        <v>55</v>
      </c>
      <c r="R8" s="11" t="s">
        <v>56</v>
      </c>
      <c r="S8" s="11" t="s">
        <v>27</v>
      </c>
      <c r="T8" s="20" t="s">
        <v>33</v>
      </c>
      <c r="U8" s="20">
        <v>1</v>
      </c>
      <c r="V8" s="24">
        <v>7200</v>
      </c>
      <c r="W8" s="24"/>
      <c r="X8" s="24">
        <v>3885</v>
      </c>
      <c r="Y8" s="24">
        <f t="shared" si="1"/>
        <v>27972000</v>
      </c>
      <c r="Z8" s="27"/>
      <c r="AA8" s="9"/>
    </row>
    <row r="9" spans="2:27">
      <c r="B9">
        <v>2</v>
      </c>
      <c r="C9" s="10">
        <v>42430</v>
      </c>
      <c r="D9" s="11" t="s">
        <v>30</v>
      </c>
      <c r="E9" s="10" t="s">
        <v>31</v>
      </c>
      <c r="F9" s="11" t="s">
        <v>27</v>
      </c>
      <c r="G9" s="20" t="s">
        <v>33</v>
      </c>
      <c r="H9" s="24">
        <v>5000</v>
      </c>
      <c r="I9" s="24">
        <v>3885</v>
      </c>
      <c r="J9" s="24">
        <f t="shared" si="0"/>
        <v>19425000</v>
      </c>
      <c r="K9" s="27"/>
      <c r="P9" s="10">
        <v>42432</v>
      </c>
      <c r="Q9" s="11" t="s">
        <v>61</v>
      </c>
      <c r="R9" s="11" t="s">
        <v>62</v>
      </c>
      <c r="S9" s="11" t="s">
        <v>27</v>
      </c>
      <c r="T9" s="20" t="s">
        <v>33</v>
      </c>
      <c r="U9" s="20">
        <v>1</v>
      </c>
      <c r="V9" s="24">
        <v>6200</v>
      </c>
      <c r="W9" s="24"/>
      <c r="X9" s="24">
        <v>3885</v>
      </c>
      <c r="Y9" s="24">
        <f t="shared" si="1"/>
        <v>24087000</v>
      </c>
      <c r="Z9" s="27"/>
      <c r="AA9" s="9"/>
    </row>
    <row r="10" spans="2:27">
      <c r="B10">
        <v>2</v>
      </c>
      <c r="C10" s="10">
        <v>42431</v>
      </c>
      <c r="D10" s="11" t="s">
        <v>54</v>
      </c>
      <c r="E10" s="11" t="s">
        <v>57</v>
      </c>
      <c r="F10" s="11" t="s">
        <v>27</v>
      </c>
      <c r="G10" s="20" t="s">
        <v>14</v>
      </c>
      <c r="H10" s="24">
        <v>4500</v>
      </c>
      <c r="I10" s="24">
        <v>3380</v>
      </c>
      <c r="J10" s="24">
        <f t="shared" si="0"/>
        <v>15210000</v>
      </c>
      <c r="K10" s="27"/>
      <c r="P10" s="10">
        <v>42436</v>
      </c>
      <c r="Q10" s="11" t="s">
        <v>108</v>
      </c>
      <c r="R10" s="11" t="s">
        <v>109</v>
      </c>
      <c r="S10" s="11" t="s">
        <v>27</v>
      </c>
      <c r="T10" s="20" t="s">
        <v>33</v>
      </c>
      <c r="U10" s="20">
        <v>1</v>
      </c>
      <c r="V10" s="24">
        <v>5000</v>
      </c>
      <c r="W10" s="24"/>
      <c r="X10" s="24">
        <v>3885</v>
      </c>
      <c r="Y10" s="24">
        <f t="shared" si="1"/>
        <v>19425000</v>
      </c>
      <c r="Z10" s="27"/>
      <c r="AA10" s="9"/>
    </row>
    <row r="11" spans="2:27">
      <c r="B11">
        <v>2</v>
      </c>
      <c r="C11" s="10">
        <v>42431</v>
      </c>
      <c r="D11" s="11" t="s">
        <v>55</v>
      </c>
      <c r="E11" s="11" t="s">
        <v>56</v>
      </c>
      <c r="F11" s="11" t="s">
        <v>27</v>
      </c>
      <c r="G11" s="20" t="s">
        <v>19</v>
      </c>
      <c r="H11" s="24">
        <v>10000</v>
      </c>
      <c r="I11" s="24">
        <v>3595</v>
      </c>
      <c r="J11" s="24">
        <f t="shared" si="0"/>
        <v>35950000</v>
      </c>
      <c r="K11" s="27"/>
      <c r="P11" s="10">
        <v>42437</v>
      </c>
      <c r="Q11" s="11" t="s">
        <v>118</v>
      </c>
      <c r="R11" s="11" t="s">
        <v>119</v>
      </c>
      <c r="S11" s="11" t="s">
        <v>27</v>
      </c>
      <c r="T11" s="20" t="s">
        <v>33</v>
      </c>
      <c r="U11" s="20">
        <v>1</v>
      </c>
      <c r="V11" s="24">
        <v>7200</v>
      </c>
      <c r="W11" s="24"/>
      <c r="X11" s="24">
        <v>3885</v>
      </c>
      <c r="Y11" s="24">
        <f t="shared" si="1"/>
        <v>27972000</v>
      </c>
      <c r="Z11" s="27"/>
      <c r="AA11" s="9"/>
    </row>
    <row r="12" spans="2:27">
      <c r="B12">
        <v>2</v>
      </c>
      <c r="C12" s="10">
        <v>42431</v>
      </c>
      <c r="D12" s="11" t="s">
        <v>55</v>
      </c>
      <c r="E12" s="11" t="s">
        <v>56</v>
      </c>
      <c r="F12" s="11" t="s">
        <v>27</v>
      </c>
      <c r="G12" s="20" t="s">
        <v>14</v>
      </c>
      <c r="H12" s="24">
        <v>5300</v>
      </c>
      <c r="I12" s="24">
        <v>3380</v>
      </c>
      <c r="J12" s="24">
        <f t="shared" si="0"/>
        <v>17914000</v>
      </c>
      <c r="K12" s="27"/>
      <c r="P12" s="10">
        <v>42437</v>
      </c>
      <c r="Q12" s="11" t="s">
        <v>130</v>
      </c>
      <c r="R12" s="11" t="s">
        <v>131</v>
      </c>
      <c r="S12" s="11" t="s">
        <v>27</v>
      </c>
      <c r="T12" s="20" t="s">
        <v>33</v>
      </c>
      <c r="U12" s="20">
        <v>1</v>
      </c>
      <c r="V12" s="24">
        <v>4000</v>
      </c>
      <c r="W12" s="24"/>
      <c r="X12" s="24">
        <v>3885</v>
      </c>
      <c r="Y12" s="24">
        <f t="shared" si="1"/>
        <v>15540000</v>
      </c>
      <c r="Z12" s="27"/>
      <c r="AA12" s="9"/>
    </row>
    <row r="13" spans="2:27">
      <c r="B13">
        <v>2</v>
      </c>
      <c r="C13" s="10">
        <v>42431</v>
      </c>
      <c r="D13" s="11" t="s">
        <v>55</v>
      </c>
      <c r="E13" s="11" t="s">
        <v>56</v>
      </c>
      <c r="F13" s="11" t="s">
        <v>27</v>
      </c>
      <c r="G13" s="20" t="s">
        <v>33</v>
      </c>
      <c r="H13" s="24">
        <v>7200</v>
      </c>
      <c r="I13" s="24">
        <v>3885</v>
      </c>
      <c r="J13" s="24">
        <f t="shared" si="0"/>
        <v>27972000</v>
      </c>
      <c r="K13" s="27"/>
      <c r="P13" s="10">
        <v>42440</v>
      </c>
      <c r="Q13" s="11" t="s">
        <v>95</v>
      </c>
      <c r="R13" s="11" t="s">
        <v>96</v>
      </c>
      <c r="S13" s="11" t="s">
        <v>27</v>
      </c>
      <c r="T13" s="20" t="s">
        <v>33</v>
      </c>
      <c r="U13" s="20">
        <v>1</v>
      </c>
      <c r="V13" s="24">
        <v>11700</v>
      </c>
      <c r="W13" s="24"/>
      <c r="X13" s="24">
        <v>3750</v>
      </c>
      <c r="Y13" s="24">
        <f t="shared" si="1"/>
        <v>43875000</v>
      </c>
      <c r="Z13" s="27"/>
      <c r="AA13" s="9"/>
    </row>
    <row r="14" spans="2:27">
      <c r="B14">
        <v>2</v>
      </c>
      <c r="C14" s="10">
        <v>42432</v>
      </c>
      <c r="D14" s="11" t="s">
        <v>61</v>
      </c>
      <c r="E14" s="11" t="s">
        <v>62</v>
      </c>
      <c r="F14" s="11" t="s">
        <v>27</v>
      </c>
      <c r="G14" s="20" t="s">
        <v>19</v>
      </c>
      <c r="H14" s="24">
        <v>10500</v>
      </c>
      <c r="I14" s="24">
        <v>3595</v>
      </c>
      <c r="J14" s="24">
        <f t="shared" si="0"/>
        <v>37747500</v>
      </c>
      <c r="K14" s="27"/>
      <c r="P14" s="10">
        <v>42448</v>
      </c>
      <c r="Q14" s="15" t="s">
        <v>227</v>
      </c>
      <c r="R14" s="15" t="s">
        <v>228</v>
      </c>
      <c r="S14" s="15" t="s">
        <v>27</v>
      </c>
      <c r="T14" s="21" t="s">
        <v>33</v>
      </c>
      <c r="U14" s="21">
        <v>1</v>
      </c>
      <c r="V14" s="24">
        <v>5300</v>
      </c>
      <c r="W14" s="24"/>
      <c r="X14" s="24">
        <v>3885</v>
      </c>
      <c r="Y14" s="24">
        <f t="shared" si="1"/>
        <v>20590500</v>
      </c>
      <c r="Z14" s="27"/>
      <c r="AA14" s="9"/>
    </row>
    <row r="15" spans="2:27">
      <c r="B15">
        <v>2</v>
      </c>
      <c r="C15" s="10">
        <v>42432</v>
      </c>
      <c r="D15" s="11" t="s">
        <v>61</v>
      </c>
      <c r="E15" s="11" t="s">
        <v>62</v>
      </c>
      <c r="F15" s="11" t="s">
        <v>27</v>
      </c>
      <c r="G15" s="20" t="s">
        <v>33</v>
      </c>
      <c r="H15" s="24">
        <v>6200</v>
      </c>
      <c r="I15" s="24">
        <v>3885</v>
      </c>
      <c r="J15" s="24">
        <f t="shared" si="0"/>
        <v>24087000</v>
      </c>
      <c r="K15" s="27"/>
      <c r="P15" s="10">
        <v>42450</v>
      </c>
      <c r="Q15" s="15" t="s">
        <v>266</v>
      </c>
      <c r="R15" s="15" t="s">
        <v>267</v>
      </c>
      <c r="S15" s="15" t="s">
        <v>27</v>
      </c>
      <c r="T15" s="21" t="s">
        <v>33</v>
      </c>
      <c r="U15" s="21">
        <v>1</v>
      </c>
      <c r="V15" s="24">
        <v>10500</v>
      </c>
      <c r="W15" s="24"/>
      <c r="X15" s="24">
        <v>3885</v>
      </c>
      <c r="Y15" s="24">
        <f t="shared" si="1"/>
        <v>40792500</v>
      </c>
      <c r="Z15" s="27"/>
      <c r="AA15" s="9"/>
    </row>
    <row r="16" spans="2:27">
      <c r="B16">
        <v>2</v>
      </c>
      <c r="C16" s="10">
        <v>42432</v>
      </c>
      <c r="D16" s="11" t="s">
        <v>61</v>
      </c>
      <c r="E16" s="11" t="s">
        <v>62</v>
      </c>
      <c r="F16" s="11" t="s">
        <v>27</v>
      </c>
      <c r="G16" s="20" t="s">
        <v>22</v>
      </c>
      <c r="H16" s="24"/>
      <c r="I16" s="24">
        <v>2338000</v>
      </c>
      <c r="J16" s="24">
        <f t="shared" si="0"/>
        <v>0</v>
      </c>
      <c r="K16" s="28">
        <f>I16</f>
        <v>2338000</v>
      </c>
      <c r="P16" s="10">
        <v>42451</v>
      </c>
      <c r="Q16" s="15" t="s">
        <v>274</v>
      </c>
      <c r="R16" s="15" t="s">
        <v>275</v>
      </c>
      <c r="S16" s="15" t="s">
        <v>27</v>
      </c>
      <c r="T16" s="21" t="s">
        <v>33</v>
      </c>
      <c r="U16" s="21">
        <v>1</v>
      </c>
      <c r="V16" s="24">
        <v>5000</v>
      </c>
      <c r="W16" s="24"/>
      <c r="X16" s="24">
        <v>3885</v>
      </c>
      <c r="Y16" s="24">
        <f t="shared" si="1"/>
        <v>19425000</v>
      </c>
      <c r="Z16" s="27"/>
      <c r="AA16" s="9"/>
    </row>
    <row r="17" spans="2:27">
      <c r="B17">
        <v>2</v>
      </c>
      <c r="C17" s="10">
        <v>42432</v>
      </c>
      <c r="D17" s="11" t="s">
        <v>65</v>
      </c>
      <c r="E17" s="11" t="s">
        <v>66</v>
      </c>
      <c r="F17" s="11" t="s">
        <v>27</v>
      </c>
      <c r="G17" s="20" t="s">
        <v>14</v>
      </c>
      <c r="H17" s="24">
        <v>9000</v>
      </c>
      <c r="I17" s="24">
        <v>3380</v>
      </c>
      <c r="J17" s="24">
        <f t="shared" si="0"/>
        <v>30420000</v>
      </c>
      <c r="K17" s="27"/>
      <c r="P17" s="10">
        <v>42452</v>
      </c>
      <c r="Q17" s="15" t="s">
        <v>288</v>
      </c>
      <c r="R17" s="15" t="s">
        <v>289</v>
      </c>
      <c r="S17" s="15" t="s">
        <v>27</v>
      </c>
      <c r="T17" s="21" t="s">
        <v>33</v>
      </c>
      <c r="U17" s="21">
        <v>1</v>
      </c>
      <c r="V17" s="24">
        <v>15300</v>
      </c>
      <c r="W17" s="24"/>
      <c r="X17" s="24">
        <v>3885</v>
      </c>
      <c r="Y17" s="24">
        <f t="shared" si="1"/>
        <v>59440500</v>
      </c>
      <c r="Z17" s="27"/>
      <c r="AA17" s="9"/>
    </row>
    <row r="18" spans="2:27">
      <c r="B18">
        <v>2</v>
      </c>
      <c r="C18" s="10">
        <v>42440</v>
      </c>
      <c r="D18" s="11" t="s">
        <v>95</v>
      </c>
      <c r="E18" s="11" t="s">
        <v>96</v>
      </c>
      <c r="F18" s="11" t="s">
        <v>27</v>
      </c>
      <c r="G18" s="20" t="s">
        <v>19</v>
      </c>
      <c r="H18" s="24">
        <v>9300</v>
      </c>
      <c r="I18" s="24">
        <v>3645</v>
      </c>
      <c r="J18" s="24">
        <f t="shared" si="0"/>
        <v>33898500</v>
      </c>
      <c r="K18" s="27"/>
      <c r="P18" s="10">
        <v>42452</v>
      </c>
      <c r="Q18" s="15" t="s">
        <v>290</v>
      </c>
      <c r="R18" s="15" t="s">
        <v>291</v>
      </c>
      <c r="S18" s="15" t="s">
        <v>27</v>
      </c>
      <c r="T18" s="21" t="s">
        <v>33</v>
      </c>
      <c r="U18" s="21">
        <v>1</v>
      </c>
      <c r="V18" s="24">
        <v>4500</v>
      </c>
      <c r="W18" s="24"/>
      <c r="X18" s="24">
        <v>3885</v>
      </c>
      <c r="Y18" s="24">
        <f t="shared" si="1"/>
        <v>17482500</v>
      </c>
      <c r="Z18" s="27"/>
      <c r="AA18" s="9"/>
    </row>
    <row r="19" spans="2:27">
      <c r="B19">
        <v>2</v>
      </c>
      <c r="C19" s="10">
        <v>42440</v>
      </c>
      <c r="D19" s="11" t="s">
        <v>95</v>
      </c>
      <c r="E19" s="11" t="s">
        <v>96</v>
      </c>
      <c r="F19" s="11" t="s">
        <v>27</v>
      </c>
      <c r="G19" s="20" t="s">
        <v>14</v>
      </c>
      <c r="H19" s="24">
        <v>10300</v>
      </c>
      <c r="I19" s="24">
        <v>3200</v>
      </c>
      <c r="J19" s="24">
        <f t="shared" si="0"/>
        <v>32960000</v>
      </c>
      <c r="K19" s="27"/>
      <c r="P19" s="10">
        <v>42460</v>
      </c>
      <c r="Q19" s="15" t="s">
        <v>315</v>
      </c>
      <c r="R19" s="15" t="s">
        <v>316</v>
      </c>
      <c r="S19" s="15" t="s">
        <v>27</v>
      </c>
      <c r="T19" s="21" t="s">
        <v>33</v>
      </c>
      <c r="U19" s="21">
        <v>1</v>
      </c>
      <c r="V19" s="24">
        <v>4300</v>
      </c>
      <c r="W19" s="24"/>
      <c r="X19" s="24">
        <v>3885</v>
      </c>
      <c r="Y19" s="24">
        <f t="shared" si="1"/>
        <v>16705500</v>
      </c>
      <c r="Z19" s="27"/>
      <c r="AA19" s="9"/>
    </row>
    <row r="20" spans="2:27">
      <c r="B20">
        <v>2</v>
      </c>
      <c r="C20" s="10">
        <v>42440</v>
      </c>
      <c r="D20" s="11" t="s">
        <v>95</v>
      </c>
      <c r="E20" s="11" t="s">
        <v>96</v>
      </c>
      <c r="F20" s="11" t="s">
        <v>27</v>
      </c>
      <c r="G20" s="20" t="s">
        <v>33</v>
      </c>
      <c r="H20" s="24">
        <v>11700</v>
      </c>
      <c r="I20" s="24">
        <v>3750</v>
      </c>
      <c r="J20" s="24">
        <f t="shared" si="0"/>
        <v>43875000</v>
      </c>
      <c r="K20" s="27"/>
      <c r="P20" s="10">
        <v>42459</v>
      </c>
      <c r="Q20" s="15" t="s">
        <v>347</v>
      </c>
      <c r="R20" s="15" t="s">
        <v>348</v>
      </c>
      <c r="S20" s="15" t="s">
        <v>27</v>
      </c>
      <c r="T20" s="21" t="s">
        <v>33</v>
      </c>
      <c r="U20" s="29">
        <v>1</v>
      </c>
      <c r="V20" s="16">
        <v>9000</v>
      </c>
      <c r="W20" s="18">
        <f>SUM(V7:V20)</f>
        <v>100200</v>
      </c>
      <c r="X20" s="16">
        <v>3885</v>
      </c>
      <c r="Y20" s="24">
        <f t="shared" si="1"/>
        <v>34965000</v>
      </c>
      <c r="Z20" s="28" t="str">
        <f>T20</f>
        <v>Nafta Unica 90</v>
      </c>
      <c r="AA20" s="22">
        <f>SUM(Y7:Y20)</f>
        <v>387697500</v>
      </c>
    </row>
    <row r="21" spans="2:27">
      <c r="B21">
        <v>2</v>
      </c>
      <c r="C21" s="10">
        <v>42436</v>
      </c>
      <c r="D21" s="11" t="s">
        <v>108</v>
      </c>
      <c r="E21" s="11" t="s">
        <v>109</v>
      </c>
      <c r="F21" s="11" t="s">
        <v>27</v>
      </c>
      <c r="G21" s="20" t="s">
        <v>19</v>
      </c>
      <c r="H21" s="24">
        <v>4000</v>
      </c>
      <c r="I21" s="24">
        <v>3595</v>
      </c>
      <c r="J21" s="24">
        <f t="shared" si="0"/>
        <v>14380000</v>
      </c>
      <c r="K21" s="27"/>
      <c r="P21" s="10">
        <v>42436</v>
      </c>
      <c r="Q21" s="11" t="s">
        <v>166</v>
      </c>
      <c r="R21" s="11" t="s">
        <v>167</v>
      </c>
      <c r="S21" s="11" t="s">
        <v>27</v>
      </c>
      <c r="T21" s="20" t="s">
        <v>168</v>
      </c>
      <c r="U21" s="20">
        <v>2</v>
      </c>
      <c r="V21" s="24">
        <v>15300</v>
      </c>
      <c r="W21" s="24"/>
      <c r="X21" s="24">
        <v>3595</v>
      </c>
      <c r="Y21" s="24">
        <f t="shared" si="1"/>
        <v>55003500</v>
      </c>
      <c r="Z21" s="27"/>
      <c r="AA21" s="9"/>
    </row>
    <row r="22" spans="2:27">
      <c r="B22">
        <v>2</v>
      </c>
      <c r="C22" s="10">
        <v>42436</v>
      </c>
      <c r="D22" s="11" t="s">
        <v>108</v>
      </c>
      <c r="E22" s="11" t="s">
        <v>109</v>
      </c>
      <c r="F22" s="11" t="s">
        <v>27</v>
      </c>
      <c r="G22" s="20" t="s">
        <v>33</v>
      </c>
      <c r="H22" s="24">
        <v>5000</v>
      </c>
      <c r="I22" s="24">
        <v>3885</v>
      </c>
      <c r="J22" s="24">
        <f t="shared" si="0"/>
        <v>19425000</v>
      </c>
      <c r="K22" s="27"/>
      <c r="P22" s="10">
        <v>42460</v>
      </c>
      <c r="Q22" s="15" t="s">
        <v>315</v>
      </c>
      <c r="R22" s="15" t="s">
        <v>316</v>
      </c>
      <c r="S22" s="15" t="s">
        <v>27</v>
      </c>
      <c r="T22" s="21" t="s">
        <v>312</v>
      </c>
      <c r="U22" s="21">
        <v>2</v>
      </c>
      <c r="V22" s="24">
        <v>17200</v>
      </c>
      <c r="W22" s="24">
        <f>V22+V21</f>
        <v>32500</v>
      </c>
      <c r="X22" s="24">
        <v>3595</v>
      </c>
      <c r="Y22" s="24">
        <f t="shared" si="1"/>
        <v>61834000</v>
      </c>
      <c r="Z22" s="27" t="str">
        <f>T21</f>
        <v>Diesel Comun Tipo III</v>
      </c>
      <c r="AA22" s="22">
        <f>Y22+Y21</f>
        <v>116837500</v>
      </c>
    </row>
    <row r="23" spans="2:27">
      <c r="B23">
        <v>2</v>
      </c>
      <c r="C23" s="10">
        <v>42437</v>
      </c>
      <c r="D23" s="11" t="s">
        <v>118</v>
      </c>
      <c r="E23" s="11" t="s">
        <v>119</v>
      </c>
      <c r="F23" s="11" t="s">
        <v>27</v>
      </c>
      <c r="G23" s="20" t="s">
        <v>19</v>
      </c>
      <c r="H23" s="24">
        <v>4500</v>
      </c>
      <c r="I23" s="24">
        <v>3595</v>
      </c>
      <c r="J23" s="24">
        <f t="shared" si="0"/>
        <v>16177500</v>
      </c>
      <c r="K23" s="27"/>
      <c r="P23" s="10">
        <v>42431</v>
      </c>
      <c r="Q23" s="11" t="s">
        <v>54</v>
      </c>
      <c r="R23" s="11" t="s">
        <v>57</v>
      </c>
      <c r="S23" s="11" t="s">
        <v>27</v>
      </c>
      <c r="T23" s="20" t="s">
        <v>14</v>
      </c>
      <c r="U23" s="20">
        <v>3</v>
      </c>
      <c r="V23" s="24">
        <v>4500</v>
      </c>
      <c r="W23" s="24"/>
      <c r="X23" s="24">
        <v>3380</v>
      </c>
      <c r="Y23" s="24">
        <f t="shared" si="1"/>
        <v>15210000</v>
      </c>
      <c r="Z23" s="27"/>
      <c r="AA23" s="9"/>
    </row>
    <row r="24" spans="2:27">
      <c r="B24">
        <v>2</v>
      </c>
      <c r="C24" s="10">
        <v>42437</v>
      </c>
      <c r="D24" s="11" t="s">
        <v>118</v>
      </c>
      <c r="E24" s="11" t="s">
        <v>119</v>
      </c>
      <c r="F24" s="11" t="s">
        <v>27</v>
      </c>
      <c r="G24" s="20" t="s">
        <v>33</v>
      </c>
      <c r="H24" s="24">
        <v>7200</v>
      </c>
      <c r="I24" s="24">
        <v>3885</v>
      </c>
      <c r="J24" s="24">
        <f t="shared" si="0"/>
        <v>27972000</v>
      </c>
      <c r="K24" s="27"/>
      <c r="P24" s="10">
        <v>42431</v>
      </c>
      <c r="Q24" s="11" t="s">
        <v>55</v>
      </c>
      <c r="R24" s="11" t="s">
        <v>56</v>
      </c>
      <c r="S24" s="11" t="s">
        <v>27</v>
      </c>
      <c r="T24" s="20" t="s">
        <v>14</v>
      </c>
      <c r="U24" s="20">
        <v>3</v>
      </c>
      <c r="V24" s="24">
        <v>5300</v>
      </c>
      <c r="W24" s="24"/>
      <c r="X24" s="24">
        <v>3380</v>
      </c>
      <c r="Y24" s="24">
        <f t="shared" si="1"/>
        <v>17914000</v>
      </c>
      <c r="Z24" s="27"/>
      <c r="AA24" s="9"/>
    </row>
    <row r="25" spans="2:27">
      <c r="B25">
        <v>2</v>
      </c>
      <c r="C25" s="10">
        <v>42437</v>
      </c>
      <c r="D25" s="11" t="s">
        <v>118</v>
      </c>
      <c r="E25" s="11" t="s">
        <v>119</v>
      </c>
      <c r="F25" s="11" t="s">
        <v>27</v>
      </c>
      <c r="G25" s="20" t="s">
        <v>41</v>
      </c>
      <c r="H25" s="24">
        <v>4300</v>
      </c>
      <c r="I25" s="24">
        <v>4715</v>
      </c>
      <c r="J25" s="24">
        <f t="shared" si="0"/>
        <v>20274500</v>
      </c>
      <c r="K25" s="27"/>
      <c r="P25" s="10">
        <v>42432</v>
      </c>
      <c r="Q25" s="11" t="s">
        <v>65</v>
      </c>
      <c r="R25" s="11" t="s">
        <v>66</v>
      </c>
      <c r="S25" s="11" t="s">
        <v>27</v>
      </c>
      <c r="T25" s="20" t="s">
        <v>14</v>
      </c>
      <c r="U25" s="20">
        <v>3</v>
      </c>
      <c r="V25" s="24">
        <v>9000</v>
      </c>
      <c r="W25" s="24"/>
      <c r="X25" s="24">
        <v>3380</v>
      </c>
      <c r="Y25" s="24">
        <f t="shared" si="1"/>
        <v>30420000</v>
      </c>
      <c r="Z25" s="27"/>
      <c r="AA25" s="9"/>
    </row>
    <row r="26" spans="2:27">
      <c r="B26">
        <v>2</v>
      </c>
      <c r="C26" s="10">
        <v>42437</v>
      </c>
      <c r="D26" s="11" t="s">
        <v>120</v>
      </c>
      <c r="E26" s="11" t="s">
        <v>121</v>
      </c>
      <c r="F26" s="11" t="s">
        <v>27</v>
      </c>
      <c r="G26" s="20" t="s">
        <v>19</v>
      </c>
      <c r="H26" s="24">
        <v>5300</v>
      </c>
      <c r="I26" s="24">
        <v>3595</v>
      </c>
      <c r="J26" s="24">
        <f t="shared" si="0"/>
        <v>19053500</v>
      </c>
      <c r="K26" s="27"/>
      <c r="P26" s="10">
        <v>42437</v>
      </c>
      <c r="Q26" s="11" t="s">
        <v>120</v>
      </c>
      <c r="R26" s="11" t="s">
        <v>121</v>
      </c>
      <c r="S26" s="11" t="s">
        <v>27</v>
      </c>
      <c r="T26" s="20" t="s">
        <v>14</v>
      </c>
      <c r="U26" s="20">
        <v>3</v>
      </c>
      <c r="V26" s="24">
        <v>10000</v>
      </c>
      <c r="W26" s="24"/>
      <c r="X26" s="24">
        <v>3380</v>
      </c>
      <c r="Y26" s="24">
        <f t="shared" si="1"/>
        <v>33800000</v>
      </c>
      <c r="Z26" s="27"/>
      <c r="AA26" s="9"/>
    </row>
    <row r="27" spans="2:27">
      <c r="B27">
        <v>2</v>
      </c>
      <c r="C27" s="10">
        <v>42437</v>
      </c>
      <c r="D27" s="11" t="s">
        <v>120</v>
      </c>
      <c r="E27" s="11" t="s">
        <v>121</v>
      </c>
      <c r="F27" s="11" t="s">
        <v>27</v>
      </c>
      <c r="G27" s="20" t="s">
        <v>14</v>
      </c>
      <c r="H27" s="24">
        <v>10000</v>
      </c>
      <c r="I27" s="24">
        <v>3380</v>
      </c>
      <c r="J27" s="24">
        <f t="shared" si="0"/>
        <v>33800000</v>
      </c>
      <c r="K27" s="27"/>
      <c r="P27" s="10">
        <v>42437</v>
      </c>
      <c r="Q27" s="11" t="s">
        <v>130</v>
      </c>
      <c r="R27" s="11" t="s">
        <v>131</v>
      </c>
      <c r="S27" s="11" t="s">
        <v>27</v>
      </c>
      <c r="T27" s="20" t="s">
        <v>14</v>
      </c>
      <c r="U27" s="20">
        <v>3</v>
      </c>
      <c r="V27" s="24">
        <v>5000</v>
      </c>
      <c r="W27" s="24"/>
      <c r="X27" s="24">
        <v>3380</v>
      </c>
      <c r="Y27" s="24">
        <f t="shared" si="1"/>
        <v>16900000</v>
      </c>
      <c r="Z27" s="27"/>
      <c r="AA27" s="9"/>
    </row>
    <row r="28" spans="2:27">
      <c r="B28">
        <v>2</v>
      </c>
      <c r="C28" s="10">
        <v>42437</v>
      </c>
      <c r="D28" s="11" t="s">
        <v>130</v>
      </c>
      <c r="E28" s="11" t="s">
        <v>131</v>
      </c>
      <c r="F28" s="11" t="s">
        <v>27</v>
      </c>
      <c r="G28" s="20" t="s">
        <v>14</v>
      </c>
      <c r="H28" s="24">
        <v>5000</v>
      </c>
      <c r="I28" s="24">
        <v>3380</v>
      </c>
      <c r="J28" s="24">
        <f t="shared" si="0"/>
        <v>16900000</v>
      </c>
      <c r="K28" s="27"/>
      <c r="P28" s="10">
        <v>42440</v>
      </c>
      <c r="Q28" s="11" t="s">
        <v>95</v>
      </c>
      <c r="R28" s="11" t="s">
        <v>96</v>
      </c>
      <c r="S28" s="11" t="s">
        <v>27</v>
      </c>
      <c r="T28" s="20" t="s">
        <v>14</v>
      </c>
      <c r="U28" s="20">
        <v>3</v>
      </c>
      <c r="V28" s="24">
        <v>10300</v>
      </c>
      <c r="W28" s="24"/>
      <c r="X28" s="24">
        <v>3200</v>
      </c>
      <c r="Y28" s="24">
        <f t="shared" si="1"/>
        <v>32960000</v>
      </c>
      <c r="Z28" s="27"/>
      <c r="AA28" s="9"/>
    </row>
    <row r="29" spans="2:27">
      <c r="B29">
        <v>2</v>
      </c>
      <c r="C29" s="10">
        <v>42437</v>
      </c>
      <c r="D29" s="11" t="s">
        <v>130</v>
      </c>
      <c r="E29" s="11" t="s">
        <v>131</v>
      </c>
      <c r="F29" s="11" t="s">
        <v>27</v>
      </c>
      <c r="G29" s="20" t="s">
        <v>33</v>
      </c>
      <c r="H29" s="24">
        <v>4000</v>
      </c>
      <c r="I29" s="24">
        <v>3885</v>
      </c>
      <c r="J29" s="24">
        <f t="shared" si="0"/>
        <v>15540000</v>
      </c>
      <c r="K29" s="27"/>
      <c r="P29" s="10">
        <v>42447</v>
      </c>
      <c r="Q29" s="11" t="s">
        <v>213</v>
      </c>
      <c r="R29" s="11" t="s">
        <v>214</v>
      </c>
      <c r="S29" s="11" t="s">
        <v>27</v>
      </c>
      <c r="T29" s="21" t="s">
        <v>14</v>
      </c>
      <c r="U29" s="21">
        <v>3</v>
      </c>
      <c r="V29" s="24">
        <v>4000</v>
      </c>
      <c r="W29" s="24"/>
      <c r="X29" s="24">
        <v>3380</v>
      </c>
      <c r="Y29" s="24">
        <f t="shared" si="1"/>
        <v>13520000</v>
      </c>
      <c r="Z29" s="27"/>
      <c r="AA29" s="9"/>
    </row>
    <row r="30" spans="2:27">
      <c r="B30">
        <v>2</v>
      </c>
      <c r="C30" s="10">
        <v>42436</v>
      </c>
      <c r="D30" s="11" t="s">
        <v>166</v>
      </c>
      <c r="E30" s="11" t="s">
        <v>167</v>
      </c>
      <c r="F30" s="11" t="s">
        <v>27</v>
      </c>
      <c r="G30" s="20" t="s">
        <v>168</v>
      </c>
      <c r="H30" s="24">
        <v>15300</v>
      </c>
      <c r="I30" s="24">
        <v>3595</v>
      </c>
      <c r="J30" s="24">
        <f t="shared" si="0"/>
        <v>55003500</v>
      </c>
      <c r="K30" s="27"/>
      <c r="P30" s="10">
        <v>42448</v>
      </c>
      <c r="Q30" s="15" t="s">
        <v>227</v>
      </c>
      <c r="R30" s="15" t="s">
        <v>228</v>
      </c>
      <c r="S30" s="15" t="s">
        <v>27</v>
      </c>
      <c r="T30" s="21" t="s">
        <v>14</v>
      </c>
      <c r="U30" s="21">
        <v>3</v>
      </c>
      <c r="V30" s="24">
        <v>5000</v>
      </c>
      <c r="W30" s="24"/>
      <c r="X30" s="24">
        <v>3380</v>
      </c>
      <c r="Y30" s="24">
        <f t="shared" si="1"/>
        <v>16900000</v>
      </c>
      <c r="Z30" s="27"/>
      <c r="AA30" s="9"/>
    </row>
    <row r="31" spans="2:27">
      <c r="B31">
        <v>2</v>
      </c>
      <c r="C31" s="10">
        <v>42444</v>
      </c>
      <c r="D31" s="11" t="s">
        <v>187</v>
      </c>
      <c r="E31" s="11" t="s">
        <v>188</v>
      </c>
      <c r="F31" s="11" t="s">
        <v>27</v>
      </c>
      <c r="G31" s="20" t="s">
        <v>19</v>
      </c>
      <c r="H31" s="24">
        <v>15300</v>
      </c>
      <c r="I31" s="24">
        <v>3595</v>
      </c>
      <c r="J31" s="24">
        <f t="shared" si="0"/>
        <v>55003500</v>
      </c>
      <c r="K31" s="27"/>
      <c r="P31" s="10">
        <v>42448</v>
      </c>
      <c r="Q31" s="11" t="s">
        <v>231</v>
      </c>
      <c r="R31" s="11" t="s">
        <v>232</v>
      </c>
      <c r="S31" s="11" t="s">
        <v>27</v>
      </c>
      <c r="T31" s="20" t="s">
        <v>14</v>
      </c>
      <c r="U31" s="20">
        <v>3</v>
      </c>
      <c r="V31" s="24">
        <v>5000</v>
      </c>
      <c r="W31" s="24"/>
      <c r="X31" s="24">
        <v>3380</v>
      </c>
      <c r="Y31" s="24">
        <f t="shared" si="1"/>
        <v>16900000</v>
      </c>
      <c r="Z31" s="27"/>
      <c r="AA31" s="9"/>
    </row>
    <row r="32" spans="2:27">
      <c r="B32">
        <v>2</v>
      </c>
      <c r="C32" s="10">
        <v>42445</v>
      </c>
      <c r="D32" s="11" t="s">
        <v>193</v>
      </c>
      <c r="E32" s="11" t="s">
        <v>194</v>
      </c>
      <c r="F32" s="11" t="s">
        <v>27</v>
      </c>
      <c r="G32" s="20" t="s">
        <v>19</v>
      </c>
      <c r="H32" s="24">
        <v>15300</v>
      </c>
      <c r="I32" s="24">
        <v>3595</v>
      </c>
      <c r="J32" s="24">
        <f t="shared" si="0"/>
        <v>55003500</v>
      </c>
      <c r="K32" s="27"/>
      <c r="P32" s="10">
        <v>42452</v>
      </c>
      <c r="Q32" s="15" t="s">
        <v>290</v>
      </c>
      <c r="R32" s="15" t="s">
        <v>291</v>
      </c>
      <c r="S32" s="15" t="s">
        <v>27</v>
      </c>
      <c r="T32" s="21" t="s">
        <v>14</v>
      </c>
      <c r="U32" s="21">
        <v>3</v>
      </c>
      <c r="V32" s="24">
        <v>11500</v>
      </c>
      <c r="W32" s="24"/>
      <c r="X32" s="24">
        <v>3380</v>
      </c>
      <c r="Y32" s="24">
        <f t="shared" si="1"/>
        <v>38870000</v>
      </c>
      <c r="Z32" s="27"/>
      <c r="AA32" s="9"/>
    </row>
    <row r="33" spans="2:28">
      <c r="B33">
        <v>2</v>
      </c>
      <c r="C33" s="10">
        <v>42447</v>
      </c>
      <c r="D33" s="11" t="s">
        <v>211</v>
      </c>
      <c r="E33" s="11" t="s">
        <v>212</v>
      </c>
      <c r="F33" s="11" t="s">
        <v>27</v>
      </c>
      <c r="G33" s="21" t="s">
        <v>19</v>
      </c>
      <c r="H33" s="24">
        <v>15300</v>
      </c>
      <c r="I33" s="24">
        <v>3595</v>
      </c>
      <c r="J33" s="24">
        <f t="shared" si="0"/>
        <v>55003500</v>
      </c>
      <c r="K33" s="27"/>
      <c r="P33" s="10">
        <v>42457</v>
      </c>
      <c r="Q33" s="15" t="s">
        <v>335</v>
      </c>
      <c r="R33" s="15" t="s">
        <v>336</v>
      </c>
      <c r="S33" s="15" t="s">
        <v>27</v>
      </c>
      <c r="T33" s="21" t="s">
        <v>14</v>
      </c>
      <c r="U33" s="21">
        <v>3</v>
      </c>
      <c r="V33" s="24">
        <v>10300</v>
      </c>
      <c r="W33" s="24"/>
      <c r="X33" s="24">
        <v>3380</v>
      </c>
      <c r="Y33" s="24">
        <f t="shared" si="1"/>
        <v>34814000</v>
      </c>
      <c r="Z33" s="27"/>
      <c r="AA33" s="9"/>
    </row>
    <row r="34" spans="2:28">
      <c r="B34">
        <v>2</v>
      </c>
      <c r="C34" s="10">
        <v>42447</v>
      </c>
      <c r="D34" s="11" t="s">
        <v>213</v>
      </c>
      <c r="E34" s="11" t="s">
        <v>214</v>
      </c>
      <c r="F34" s="11" t="s">
        <v>27</v>
      </c>
      <c r="G34" s="21" t="s">
        <v>19</v>
      </c>
      <c r="H34" s="24">
        <v>5000</v>
      </c>
      <c r="I34" s="24">
        <v>3595</v>
      </c>
      <c r="J34" s="24">
        <f t="shared" si="0"/>
        <v>17975000</v>
      </c>
      <c r="K34" s="27"/>
      <c r="P34" s="10">
        <v>42460</v>
      </c>
      <c r="Q34" s="15" t="s">
        <v>315</v>
      </c>
      <c r="R34" s="15" t="s">
        <v>316</v>
      </c>
      <c r="S34" s="15" t="s">
        <v>27</v>
      </c>
      <c r="T34" s="21" t="s">
        <v>14</v>
      </c>
      <c r="U34" s="21">
        <v>3</v>
      </c>
      <c r="V34" s="24">
        <v>9800</v>
      </c>
      <c r="W34" s="24">
        <f>SUM(V23:V34)</f>
        <v>89700</v>
      </c>
      <c r="X34" s="24">
        <v>3380</v>
      </c>
      <c r="Y34" s="24">
        <f t="shared" si="1"/>
        <v>33124000</v>
      </c>
      <c r="Z34" s="27" t="str">
        <f>T34</f>
        <v>Nafta Eco Sol 85</v>
      </c>
      <c r="AA34" s="22">
        <f>SUM(Y23:Y34)</f>
        <v>301332000</v>
      </c>
      <c r="AB34" s="1"/>
    </row>
    <row r="35" spans="2:28">
      <c r="B35">
        <v>2</v>
      </c>
      <c r="C35" s="10">
        <v>42447</v>
      </c>
      <c r="D35" s="11" t="s">
        <v>213</v>
      </c>
      <c r="E35" s="11" t="s">
        <v>214</v>
      </c>
      <c r="F35" s="11" t="s">
        <v>27</v>
      </c>
      <c r="G35" s="21" t="s">
        <v>14</v>
      </c>
      <c r="H35" s="24">
        <v>4000</v>
      </c>
      <c r="I35" s="24">
        <v>3380</v>
      </c>
      <c r="J35" s="24">
        <f t="shared" si="0"/>
        <v>13520000</v>
      </c>
      <c r="K35" s="27"/>
      <c r="P35" s="10">
        <v>42437</v>
      </c>
      <c r="Q35" s="11" t="s">
        <v>118</v>
      </c>
      <c r="R35" s="11" t="s">
        <v>119</v>
      </c>
      <c r="S35" s="11" t="s">
        <v>27</v>
      </c>
      <c r="T35" s="20" t="s">
        <v>41</v>
      </c>
      <c r="U35" s="20">
        <v>5</v>
      </c>
      <c r="V35" s="24">
        <v>4300</v>
      </c>
      <c r="W35" s="24">
        <f>V35</f>
        <v>4300</v>
      </c>
      <c r="X35" s="24">
        <v>4715</v>
      </c>
      <c r="Y35" s="24">
        <f t="shared" si="1"/>
        <v>20274500</v>
      </c>
      <c r="Z35" s="27" t="str">
        <f>T35</f>
        <v>Nafta Super Sol 95</v>
      </c>
      <c r="AA35" s="22">
        <f>Y35</f>
        <v>20274500</v>
      </c>
    </row>
    <row r="36" spans="2:28">
      <c r="B36">
        <v>2</v>
      </c>
      <c r="C36" s="10">
        <v>42448</v>
      </c>
      <c r="D36" s="15" t="s">
        <v>227</v>
      </c>
      <c r="E36" s="15" t="s">
        <v>228</v>
      </c>
      <c r="F36" s="15" t="s">
        <v>27</v>
      </c>
      <c r="G36" s="21" t="s">
        <v>14</v>
      </c>
      <c r="H36" s="24">
        <v>5000</v>
      </c>
      <c r="I36" s="24">
        <v>3380</v>
      </c>
      <c r="J36" s="24">
        <f t="shared" si="0"/>
        <v>16900000</v>
      </c>
      <c r="K36" s="27"/>
      <c r="P36" s="10">
        <v>42430</v>
      </c>
      <c r="Q36" s="11" t="s">
        <v>30</v>
      </c>
      <c r="R36" s="10" t="s">
        <v>31</v>
      </c>
      <c r="S36" s="11" t="s">
        <v>27</v>
      </c>
      <c r="T36" s="20" t="s">
        <v>19</v>
      </c>
      <c r="U36" s="20">
        <v>7</v>
      </c>
      <c r="V36" s="24">
        <v>5000</v>
      </c>
      <c r="W36" s="24"/>
      <c r="X36" s="24">
        <v>3595</v>
      </c>
      <c r="Y36" s="24">
        <f t="shared" si="1"/>
        <v>17975000</v>
      </c>
      <c r="Z36" s="27"/>
      <c r="AA36" s="9"/>
    </row>
    <row r="37" spans="2:28">
      <c r="B37">
        <v>2</v>
      </c>
      <c r="C37" s="10">
        <v>42448</v>
      </c>
      <c r="D37" s="15" t="s">
        <v>227</v>
      </c>
      <c r="E37" s="15" t="s">
        <v>228</v>
      </c>
      <c r="F37" s="15" t="s">
        <v>27</v>
      </c>
      <c r="G37" s="21" t="s">
        <v>33</v>
      </c>
      <c r="H37" s="24">
        <v>5300</v>
      </c>
      <c r="I37" s="24">
        <v>3885</v>
      </c>
      <c r="J37" s="24">
        <f t="shared" si="0"/>
        <v>20590500</v>
      </c>
      <c r="K37" s="27"/>
      <c r="P37" s="10">
        <v>42431</v>
      </c>
      <c r="Q37" s="11" t="s">
        <v>55</v>
      </c>
      <c r="R37" s="11" t="s">
        <v>56</v>
      </c>
      <c r="S37" s="11" t="s">
        <v>27</v>
      </c>
      <c r="T37" s="20" t="s">
        <v>19</v>
      </c>
      <c r="U37" s="20">
        <v>7</v>
      </c>
      <c r="V37" s="24">
        <v>10000</v>
      </c>
      <c r="W37" s="24"/>
      <c r="X37" s="24">
        <v>3595</v>
      </c>
      <c r="Y37" s="24">
        <f t="shared" si="1"/>
        <v>35950000</v>
      </c>
      <c r="Z37" s="27"/>
      <c r="AA37" s="9"/>
    </row>
    <row r="38" spans="2:28">
      <c r="B38">
        <v>2</v>
      </c>
      <c r="C38" s="10">
        <v>42448</v>
      </c>
      <c r="D38" s="11" t="s">
        <v>231</v>
      </c>
      <c r="E38" s="11" t="s">
        <v>232</v>
      </c>
      <c r="F38" s="11" t="s">
        <v>27</v>
      </c>
      <c r="G38" s="20" t="s">
        <v>14</v>
      </c>
      <c r="H38" s="24">
        <v>5000</v>
      </c>
      <c r="I38" s="24">
        <v>3380</v>
      </c>
      <c r="J38" s="24">
        <f t="shared" si="0"/>
        <v>16900000</v>
      </c>
      <c r="K38" s="27"/>
      <c r="P38" s="10">
        <v>42432</v>
      </c>
      <c r="Q38" s="11" t="s">
        <v>61</v>
      </c>
      <c r="R38" s="11" t="s">
        <v>62</v>
      </c>
      <c r="S38" s="11" t="s">
        <v>27</v>
      </c>
      <c r="T38" s="20" t="s">
        <v>19</v>
      </c>
      <c r="U38" s="20">
        <v>7</v>
      </c>
      <c r="V38" s="24">
        <v>10500</v>
      </c>
      <c r="W38" s="24"/>
      <c r="X38" s="24">
        <v>3595</v>
      </c>
      <c r="Y38" s="24">
        <f t="shared" si="1"/>
        <v>37747500</v>
      </c>
      <c r="Z38" s="27"/>
      <c r="AA38" s="9"/>
    </row>
    <row r="39" spans="2:28">
      <c r="B39">
        <v>2</v>
      </c>
      <c r="C39" s="10">
        <v>42450</v>
      </c>
      <c r="D39" s="15" t="s">
        <v>266</v>
      </c>
      <c r="E39" s="15" t="s">
        <v>267</v>
      </c>
      <c r="F39" s="15" t="s">
        <v>27</v>
      </c>
      <c r="G39" s="21" t="s">
        <v>19</v>
      </c>
      <c r="H39" s="24">
        <v>6200</v>
      </c>
      <c r="I39" s="24">
        <v>3595</v>
      </c>
      <c r="J39" s="24">
        <f t="shared" si="0"/>
        <v>22289000</v>
      </c>
      <c r="K39" s="27"/>
      <c r="P39" s="10">
        <v>42436</v>
      </c>
      <c r="Q39" s="11" t="s">
        <v>108</v>
      </c>
      <c r="R39" s="11" t="s">
        <v>109</v>
      </c>
      <c r="S39" s="11" t="s">
        <v>27</v>
      </c>
      <c r="T39" s="20" t="s">
        <v>19</v>
      </c>
      <c r="U39" s="20">
        <v>7</v>
      </c>
      <c r="V39" s="24">
        <v>4000</v>
      </c>
      <c r="W39" s="24"/>
      <c r="X39" s="24">
        <v>3595</v>
      </c>
      <c r="Y39" s="24">
        <f t="shared" si="1"/>
        <v>14380000</v>
      </c>
      <c r="Z39" s="27"/>
      <c r="AA39" s="9"/>
    </row>
    <row r="40" spans="2:28">
      <c r="B40">
        <v>2</v>
      </c>
      <c r="C40" s="10">
        <v>42450</v>
      </c>
      <c r="D40" s="15" t="s">
        <v>266</v>
      </c>
      <c r="E40" s="15" t="s">
        <v>267</v>
      </c>
      <c r="F40" s="15" t="s">
        <v>27</v>
      </c>
      <c r="G40" s="21" t="s">
        <v>33</v>
      </c>
      <c r="H40" s="24">
        <v>10500</v>
      </c>
      <c r="I40" s="24">
        <v>3885</v>
      </c>
      <c r="J40" s="24">
        <f t="shared" si="0"/>
        <v>40792500</v>
      </c>
      <c r="K40" s="27"/>
      <c r="P40" s="10">
        <v>42437</v>
      </c>
      <c r="Q40" s="11" t="s">
        <v>118</v>
      </c>
      <c r="R40" s="11" t="s">
        <v>119</v>
      </c>
      <c r="S40" s="11" t="s">
        <v>27</v>
      </c>
      <c r="T40" s="20" t="s">
        <v>19</v>
      </c>
      <c r="U40" s="20">
        <v>7</v>
      </c>
      <c r="V40" s="24">
        <v>4500</v>
      </c>
      <c r="W40" s="24"/>
      <c r="X40" s="24">
        <v>3595</v>
      </c>
      <c r="Y40" s="24">
        <f t="shared" si="1"/>
        <v>16177500</v>
      </c>
      <c r="Z40" s="27"/>
      <c r="AA40" s="9"/>
    </row>
    <row r="41" spans="2:28">
      <c r="B41">
        <v>2</v>
      </c>
      <c r="C41" s="10">
        <v>42451</v>
      </c>
      <c r="D41" s="15" t="s">
        <v>274</v>
      </c>
      <c r="E41" s="15" t="s">
        <v>275</v>
      </c>
      <c r="F41" s="15" t="s">
        <v>27</v>
      </c>
      <c r="G41" s="21" t="s">
        <v>19</v>
      </c>
      <c r="H41" s="24">
        <v>5000</v>
      </c>
      <c r="I41" s="24">
        <v>3595</v>
      </c>
      <c r="J41" s="24">
        <f t="shared" si="0"/>
        <v>17975000</v>
      </c>
      <c r="K41" s="27"/>
      <c r="P41" s="10">
        <v>42437</v>
      </c>
      <c r="Q41" s="11" t="s">
        <v>120</v>
      </c>
      <c r="R41" s="11" t="s">
        <v>121</v>
      </c>
      <c r="S41" s="11" t="s">
        <v>27</v>
      </c>
      <c r="T41" s="20" t="s">
        <v>19</v>
      </c>
      <c r="U41" s="20">
        <v>7</v>
      </c>
      <c r="V41" s="24">
        <v>5300</v>
      </c>
      <c r="W41" s="24"/>
      <c r="X41" s="24">
        <v>3595</v>
      </c>
      <c r="Y41" s="24">
        <f t="shared" si="1"/>
        <v>19053500</v>
      </c>
      <c r="Z41" s="27"/>
      <c r="AA41" s="9"/>
    </row>
    <row r="42" spans="2:28">
      <c r="B42">
        <v>2</v>
      </c>
      <c r="C42" s="10">
        <v>42451</v>
      </c>
      <c r="D42" s="15" t="s">
        <v>274</v>
      </c>
      <c r="E42" s="15" t="s">
        <v>275</v>
      </c>
      <c r="F42" s="15" t="s">
        <v>27</v>
      </c>
      <c r="G42" s="21" t="s">
        <v>33</v>
      </c>
      <c r="H42" s="24">
        <v>5000</v>
      </c>
      <c r="I42" s="24">
        <v>3885</v>
      </c>
      <c r="J42" s="24">
        <f t="shared" si="0"/>
        <v>19425000</v>
      </c>
      <c r="K42" s="27"/>
      <c r="P42" s="10">
        <v>42440</v>
      </c>
      <c r="Q42" s="11" t="s">
        <v>95</v>
      </c>
      <c r="R42" s="11" t="s">
        <v>96</v>
      </c>
      <c r="S42" s="11" t="s">
        <v>27</v>
      </c>
      <c r="T42" s="20" t="s">
        <v>19</v>
      </c>
      <c r="U42" s="20">
        <v>7</v>
      </c>
      <c r="V42" s="24">
        <v>9300</v>
      </c>
      <c r="W42" s="24"/>
      <c r="X42" s="24">
        <v>3645</v>
      </c>
      <c r="Y42" s="24">
        <f t="shared" si="1"/>
        <v>33898500</v>
      </c>
      <c r="Z42" s="27"/>
      <c r="AA42" s="9"/>
    </row>
    <row r="43" spans="2:28">
      <c r="B43">
        <v>2</v>
      </c>
      <c r="C43" s="10">
        <v>42452</v>
      </c>
      <c r="D43" s="15" t="s">
        <v>288</v>
      </c>
      <c r="E43" s="15" t="s">
        <v>289</v>
      </c>
      <c r="F43" s="15" t="s">
        <v>27</v>
      </c>
      <c r="G43" s="21" t="s">
        <v>33</v>
      </c>
      <c r="H43" s="24">
        <v>15300</v>
      </c>
      <c r="I43" s="24">
        <v>3885</v>
      </c>
      <c r="J43" s="24">
        <f t="shared" si="0"/>
        <v>59440500</v>
      </c>
      <c r="K43" s="27"/>
      <c r="P43" s="10">
        <v>42444</v>
      </c>
      <c r="Q43" s="11" t="s">
        <v>187</v>
      </c>
      <c r="R43" s="11" t="s">
        <v>188</v>
      </c>
      <c r="S43" s="11" t="s">
        <v>27</v>
      </c>
      <c r="T43" s="20" t="s">
        <v>19</v>
      </c>
      <c r="U43" s="20">
        <v>7</v>
      </c>
      <c r="V43" s="24">
        <v>15300</v>
      </c>
      <c r="W43" s="24"/>
      <c r="X43" s="24">
        <v>3595</v>
      </c>
      <c r="Y43" s="24">
        <f t="shared" si="1"/>
        <v>55003500</v>
      </c>
      <c r="Z43" s="27"/>
      <c r="AA43" s="9"/>
    </row>
    <row r="44" spans="2:28">
      <c r="B44">
        <v>2</v>
      </c>
      <c r="C44" s="10">
        <v>42452</v>
      </c>
      <c r="D44" s="15" t="s">
        <v>290</v>
      </c>
      <c r="E44" s="15" t="s">
        <v>291</v>
      </c>
      <c r="F44" s="15" t="s">
        <v>27</v>
      </c>
      <c r="G44" s="21" t="s">
        <v>14</v>
      </c>
      <c r="H44" s="24">
        <v>11500</v>
      </c>
      <c r="I44" s="24">
        <v>3380</v>
      </c>
      <c r="J44" s="24">
        <f t="shared" si="0"/>
        <v>38870000</v>
      </c>
      <c r="K44" s="27"/>
      <c r="P44" s="10">
        <v>42445</v>
      </c>
      <c r="Q44" s="11" t="s">
        <v>193</v>
      </c>
      <c r="R44" s="11" t="s">
        <v>194</v>
      </c>
      <c r="S44" s="11" t="s">
        <v>27</v>
      </c>
      <c r="T44" s="20" t="s">
        <v>19</v>
      </c>
      <c r="U44" s="20">
        <v>7</v>
      </c>
      <c r="V44" s="24">
        <v>15300</v>
      </c>
      <c r="W44" s="24"/>
      <c r="X44" s="24">
        <v>3595</v>
      </c>
      <c r="Y44" s="24">
        <f t="shared" si="1"/>
        <v>55003500</v>
      </c>
      <c r="Z44" s="27"/>
      <c r="AA44" s="9"/>
    </row>
    <row r="45" spans="2:28">
      <c r="B45">
        <v>2</v>
      </c>
      <c r="C45" s="10">
        <v>42452</v>
      </c>
      <c r="D45" s="15" t="s">
        <v>290</v>
      </c>
      <c r="E45" s="15" t="s">
        <v>291</v>
      </c>
      <c r="F45" s="15" t="s">
        <v>27</v>
      </c>
      <c r="G45" s="21" t="s">
        <v>33</v>
      </c>
      <c r="H45" s="24">
        <v>4500</v>
      </c>
      <c r="I45" s="24">
        <v>3885</v>
      </c>
      <c r="J45" s="24">
        <f t="shared" si="0"/>
        <v>17482500</v>
      </c>
      <c r="K45" s="27"/>
      <c r="P45" s="10">
        <v>42447</v>
      </c>
      <c r="Q45" s="11" t="s">
        <v>211</v>
      </c>
      <c r="R45" s="11" t="s">
        <v>212</v>
      </c>
      <c r="S45" s="11" t="s">
        <v>27</v>
      </c>
      <c r="T45" s="21" t="s">
        <v>19</v>
      </c>
      <c r="U45" s="21">
        <v>7</v>
      </c>
      <c r="V45" s="24">
        <v>15300</v>
      </c>
      <c r="W45" s="24"/>
      <c r="X45" s="24">
        <v>3595</v>
      </c>
      <c r="Y45" s="24">
        <f t="shared" si="1"/>
        <v>55003500</v>
      </c>
      <c r="Z45" s="27"/>
      <c r="AA45" s="9"/>
    </row>
    <row r="46" spans="2:28">
      <c r="B46">
        <v>2</v>
      </c>
      <c r="C46" s="10">
        <v>42460</v>
      </c>
      <c r="D46" s="15" t="s">
        <v>315</v>
      </c>
      <c r="E46" s="15" t="s">
        <v>316</v>
      </c>
      <c r="F46" s="15" t="s">
        <v>27</v>
      </c>
      <c r="G46" s="21" t="s">
        <v>312</v>
      </c>
      <c r="H46" s="24">
        <v>17200</v>
      </c>
      <c r="I46" s="24">
        <v>3595</v>
      </c>
      <c r="J46" s="24">
        <f t="shared" si="0"/>
        <v>61834000</v>
      </c>
      <c r="K46" s="27"/>
      <c r="P46" s="10">
        <v>42447</v>
      </c>
      <c r="Q46" s="11" t="s">
        <v>213</v>
      </c>
      <c r="R46" s="11" t="s">
        <v>214</v>
      </c>
      <c r="S46" s="11" t="s">
        <v>27</v>
      </c>
      <c r="T46" s="21" t="s">
        <v>19</v>
      </c>
      <c r="U46" s="21">
        <v>7</v>
      </c>
      <c r="V46" s="24">
        <v>5000</v>
      </c>
      <c r="W46" s="24"/>
      <c r="X46" s="24">
        <v>3595</v>
      </c>
      <c r="Y46" s="24">
        <f t="shared" si="1"/>
        <v>17975000</v>
      </c>
      <c r="Z46" s="27"/>
      <c r="AA46" s="9"/>
    </row>
    <row r="47" spans="2:28">
      <c r="B47">
        <v>2</v>
      </c>
      <c r="C47" s="10">
        <v>42460</v>
      </c>
      <c r="D47" s="15" t="s">
        <v>315</v>
      </c>
      <c r="E47" s="15" t="s">
        <v>316</v>
      </c>
      <c r="F47" s="15" t="s">
        <v>27</v>
      </c>
      <c r="G47" s="21" t="s">
        <v>14</v>
      </c>
      <c r="H47" s="24">
        <v>9800</v>
      </c>
      <c r="I47" s="24">
        <v>3380</v>
      </c>
      <c r="J47" s="24">
        <f t="shared" si="0"/>
        <v>33124000</v>
      </c>
      <c r="K47" s="27"/>
      <c r="P47" s="10">
        <v>42450</v>
      </c>
      <c r="Q47" s="15" t="s">
        <v>266</v>
      </c>
      <c r="R47" s="15" t="s">
        <v>267</v>
      </c>
      <c r="S47" s="15" t="s">
        <v>27</v>
      </c>
      <c r="T47" s="21" t="s">
        <v>19</v>
      </c>
      <c r="U47" s="21">
        <v>7</v>
      </c>
      <c r="V47" s="24">
        <v>6200</v>
      </c>
      <c r="W47" s="24"/>
      <c r="X47" s="24">
        <v>3595</v>
      </c>
      <c r="Y47" s="24">
        <f t="shared" si="1"/>
        <v>22289000</v>
      </c>
      <c r="Z47" s="27"/>
      <c r="AA47" s="9"/>
    </row>
    <row r="48" spans="2:28">
      <c r="B48">
        <v>2</v>
      </c>
      <c r="C48" s="10">
        <v>42460</v>
      </c>
      <c r="D48" s="15" t="s">
        <v>315</v>
      </c>
      <c r="E48" s="15" t="s">
        <v>316</v>
      </c>
      <c r="F48" s="15" t="s">
        <v>27</v>
      </c>
      <c r="G48" s="21" t="s">
        <v>33</v>
      </c>
      <c r="H48" s="24">
        <v>4300</v>
      </c>
      <c r="I48" s="24">
        <v>3885</v>
      </c>
      <c r="J48" s="24">
        <f t="shared" si="0"/>
        <v>16705500</v>
      </c>
      <c r="K48" s="27"/>
      <c r="P48" s="10">
        <v>42451</v>
      </c>
      <c r="Q48" s="15" t="s">
        <v>274</v>
      </c>
      <c r="R48" s="15" t="s">
        <v>275</v>
      </c>
      <c r="S48" s="15" t="s">
        <v>27</v>
      </c>
      <c r="T48" s="21" t="s">
        <v>19</v>
      </c>
      <c r="U48" s="21">
        <v>7</v>
      </c>
      <c r="V48" s="24">
        <v>5000</v>
      </c>
      <c r="W48" s="24"/>
      <c r="X48" s="24">
        <v>3595</v>
      </c>
      <c r="Y48" s="24">
        <f t="shared" si="1"/>
        <v>17975000</v>
      </c>
      <c r="Z48" s="27"/>
      <c r="AA48" s="9"/>
    </row>
    <row r="49" spans="2:27">
      <c r="B49">
        <v>2</v>
      </c>
      <c r="C49" s="10">
        <v>42457</v>
      </c>
      <c r="D49" s="15" t="s">
        <v>335</v>
      </c>
      <c r="E49" s="15" t="s">
        <v>336</v>
      </c>
      <c r="F49" s="15" t="s">
        <v>27</v>
      </c>
      <c r="G49" s="21" t="s">
        <v>19</v>
      </c>
      <c r="H49" s="24">
        <v>5000</v>
      </c>
      <c r="I49" s="24">
        <v>3595</v>
      </c>
      <c r="J49" s="24">
        <f t="shared" si="0"/>
        <v>17975000</v>
      </c>
      <c r="K49" s="27"/>
      <c r="P49" s="10">
        <v>42457</v>
      </c>
      <c r="Q49" s="15" t="s">
        <v>335</v>
      </c>
      <c r="R49" s="15" t="s">
        <v>336</v>
      </c>
      <c r="S49" s="15" t="s">
        <v>27</v>
      </c>
      <c r="T49" s="21" t="s">
        <v>19</v>
      </c>
      <c r="U49" s="21">
        <v>7</v>
      </c>
      <c r="V49" s="24">
        <v>5000</v>
      </c>
      <c r="W49" s="24"/>
      <c r="X49" s="24">
        <v>3595</v>
      </c>
      <c r="Y49" s="24">
        <f t="shared" si="1"/>
        <v>17975000</v>
      </c>
      <c r="Z49" s="27"/>
      <c r="AA49" s="9"/>
    </row>
    <row r="50" spans="2:27">
      <c r="B50">
        <v>2</v>
      </c>
      <c r="C50" s="10">
        <v>42457</v>
      </c>
      <c r="D50" s="15" t="s">
        <v>335</v>
      </c>
      <c r="E50" s="15" t="s">
        <v>336</v>
      </c>
      <c r="F50" s="15" t="s">
        <v>27</v>
      </c>
      <c r="G50" s="21" t="s">
        <v>14</v>
      </c>
      <c r="H50" s="24">
        <v>10300</v>
      </c>
      <c r="I50" s="24">
        <v>3380</v>
      </c>
      <c r="J50" s="24">
        <f t="shared" si="0"/>
        <v>34814000</v>
      </c>
      <c r="K50" s="27"/>
      <c r="P50" s="10">
        <v>42458</v>
      </c>
      <c r="Q50" s="11" t="s">
        <v>25</v>
      </c>
      <c r="R50" s="11" t="s">
        <v>26</v>
      </c>
      <c r="S50" s="11" t="s">
        <v>27</v>
      </c>
      <c r="T50" s="20" t="s">
        <v>19</v>
      </c>
      <c r="U50" s="20">
        <v>7</v>
      </c>
      <c r="V50" s="24">
        <v>16700</v>
      </c>
      <c r="W50" s="24"/>
      <c r="X50" s="24">
        <v>3645</v>
      </c>
      <c r="Y50" s="24">
        <f t="shared" si="1"/>
        <v>60871500</v>
      </c>
      <c r="Z50" s="27"/>
      <c r="AA50" s="9"/>
    </row>
    <row r="51" spans="2:27">
      <c r="B51">
        <v>2</v>
      </c>
      <c r="C51" s="10">
        <v>42458</v>
      </c>
      <c r="D51" s="15" t="s">
        <v>345</v>
      </c>
      <c r="E51" s="15" t="s">
        <v>346</v>
      </c>
      <c r="F51" s="15" t="s">
        <v>27</v>
      </c>
      <c r="G51" s="21" t="s">
        <v>19</v>
      </c>
      <c r="H51" s="24">
        <v>15300</v>
      </c>
      <c r="I51" s="24">
        <v>3595</v>
      </c>
      <c r="J51" s="24">
        <f t="shared" si="0"/>
        <v>55003500</v>
      </c>
      <c r="K51" s="27"/>
      <c r="P51" s="10">
        <v>42458</v>
      </c>
      <c r="Q51" s="15" t="s">
        <v>345</v>
      </c>
      <c r="R51" s="15" t="s">
        <v>346</v>
      </c>
      <c r="S51" s="15" t="s">
        <v>27</v>
      </c>
      <c r="T51" s="21" t="s">
        <v>19</v>
      </c>
      <c r="U51" s="21">
        <v>7</v>
      </c>
      <c r="V51" s="24">
        <v>15300</v>
      </c>
      <c r="W51" s="24">
        <f>SUM(V36:V51)</f>
        <v>147700</v>
      </c>
      <c r="X51" s="24">
        <v>3595</v>
      </c>
      <c r="Y51" s="24">
        <f t="shared" si="1"/>
        <v>55003500</v>
      </c>
      <c r="Z51" s="27" t="str">
        <f>T51</f>
        <v>Diesel Tipo I</v>
      </c>
      <c r="AA51" s="22">
        <f>SUM(Y36:Y51)</f>
        <v>532281500</v>
      </c>
    </row>
    <row r="52" spans="2:27">
      <c r="B52">
        <v>2</v>
      </c>
      <c r="C52" s="10">
        <v>42459</v>
      </c>
      <c r="D52" s="15" t="s">
        <v>347</v>
      </c>
      <c r="E52" s="15" t="s">
        <v>348</v>
      </c>
      <c r="F52" s="15" t="s">
        <v>27</v>
      </c>
      <c r="G52" s="21" t="s">
        <v>33</v>
      </c>
      <c r="H52" s="16">
        <v>9000</v>
      </c>
      <c r="I52" s="16">
        <v>3885</v>
      </c>
      <c r="J52" s="18">
        <f t="shared" si="0"/>
        <v>34965000</v>
      </c>
      <c r="K52" s="28"/>
      <c r="P52" s="10">
        <v>42432</v>
      </c>
      <c r="Q52" s="11" t="s">
        <v>61</v>
      </c>
      <c r="R52" s="11" t="s">
        <v>62</v>
      </c>
      <c r="S52" s="11" t="s">
        <v>27</v>
      </c>
      <c r="T52" s="20" t="s">
        <v>22</v>
      </c>
      <c r="U52" s="11">
        <v>10</v>
      </c>
      <c r="V52" s="24"/>
      <c r="W52" s="24"/>
      <c r="X52" s="24">
        <v>2338000</v>
      </c>
      <c r="Y52" s="24">
        <f t="shared" si="1"/>
        <v>0</v>
      </c>
      <c r="Z52" s="28"/>
      <c r="AA52" s="9"/>
    </row>
    <row r="53" spans="2:27">
      <c r="H53" s="28">
        <f>SUM(H7:H52)</f>
        <v>374400</v>
      </c>
      <c r="I53" s="28"/>
      <c r="J53" s="28">
        <f>SUM(J7:J52)</f>
        <v>1358423000</v>
      </c>
      <c r="K53" s="28">
        <f>SUM(K7:K52)</f>
        <v>2338000</v>
      </c>
      <c r="V53" s="28">
        <f>SUM(V7:V52)</f>
        <v>374400</v>
      </c>
      <c r="W53" s="28">
        <f>SUM(W7:W51)</f>
        <v>374400</v>
      </c>
      <c r="X53" s="28"/>
      <c r="Y53" s="28">
        <f>SUM(Y7:Y52)</f>
        <v>1358423000</v>
      </c>
      <c r="Z53" s="28"/>
      <c r="AA53" s="22">
        <f>SUM(AA7:AA52)</f>
        <v>1358423000</v>
      </c>
    </row>
    <row r="61" spans="2:27">
      <c r="C61" s="9" t="s">
        <v>7</v>
      </c>
      <c r="D61" s="9" t="s">
        <v>0</v>
      </c>
      <c r="E61" s="9" t="s">
        <v>1</v>
      </c>
      <c r="F61" s="9" t="s">
        <v>376</v>
      </c>
      <c r="G61" s="9" t="s">
        <v>6</v>
      </c>
      <c r="H61" s="23" t="s">
        <v>5</v>
      </c>
      <c r="I61" s="23" t="s">
        <v>8</v>
      </c>
      <c r="J61" s="23" t="s">
        <v>3</v>
      </c>
      <c r="K61" s="25" t="s">
        <v>369</v>
      </c>
      <c r="L61" s="25" t="s">
        <v>370</v>
      </c>
      <c r="M61" s="25" t="s">
        <v>377</v>
      </c>
      <c r="N61" s="25" t="s">
        <v>372</v>
      </c>
    </row>
    <row r="62" spans="2:27">
      <c r="C62" s="10">
        <v>42430</v>
      </c>
      <c r="D62" s="11" t="s">
        <v>30</v>
      </c>
      <c r="E62" s="10" t="s">
        <v>31</v>
      </c>
      <c r="F62" s="11" t="s">
        <v>27</v>
      </c>
      <c r="G62" s="20" t="s">
        <v>19</v>
      </c>
      <c r="H62" s="24">
        <v>5000</v>
      </c>
      <c r="I62" s="24">
        <v>3595</v>
      </c>
      <c r="J62" s="24">
        <f t="shared" ref="J62:J107" si="2">H62*I62</f>
        <v>17975000</v>
      </c>
      <c r="K62" s="27"/>
      <c r="L62" s="9"/>
      <c r="M62" s="9"/>
      <c r="N62" s="9"/>
    </row>
    <row r="63" spans="2:27">
      <c r="C63" s="10">
        <v>42430</v>
      </c>
      <c r="D63" s="11" t="s">
        <v>30</v>
      </c>
      <c r="E63" s="10" t="s">
        <v>31</v>
      </c>
      <c r="F63" s="11" t="s">
        <v>27</v>
      </c>
      <c r="G63" s="20" t="s">
        <v>33</v>
      </c>
      <c r="H63" s="24">
        <v>5000</v>
      </c>
      <c r="I63" s="24">
        <v>3885</v>
      </c>
      <c r="J63" s="24">
        <f t="shared" si="2"/>
        <v>19425000</v>
      </c>
      <c r="K63" s="27"/>
      <c r="L63" s="9">
        <v>1</v>
      </c>
      <c r="M63" s="22">
        <f>J63+J62</f>
        <v>37400000</v>
      </c>
      <c r="N63" s="9"/>
    </row>
    <row r="64" spans="2:27">
      <c r="C64" s="10">
        <v>42431</v>
      </c>
      <c r="D64" s="11" t="s">
        <v>54</v>
      </c>
      <c r="E64" s="11" t="s">
        <v>57</v>
      </c>
      <c r="F64" s="11" t="s">
        <v>27</v>
      </c>
      <c r="G64" s="20" t="s">
        <v>14</v>
      </c>
      <c r="H64" s="24">
        <v>4500</v>
      </c>
      <c r="I64" s="24">
        <v>3380</v>
      </c>
      <c r="J64" s="24">
        <f t="shared" si="2"/>
        <v>15210000</v>
      </c>
      <c r="K64" s="27"/>
      <c r="L64" s="9"/>
      <c r="M64" s="9"/>
      <c r="N64" s="9"/>
    </row>
    <row r="65" spans="3:14">
      <c r="C65" s="10">
        <v>42431</v>
      </c>
      <c r="D65" s="11" t="s">
        <v>55</v>
      </c>
      <c r="E65" s="11" t="s">
        <v>56</v>
      </c>
      <c r="F65" s="11" t="s">
        <v>27</v>
      </c>
      <c r="G65" s="20" t="s">
        <v>19</v>
      </c>
      <c r="H65" s="24">
        <v>10000</v>
      </c>
      <c r="I65" s="24">
        <v>3595</v>
      </c>
      <c r="J65" s="24">
        <f t="shared" si="2"/>
        <v>35950000</v>
      </c>
      <c r="K65" s="27"/>
      <c r="L65" s="9"/>
      <c r="M65" s="9"/>
      <c r="N65" s="9"/>
    </row>
    <row r="66" spans="3:14">
      <c r="C66" s="10">
        <v>42431</v>
      </c>
      <c r="D66" s="11" t="s">
        <v>55</v>
      </c>
      <c r="E66" s="11" t="s">
        <v>56</v>
      </c>
      <c r="F66" s="11" t="s">
        <v>27</v>
      </c>
      <c r="G66" s="20" t="s">
        <v>14</v>
      </c>
      <c r="H66" s="24">
        <v>5300</v>
      </c>
      <c r="I66" s="24">
        <v>3380</v>
      </c>
      <c r="J66" s="24">
        <f t="shared" si="2"/>
        <v>17914000</v>
      </c>
      <c r="K66" s="27"/>
      <c r="L66" s="9"/>
      <c r="M66" s="9"/>
      <c r="N66" s="9"/>
    </row>
    <row r="67" spans="3:14">
      <c r="C67" s="10">
        <v>42431</v>
      </c>
      <c r="D67" s="11" t="s">
        <v>55</v>
      </c>
      <c r="E67" s="11" t="s">
        <v>56</v>
      </c>
      <c r="F67" s="11" t="s">
        <v>27</v>
      </c>
      <c r="G67" s="20" t="s">
        <v>33</v>
      </c>
      <c r="H67" s="24">
        <v>7200</v>
      </c>
      <c r="I67" s="24">
        <v>3885</v>
      </c>
      <c r="J67" s="24">
        <f t="shared" si="2"/>
        <v>27972000</v>
      </c>
      <c r="K67" s="27"/>
      <c r="L67" s="9">
        <v>2</v>
      </c>
      <c r="M67" s="22">
        <f>J67+J66+J65+J64</f>
        <v>97046000</v>
      </c>
      <c r="N67" s="9"/>
    </row>
    <row r="68" spans="3:14">
      <c r="C68" s="10">
        <v>42432</v>
      </c>
      <c r="D68" s="11" t="s">
        <v>61</v>
      </c>
      <c r="E68" s="11" t="s">
        <v>62</v>
      </c>
      <c r="F68" s="11" t="s">
        <v>27</v>
      </c>
      <c r="G68" s="20" t="s">
        <v>19</v>
      </c>
      <c r="H68" s="24">
        <v>10500</v>
      </c>
      <c r="I68" s="24">
        <v>3595</v>
      </c>
      <c r="J68" s="24">
        <f t="shared" si="2"/>
        <v>37747500</v>
      </c>
      <c r="K68" s="27"/>
      <c r="L68" s="9"/>
      <c r="M68" s="9"/>
      <c r="N68" s="9"/>
    </row>
    <row r="69" spans="3:14">
      <c r="C69" s="10">
        <v>42432</v>
      </c>
      <c r="D69" s="11" t="s">
        <v>61</v>
      </c>
      <c r="E69" s="11" t="s">
        <v>62</v>
      </c>
      <c r="F69" s="11" t="s">
        <v>27</v>
      </c>
      <c r="G69" s="20" t="s">
        <v>33</v>
      </c>
      <c r="H69" s="24">
        <v>6200</v>
      </c>
      <c r="I69" s="24">
        <v>3885</v>
      </c>
      <c r="J69" s="24">
        <f t="shared" si="2"/>
        <v>24087000</v>
      </c>
      <c r="K69" s="27"/>
      <c r="L69" s="9"/>
      <c r="M69" s="9"/>
      <c r="N69" s="9"/>
    </row>
    <row r="70" spans="3:14">
      <c r="C70" s="10">
        <v>42432</v>
      </c>
      <c r="D70" s="11" t="s">
        <v>61</v>
      </c>
      <c r="E70" s="11" t="s">
        <v>62</v>
      </c>
      <c r="F70" s="11" t="s">
        <v>27</v>
      </c>
      <c r="G70" s="20" t="s">
        <v>22</v>
      </c>
      <c r="H70" s="24"/>
      <c r="I70" s="24">
        <v>2338000</v>
      </c>
      <c r="J70" s="24">
        <f t="shared" si="2"/>
        <v>0</v>
      </c>
      <c r="K70" s="28">
        <f>I70</f>
        <v>2338000</v>
      </c>
      <c r="L70" s="9"/>
      <c r="M70" s="9"/>
      <c r="N70" s="9"/>
    </row>
    <row r="71" spans="3:14">
      <c r="C71" s="10">
        <v>42432</v>
      </c>
      <c r="D71" s="11" t="s">
        <v>65</v>
      </c>
      <c r="E71" s="11" t="s">
        <v>66</v>
      </c>
      <c r="F71" s="11" t="s">
        <v>27</v>
      </c>
      <c r="G71" s="20" t="s">
        <v>14</v>
      </c>
      <c r="H71" s="24">
        <v>9000</v>
      </c>
      <c r="I71" s="24">
        <v>3380</v>
      </c>
      <c r="J71" s="24">
        <f t="shared" si="2"/>
        <v>30420000</v>
      </c>
      <c r="K71" s="27"/>
      <c r="L71" s="9">
        <v>3</v>
      </c>
      <c r="M71" s="22">
        <f>J71+J69+J68</f>
        <v>92254500</v>
      </c>
      <c r="N71" s="22">
        <f>K70</f>
        <v>2338000</v>
      </c>
    </row>
    <row r="72" spans="3:14">
      <c r="C72" s="10">
        <v>42436</v>
      </c>
      <c r="D72" s="11" t="s">
        <v>108</v>
      </c>
      <c r="E72" s="11" t="s">
        <v>109</v>
      </c>
      <c r="F72" s="11" t="s">
        <v>27</v>
      </c>
      <c r="G72" s="20" t="s">
        <v>19</v>
      </c>
      <c r="H72" s="24">
        <v>4000</v>
      </c>
      <c r="I72" s="24">
        <v>3595</v>
      </c>
      <c r="J72" s="24">
        <f t="shared" si="2"/>
        <v>14380000</v>
      </c>
      <c r="K72" s="27"/>
      <c r="L72" s="9"/>
      <c r="M72" s="9"/>
      <c r="N72" s="9"/>
    </row>
    <row r="73" spans="3:14">
      <c r="C73" s="10">
        <v>42436</v>
      </c>
      <c r="D73" s="11" t="s">
        <v>108</v>
      </c>
      <c r="E73" s="11" t="s">
        <v>109</v>
      </c>
      <c r="F73" s="11" t="s">
        <v>27</v>
      </c>
      <c r="G73" s="20" t="s">
        <v>33</v>
      </c>
      <c r="H73" s="24">
        <v>5000</v>
      </c>
      <c r="I73" s="24">
        <v>3885</v>
      </c>
      <c r="J73" s="24">
        <f t="shared" si="2"/>
        <v>19425000</v>
      </c>
      <c r="K73" s="27"/>
      <c r="L73" s="9"/>
      <c r="M73" s="9"/>
      <c r="N73" s="9"/>
    </row>
    <row r="74" spans="3:14">
      <c r="C74" s="10">
        <v>42436</v>
      </c>
      <c r="D74" s="11" t="s">
        <v>166</v>
      </c>
      <c r="E74" s="11" t="s">
        <v>167</v>
      </c>
      <c r="F74" s="11" t="s">
        <v>27</v>
      </c>
      <c r="G74" s="20" t="s">
        <v>168</v>
      </c>
      <c r="H74" s="24">
        <v>15300</v>
      </c>
      <c r="I74" s="24">
        <v>3595</v>
      </c>
      <c r="J74" s="24">
        <f t="shared" si="2"/>
        <v>55003500</v>
      </c>
      <c r="K74" s="27"/>
      <c r="L74" s="9">
        <v>7</v>
      </c>
      <c r="M74" s="22">
        <f>J74+J73+J72</f>
        <v>88808500</v>
      </c>
      <c r="N74" s="9"/>
    </row>
    <row r="75" spans="3:14">
      <c r="C75" s="10">
        <v>42437</v>
      </c>
      <c r="D75" s="11" t="s">
        <v>118</v>
      </c>
      <c r="E75" s="11" t="s">
        <v>119</v>
      </c>
      <c r="F75" s="11" t="s">
        <v>27</v>
      </c>
      <c r="G75" s="20" t="s">
        <v>19</v>
      </c>
      <c r="H75" s="24">
        <v>4500</v>
      </c>
      <c r="I75" s="24">
        <v>3595</v>
      </c>
      <c r="J75" s="24">
        <f t="shared" si="2"/>
        <v>16177500</v>
      </c>
      <c r="K75" s="27"/>
      <c r="L75" s="9"/>
      <c r="M75" s="9"/>
      <c r="N75" s="9"/>
    </row>
    <row r="76" spans="3:14">
      <c r="C76" s="10">
        <v>42437</v>
      </c>
      <c r="D76" s="11" t="s">
        <v>118</v>
      </c>
      <c r="E76" s="11" t="s">
        <v>119</v>
      </c>
      <c r="F76" s="11" t="s">
        <v>27</v>
      </c>
      <c r="G76" s="20" t="s">
        <v>33</v>
      </c>
      <c r="H76" s="24">
        <v>7200</v>
      </c>
      <c r="I76" s="24">
        <v>3885</v>
      </c>
      <c r="J76" s="24">
        <f t="shared" si="2"/>
        <v>27972000</v>
      </c>
      <c r="K76" s="27"/>
      <c r="L76" s="9"/>
      <c r="M76" s="9"/>
      <c r="N76" s="9"/>
    </row>
    <row r="77" spans="3:14">
      <c r="C77" s="10">
        <v>42437</v>
      </c>
      <c r="D77" s="11" t="s">
        <v>118</v>
      </c>
      <c r="E77" s="11" t="s">
        <v>119</v>
      </c>
      <c r="F77" s="11" t="s">
        <v>27</v>
      </c>
      <c r="G77" s="20" t="s">
        <v>41</v>
      </c>
      <c r="H77" s="24">
        <v>4300</v>
      </c>
      <c r="I77" s="24">
        <v>4715</v>
      </c>
      <c r="J77" s="24">
        <f t="shared" si="2"/>
        <v>20274500</v>
      </c>
      <c r="K77" s="27"/>
      <c r="L77" s="9"/>
      <c r="M77" s="9"/>
      <c r="N77" s="9"/>
    </row>
    <row r="78" spans="3:14">
      <c r="C78" s="10">
        <v>42437</v>
      </c>
      <c r="D78" s="11" t="s">
        <v>120</v>
      </c>
      <c r="E78" s="11" t="s">
        <v>121</v>
      </c>
      <c r="F78" s="11" t="s">
        <v>27</v>
      </c>
      <c r="G78" s="20" t="s">
        <v>19</v>
      </c>
      <c r="H78" s="24">
        <v>5300</v>
      </c>
      <c r="I78" s="24">
        <v>3595</v>
      </c>
      <c r="J78" s="24">
        <f t="shared" si="2"/>
        <v>19053500</v>
      </c>
      <c r="K78" s="27"/>
      <c r="L78" s="9"/>
      <c r="M78" s="9"/>
      <c r="N78" s="9"/>
    </row>
    <row r="79" spans="3:14">
      <c r="C79" s="10">
        <v>42437</v>
      </c>
      <c r="D79" s="11" t="s">
        <v>120</v>
      </c>
      <c r="E79" s="11" t="s">
        <v>121</v>
      </c>
      <c r="F79" s="11" t="s">
        <v>27</v>
      </c>
      <c r="G79" s="20" t="s">
        <v>14</v>
      </c>
      <c r="H79" s="24">
        <v>10000</v>
      </c>
      <c r="I79" s="24">
        <v>3380</v>
      </c>
      <c r="J79" s="24">
        <f t="shared" si="2"/>
        <v>33800000</v>
      </c>
      <c r="K79" s="27"/>
      <c r="L79" s="9"/>
      <c r="M79" s="9"/>
      <c r="N79" s="9"/>
    </row>
    <row r="80" spans="3:14">
      <c r="C80" s="10">
        <v>42437</v>
      </c>
      <c r="D80" s="11" t="s">
        <v>130</v>
      </c>
      <c r="E80" s="11" t="s">
        <v>131</v>
      </c>
      <c r="F80" s="11" t="s">
        <v>27</v>
      </c>
      <c r="G80" s="20" t="s">
        <v>14</v>
      </c>
      <c r="H80" s="24">
        <v>5000</v>
      </c>
      <c r="I80" s="24">
        <v>3380</v>
      </c>
      <c r="J80" s="24">
        <f t="shared" si="2"/>
        <v>16900000</v>
      </c>
      <c r="K80" s="27"/>
      <c r="L80" s="9"/>
      <c r="M80" s="9"/>
      <c r="N80" s="9"/>
    </row>
    <row r="81" spans="3:14">
      <c r="C81" s="10">
        <v>42437</v>
      </c>
      <c r="D81" s="11" t="s">
        <v>130</v>
      </c>
      <c r="E81" s="11" t="s">
        <v>131</v>
      </c>
      <c r="F81" s="11" t="s">
        <v>27</v>
      </c>
      <c r="G81" s="20" t="s">
        <v>33</v>
      </c>
      <c r="H81" s="24">
        <v>4000</v>
      </c>
      <c r="I81" s="24">
        <v>3885</v>
      </c>
      <c r="J81" s="24">
        <f t="shared" si="2"/>
        <v>15540000</v>
      </c>
      <c r="K81" s="27"/>
      <c r="L81" s="9">
        <v>8</v>
      </c>
      <c r="M81" s="22">
        <f>J81+J80+J79+J78+J77+J76+J75</f>
        <v>149717500</v>
      </c>
      <c r="N81" s="9"/>
    </row>
    <row r="82" spans="3:14">
      <c r="C82" s="10">
        <v>42440</v>
      </c>
      <c r="D82" s="11" t="s">
        <v>95</v>
      </c>
      <c r="E82" s="11" t="s">
        <v>96</v>
      </c>
      <c r="F82" s="11" t="s">
        <v>27</v>
      </c>
      <c r="G82" s="20" t="s">
        <v>19</v>
      </c>
      <c r="H82" s="24">
        <v>9300</v>
      </c>
      <c r="I82" s="24">
        <v>3645</v>
      </c>
      <c r="J82" s="24">
        <f t="shared" si="2"/>
        <v>33898500</v>
      </c>
      <c r="K82" s="27"/>
      <c r="L82" s="9"/>
      <c r="M82" s="9"/>
      <c r="N82" s="9"/>
    </row>
    <row r="83" spans="3:14">
      <c r="C83" s="10">
        <v>42440</v>
      </c>
      <c r="D83" s="11" t="s">
        <v>95</v>
      </c>
      <c r="E83" s="11" t="s">
        <v>96</v>
      </c>
      <c r="F83" s="11" t="s">
        <v>27</v>
      </c>
      <c r="G83" s="20" t="s">
        <v>14</v>
      </c>
      <c r="H83" s="24">
        <v>10300</v>
      </c>
      <c r="I83" s="24">
        <v>3200</v>
      </c>
      <c r="J83" s="24">
        <f t="shared" si="2"/>
        <v>32960000</v>
      </c>
      <c r="K83" s="27"/>
      <c r="L83" s="9"/>
      <c r="M83" s="9"/>
      <c r="N83" s="9"/>
    </row>
    <row r="84" spans="3:14">
      <c r="C84" s="10">
        <v>42440</v>
      </c>
      <c r="D84" s="11" t="s">
        <v>95</v>
      </c>
      <c r="E84" s="11" t="s">
        <v>96</v>
      </c>
      <c r="F84" s="11" t="s">
        <v>27</v>
      </c>
      <c r="G84" s="20" t="s">
        <v>33</v>
      </c>
      <c r="H84" s="24">
        <v>11700</v>
      </c>
      <c r="I84" s="24">
        <v>3750</v>
      </c>
      <c r="J84" s="24">
        <f t="shared" si="2"/>
        <v>43875000</v>
      </c>
      <c r="K84" s="27"/>
      <c r="L84" s="9">
        <v>11</v>
      </c>
      <c r="M84" s="22">
        <f>J84+J83+J82</f>
        <v>110733500</v>
      </c>
      <c r="N84" s="9"/>
    </row>
    <row r="85" spans="3:14">
      <c r="C85" s="10">
        <v>42444</v>
      </c>
      <c r="D85" s="11" t="s">
        <v>187</v>
      </c>
      <c r="E85" s="11" t="s">
        <v>188</v>
      </c>
      <c r="F85" s="11" t="s">
        <v>27</v>
      </c>
      <c r="G85" s="20" t="s">
        <v>19</v>
      </c>
      <c r="H85" s="24">
        <v>15300</v>
      </c>
      <c r="I85" s="24">
        <v>3595</v>
      </c>
      <c r="J85" s="24">
        <f t="shared" si="2"/>
        <v>55003500</v>
      </c>
      <c r="K85" s="27"/>
      <c r="L85" s="9">
        <v>15</v>
      </c>
      <c r="M85" s="22">
        <f>J85</f>
        <v>55003500</v>
      </c>
      <c r="N85" s="9"/>
    </row>
    <row r="86" spans="3:14">
      <c r="C86" s="10">
        <v>42445</v>
      </c>
      <c r="D86" s="11" t="s">
        <v>193</v>
      </c>
      <c r="E86" s="11" t="s">
        <v>194</v>
      </c>
      <c r="F86" s="11" t="s">
        <v>27</v>
      </c>
      <c r="G86" s="20" t="s">
        <v>19</v>
      </c>
      <c r="H86" s="24">
        <v>15300</v>
      </c>
      <c r="I86" s="24">
        <v>3595</v>
      </c>
      <c r="J86" s="24">
        <f t="shared" si="2"/>
        <v>55003500</v>
      </c>
      <c r="K86" s="27"/>
      <c r="L86" s="9">
        <v>16</v>
      </c>
      <c r="M86" s="22">
        <f>J86</f>
        <v>55003500</v>
      </c>
      <c r="N86" s="9"/>
    </row>
    <row r="87" spans="3:14">
      <c r="C87" s="10">
        <v>42447</v>
      </c>
      <c r="D87" s="11" t="s">
        <v>211</v>
      </c>
      <c r="E87" s="11" t="s">
        <v>212</v>
      </c>
      <c r="F87" s="11" t="s">
        <v>27</v>
      </c>
      <c r="G87" s="21" t="s">
        <v>19</v>
      </c>
      <c r="H87" s="24">
        <v>15300</v>
      </c>
      <c r="I87" s="24">
        <v>3595</v>
      </c>
      <c r="J87" s="24">
        <f t="shared" si="2"/>
        <v>55003500</v>
      </c>
      <c r="K87" s="27"/>
      <c r="L87" s="9"/>
      <c r="M87" s="9"/>
      <c r="N87" s="9"/>
    </row>
    <row r="88" spans="3:14">
      <c r="C88" s="10">
        <v>42447</v>
      </c>
      <c r="D88" s="11" t="s">
        <v>213</v>
      </c>
      <c r="E88" s="11" t="s">
        <v>214</v>
      </c>
      <c r="F88" s="11" t="s">
        <v>27</v>
      </c>
      <c r="G88" s="21" t="s">
        <v>19</v>
      </c>
      <c r="H88" s="24">
        <v>5000</v>
      </c>
      <c r="I88" s="24">
        <v>3595</v>
      </c>
      <c r="J88" s="24">
        <f t="shared" si="2"/>
        <v>17975000</v>
      </c>
      <c r="K88" s="27"/>
      <c r="L88" s="9"/>
      <c r="M88" s="9"/>
      <c r="N88" s="9"/>
    </row>
    <row r="89" spans="3:14">
      <c r="C89" s="10">
        <v>42447</v>
      </c>
      <c r="D89" s="11" t="s">
        <v>213</v>
      </c>
      <c r="E89" s="11" t="s">
        <v>214</v>
      </c>
      <c r="F89" s="11" t="s">
        <v>27</v>
      </c>
      <c r="G89" s="21" t="s">
        <v>14</v>
      </c>
      <c r="H89" s="24">
        <v>4000</v>
      </c>
      <c r="I89" s="24">
        <v>3380</v>
      </c>
      <c r="J89" s="24">
        <f t="shared" si="2"/>
        <v>13520000</v>
      </c>
      <c r="K89" s="27"/>
      <c r="L89" s="9">
        <v>18</v>
      </c>
      <c r="M89" s="22">
        <f>J89+J88+J87</f>
        <v>86498500</v>
      </c>
      <c r="N89" s="9"/>
    </row>
    <row r="90" spans="3:14">
      <c r="C90" s="10">
        <v>42448</v>
      </c>
      <c r="D90" s="15" t="s">
        <v>227</v>
      </c>
      <c r="E90" s="15" t="s">
        <v>228</v>
      </c>
      <c r="F90" s="15" t="s">
        <v>27</v>
      </c>
      <c r="G90" s="21" t="s">
        <v>14</v>
      </c>
      <c r="H90" s="24">
        <v>5000</v>
      </c>
      <c r="I90" s="24">
        <v>3380</v>
      </c>
      <c r="J90" s="24">
        <f t="shared" si="2"/>
        <v>16900000</v>
      </c>
      <c r="K90" s="27"/>
      <c r="L90" s="9"/>
      <c r="M90" s="9"/>
      <c r="N90" s="9"/>
    </row>
    <row r="91" spans="3:14">
      <c r="C91" s="10">
        <v>42448</v>
      </c>
      <c r="D91" s="15" t="s">
        <v>227</v>
      </c>
      <c r="E91" s="15" t="s">
        <v>228</v>
      </c>
      <c r="F91" s="15" t="s">
        <v>27</v>
      </c>
      <c r="G91" s="21" t="s">
        <v>33</v>
      </c>
      <c r="H91" s="24">
        <v>5300</v>
      </c>
      <c r="I91" s="24">
        <v>3885</v>
      </c>
      <c r="J91" s="24">
        <f t="shared" si="2"/>
        <v>20590500</v>
      </c>
      <c r="K91" s="27"/>
      <c r="L91" s="9"/>
      <c r="M91" s="9"/>
      <c r="N91" s="9"/>
    </row>
    <row r="92" spans="3:14">
      <c r="C92" s="10">
        <v>42448</v>
      </c>
      <c r="D92" s="11" t="s">
        <v>231</v>
      </c>
      <c r="E92" s="11" t="s">
        <v>232</v>
      </c>
      <c r="F92" s="11" t="s">
        <v>27</v>
      </c>
      <c r="G92" s="20" t="s">
        <v>14</v>
      </c>
      <c r="H92" s="24">
        <v>5000</v>
      </c>
      <c r="I92" s="24">
        <v>3380</v>
      </c>
      <c r="J92" s="24">
        <f t="shared" si="2"/>
        <v>16900000</v>
      </c>
      <c r="K92" s="27"/>
      <c r="L92" s="9">
        <v>19</v>
      </c>
      <c r="M92" s="22">
        <f>J92+J91+J90</f>
        <v>54390500</v>
      </c>
      <c r="N92" s="9"/>
    </row>
    <row r="93" spans="3:14">
      <c r="C93" s="10">
        <v>42450</v>
      </c>
      <c r="D93" s="15" t="s">
        <v>266</v>
      </c>
      <c r="E93" s="15" t="s">
        <v>267</v>
      </c>
      <c r="F93" s="15" t="s">
        <v>27</v>
      </c>
      <c r="G93" s="21" t="s">
        <v>19</v>
      </c>
      <c r="H93" s="24">
        <v>6200</v>
      </c>
      <c r="I93" s="24">
        <v>3595</v>
      </c>
      <c r="J93" s="24">
        <f t="shared" si="2"/>
        <v>22289000</v>
      </c>
      <c r="K93" s="27"/>
      <c r="L93" s="9"/>
      <c r="M93" s="9"/>
      <c r="N93" s="9"/>
    </row>
    <row r="94" spans="3:14">
      <c r="C94" s="10">
        <v>42450</v>
      </c>
      <c r="D94" s="15" t="s">
        <v>266</v>
      </c>
      <c r="E94" s="15" t="s">
        <v>267</v>
      </c>
      <c r="F94" s="15" t="s">
        <v>27</v>
      </c>
      <c r="G94" s="21" t="s">
        <v>33</v>
      </c>
      <c r="H94" s="24">
        <v>10500</v>
      </c>
      <c r="I94" s="24">
        <v>3885</v>
      </c>
      <c r="J94" s="24">
        <f t="shared" si="2"/>
        <v>40792500</v>
      </c>
      <c r="K94" s="27"/>
      <c r="L94" s="9">
        <v>21</v>
      </c>
      <c r="M94" s="22">
        <f>J94+J93</f>
        <v>63081500</v>
      </c>
      <c r="N94" s="9"/>
    </row>
    <row r="95" spans="3:14">
      <c r="C95" s="10">
        <v>42451</v>
      </c>
      <c r="D95" s="15" t="s">
        <v>274</v>
      </c>
      <c r="E95" s="15" t="s">
        <v>275</v>
      </c>
      <c r="F95" s="15" t="s">
        <v>27</v>
      </c>
      <c r="G95" s="21" t="s">
        <v>19</v>
      </c>
      <c r="H95" s="24">
        <v>5000</v>
      </c>
      <c r="I95" s="24">
        <v>3595</v>
      </c>
      <c r="J95" s="24">
        <f t="shared" si="2"/>
        <v>17975000</v>
      </c>
      <c r="K95" s="27"/>
      <c r="L95" s="9"/>
      <c r="M95" s="9"/>
      <c r="N95" s="9"/>
    </row>
    <row r="96" spans="3:14">
      <c r="C96" s="10">
        <v>42451</v>
      </c>
      <c r="D96" s="15" t="s">
        <v>274</v>
      </c>
      <c r="E96" s="15" t="s">
        <v>275</v>
      </c>
      <c r="F96" s="15" t="s">
        <v>27</v>
      </c>
      <c r="G96" s="21" t="s">
        <v>33</v>
      </c>
      <c r="H96" s="24">
        <v>5000</v>
      </c>
      <c r="I96" s="24">
        <v>3885</v>
      </c>
      <c r="J96" s="24">
        <f t="shared" si="2"/>
        <v>19425000</v>
      </c>
      <c r="K96" s="27"/>
      <c r="L96" s="9">
        <v>22</v>
      </c>
      <c r="M96" s="22">
        <f>J96+J95</f>
        <v>37400000</v>
      </c>
      <c r="N96" s="9"/>
    </row>
    <row r="97" spans="3:14">
      <c r="C97" s="10">
        <v>42452</v>
      </c>
      <c r="D97" s="15" t="s">
        <v>288</v>
      </c>
      <c r="E97" s="15" t="s">
        <v>289</v>
      </c>
      <c r="F97" s="15" t="s">
        <v>27</v>
      </c>
      <c r="G97" s="21" t="s">
        <v>33</v>
      </c>
      <c r="H97" s="24">
        <v>15300</v>
      </c>
      <c r="I97" s="24">
        <v>3885</v>
      </c>
      <c r="J97" s="24">
        <f t="shared" si="2"/>
        <v>59440500</v>
      </c>
      <c r="K97" s="27"/>
      <c r="L97" s="9"/>
      <c r="M97" s="9"/>
      <c r="N97" s="9"/>
    </row>
    <row r="98" spans="3:14">
      <c r="C98" s="10">
        <v>42452</v>
      </c>
      <c r="D98" s="15" t="s">
        <v>290</v>
      </c>
      <c r="E98" s="15" t="s">
        <v>291</v>
      </c>
      <c r="F98" s="15" t="s">
        <v>27</v>
      </c>
      <c r="G98" s="21" t="s">
        <v>14</v>
      </c>
      <c r="H98" s="24">
        <v>11500</v>
      </c>
      <c r="I98" s="24">
        <v>3380</v>
      </c>
      <c r="J98" s="24">
        <f t="shared" si="2"/>
        <v>38870000</v>
      </c>
      <c r="K98" s="27"/>
      <c r="L98" s="9"/>
      <c r="M98" s="9"/>
      <c r="N98" s="9"/>
    </row>
    <row r="99" spans="3:14">
      <c r="C99" s="10">
        <v>42452</v>
      </c>
      <c r="D99" s="15" t="s">
        <v>290</v>
      </c>
      <c r="E99" s="15" t="s">
        <v>291</v>
      </c>
      <c r="F99" s="15" t="s">
        <v>27</v>
      </c>
      <c r="G99" s="21" t="s">
        <v>33</v>
      </c>
      <c r="H99" s="24">
        <v>4500</v>
      </c>
      <c r="I99" s="24">
        <v>3885</v>
      </c>
      <c r="J99" s="24">
        <f t="shared" si="2"/>
        <v>17482500</v>
      </c>
      <c r="K99" s="27"/>
      <c r="L99" s="9">
        <v>23</v>
      </c>
      <c r="M99" s="22">
        <f>J99+J98+J97</f>
        <v>115793000</v>
      </c>
      <c r="N99" s="9"/>
    </row>
    <row r="100" spans="3:14">
      <c r="C100" s="10">
        <v>42457</v>
      </c>
      <c r="D100" s="15" t="s">
        <v>335</v>
      </c>
      <c r="E100" s="15" t="s">
        <v>336</v>
      </c>
      <c r="F100" s="15" t="s">
        <v>27</v>
      </c>
      <c r="G100" s="21" t="s">
        <v>19</v>
      </c>
      <c r="H100" s="24">
        <v>5000</v>
      </c>
      <c r="I100" s="24">
        <v>3595</v>
      </c>
      <c r="J100" s="24">
        <f t="shared" si="2"/>
        <v>17975000</v>
      </c>
      <c r="K100" s="27"/>
      <c r="L100" s="9"/>
      <c r="M100" s="9"/>
      <c r="N100" s="9"/>
    </row>
    <row r="101" spans="3:14">
      <c r="C101" s="10">
        <v>42457</v>
      </c>
      <c r="D101" s="15" t="s">
        <v>335</v>
      </c>
      <c r="E101" s="15" t="s">
        <v>336</v>
      </c>
      <c r="F101" s="15" t="s">
        <v>27</v>
      </c>
      <c r="G101" s="21" t="s">
        <v>14</v>
      </c>
      <c r="H101" s="24">
        <v>10300</v>
      </c>
      <c r="I101" s="24">
        <v>3380</v>
      </c>
      <c r="J101" s="24">
        <f t="shared" si="2"/>
        <v>34814000</v>
      </c>
      <c r="K101" s="27"/>
      <c r="L101" s="9">
        <v>28</v>
      </c>
      <c r="M101" s="22">
        <f>J101+J100</f>
        <v>52789000</v>
      </c>
      <c r="N101" s="9"/>
    </row>
    <row r="102" spans="3:14">
      <c r="C102" s="10">
        <v>42458</v>
      </c>
      <c r="D102" s="11" t="s">
        <v>25</v>
      </c>
      <c r="E102" s="11" t="s">
        <v>26</v>
      </c>
      <c r="F102" s="11" t="s">
        <v>27</v>
      </c>
      <c r="G102" s="20" t="s">
        <v>19</v>
      </c>
      <c r="H102" s="24">
        <v>16700</v>
      </c>
      <c r="I102" s="24">
        <v>3645</v>
      </c>
      <c r="J102" s="24">
        <f t="shared" si="2"/>
        <v>60871500</v>
      </c>
      <c r="K102" s="27"/>
      <c r="L102" s="9"/>
      <c r="M102" s="22"/>
      <c r="N102" s="9"/>
    </row>
    <row r="103" spans="3:14">
      <c r="C103" s="10">
        <v>42458</v>
      </c>
      <c r="D103" s="15" t="s">
        <v>345</v>
      </c>
      <c r="E103" s="15" t="s">
        <v>346</v>
      </c>
      <c r="F103" s="15" t="s">
        <v>27</v>
      </c>
      <c r="G103" s="21" t="s">
        <v>19</v>
      </c>
      <c r="H103" s="24">
        <v>15300</v>
      </c>
      <c r="I103" s="24">
        <v>3595</v>
      </c>
      <c r="J103" s="24">
        <f t="shared" si="2"/>
        <v>55003500</v>
      </c>
      <c r="K103" s="27"/>
      <c r="L103" s="9">
        <v>29</v>
      </c>
      <c r="M103" s="22">
        <f>J103+J102</f>
        <v>115875000</v>
      </c>
      <c r="N103" s="9"/>
    </row>
    <row r="104" spans="3:14">
      <c r="C104" s="10">
        <v>42459</v>
      </c>
      <c r="D104" s="15" t="s">
        <v>347</v>
      </c>
      <c r="E104" s="15" t="s">
        <v>348</v>
      </c>
      <c r="F104" s="15" t="s">
        <v>27</v>
      </c>
      <c r="G104" s="21" t="s">
        <v>33</v>
      </c>
      <c r="H104" s="16">
        <v>9000</v>
      </c>
      <c r="I104" s="16">
        <v>3885</v>
      </c>
      <c r="J104" s="18">
        <f t="shared" si="2"/>
        <v>34965000</v>
      </c>
      <c r="K104" s="27"/>
      <c r="L104" s="9">
        <v>30</v>
      </c>
      <c r="M104" s="22">
        <f>J104</f>
        <v>34965000</v>
      </c>
      <c r="N104" s="9"/>
    </row>
    <row r="105" spans="3:14">
      <c r="C105" s="10">
        <v>42460</v>
      </c>
      <c r="D105" s="15" t="s">
        <v>315</v>
      </c>
      <c r="E105" s="15" t="s">
        <v>316</v>
      </c>
      <c r="F105" s="15" t="s">
        <v>27</v>
      </c>
      <c r="G105" s="21" t="s">
        <v>312</v>
      </c>
      <c r="H105" s="24">
        <v>17200</v>
      </c>
      <c r="I105" s="24">
        <v>3595</v>
      </c>
      <c r="J105" s="24">
        <f t="shared" si="2"/>
        <v>61834000</v>
      </c>
      <c r="K105" s="27"/>
      <c r="L105" s="9"/>
      <c r="M105" s="22"/>
      <c r="N105" s="9"/>
    </row>
    <row r="106" spans="3:14">
      <c r="C106" s="10">
        <v>42460</v>
      </c>
      <c r="D106" s="15" t="s">
        <v>315</v>
      </c>
      <c r="E106" s="15" t="s">
        <v>316</v>
      </c>
      <c r="F106" s="15" t="s">
        <v>27</v>
      </c>
      <c r="G106" s="21" t="s">
        <v>14</v>
      </c>
      <c r="H106" s="24">
        <v>9800</v>
      </c>
      <c r="I106" s="24">
        <v>3380</v>
      </c>
      <c r="J106" s="24">
        <f t="shared" si="2"/>
        <v>33124000</v>
      </c>
      <c r="K106" s="27"/>
      <c r="L106" s="9"/>
      <c r="M106" s="9"/>
      <c r="N106" s="9"/>
    </row>
    <row r="107" spans="3:14">
      <c r="C107" s="10">
        <v>42460</v>
      </c>
      <c r="D107" s="15" t="s">
        <v>315</v>
      </c>
      <c r="E107" s="15" t="s">
        <v>316</v>
      </c>
      <c r="F107" s="15" t="s">
        <v>27</v>
      </c>
      <c r="G107" s="21" t="s">
        <v>33</v>
      </c>
      <c r="H107" s="24">
        <v>4300</v>
      </c>
      <c r="I107" s="24">
        <v>3885</v>
      </c>
      <c r="J107" s="24">
        <f t="shared" si="2"/>
        <v>16705500</v>
      </c>
      <c r="K107" s="27"/>
      <c r="L107" s="9">
        <v>31</v>
      </c>
      <c r="M107" s="22">
        <f>J107+J106+J105</f>
        <v>111663500</v>
      </c>
      <c r="N107" s="9"/>
    </row>
    <row r="108" spans="3:14">
      <c r="H108" s="28">
        <f>SUM(H62:H107)</f>
        <v>374400</v>
      </c>
      <c r="I108" s="28"/>
      <c r="J108" s="28">
        <f>SUM(J62:J107)</f>
        <v>1358423000</v>
      </c>
      <c r="K108" s="28">
        <f>SUM(K62:K107)</f>
        <v>2338000</v>
      </c>
      <c r="L108" s="9"/>
      <c r="M108" s="22">
        <f>SUM(M63:M107)</f>
        <v>1358423000</v>
      </c>
      <c r="N108" s="22">
        <f>SUM(N63:N107)</f>
        <v>2338000</v>
      </c>
    </row>
  </sheetData>
  <sortState ref="P7:Z52">
    <sortCondition ref="U7:U52"/>
  </sortState>
  <mergeCells count="1">
    <mergeCell ref="C4:K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19</vt:i4>
      </vt:variant>
    </vt:vector>
  </HeadingPairs>
  <TitlesOfParts>
    <vt:vector size="19" baseType="lpstr">
      <vt:lpstr>Registro de ventas</vt:lpstr>
      <vt:lpstr>Registro de Compras</vt:lpstr>
      <vt:lpstr>Orden por fecha</vt:lpstr>
      <vt:lpstr>Orden por factura</vt:lpstr>
      <vt:lpstr>Facturas faltantes</vt:lpstr>
      <vt:lpstr>DEPOSITO</vt:lpstr>
      <vt:lpstr>Libro Banco</vt:lpstr>
      <vt:lpstr>Celso Vargas Medina</vt:lpstr>
      <vt:lpstr>Beraf SA</vt:lpstr>
      <vt:lpstr>San Luis SA</vt:lpstr>
      <vt:lpstr>Alcosur SA</vt:lpstr>
      <vt:lpstr>Vargas Medina SA</vt:lpstr>
      <vt:lpstr>Juan Roa Benitez</vt:lpstr>
      <vt:lpstr>Rosa Isabel Canale</vt:lpstr>
      <vt:lpstr>Monte Alegre SA</vt:lpstr>
      <vt:lpstr>TLP SA</vt:lpstr>
      <vt:lpstr>Petropar</vt:lpstr>
      <vt:lpstr>Resumen Ventas</vt:lpstr>
      <vt:lpstr>Resumen Compras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Operador</dc:creator>
  <cp:lastModifiedBy>lices</cp:lastModifiedBy>
  <dcterms:created xsi:type="dcterms:W3CDTF">2018-08-27T19:24:32Z</dcterms:created>
  <dcterms:modified xsi:type="dcterms:W3CDTF">2018-12-06T22:29:37Z</dcterms:modified>
</cp:coreProperties>
</file>