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Deposito" sheetId="15" r:id="rId1"/>
    <sheet name="Registro de Ventas" sheetId="1" r:id="rId2"/>
    <sheet name="Registro de Compras" sheetId="2" r:id="rId3"/>
    <sheet name="Celso Vargas Medina" sheetId="3" r:id="rId4"/>
    <sheet name="Beraf SA" sheetId="4" r:id="rId5"/>
    <sheet name="San Luis SA" sheetId="5" r:id="rId6"/>
    <sheet name="Alcosur SA" sheetId="6" r:id="rId7"/>
    <sheet name="Vargas Medina SA" sheetId="7" r:id="rId8"/>
    <sheet name="Hoja1" sheetId="8" r:id="rId9"/>
    <sheet name="Silvino Ortiz" sheetId="9" r:id="rId10"/>
    <sheet name="Monte Alegre SA" sheetId="10" r:id="rId11"/>
    <sheet name="TLP SA" sheetId="11" r:id="rId12"/>
    <sheet name="Petropar" sheetId="12" r:id="rId13"/>
    <sheet name="Resumen Ventas" sheetId="13" r:id="rId14"/>
    <sheet name="Resumen Compras" sheetId="14" r:id="rId15"/>
  </sheets>
  <definedNames>
    <definedName name="_xlnm._FilterDatabase" localSheetId="0" hidden="1">Deposito!$D$9:$P$295</definedName>
  </definedNames>
  <calcPr calcId="125725"/>
</workbook>
</file>

<file path=xl/calcChain.xml><?xml version="1.0" encoding="utf-8"?>
<calcChain xmlns="http://schemas.openxmlformats.org/spreadsheetml/2006/main">
  <c r="I295" i="15"/>
  <c r="K278"/>
  <c r="K277"/>
  <c r="K80"/>
  <c r="K79"/>
  <c r="K276"/>
  <c r="K221"/>
  <c r="K154"/>
  <c r="K153"/>
  <c r="K111"/>
  <c r="K110"/>
  <c r="K44"/>
  <c r="N44" s="1"/>
  <c r="K15"/>
  <c r="K223"/>
  <c r="K112"/>
  <c r="N112" s="1"/>
  <c r="K13"/>
  <c r="N13" s="1"/>
  <c r="K279"/>
  <c r="K235"/>
  <c r="K222"/>
  <c r="K208"/>
  <c r="K207"/>
  <c r="K206"/>
  <c r="K202"/>
  <c r="K197"/>
  <c r="K188"/>
  <c r="K187"/>
  <c r="K171"/>
  <c r="K170"/>
  <c r="K152"/>
  <c r="K141"/>
  <c r="K140"/>
  <c r="K139"/>
  <c r="K138"/>
  <c r="K137"/>
  <c r="K117"/>
  <c r="N117" s="1"/>
  <c r="K116"/>
  <c r="N116" s="1"/>
  <c r="K114"/>
  <c r="K113"/>
  <c r="K95"/>
  <c r="N95" s="1"/>
  <c r="K94"/>
  <c r="K93"/>
  <c r="K92"/>
  <c r="N92" s="1"/>
  <c r="K78"/>
  <c r="N78" s="1"/>
  <c r="K77"/>
  <c r="N77" s="1"/>
  <c r="K45"/>
  <c r="K41"/>
  <c r="K40"/>
  <c r="K14"/>
  <c r="K294"/>
  <c r="K286"/>
  <c r="K285"/>
  <c r="K284"/>
  <c r="K283"/>
  <c r="K282"/>
  <c r="K281"/>
  <c r="K265"/>
  <c r="K264"/>
  <c r="K263"/>
  <c r="K257"/>
  <c r="K256"/>
  <c r="K243"/>
  <c r="K242"/>
  <c r="K241"/>
  <c r="K240"/>
  <c r="K239"/>
  <c r="K238"/>
  <c r="K230"/>
  <c r="K229"/>
  <c r="K216"/>
  <c r="K215"/>
  <c r="K214"/>
  <c r="K213"/>
  <c r="K212"/>
  <c r="K211"/>
  <c r="K210"/>
  <c r="K209"/>
  <c r="K199"/>
  <c r="K198"/>
  <c r="K192"/>
  <c r="K191"/>
  <c r="K180"/>
  <c r="K177"/>
  <c r="K176"/>
  <c r="K175"/>
  <c r="K174"/>
  <c r="K173"/>
  <c r="K172"/>
  <c r="K162"/>
  <c r="K155"/>
  <c r="K147"/>
  <c r="K146"/>
  <c r="K145"/>
  <c r="K144"/>
  <c r="K143"/>
  <c r="K142"/>
  <c r="K131"/>
  <c r="K127"/>
  <c r="K126"/>
  <c r="K125"/>
  <c r="K107"/>
  <c r="K106"/>
  <c r="K105"/>
  <c r="K104"/>
  <c r="K103"/>
  <c r="K102"/>
  <c r="K101"/>
  <c r="K83"/>
  <c r="K82"/>
  <c r="K81"/>
  <c r="N81" s="1"/>
  <c r="K71"/>
  <c r="N71" s="1"/>
  <c r="K63"/>
  <c r="N63" s="1"/>
  <c r="K62"/>
  <c r="N62" s="1"/>
  <c r="K61"/>
  <c r="N61" s="1"/>
  <c r="K48"/>
  <c r="N48" s="1"/>
  <c r="K47"/>
  <c r="N47" s="1"/>
  <c r="K46"/>
  <c r="N46" s="1"/>
  <c r="K38"/>
  <c r="N38" s="1"/>
  <c r="K25"/>
  <c r="K24"/>
  <c r="K23"/>
  <c r="N23" s="1"/>
  <c r="K22"/>
  <c r="N22" s="1"/>
  <c r="K21"/>
  <c r="N21" s="1"/>
  <c r="K20"/>
  <c r="K19"/>
  <c r="K18"/>
  <c r="K17"/>
  <c r="N17" s="1"/>
  <c r="K293"/>
  <c r="K292"/>
  <c r="K268"/>
  <c r="K267"/>
  <c r="K266"/>
  <c r="K254"/>
  <c r="K251"/>
  <c r="K250"/>
  <c r="K249"/>
  <c r="K248"/>
  <c r="K247"/>
  <c r="K234"/>
  <c r="K233"/>
  <c r="K232"/>
  <c r="K231"/>
  <c r="K220"/>
  <c r="K219"/>
  <c r="K218"/>
  <c r="K217"/>
  <c r="K205"/>
  <c r="K204"/>
  <c r="K203"/>
  <c r="K189"/>
  <c r="K184"/>
  <c r="K178"/>
  <c r="K168"/>
  <c r="K164"/>
  <c r="K163"/>
  <c r="K158"/>
  <c r="K157"/>
  <c r="K156"/>
  <c r="K136"/>
  <c r="K135"/>
  <c r="K134"/>
  <c r="K133"/>
  <c r="K132"/>
  <c r="K122"/>
  <c r="K121"/>
  <c r="K120"/>
  <c r="K119"/>
  <c r="K118"/>
  <c r="K91"/>
  <c r="K90"/>
  <c r="K89"/>
  <c r="K88"/>
  <c r="K87"/>
  <c r="K86"/>
  <c r="K85"/>
  <c r="K84"/>
  <c r="K70"/>
  <c r="K69"/>
  <c r="K68"/>
  <c r="K67"/>
  <c r="K66"/>
  <c r="K65"/>
  <c r="K57"/>
  <c r="K56"/>
  <c r="K55"/>
  <c r="K54"/>
  <c r="K53"/>
  <c r="K52"/>
  <c r="K51"/>
  <c r="K50"/>
  <c r="K49"/>
  <c r="K35"/>
  <c r="K34"/>
  <c r="K33"/>
  <c r="K32"/>
  <c r="K31"/>
  <c r="K30"/>
  <c r="K29"/>
  <c r="K28"/>
  <c r="K27"/>
  <c r="K26"/>
  <c r="K16"/>
  <c r="K12"/>
  <c r="K151"/>
  <c r="K150"/>
  <c r="N150" s="1"/>
  <c r="K149"/>
  <c r="K148"/>
  <c r="K291"/>
  <c r="K290"/>
  <c r="K289"/>
  <c r="K288"/>
  <c r="K287"/>
  <c r="K273"/>
  <c r="K272"/>
  <c r="K271"/>
  <c r="K262"/>
  <c r="K260"/>
  <c r="K259"/>
  <c r="K258"/>
  <c r="K255"/>
  <c r="K246"/>
  <c r="K245"/>
  <c r="K244"/>
  <c r="K237"/>
  <c r="K236"/>
  <c r="K228"/>
  <c r="K227"/>
  <c r="K201"/>
  <c r="K200"/>
  <c r="K196"/>
  <c r="K195"/>
  <c r="K194"/>
  <c r="K193"/>
  <c r="K183"/>
  <c r="K182"/>
  <c r="K181"/>
  <c r="K179"/>
  <c r="K169"/>
  <c r="K167"/>
  <c r="K166"/>
  <c r="K165"/>
  <c r="K161"/>
  <c r="K160"/>
  <c r="K159"/>
  <c r="K128"/>
  <c r="K124"/>
  <c r="K123"/>
  <c r="K115"/>
  <c r="N115" s="1"/>
  <c r="K109"/>
  <c r="K108"/>
  <c r="K98"/>
  <c r="N98" s="1"/>
  <c r="K97"/>
  <c r="K96"/>
  <c r="K76"/>
  <c r="K75"/>
  <c r="K74"/>
  <c r="K73"/>
  <c r="K72"/>
  <c r="K64"/>
  <c r="N64" s="1"/>
  <c r="K60"/>
  <c r="K59"/>
  <c r="K58"/>
  <c r="K39"/>
  <c r="N39" s="1"/>
  <c r="K37"/>
  <c r="N37" s="1"/>
  <c r="K36"/>
  <c r="N36" s="1"/>
  <c r="K11"/>
  <c r="K10"/>
  <c r="K280"/>
  <c r="K275"/>
  <c r="K274"/>
  <c r="K270"/>
  <c r="K269"/>
  <c r="K253"/>
  <c r="K252"/>
  <c r="K226"/>
  <c r="K225"/>
  <c r="K224"/>
  <c r="K190"/>
  <c r="K186"/>
  <c r="K185"/>
  <c r="K130"/>
  <c r="K129"/>
  <c r="K100"/>
  <c r="N100" s="1"/>
  <c r="K99"/>
  <c r="N99" s="1"/>
  <c r="K43"/>
  <c r="N43" s="1"/>
  <c r="K42"/>
  <c r="N42" s="1"/>
  <c r="U9" i="12"/>
  <c r="S587" i="1"/>
  <c r="X24" i="8"/>
  <c r="X23"/>
  <c r="X17"/>
  <c r="X38" i="7"/>
  <c r="X37"/>
  <c r="X31"/>
  <c r="X18"/>
  <c r="L21" i="14"/>
  <c r="K21"/>
  <c r="J21"/>
  <c r="I21"/>
  <c r="H21"/>
  <c r="G21"/>
  <c r="F21"/>
  <c r="E21"/>
  <c r="D21"/>
  <c r="C21"/>
  <c r="M20"/>
  <c r="M19"/>
  <c r="M18"/>
  <c r="L13"/>
  <c r="K13"/>
  <c r="J13"/>
  <c r="I13"/>
  <c r="H13"/>
  <c r="G13"/>
  <c r="F13"/>
  <c r="E13"/>
  <c r="D13"/>
  <c r="C13"/>
  <c r="M12"/>
  <c r="M11"/>
  <c r="M10"/>
  <c r="K47" i="13"/>
  <c r="J47"/>
  <c r="I47"/>
  <c r="H47"/>
  <c r="G47"/>
  <c r="F47"/>
  <c r="E47"/>
  <c r="D47"/>
  <c r="L46"/>
  <c r="L45"/>
  <c r="L44"/>
  <c r="L43"/>
  <c r="L42"/>
  <c r="L41"/>
  <c r="L40"/>
  <c r="L39"/>
  <c r="L38"/>
  <c r="L37"/>
  <c r="L36"/>
  <c r="L35"/>
  <c r="L34"/>
  <c r="L33"/>
  <c r="L32"/>
  <c r="L31"/>
  <c r="K26"/>
  <c r="J26"/>
  <c r="I26"/>
  <c r="H26"/>
  <c r="G26"/>
  <c r="F26"/>
  <c r="E26"/>
  <c r="D26"/>
  <c r="L25"/>
  <c r="L24"/>
  <c r="L23"/>
  <c r="L22"/>
  <c r="L21"/>
  <c r="L20"/>
  <c r="L19"/>
  <c r="L18"/>
  <c r="L17"/>
  <c r="L16"/>
  <c r="L15"/>
  <c r="L13"/>
  <c r="L12"/>
  <c r="L11"/>
  <c r="L10"/>
  <c r="N97" i="15" l="1"/>
  <c r="N83"/>
  <c r="N60"/>
  <c r="N74"/>
  <c r="N20"/>
  <c r="N66"/>
  <c r="N94"/>
  <c r="N70"/>
  <c r="N11"/>
  <c r="N76"/>
  <c r="N124"/>
  <c r="N29"/>
  <c r="N114"/>
  <c r="N53"/>
  <c r="N57"/>
  <c r="N25"/>
  <c r="N41"/>
  <c r="N111"/>
  <c r="N109"/>
  <c r="N91"/>
  <c r="N141"/>
  <c r="N35"/>
  <c r="K295"/>
  <c r="L26" i="13"/>
  <c r="L47"/>
  <c r="M21" i="14"/>
  <c r="M13"/>
  <c r="S137" i="2"/>
  <c r="X14" i="12"/>
  <c r="U14"/>
  <c r="U15" s="1"/>
  <c r="T15"/>
  <c r="W14"/>
  <c r="Y14" s="1"/>
  <c r="W9"/>
  <c r="W13"/>
  <c r="W12"/>
  <c r="W7"/>
  <c r="W11"/>
  <c r="W8"/>
  <c r="W10"/>
  <c r="L28"/>
  <c r="H31"/>
  <c r="J30"/>
  <c r="L30" s="1"/>
  <c r="J29"/>
  <c r="J28"/>
  <c r="J27"/>
  <c r="L27" s="1"/>
  <c r="J26"/>
  <c r="J25"/>
  <c r="L25" s="1"/>
  <c r="J24"/>
  <c r="J23"/>
  <c r="L23" s="1"/>
  <c r="H15"/>
  <c r="J14"/>
  <c r="J13"/>
  <c r="J12"/>
  <c r="J11"/>
  <c r="J10"/>
  <c r="J9"/>
  <c r="J8"/>
  <c r="J7"/>
  <c r="J15" s="1"/>
  <c r="X33" i="11"/>
  <c r="X32"/>
  <c r="X27"/>
  <c r="X23"/>
  <c r="X11"/>
  <c r="U33"/>
  <c r="U32"/>
  <c r="U27"/>
  <c r="U23"/>
  <c r="U34" s="1"/>
  <c r="U11"/>
  <c r="T34"/>
  <c r="W23"/>
  <c r="W22"/>
  <c r="Y23" s="1"/>
  <c r="W21"/>
  <c r="W27"/>
  <c r="Y27" s="1"/>
  <c r="W32"/>
  <c r="W11"/>
  <c r="Y11" s="1"/>
  <c r="W20"/>
  <c r="W19"/>
  <c r="W18"/>
  <c r="W26"/>
  <c r="W31"/>
  <c r="W10"/>
  <c r="W12"/>
  <c r="W17"/>
  <c r="W16"/>
  <c r="W30"/>
  <c r="W9"/>
  <c r="W15"/>
  <c r="W33"/>
  <c r="Y33" s="1"/>
  <c r="W25"/>
  <c r="W29"/>
  <c r="W8"/>
  <c r="W14"/>
  <c r="W13"/>
  <c r="W24"/>
  <c r="W28"/>
  <c r="Y32" s="1"/>
  <c r="W7"/>
  <c r="H71"/>
  <c r="J70"/>
  <c r="L70" s="1"/>
  <c r="J69"/>
  <c r="J68"/>
  <c r="J67"/>
  <c r="J66"/>
  <c r="J65"/>
  <c r="J64"/>
  <c r="J63"/>
  <c r="L64" s="1"/>
  <c r="J62"/>
  <c r="J61"/>
  <c r="J60"/>
  <c r="J59"/>
  <c r="J58"/>
  <c r="L58" s="1"/>
  <c r="J57"/>
  <c r="J56"/>
  <c r="J55"/>
  <c r="J54"/>
  <c r="J53"/>
  <c r="J52"/>
  <c r="J51"/>
  <c r="J50"/>
  <c r="J49"/>
  <c r="J48"/>
  <c r="L48" s="1"/>
  <c r="L71" s="1"/>
  <c r="J47"/>
  <c r="J46"/>
  <c r="J45"/>
  <c r="J44"/>
  <c r="H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34" s="1"/>
  <c r="X26" i="10"/>
  <c r="X25"/>
  <c r="X24"/>
  <c r="X17"/>
  <c r="X10"/>
  <c r="L31" i="12" l="1"/>
  <c r="Y34" i="11"/>
  <c r="W34"/>
  <c r="Y9" i="12"/>
  <c r="Y15" s="1"/>
  <c r="J71" i="11"/>
  <c r="J31" i="12"/>
  <c r="W15"/>
  <c r="W17" i="10"/>
  <c r="U27"/>
  <c r="U26"/>
  <c r="U25"/>
  <c r="U24"/>
  <c r="U17"/>
  <c r="U10"/>
  <c r="T27"/>
  <c r="W24"/>
  <c r="W10"/>
  <c r="W23"/>
  <c r="W16"/>
  <c r="W15"/>
  <c r="W25"/>
  <c r="Y25" s="1"/>
  <c r="W9"/>
  <c r="W22"/>
  <c r="W14"/>
  <c r="W8"/>
  <c r="W21"/>
  <c r="W26"/>
  <c r="Y26" s="1"/>
  <c r="W7"/>
  <c r="W20"/>
  <c r="W13"/>
  <c r="W19"/>
  <c r="W12"/>
  <c r="W18"/>
  <c r="W11"/>
  <c r="L52"/>
  <c r="H56"/>
  <c r="J55"/>
  <c r="L55" s="1"/>
  <c r="J54"/>
  <c r="J53"/>
  <c r="J52"/>
  <c r="J51"/>
  <c r="J50"/>
  <c r="L50" s="1"/>
  <c r="J49"/>
  <c r="J48"/>
  <c r="J47"/>
  <c r="J46"/>
  <c r="L46" s="1"/>
  <c r="J45"/>
  <c r="J44"/>
  <c r="J43"/>
  <c r="J42"/>
  <c r="L42" s="1"/>
  <c r="J41"/>
  <c r="J40"/>
  <c r="J39"/>
  <c r="J38"/>
  <c r="L39" s="1"/>
  <c r="J37"/>
  <c r="L37" s="1"/>
  <c r="J36"/>
  <c r="H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27" s="1"/>
  <c r="U136" i="2"/>
  <c r="U135"/>
  <c r="U134"/>
  <c r="U133"/>
  <c r="U132"/>
  <c r="U131"/>
  <c r="U130"/>
  <c r="U129"/>
  <c r="U128"/>
  <c r="U127"/>
  <c r="U126"/>
  <c r="U125"/>
  <c r="U124"/>
  <c r="U123"/>
  <c r="U122"/>
  <c r="U121"/>
  <c r="U120"/>
  <c r="U119"/>
  <c r="U118"/>
  <c r="U117"/>
  <c r="U116"/>
  <c r="U115"/>
  <c r="U114"/>
  <c r="U113"/>
  <c r="U112"/>
  <c r="U111"/>
  <c r="U110"/>
  <c r="U109"/>
  <c r="U108"/>
  <c r="U107"/>
  <c r="U106"/>
  <c r="U105"/>
  <c r="U104"/>
  <c r="U103"/>
  <c r="U102"/>
  <c r="U101"/>
  <c r="U100"/>
  <c r="U99"/>
  <c r="U98"/>
  <c r="U97"/>
  <c r="U96"/>
  <c r="U95"/>
  <c r="U94"/>
  <c r="U93"/>
  <c r="U92"/>
  <c r="U91"/>
  <c r="U90"/>
  <c r="U89"/>
  <c r="U88"/>
  <c r="U87"/>
  <c r="U86"/>
  <c r="U85"/>
  <c r="U84"/>
  <c r="U83"/>
  <c r="U82"/>
  <c r="I107"/>
  <c r="I106"/>
  <c r="I105"/>
  <c r="I104"/>
  <c r="I103"/>
  <c r="I102"/>
  <c r="I101"/>
  <c r="I108"/>
  <c r="I100"/>
  <c r="I99"/>
  <c r="I98"/>
  <c r="I97"/>
  <c r="I136"/>
  <c r="I135"/>
  <c r="I96"/>
  <c r="I95"/>
  <c r="I94"/>
  <c r="I93"/>
  <c r="I92"/>
  <c r="I91"/>
  <c r="I90"/>
  <c r="I89"/>
  <c r="I88"/>
  <c r="I87"/>
  <c r="I134"/>
  <c r="I133"/>
  <c r="I132"/>
  <c r="I128"/>
  <c r="I127"/>
  <c r="I126"/>
  <c r="I125"/>
  <c r="I124"/>
  <c r="I123"/>
  <c r="I122"/>
  <c r="I121"/>
  <c r="I120"/>
  <c r="I86"/>
  <c r="I85"/>
  <c r="I84"/>
  <c r="I83"/>
  <c r="I82"/>
  <c r="I119"/>
  <c r="I118"/>
  <c r="I117"/>
  <c r="I116"/>
  <c r="I112"/>
  <c r="I111"/>
  <c r="I115"/>
  <c r="I114"/>
  <c r="I113"/>
  <c r="I131"/>
  <c r="I130"/>
  <c r="I129"/>
  <c r="I110"/>
  <c r="I109"/>
  <c r="N34" i="9"/>
  <c r="M34"/>
  <c r="M32"/>
  <c r="J35"/>
  <c r="J34"/>
  <c r="J32"/>
  <c r="I35"/>
  <c r="L32"/>
  <c r="N32" s="1"/>
  <c r="N35" s="1"/>
  <c r="L34"/>
  <c r="L31"/>
  <c r="L33"/>
  <c r="H24"/>
  <c r="J23"/>
  <c r="J22"/>
  <c r="J21"/>
  <c r="J20"/>
  <c r="J24" s="1"/>
  <c r="H11"/>
  <c r="J10"/>
  <c r="J9"/>
  <c r="J8"/>
  <c r="J7"/>
  <c r="U24" i="8"/>
  <c r="U23"/>
  <c r="U17"/>
  <c r="U25" s="1"/>
  <c r="T25"/>
  <c r="W23"/>
  <c r="W22"/>
  <c r="W24"/>
  <c r="Y24" s="1"/>
  <c r="W21"/>
  <c r="W17"/>
  <c r="Y17" s="1"/>
  <c r="W20"/>
  <c r="W19"/>
  <c r="W18"/>
  <c r="L40"/>
  <c r="L34"/>
  <c r="H41"/>
  <c r="J40"/>
  <c r="J39"/>
  <c r="L39" s="1"/>
  <c r="J38"/>
  <c r="L38" s="1"/>
  <c r="J37"/>
  <c r="J36"/>
  <c r="L36" s="1"/>
  <c r="J35"/>
  <c r="J34"/>
  <c r="J33"/>
  <c r="L33" s="1"/>
  <c r="L41" s="1"/>
  <c r="H25"/>
  <c r="H10"/>
  <c r="J24"/>
  <c r="J23"/>
  <c r="J22"/>
  <c r="J21"/>
  <c r="J20"/>
  <c r="J19"/>
  <c r="J25" s="1"/>
  <c r="J18"/>
  <c r="J17"/>
  <c r="J9"/>
  <c r="J8"/>
  <c r="J7"/>
  <c r="J10" s="1"/>
  <c r="U38" i="7"/>
  <c r="U37"/>
  <c r="U31"/>
  <c r="U18"/>
  <c r="U39" s="1"/>
  <c r="T39"/>
  <c r="W31"/>
  <c r="W37"/>
  <c r="W18"/>
  <c r="W17"/>
  <c r="W36"/>
  <c r="W30"/>
  <c r="W35"/>
  <c r="W29"/>
  <c r="W16"/>
  <c r="W28"/>
  <c r="W15"/>
  <c r="W27"/>
  <c r="W26"/>
  <c r="W14"/>
  <c r="W25"/>
  <c r="W24"/>
  <c r="W13"/>
  <c r="W12"/>
  <c r="W23"/>
  <c r="W11"/>
  <c r="W34"/>
  <c r="W22"/>
  <c r="W21"/>
  <c r="W38"/>
  <c r="Y38" s="1"/>
  <c r="W20"/>
  <c r="W10"/>
  <c r="W9"/>
  <c r="W33"/>
  <c r="W8"/>
  <c r="W32"/>
  <c r="W19"/>
  <c r="W7"/>
  <c r="L51"/>
  <c r="I81"/>
  <c r="H81"/>
  <c r="J80"/>
  <c r="L80" s="1"/>
  <c r="J79"/>
  <c r="L79" s="1"/>
  <c r="J78"/>
  <c r="L78" s="1"/>
  <c r="J77"/>
  <c r="J76"/>
  <c r="L77" s="1"/>
  <c r="J75"/>
  <c r="J74"/>
  <c r="L74" s="1"/>
  <c r="J73"/>
  <c r="J72"/>
  <c r="J71"/>
  <c r="J70"/>
  <c r="L70" s="1"/>
  <c r="J69"/>
  <c r="J68"/>
  <c r="L68" s="1"/>
  <c r="J61"/>
  <c r="L61" s="1"/>
  <c r="J60"/>
  <c r="J59"/>
  <c r="J67"/>
  <c r="J66"/>
  <c r="J65"/>
  <c r="J64"/>
  <c r="J63"/>
  <c r="L65" s="1"/>
  <c r="J62"/>
  <c r="J58"/>
  <c r="J57"/>
  <c r="J56"/>
  <c r="J55"/>
  <c r="J54"/>
  <c r="L54" s="1"/>
  <c r="J53"/>
  <c r="J52"/>
  <c r="L52" s="1"/>
  <c r="J51"/>
  <c r="J50"/>
  <c r="J49"/>
  <c r="L49" s="1"/>
  <c r="H39"/>
  <c r="I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39" s="1"/>
  <c r="X84" i="6"/>
  <c r="X81"/>
  <c r="X79"/>
  <c r="X51"/>
  <c r="X16"/>
  <c r="U84"/>
  <c r="U81"/>
  <c r="U79"/>
  <c r="U51"/>
  <c r="U16"/>
  <c r="U85" s="1"/>
  <c r="T85"/>
  <c r="W79"/>
  <c r="W78"/>
  <c r="W51"/>
  <c r="W84"/>
  <c r="Y84" s="1"/>
  <c r="W77"/>
  <c r="W50"/>
  <c r="W16"/>
  <c r="W76"/>
  <c r="W49"/>
  <c r="W75"/>
  <c r="W74"/>
  <c r="W48"/>
  <c r="W73"/>
  <c r="W47"/>
  <c r="W72"/>
  <c r="W46"/>
  <c r="W45"/>
  <c r="W15"/>
  <c r="W14"/>
  <c r="W71"/>
  <c r="W44"/>
  <c r="W70"/>
  <c r="W43"/>
  <c r="W69"/>
  <c r="W42"/>
  <c r="W68"/>
  <c r="W41"/>
  <c r="W67"/>
  <c r="W40"/>
  <c r="W39"/>
  <c r="W66"/>
  <c r="W38"/>
  <c r="W13"/>
  <c r="W65"/>
  <c r="W37"/>
  <c r="W36"/>
  <c r="W35"/>
  <c r="W34"/>
  <c r="W12"/>
  <c r="W64"/>
  <c r="W63"/>
  <c r="W33"/>
  <c r="W32"/>
  <c r="W31"/>
  <c r="W30"/>
  <c r="W83"/>
  <c r="W62"/>
  <c r="W81"/>
  <c r="Y81" s="1"/>
  <c r="W61"/>
  <c r="W29"/>
  <c r="W28"/>
  <c r="W11"/>
  <c r="W60"/>
  <c r="W27"/>
  <c r="W10"/>
  <c r="W59"/>
  <c r="W80"/>
  <c r="W26"/>
  <c r="W9"/>
  <c r="W58"/>
  <c r="Y79" s="1"/>
  <c r="W25"/>
  <c r="W24"/>
  <c r="W57"/>
  <c r="W23"/>
  <c r="W56"/>
  <c r="W22"/>
  <c r="W55"/>
  <c r="W21"/>
  <c r="W20"/>
  <c r="W8"/>
  <c r="W54"/>
  <c r="W19"/>
  <c r="W53"/>
  <c r="W18"/>
  <c r="W82"/>
  <c r="W7"/>
  <c r="Y16" s="1"/>
  <c r="W52"/>
  <c r="W17"/>
  <c r="L157"/>
  <c r="H173"/>
  <c r="J164"/>
  <c r="L164" s="1"/>
  <c r="J172"/>
  <c r="J171"/>
  <c r="J170"/>
  <c r="J169"/>
  <c r="L172" s="1"/>
  <c r="J168"/>
  <c r="J167"/>
  <c r="J166"/>
  <c r="L166" s="1"/>
  <c r="J165"/>
  <c r="J161"/>
  <c r="L161" s="1"/>
  <c r="J163"/>
  <c r="J162"/>
  <c r="J160"/>
  <c r="J159"/>
  <c r="J158"/>
  <c r="J142"/>
  <c r="J141"/>
  <c r="L142" s="1"/>
  <c r="J137"/>
  <c r="L137" s="1"/>
  <c r="J157"/>
  <c r="J156"/>
  <c r="J155"/>
  <c r="L155" s="1"/>
  <c r="J154"/>
  <c r="J153"/>
  <c r="J152"/>
  <c r="J151"/>
  <c r="J150"/>
  <c r="J149"/>
  <c r="J148"/>
  <c r="J147"/>
  <c r="L147" s="1"/>
  <c r="J146"/>
  <c r="J145"/>
  <c r="J144"/>
  <c r="J143"/>
  <c r="L143" s="1"/>
  <c r="J127"/>
  <c r="J126"/>
  <c r="J125"/>
  <c r="J140"/>
  <c r="J139"/>
  <c r="J138"/>
  <c r="J136"/>
  <c r="J135"/>
  <c r="L135" s="1"/>
  <c r="J134"/>
  <c r="J133"/>
  <c r="J132"/>
  <c r="J131"/>
  <c r="J130"/>
  <c r="J129"/>
  <c r="J128"/>
  <c r="L128" s="1"/>
  <c r="J124"/>
  <c r="L127" s="1"/>
  <c r="J123"/>
  <c r="J122"/>
  <c r="J121"/>
  <c r="L121" s="1"/>
  <c r="J120"/>
  <c r="J119"/>
  <c r="J118"/>
  <c r="J117"/>
  <c r="J116"/>
  <c r="J115"/>
  <c r="J114"/>
  <c r="L114" s="1"/>
  <c r="J113"/>
  <c r="J112"/>
  <c r="J111"/>
  <c r="J110"/>
  <c r="L110" s="1"/>
  <c r="J109"/>
  <c r="J107"/>
  <c r="L107" s="1"/>
  <c r="J106"/>
  <c r="J105"/>
  <c r="J108"/>
  <c r="J104"/>
  <c r="L104" s="1"/>
  <c r="J103"/>
  <c r="L103" s="1"/>
  <c r="J102"/>
  <c r="J101"/>
  <c r="J100"/>
  <c r="J99"/>
  <c r="J98"/>
  <c r="J97"/>
  <c r="J96"/>
  <c r="J95"/>
  <c r="H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85" s="1"/>
  <c r="X82" i="5"/>
  <c r="X59"/>
  <c r="L56" i="10" l="1"/>
  <c r="L173" i="6"/>
  <c r="L81" i="7"/>
  <c r="Y31"/>
  <c r="J173" i="6"/>
  <c r="Y37" i="7"/>
  <c r="J11" i="9"/>
  <c r="W27" i="10"/>
  <c r="W85" i="6"/>
  <c r="Y51"/>
  <c r="Y85" s="1"/>
  <c r="Y18" i="7"/>
  <c r="J41" i="8"/>
  <c r="W25"/>
  <c r="J56" i="10"/>
  <c r="Y10"/>
  <c r="J81" i="7"/>
  <c r="W39"/>
  <c r="Y25" i="8"/>
  <c r="Y23"/>
  <c r="L35" i="9"/>
  <c r="U137" i="2"/>
  <c r="Y24" i="10"/>
  <c r="Y17"/>
  <c r="L21" i="9"/>
  <c r="L23"/>
  <c r="X10" i="5"/>
  <c r="U59"/>
  <c r="U82"/>
  <c r="T83"/>
  <c r="U10"/>
  <c r="U83" s="1"/>
  <c r="W82"/>
  <c r="W59"/>
  <c r="W81"/>
  <c r="W58"/>
  <c r="W57"/>
  <c r="W56"/>
  <c r="W55"/>
  <c r="W80"/>
  <c r="W54"/>
  <c r="W79"/>
  <c r="W53"/>
  <c r="W52"/>
  <c r="W51"/>
  <c r="W50"/>
  <c r="W49"/>
  <c r="W48"/>
  <c r="W78"/>
  <c r="W47"/>
  <c r="W46"/>
  <c r="W77"/>
  <c r="W76"/>
  <c r="W45"/>
  <c r="W44"/>
  <c r="W43"/>
  <c r="W42"/>
  <c r="W41"/>
  <c r="W40"/>
  <c r="W39"/>
  <c r="W38"/>
  <c r="W10"/>
  <c r="Y10" s="1"/>
  <c r="W37"/>
  <c r="W75"/>
  <c r="W36"/>
  <c r="W35"/>
  <c r="W74"/>
  <c r="W34"/>
  <c r="W73"/>
  <c r="W33"/>
  <c r="W32"/>
  <c r="W31"/>
  <c r="W72"/>
  <c r="W30"/>
  <c r="W71"/>
  <c r="W29"/>
  <c r="W70"/>
  <c r="W28"/>
  <c r="W69"/>
  <c r="W27"/>
  <c r="W26"/>
  <c r="W25"/>
  <c r="W24"/>
  <c r="W68"/>
  <c r="W9"/>
  <c r="W67"/>
  <c r="W23"/>
  <c r="W8"/>
  <c r="W66"/>
  <c r="W22"/>
  <c r="W21"/>
  <c r="W20"/>
  <c r="W65"/>
  <c r="W19"/>
  <c r="W64"/>
  <c r="W18"/>
  <c r="W7"/>
  <c r="W63"/>
  <c r="W17"/>
  <c r="W62"/>
  <c r="W16"/>
  <c r="W15"/>
  <c r="W61"/>
  <c r="W14"/>
  <c r="W13"/>
  <c r="W12"/>
  <c r="W60"/>
  <c r="Y82" s="1"/>
  <c r="W11"/>
  <c r="H169"/>
  <c r="J168"/>
  <c r="L168" s="1"/>
  <c r="J167"/>
  <c r="J166"/>
  <c r="L166" s="1"/>
  <c r="J165"/>
  <c r="J164"/>
  <c r="J162"/>
  <c r="L162" s="1"/>
  <c r="J161"/>
  <c r="J160"/>
  <c r="J159"/>
  <c r="J158"/>
  <c r="J157"/>
  <c r="J156"/>
  <c r="L156" s="1"/>
  <c r="J155"/>
  <c r="J154"/>
  <c r="L154" s="1"/>
  <c r="J153"/>
  <c r="J152"/>
  <c r="J151"/>
  <c r="J150"/>
  <c r="J163"/>
  <c r="L163" s="1"/>
  <c r="J149"/>
  <c r="L149" s="1"/>
  <c r="J148"/>
  <c r="J147"/>
  <c r="L147" s="1"/>
  <c r="J146"/>
  <c r="J145"/>
  <c r="J144"/>
  <c r="L144" s="1"/>
  <c r="J143"/>
  <c r="L143" s="1"/>
  <c r="J142"/>
  <c r="J141"/>
  <c r="J140"/>
  <c r="L140" s="1"/>
  <c r="J139"/>
  <c r="J138"/>
  <c r="J137"/>
  <c r="L137" s="1"/>
  <c r="J136"/>
  <c r="J135"/>
  <c r="J134"/>
  <c r="J133"/>
  <c r="J132"/>
  <c r="L132" s="1"/>
  <c r="J131"/>
  <c r="J130"/>
  <c r="J129"/>
  <c r="J128"/>
  <c r="J127"/>
  <c r="L127" s="1"/>
  <c r="J126"/>
  <c r="J125"/>
  <c r="J124"/>
  <c r="J123"/>
  <c r="J122"/>
  <c r="J121"/>
  <c r="J120"/>
  <c r="J119"/>
  <c r="L119" s="1"/>
  <c r="J118"/>
  <c r="J117"/>
  <c r="J116"/>
  <c r="J115"/>
  <c r="J114"/>
  <c r="J113"/>
  <c r="L113" s="1"/>
  <c r="J112"/>
  <c r="J111"/>
  <c r="J110"/>
  <c r="J109"/>
  <c r="J108"/>
  <c r="J107"/>
  <c r="J106"/>
  <c r="J105"/>
  <c r="J104"/>
  <c r="L104" s="1"/>
  <c r="J103"/>
  <c r="J102"/>
  <c r="J101"/>
  <c r="J100"/>
  <c r="J99"/>
  <c r="J98"/>
  <c r="J97"/>
  <c r="J96"/>
  <c r="J95"/>
  <c r="J94"/>
  <c r="L94" s="1"/>
  <c r="L169" s="1"/>
  <c r="J93"/>
  <c r="J169" s="1"/>
  <c r="H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83" s="1"/>
  <c r="X70" i="4"/>
  <c r="X68"/>
  <c r="X67"/>
  <c r="X51"/>
  <c r="X18"/>
  <c r="U70"/>
  <c r="U68"/>
  <c r="U67"/>
  <c r="U18"/>
  <c r="U71" s="1"/>
  <c r="U51"/>
  <c r="T71"/>
  <c r="W67"/>
  <c r="W51"/>
  <c r="W18"/>
  <c r="W66"/>
  <c r="W50"/>
  <c r="W17"/>
  <c r="W65"/>
  <c r="W49"/>
  <c r="W64"/>
  <c r="W48"/>
  <c r="W63"/>
  <c r="W47"/>
  <c r="W46"/>
  <c r="W16"/>
  <c r="W62"/>
  <c r="W45"/>
  <c r="W61"/>
  <c r="W44"/>
  <c r="W43"/>
  <c r="W42"/>
  <c r="W15"/>
  <c r="W41"/>
  <c r="W40"/>
  <c r="W14"/>
  <c r="W60"/>
  <c r="W39"/>
  <c r="W13"/>
  <c r="W59"/>
  <c r="W38"/>
  <c r="W37"/>
  <c r="W36"/>
  <c r="W35"/>
  <c r="W12"/>
  <c r="W58"/>
  <c r="W34"/>
  <c r="W33"/>
  <c r="W32"/>
  <c r="W11"/>
  <c r="W31"/>
  <c r="W70"/>
  <c r="Y70" s="1"/>
  <c r="W30"/>
  <c r="W29"/>
  <c r="W10"/>
  <c r="W57"/>
  <c r="W28"/>
  <c r="W56"/>
  <c r="W27"/>
  <c r="W26"/>
  <c r="W69"/>
  <c r="W55"/>
  <c r="W54"/>
  <c r="W25"/>
  <c r="W9"/>
  <c r="W53"/>
  <c r="W68"/>
  <c r="Y68" s="1"/>
  <c r="W24"/>
  <c r="W8"/>
  <c r="W52"/>
  <c r="Y67" s="1"/>
  <c r="W23"/>
  <c r="W22"/>
  <c r="W21"/>
  <c r="W20"/>
  <c r="W7"/>
  <c r="Y18" s="1"/>
  <c r="W19"/>
  <c r="H144"/>
  <c r="J108"/>
  <c r="L108" s="1"/>
  <c r="J107"/>
  <c r="J106"/>
  <c r="J105"/>
  <c r="J143"/>
  <c r="L143" s="1"/>
  <c r="J142"/>
  <c r="J141"/>
  <c r="J140"/>
  <c r="J139"/>
  <c r="J138"/>
  <c r="J137"/>
  <c r="J136"/>
  <c r="J135"/>
  <c r="L135" s="1"/>
  <c r="J134"/>
  <c r="J133"/>
  <c r="J132"/>
  <c r="J131"/>
  <c r="L131" s="1"/>
  <c r="J130"/>
  <c r="L130" s="1"/>
  <c r="J129"/>
  <c r="J128"/>
  <c r="J127"/>
  <c r="J126"/>
  <c r="J125"/>
  <c r="L125" s="1"/>
  <c r="J124"/>
  <c r="J123"/>
  <c r="L123" s="1"/>
  <c r="J122"/>
  <c r="J121"/>
  <c r="J120"/>
  <c r="J119"/>
  <c r="J118"/>
  <c r="J117"/>
  <c r="L117" s="1"/>
  <c r="J116"/>
  <c r="J115"/>
  <c r="J114"/>
  <c r="J113"/>
  <c r="L113" s="1"/>
  <c r="J112"/>
  <c r="J104"/>
  <c r="J103"/>
  <c r="J111"/>
  <c r="L111" s="1"/>
  <c r="J110"/>
  <c r="J109"/>
  <c r="J102"/>
  <c r="L102" s="1"/>
  <c r="J101"/>
  <c r="L101" s="1"/>
  <c r="J100"/>
  <c r="J99"/>
  <c r="L99" s="1"/>
  <c r="J98"/>
  <c r="J97"/>
  <c r="J96"/>
  <c r="L96" s="1"/>
  <c r="J95"/>
  <c r="J94"/>
  <c r="J93"/>
  <c r="L93" s="1"/>
  <c r="J92"/>
  <c r="J91"/>
  <c r="J90"/>
  <c r="J89"/>
  <c r="J88"/>
  <c r="L88" s="1"/>
  <c r="J87"/>
  <c r="L87" s="1"/>
  <c r="J86"/>
  <c r="J85"/>
  <c r="J84"/>
  <c r="L84" s="1"/>
  <c r="J83"/>
  <c r="J82"/>
  <c r="J81"/>
  <c r="L81" s="1"/>
  <c r="J80"/>
  <c r="J144" s="1"/>
  <c r="H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71" s="1"/>
  <c r="X26" i="3"/>
  <c r="X25"/>
  <c r="X22"/>
  <c r="X19"/>
  <c r="U26"/>
  <c r="U25"/>
  <c r="U22"/>
  <c r="U19"/>
  <c r="U27" s="1"/>
  <c r="V27"/>
  <c r="T27"/>
  <c r="W19"/>
  <c r="W18"/>
  <c r="W25"/>
  <c r="Y25" s="1"/>
  <c r="W24"/>
  <c r="W22"/>
  <c r="Y22" s="1"/>
  <c r="W21"/>
  <c r="W17"/>
  <c r="W26"/>
  <c r="Y26" s="1"/>
  <c r="W16"/>
  <c r="W15"/>
  <c r="W14"/>
  <c r="W13"/>
  <c r="W12"/>
  <c r="W23"/>
  <c r="W20"/>
  <c r="W11"/>
  <c r="W10"/>
  <c r="W9"/>
  <c r="W8"/>
  <c r="W27" s="1"/>
  <c r="I57"/>
  <c r="H57"/>
  <c r="J56"/>
  <c r="L56" s="1"/>
  <c r="J55"/>
  <c r="J54"/>
  <c r="J53"/>
  <c r="J52"/>
  <c r="J51"/>
  <c r="L51" s="1"/>
  <c r="J50"/>
  <c r="J49"/>
  <c r="L49" s="1"/>
  <c r="J48"/>
  <c r="J47"/>
  <c r="J46"/>
  <c r="L46" s="1"/>
  <c r="J45"/>
  <c r="J44"/>
  <c r="J43"/>
  <c r="L43" s="1"/>
  <c r="J42"/>
  <c r="J41"/>
  <c r="L41" s="1"/>
  <c r="J40"/>
  <c r="J39"/>
  <c r="L39" s="1"/>
  <c r="J38"/>
  <c r="J57" s="1"/>
  <c r="H27"/>
  <c r="I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27" s="1"/>
  <c r="L57" l="1"/>
  <c r="L144" i="4"/>
  <c r="W83" i="5"/>
  <c r="Y59"/>
  <c r="Y83" s="1"/>
  <c r="W71" i="4"/>
  <c r="Y51"/>
  <c r="Y71" s="1"/>
  <c r="Y19" i="3"/>
  <c r="Y27" s="1"/>
  <c r="Y27" i="10"/>
  <c r="Y39" i="7"/>
  <c r="L24" i="9"/>
  <c r="U539" i="1"/>
  <c r="U461"/>
  <c r="U460"/>
  <c r="U381"/>
  <c r="U380"/>
  <c r="U379"/>
  <c r="U378"/>
  <c r="U377"/>
  <c r="U538"/>
  <c r="U537"/>
  <c r="U536"/>
  <c r="U535"/>
  <c r="U534"/>
  <c r="U533"/>
  <c r="U321"/>
  <c r="U571"/>
  <c r="U586"/>
  <c r="U585"/>
  <c r="U582"/>
  <c r="U320"/>
  <c r="U319"/>
  <c r="U376"/>
  <c r="U375"/>
  <c r="U374"/>
  <c r="U318"/>
  <c r="U317"/>
  <c r="U459"/>
  <c r="U458"/>
  <c r="U457"/>
  <c r="U532"/>
  <c r="U531"/>
  <c r="U530"/>
  <c r="U373"/>
  <c r="U372"/>
  <c r="U371"/>
  <c r="U370"/>
  <c r="U529"/>
  <c r="U528"/>
  <c r="U369"/>
  <c r="U456"/>
  <c r="U316"/>
  <c r="U315"/>
  <c r="U455"/>
  <c r="U454"/>
  <c r="U453"/>
  <c r="U452"/>
  <c r="U451"/>
  <c r="U368"/>
  <c r="U367"/>
  <c r="U366"/>
  <c r="U527"/>
  <c r="U526"/>
  <c r="U525"/>
  <c r="U524"/>
  <c r="U523"/>
  <c r="U522"/>
  <c r="U365"/>
  <c r="U364"/>
  <c r="U570"/>
  <c r="U450"/>
  <c r="U449"/>
  <c r="U448"/>
  <c r="U447"/>
  <c r="U521"/>
  <c r="U520"/>
  <c r="U363"/>
  <c r="U362"/>
  <c r="U314"/>
  <c r="U313"/>
  <c r="U312"/>
  <c r="U574"/>
  <c r="U569"/>
  <c r="U581"/>
  <c r="U446"/>
  <c r="U445"/>
  <c r="U444"/>
  <c r="U443"/>
  <c r="U519"/>
  <c r="U518"/>
  <c r="U517"/>
  <c r="U516"/>
  <c r="U515"/>
  <c r="U514"/>
  <c r="U513"/>
  <c r="U512"/>
  <c r="U568"/>
  <c r="U567"/>
  <c r="U566"/>
  <c r="U442"/>
  <c r="U441"/>
  <c r="U440"/>
  <c r="U565"/>
  <c r="U361"/>
  <c r="U360"/>
  <c r="U511"/>
  <c r="U510"/>
  <c r="U564"/>
  <c r="U359"/>
  <c r="U358"/>
  <c r="U357"/>
  <c r="U356"/>
  <c r="U509"/>
  <c r="U508"/>
  <c r="U311"/>
  <c r="U439"/>
  <c r="U563"/>
  <c r="U562"/>
  <c r="U310"/>
  <c r="U309"/>
  <c r="U438"/>
  <c r="U355"/>
  <c r="U354"/>
  <c r="U353"/>
  <c r="U507"/>
  <c r="U352"/>
  <c r="U437"/>
  <c r="U506"/>
  <c r="U505"/>
  <c r="U504"/>
  <c r="U503"/>
  <c r="U502"/>
  <c r="U501"/>
  <c r="U561"/>
  <c r="U560"/>
  <c r="U351"/>
  <c r="U436"/>
  <c r="U350"/>
  <c r="U349"/>
  <c r="U348"/>
  <c r="U435"/>
  <c r="U434"/>
  <c r="U500"/>
  <c r="U347"/>
  <c r="U346"/>
  <c r="U345"/>
  <c r="U433"/>
  <c r="U432"/>
  <c r="U431"/>
  <c r="U499"/>
  <c r="U580"/>
  <c r="U579"/>
  <c r="U559"/>
  <c r="U385"/>
  <c r="U384"/>
  <c r="U383"/>
  <c r="U382"/>
  <c r="U498"/>
  <c r="U497"/>
  <c r="U496"/>
  <c r="U495"/>
  <c r="U494"/>
  <c r="U493"/>
  <c r="U558"/>
  <c r="U557"/>
  <c r="U556"/>
  <c r="U555"/>
  <c r="U554"/>
  <c r="U430"/>
  <c r="U429"/>
  <c r="U428"/>
  <c r="U427"/>
  <c r="U426"/>
  <c r="U492"/>
  <c r="U308"/>
  <c r="U307"/>
  <c r="U344"/>
  <c r="U491"/>
  <c r="U490"/>
  <c r="U489"/>
  <c r="U343"/>
  <c r="U342"/>
  <c r="U425"/>
  <c r="U424"/>
  <c r="U423"/>
  <c r="U422"/>
  <c r="U421"/>
  <c r="U553"/>
  <c r="U552"/>
  <c r="U341"/>
  <c r="U551"/>
  <c r="U550"/>
  <c r="U573"/>
  <c r="U578"/>
  <c r="U577"/>
  <c r="U340"/>
  <c r="U339"/>
  <c r="U488"/>
  <c r="U487"/>
  <c r="U486"/>
  <c r="U485"/>
  <c r="U484"/>
  <c r="U483"/>
  <c r="U482"/>
  <c r="U306"/>
  <c r="U305"/>
  <c r="U338"/>
  <c r="U337"/>
  <c r="U336"/>
  <c r="U549"/>
  <c r="U548"/>
  <c r="U547"/>
  <c r="U546"/>
  <c r="U420"/>
  <c r="U419"/>
  <c r="U418"/>
  <c r="U417"/>
  <c r="U416"/>
  <c r="U415"/>
  <c r="U414"/>
  <c r="U413"/>
  <c r="U481"/>
  <c r="U480"/>
  <c r="U479"/>
  <c r="U584"/>
  <c r="U583"/>
  <c r="U545"/>
  <c r="U544"/>
  <c r="U335"/>
  <c r="U334"/>
  <c r="U333"/>
  <c r="U332"/>
  <c r="U331"/>
  <c r="U478"/>
  <c r="U412"/>
  <c r="U411"/>
  <c r="U410"/>
  <c r="U409"/>
  <c r="U408"/>
  <c r="U407"/>
  <c r="U330"/>
  <c r="U477"/>
  <c r="U476"/>
  <c r="U475"/>
  <c r="U329"/>
  <c r="U328"/>
  <c r="U327"/>
  <c r="U406"/>
  <c r="U405"/>
  <c r="U404"/>
  <c r="U403"/>
  <c r="U402"/>
  <c r="U401"/>
  <c r="U400"/>
  <c r="U399"/>
  <c r="U398"/>
  <c r="U474"/>
  <c r="U473"/>
  <c r="U472"/>
  <c r="U543"/>
  <c r="U576"/>
  <c r="U304"/>
  <c r="U303"/>
  <c r="U542"/>
  <c r="U541"/>
  <c r="U326"/>
  <c r="U471"/>
  <c r="U325"/>
  <c r="U324"/>
  <c r="U397"/>
  <c r="U396"/>
  <c r="U395"/>
  <c r="U394"/>
  <c r="U393"/>
  <c r="U392"/>
  <c r="U391"/>
  <c r="U390"/>
  <c r="U389"/>
  <c r="U388"/>
  <c r="U470"/>
  <c r="U469"/>
  <c r="U468"/>
  <c r="U467"/>
  <c r="U466"/>
  <c r="U465"/>
  <c r="U464"/>
  <c r="U463"/>
  <c r="U462"/>
  <c r="U387"/>
  <c r="U575"/>
  <c r="U540"/>
  <c r="U572"/>
  <c r="U386"/>
  <c r="U323"/>
  <c r="U322"/>
  <c r="G587"/>
  <c r="I586"/>
  <c r="I584"/>
  <c r="I576"/>
  <c r="I573"/>
  <c r="I559"/>
  <c r="I558"/>
  <c r="I555"/>
  <c r="I547"/>
  <c r="I543"/>
  <c r="I541"/>
  <c r="I540"/>
  <c r="I535"/>
  <c r="I527"/>
  <c r="I526"/>
  <c r="I525"/>
  <c r="I524"/>
  <c r="I523"/>
  <c r="I522"/>
  <c r="I511"/>
  <c r="I510"/>
  <c r="I585"/>
  <c r="I583"/>
  <c r="I582"/>
  <c r="I581"/>
  <c r="I580"/>
  <c r="I579"/>
  <c r="I578"/>
  <c r="I577"/>
  <c r="I575"/>
  <c r="I574"/>
  <c r="I572"/>
  <c r="I571"/>
  <c r="I570"/>
  <c r="I569"/>
  <c r="I568"/>
  <c r="I567"/>
  <c r="I566"/>
  <c r="I565"/>
  <c r="I564"/>
  <c r="I563"/>
  <c r="I562"/>
  <c r="I561"/>
  <c r="I560"/>
  <c r="I557"/>
  <c r="I556"/>
  <c r="I554"/>
  <c r="I553"/>
  <c r="I552"/>
  <c r="I551"/>
  <c r="I550"/>
  <c r="I549"/>
  <c r="I548"/>
  <c r="I546"/>
  <c r="I545"/>
  <c r="I544"/>
  <c r="I542"/>
  <c r="I539"/>
  <c r="I538"/>
  <c r="I537"/>
  <c r="I536"/>
  <c r="I534"/>
  <c r="I530"/>
  <c r="I529"/>
  <c r="I528"/>
  <c r="I521"/>
  <c r="I520"/>
  <c r="I519"/>
  <c r="I518"/>
  <c r="I517"/>
  <c r="I516"/>
  <c r="I515"/>
  <c r="I514"/>
  <c r="I513"/>
  <c r="I512"/>
  <c r="I532"/>
  <c r="I531"/>
  <c r="I506"/>
  <c r="I504"/>
  <c r="I502"/>
  <c r="I496"/>
  <c r="I491"/>
  <c r="I482"/>
  <c r="I477"/>
  <c r="I473"/>
  <c r="I471"/>
  <c r="I465"/>
  <c r="I461"/>
  <c r="I457"/>
  <c r="I456"/>
  <c r="I455"/>
  <c r="I451"/>
  <c r="I449"/>
  <c r="I533"/>
  <c r="I509"/>
  <c r="I508"/>
  <c r="I507"/>
  <c r="I505"/>
  <c r="I503"/>
  <c r="I501"/>
  <c r="I500"/>
  <c r="I499"/>
  <c r="I498"/>
  <c r="I497"/>
  <c r="I495"/>
  <c r="I494"/>
  <c r="I493"/>
  <c r="I492"/>
  <c r="I490"/>
  <c r="I489"/>
  <c r="I488"/>
  <c r="I487"/>
  <c r="I486"/>
  <c r="I483"/>
  <c r="I481"/>
  <c r="I480"/>
  <c r="I479"/>
  <c r="I478"/>
  <c r="I476"/>
  <c r="I475"/>
  <c r="I474"/>
  <c r="I472"/>
  <c r="I467"/>
  <c r="I466"/>
  <c r="I464"/>
  <c r="I463"/>
  <c r="I462"/>
  <c r="I460"/>
  <c r="I459"/>
  <c r="I458"/>
  <c r="I454"/>
  <c r="I453"/>
  <c r="I452"/>
  <c r="I450"/>
  <c r="I485"/>
  <c r="I484"/>
  <c r="I448"/>
  <c r="I437"/>
  <c r="I436"/>
  <c r="I427"/>
  <c r="I425"/>
  <c r="I424"/>
  <c r="I419"/>
  <c r="I414"/>
  <c r="I413"/>
  <c r="I412"/>
  <c r="I418"/>
  <c r="I398"/>
  <c r="I394"/>
  <c r="I384"/>
  <c r="I382"/>
  <c r="I380"/>
  <c r="I378"/>
  <c r="I377"/>
  <c r="I447"/>
  <c r="I446"/>
  <c r="I445"/>
  <c r="I444"/>
  <c r="I443"/>
  <c r="I442"/>
  <c r="I441"/>
  <c r="I440"/>
  <c r="I439"/>
  <c r="I438"/>
  <c r="I431"/>
  <c r="I430"/>
  <c r="I429"/>
  <c r="I428"/>
  <c r="I426"/>
  <c r="I470"/>
  <c r="I469"/>
  <c r="I468"/>
  <c r="I420"/>
  <c r="I415"/>
  <c r="I410"/>
  <c r="I411"/>
  <c r="I402"/>
  <c r="I401"/>
  <c r="I400"/>
  <c r="I399"/>
  <c r="I397"/>
  <c r="I396"/>
  <c r="I395"/>
  <c r="I391"/>
  <c r="I388"/>
  <c r="I383"/>
  <c r="I381"/>
  <c r="I379"/>
  <c r="I434"/>
  <c r="I433"/>
  <c r="I432"/>
  <c r="I435"/>
  <c r="I423"/>
  <c r="I422"/>
  <c r="I421"/>
  <c r="I417"/>
  <c r="I416"/>
  <c r="I409"/>
  <c r="I408"/>
  <c r="I407"/>
  <c r="I406"/>
  <c r="I405"/>
  <c r="I404"/>
  <c r="I403"/>
  <c r="I393"/>
  <c r="I392"/>
  <c r="I390"/>
  <c r="I389"/>
  <c r="I387"/>
  <c r="I386"/>
  <c r="I385"/>
  <c r="I374"/>
  <c r="I364"/>
  <c r="I363"/>
  <c r="I362"/>
  <c r="I358"/>
  <c r="I355"/>
  <c r="I354"/>
  <c r="I347"/>
  <c r="I346"/>
  <c r="I344"/>
  <c r="I340"/>
  <c r="I331"/>
  <c r="I326"/>
  <c r="I323"/>
  <c r="I321"/>
  <c r="I320"/>
  <c r="I319"/>
  <c r="I316"/>
  <c r="I314"/>
  <c r="I310"/>
  <c r="I305"/>
  <c r="I376"/>
  <c r="I375"/>
  <c r="I361"/>
  <c r="I360"/>
  <c r="I369"/>
  <c r="I368"/>
  <c r="I359"/>
  <c r="I357"/>
  <c r="I356"/>
  <c r="I350"/>
  <c r="I349"/>
  <c r="I348"/>
  <c r="I345"/>
  <c r="I341"/>
  <c r="I339"/>
  <c r="I334"/>
  <c r="I333"/>
  <c r="I332"/>
  <c r="I329"/>
  <c r="I328"/>
  <c r="I327"/>
  <c r="I325"/>
  <c r="I324"/>
  <c r="I322"/>
  <c r="I318"/>
  <c r="I317"/>
  <c r="I315"/>
  <c r="I313"/>
  <c r="I312"/>
  <c r="I311"/>
  <c r="I309"/>
  <c r="I367"/>
  <c r="I366"/>
  <c r="I365"/>
  <c r="I371"/>
  <c r="I370"/>
  <c r="I373"/>
  <c r="I372"/>
  <c r="I336"/>
  <c r="I335"/>
  <c r="I338"/>
  <c r="I337"/>
  <c r="I353"/>
  <c r="I352"/>
  <c r="I351"/>
  <c r="I330"/>
  <c r="I343"/>
  <c r="I342"/>
  <c r="I307"/>
  <c r="I306"/>
  <c r="I304"/>
  <c r="I303"/>
  <c r="I308"/>
  <c r="G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64" i="2"/>
  <c r="I272" i="1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63" i="2"/>
  <c r="I62"/>
  <c r="I61"/>
  <c r="I60"/>
  <c r="I59"/>
  <c r="I218" i="1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58" i="2"/>
  <c r="I57"/>
  <c r="I200" i="1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56" i="2"/>
  <c r="I55"/>
  <c r="I54"/>
  <c r="I53"/>
  <c r="I159" i="1"/>
  <c r="I158"/>
  <c r="I52" i="2"/>
  <c r="I51"/>
  <c r="I157" i="1"/>
  <c r="I156"/>
  <c r="I155"/>
  <c r="I154"/>
  <c r="I153"/>
  <c r="I152"/>
  <c r="I50" i="2"/>
  <c r="I151" i="1"/>
  <c r="I150"/>
  <c r="I149"/>
  <c r="I148"/>
  <c r="I147"/>
  <c r="I146"/>
  <c r="I145"/>
  <c r="I144"/>
  <c r="I143"/>
  <c r="I142"/>
  <c r="I141"/>
  <c r="I140"/>
  <c r="I49" i="2"/>
  <c r="I139" i="1"/>
  <c r="I138"/>
  <c r="I137"/>
  <c r="I136"/>
  <c r="I135"/>
  <c r="I134"/>
  <c r="I133"/>
  <c r="I132"/>
  <c r="I131"/>
  <c r="I130"/>
  <c r="I129"/>
  <c r="I128"/>
  <c r="I127"/>
  <c r="I126"/>
  <c r="I125"/>
  <c r="I48" i="2"/>
  <c r="I47"/>
  <c r="I46"/>
  <c r="I124" i="1"/>
  <c r="I123"/>
  <c r="I122"/>
  <c r="I121"/>
  <c r="I120"/>
  <c r="I119"/>
  <c r="I118"/>
  <c r="I45" i="2"/>
  <c r="I44"/>
  <c r="I43"/>
  <c r="I42"/>
  <c r="I41"/>
  <c r="I40"/>
  <c r="U587" i="1" l="1"/>
  <c r="I587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3"/>
  <c r="I61"/>
  <c r="I55"/>
  <c r="I53"/>
  <c r="I49"/>
  <c r="I47"/>
  <c r="I45"/>
  <c r="I38"/>
  <c r="I26"/>
  <c r="I23"/>
  <c r="I17"/>
  <c r="I15"/>
  <c r="I13"/>
  <c r="I39" i="2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65" i="1"/>
  <c r="I64"/>
  <c r="I62"/>
  <c r="I60"/>
  <c r="I59"/>
  <c r="I58"/>
  <c r="I57"/>
  <c r="I56"/>
  <c r="I54"/>
  <c r="I52"/>
  <c r="I51"/>
  <c r="I50"/>
  <c r="I48"/>
  <c r="I46"/>
  <c r="I44"/>
  <c r="I43"/>
  <c r="I42"/>
  <c r="I41"/>
  <c r="I40"/>
  <c r="I39"/>
  <c r="I37"/>
  <c r="I36"/>
  <c r="I35"/>
  <c r="I34"/>
  <c r="I33"/>
  <c r="I32"/>
  <c r="I31"/>
  <c r="I30"/>
  <c r="I29"/>
  <c r="I28"/>
  <c r="I27"/>
  <c r="I25"/>
  <c r="I24"/>
  <c r="I22"/>
  <c r="I21"/>
  <c r="I20"/>
  <c r="I19"/>
  <c r="I18"/>
  <c r="I16"/>
  <c r="I14"/>
  <c r="I12"/>
  <c r="I11"/>
  <c r="I10"/>
  <c r="I9"/>
  <c r="I293" s="1"/>
</calcChain>
</file>

<file path=xl/sharedStrings.xml><?xml version="1.0" encoding="utf-8"?>
<sst xmlns="http://schemas.openxmlformats.org/spreadsheetml/2006/main" count="9920" uniqueCount="580">
  <si>
    <t>Cantidad</t>
  </si>
  <si>
    <t>Fecha</t>
  </si>
  <si>
    <t>N° Fact</t>
  </si>
  <si>
    <t>N° Remisión</t>
  </si>
  <si>
    <t xml:space="preserve"> Clientes</t>
  </si>
  <si>
    <t>Descripción</t>
  </si>
  <si>
    <t>Litros</t>
  </si>
  <si>
    <t>Precio</t>
  </si>
  <si>
    <t>Importes</t>
  </si>
  <si>
    <t>Servicios</t>
  </si>
  <si>
    <t>San Luis SA</t>
  </si>
  <si>
    <t>Rosa Isabel Canale</t>
  </si>
  <si>
    <t>Beraf SA</t>
  </si>
  <si>
    <t>Alcosur SA</t>
  </si>
  <si>
    <t>Nafta Unica 90</t>
  </si>
  <si>
    <t>Juan Roa Benitez</t>
  </si>
  <si>
    <t>Nafta Eco Sol 85</t>
  </si>
  <si>
    <t>Celso Vargas Medina</t>
  </si>
  <si>
    <t>Vargas Medina SA</t>
  </si>
  <si>
    <t>Petropar</t>
  </si>
  <si>
    <t>001-007-800</t>
  </si>
  <si>
    <t>N° Rem.</t>
  </si>
  <si>
    <t>Proveedor</t>
  </si>
  <si>
    <t>Diesel Tipo III</t>
  </si>
  <si>
    <t xml:space="preserve">Nafta Especial </t>
  </si>
  <si>
    <t>001-001-3939</t>
  </si>
  <si>
    <t>001-001-3254</t>
  </si>
  <si>
    <t>Diesel comun Tipo III</t>
  </si>
  <si>
    <t>001-001-3935</t>
  </si>
  <si>
    <t>001-001-3249</t>
  </si>
  <si>
    <t>001-001-3937</t>
  </si>
  <si>
    <t>001-001-3252</t>
  </si>
  <si>
    <t>001-001-3938</t>
  </si>
  <si>
    <t>001-001-3253</t>
  </si>
  <si>
    <t>002-001-17132</t>
  </si>
  <si>
    <t>Gasoil</t>
  </si>
  <si>
    <t>002-001-17187</t>
  </si>
  <si>
    <t>Nafta Eco 85</t>
  </si>
  <si>
    <t>001-001-3967</t>
  </si>
  <si>
    <t>001-001-3281</t>
  </si>
  <si>
    <t>001-001-3956</t>
  </si>
  <si>
    <t>001-001-3270</t>
  </si>
  <si>
    <t>001-007-878</t>
  </si>
  <si>
    <t>Nafta Economica</t>
  </si>
  <si>
    <t>001-001-3973</t>
  </si>
  <si>
    <t>001-001-3287</t>
  </si>
  <si>
    <t>001-007-846</t>
  </si>
  <si>
    <t>Monte Alegre SA</t>
  </si>
  <si>
    <t>001-001-3962</t>
  </si>
  <si>
    <t>001-001-3276</t>
  </si>
  <si>
    <t>001-001-3963</t>
  </si>
  <si>
    <t>001-001-3277</t>
  </si>
  <si>
    <t>001-001-3960</t>
  </si>
  <si>
    <t>001-001-3274</t>
  </si>
  <si>
    <t>001-001-3961</t>
  </si>
  <si>
    <t>001-001-3275</t>
  </si>
  <si>
    <t>001-007-921</t>
  </si>
  <si>
    <t>Diesel Tipo I - Premium</t>
  </si>
  <si>
    <t>001-001-3989</t>
  </si>
  <si>
    <t>001-001-3303</t>
  </si>
  <si>
    <t>Silvino Ortiz</t>
  </si>
  <si>
    <t>001-001-3988</t>
  </si>
  <si>
    <t>001-001-3302</t>
  </si>
  <si>
    <t>001-001-3986</t>
  </si>
  <si>
    <t>001-001-3300</t>
  </si>
  <si>
    <t>Diesel Solium</t>
  </si>
  <si>
    <t>001-001-1754</t>
  </si>
  <si>
    <t>TLP SA</t>
  </si>
  <si>
    <t>Nafta Economica TLP 85 Octanos</t>
  </si>
  <si>
    <t>Nafta Normal TLP 90 Octanos</t>
  </si>
  <si>
    <t>Nafta Super TLP 95 Octanos</t>
  </si>
  <si>
    <t xml:space="preserve">Diesel Tipo 3  TLP </t>
  </si>
  <si>
    <t>001-001-3940</t>
  </si>
  <si>
    <t>001-001-3251</t>
  </si>
  <si>
    <t>001-001-3942</t>
  </si>
  <si>
    <t>001-001-3256</t>
  </si>
  <si>
    <t>Nafta Super 95</t>
  </si>
  <si>
    <t>001-001-3944</t>
  </si>
  <si>
    <t>001-001-3258</t>
  </si>
  <si>
    <t>001-001-3946</t>
  </si>
  <si>
    <t>001-001-3260</t>
  </si>
  <si>
    <t>001-001-3950</t>
  </si>
  <si>
    <t>001-001-3264</t>
  </si>
  <si>
    <t>001-001-3952</t>
  </si>
  <si>
    <t>001-001-3266</t>
  </si>
  <si>
    <t>001-001-3954</t>
  </si>
  <si>
    <t>001-001-3268</t>
  </si>
  <si>
    <t>001-001-3955</t>
  </si>
  <si>
    <t>001-001-3269</t>
  </si>
  <si>
    <t>001-001-3958</t>
  </si>
  <si>
    <t>001-001-3272</t>
  </si>
  <si>
    <t>001-001-3959</t>
  </si>
  <si>
    <t>001-001-3273</t>
  </si>
  <si>
    <t>001-001-3964</t>
  </si>
  <si>
    <t>001-001-3278</t>
  </si>
  <si>
    <t>001-001-3966</t>
  </si>
  <si>
    <t>001-001-3280</t>
  </si>
  <si>
    <t>001-001-3969</t>
  </si>
  <si>
    <t>001-001-3283</t>
  </si>
  <si>
    <t>001-001-3972</t>
  </si>
  <si>
    <t>001-001-3286</t>
  </si>
  <si>
    <t>001-001-3977</t>
  </si>
  <si>
    <t>001-001-3291</t>
  </si>
  <si>
    <t>001-001-3978</t>
  </si>
  <si>
    <t>001-001-3292</t>
  </si>
  <si>
    <t>001-001-3980</t>
  </si>
  <si>
    <t>001-001-3294</t>
  </si>
  <si>
    <t>001-001-3987</t>
  </si>
  <si>
    <t>001-001-3301</t>
  </si>
  <si>
    <t>001-001-3981</t>
  </si>
  <si>
    <t>001-001-3295</t>
  </si>
  <si>
    <t>001-001-3982</t>
  </si>
  <si>
    <t>001-001-3296</t>
  </si>
  <si>
    <t>001-001-3991</t>
  </si>
  <si>
    <t>001-001-3305</t>
  </si>
  <si>
    <t>001-001-1755</t>
  </si>
  <si>
    <t>001-001-3936</t>
  </si>
  <si>
    <t>001-001-3250</t>
  </si>
  <si>
    <t>001-001-3941</t>
  </si>
  <si>
    <t>001-001-3255</t>
  </si>
  <si>
    <t>001-001-3943</t>
  </si>
  <si>
    <t>001-001-3257</t>
  </si>
  <si>
    <t>001-001-3945</t>
  </si>
  <si>
    <t>001-001-3259</t>
  </si>
  <si>
    <t>001-001-3947</t>
  </si>
  <si>
    <t>001-001-3261</t>
  </si>
  <si>
    <t>001-001-3948</t>
  </si>
  <si>
    <t>001-001-3262</t>
  </si>
  <si>
    <t>001-001-3949</t>
  </si>
  <si>
    <t>001-001-3263</t>
  </si>
  <si>
    <t>001-001-3951</t>
  </si>
  <si>
    <t>001-001-3265</t>
  </si>
  <si>
    <t>001-001-3953</t>
  </si>
  <si>
    <t>001-001-3267</t>
  </si>
  <si>
    <t>001-001-3957</t>
  </si>
  <si>
    <t>001-001-3271</t>
  </si>
  <si>
    <t>001-001-3965</t>
  </si>
  <si>
    <t>001-001-3279</t>
  </si>
  <si>
    <t>001-001-3968</t>
  </si>
  <si>
    <t>001-001-3282</t>
  </si>
  <si>
    <t>001-001-3970</t>
  </si>
  <si>
    <t>001-001-3284</t>
  </si>
  <si>
    <t>001-001-3971</t>
  </si>
  <si>
    <t>001-001-3285</t>
  </si>
  <si>
    <t>001-001-3975</t>
  </si>
  <si>
    <t>001-001-3289</t>
  </si>
  <si>
    <t>001-001-3976</t>
  </si>
  <si>
    <t>001-001-3290</t>
  </si>
  <si>
    <t>001-001-3979</t>
  </si>
  <si>
    <t>001-001-3293</t>
  </si>
  <si>
    <t>001-001-3983</t>
  </si>
  <si>
    <t>001-001-3297</t>
  </si>
  <si>
    <t>001-001-3984</t>
  </si>
  <si>
    <t>001-001-3298</t>
  </si>
  <si>
    <t>001-001-3985</t>
  </si>
  <si>
    <t>001-001-3299</t>
  </si>
  <si>
    <t>001-001-3990</t>
  </si>
  <si>
    <t>001-001-3304</t>
  </si>
  <si>
    <t>001-007-959</t>
  </si>
  <si>
    <t>Nafta Super</t>
  </si>
  <si>
    <t>001-001-4001</t>
  </si>
  <si>
    <t>001-001-3315</t>
  </si>
  <si>
    <t>001-001-4002</t>
  </si>
  <si>
    <t>001-001-3316</t>
  </si>
  <si>
    <t>001-001-4005</t>
  </si>
  <si>
    <t>001-001-3319</t>
  </si>
  <si>
    <t>001-001-4007</t>
  </si>
  <si>
    <t>001-001-3321</t>
  </si>
  <si>
    <t>001-001-4008</t>
  </si>
  <si>
    <t>001-001-3322</t>
  </si>
  <si>
    <t>001-007-975</t>
  </si>
  <si>
    <t>001-001-4014</t>
  </si>
  <si>
    <t>001-001-3328</t>
  </si>
  <si>
    <t>001-001-4015</t>
  </si>
  <si>
    <t>001-001-3329</t>
  </si>
  <si>
    <t>001-001-4016</t>
  </si>
  <si>
    <t>001-001-3330</t>
  </si>
  <si>
    <t>001-001-4017</t>
  </si>
  <si>
    <t>001-001-3331</t>
  </si>
  <si>
    <t>001-001-4018</t>
  </si>
  <si>
    <t>001-001-3332</t>
  </si>
  <si>
    <t>001-007-996</t>
  </si>
  <si>
    <t>001-001-4026</t>
  </si>
  <si>
    <t>001-001-3340</t>
  </si>
  <si>
    <t>001-001-4031</t>
  </si>
  <si>
    <t>001-001-3345</t>
  </si>
  <si>
    <t>002-001-17366</t>
  </si>
  <si>
    <t>001-001-4032</t>
  </si>
  <si>
    <t>001-001-3346</t>
  </si>
  <si>
    <t>002-001-17399</t>
  </si>
  <si>
    <t>001-001-4040</t>
  </si>
  <si>
    <t>001-001-3354</t>
  </si>
  <si>
    <t>obs. Litros en compra 24.020</t>
  </si>
  <si>
    <t>001-001-1767</t>
  </si>
  <si>
    <t>Diesel Tipo I Extra TLP</t>
  </si>
  <si>
    <t>001-001-4039</t>
  </si>
  <si>
    <t>001-001-3353</t>
  </si>
  <si>
    <t>001-001-3995</t>
  </si>
  <si>
    <t>001-001-3309</t>
  </si>
  <si>
    <t>001-001-3997</t>
  </si>
  <si>
    <t>001-001-3311</t>
  </si>
  <si>
    <t>001-001-3999</t>
  </si>
  <si>
    <t>001-001-3313</t>
  </si>
  <si>
    <t>001-001-4004</t>
  </si>
  <si>
    <t>001-001-3318</t>
  </si>
  <si>
    <t>001-001-4006</t>
  </si>
  <si>
    <t>001-001-3320</t>
  </si>
  <si>
    <t>001-001-4010</t>
  </si>
  <si>
    <t>001-001-3324</t>
  </si>
  <si>
    <t>001-001-4012</t>
  </si>
  <si>
    <t>001-001-3326</t>
  </si>
  <si>
    <t>001-001-4013</t>
  </si>
  <si>
    <t>001-001-3327</t>
  </si>
  <si>
    <t>001-001-4021</t>
  </si>
  <si>
    <t>001-001-3335</t>
  </si>
  <si>
    <t>001-001-4020</t>
  </si>
  <si>
    <t>001-001-3334</t>
  </si>
  <si>
    <t>001-001-4025</t>
  </si>
  <si>
    <t>001-001-3339</t>
  </si>
  <si>
    <t>001-001-4030</t>
  </si>
  <si>
    <t>001-001-3344</t>
  </si>
  <si>
    <t>001-001-4067</t>
  </si>
  <si>
    <t>001-001-3381</t>
  </si>
  <si>
    <t>001-001-1768</t>
  </si>
  <si>
    <t>001-001-4035</t>
  </si>
  <si>
    <t>001-001-3349</t>
  </si>
  <si>
    <t>001-001-4037</t>
  </si>
  <si>
    <t>001-001-3351</t>
  </si>
  <si>
    <t>001-001-4038</t>
  </si>
  <si>
    <t>001-001-3352</t>
  </si>
  <si>
    <t>NAFTA Unica 90</t>
  </si>
  <si>
    <t>001-001-4043</t>
  </si>
  <si>
    <t>001-001-3357</t>
  </si>
  <si>
    <t>001-001-4044</t>
  </si>
  <si>
    <t>001-001-3358</t>
  </si>
  <si>
    <t>001-001-4045</t>
  </si>
  <si>
    <t>001-001-3359</t>
  </si>
  <si>
    <t>001-001-4046</t>
  </si>
  <si>
    <t>001-001-3360</t>
  </si>
  <si>
    <t>001-001-4047</t>
  </si>
  <si>
    <t>001-001-3361</t>
  </si>
  <si>
    <t>001-001-4049</t>
  </si>
  <si>
    <t>001-001-3363</t>
  </si>
  <si>
    <t>001-001-4050</t>
  </si>
  <si>
    <t>001-001-3364</t>
  </si>
  <si>
    <t>001-001-1769</t>
  </si>
  <si>
    <t>001-001-3993</t>
  </si>
  <si>
    <t>001-001-3307</t>
  </si>
  <si>
    <t>001-001-3994</t>
  </si>
  <si>
    <t>001-001-3308</t>
  </si>
  <si>
    <t>001-001-3996</t>
  </si>
  <si>
    <t>001-001-3310</t>
  </si>
  <si>
    <t>001-001-3998</t>
  </si>
  <si>
    <t>001-001-3312</t>
  </si>
  <si>
    <t>001-001-4000</t>
  </si>
  <si>
    <t>001-001-3314</t>
  </si>
  <si>
    <t>001-001-4009</t>
  </si>
  <si>
    <t>001-001-3323</t>
  </si>
  <si>
    <t>001-001-4011</t>
  </si>
  <si>
    <t>001-001-3325</t>
  </si>
  <si>
    <t>001-001-4027</t>
  </si>
  <si>
    <t>001-001-3341</t>
  </si>
  <si>
    <t>001-001-4022</t>
  </si>
  <si>
    <t>001-001-3336</t>
  </si>
  <si>
    <t>001-001-4023</t>
  </si>
  <si>
    <t>001-001-3337</t>
  </si>
  <si>
    <t>001-001-4024</t>
  </si>
  <si>
    <t>001-001-3338</t>
  </si>
  <si>
    <t>001-001-4029</t>
  </si>
  <si>
    <t>001-001-3343</t>
  </si>
  <si>
    <t>001-001-1770</t>
  </si>
  <si>
    <t>001-001-4033</t>
  </si>
  <si>
    <t>001-001-3347</t>
  </si>
  <si>
    <t>001-001-4034</t>
  </si>
  <si>
    <t>001-001-3348</t>
  </si>
  <si>
    <t>001-001-4036</t>
  </si>
  <si>
    <t>001-001-3350</t>
  </si>
  <si>
    <t>001-001-4041</t>
  </si>
  <si>
    <t>001-001-3355</t>
  </si>
  <si>
    <t>001-001-4042</t>
  </si>
  <si>
    <t>001-001-3356</t>
  </si>
  <si>
    <t>001-001-4051</t>
  </si>
  <si>
    <t>001-001-3365</t>
  </si>
  <si>
    <t>002-001-17518</t>
  </si>
  <si>
    <t>001-001-4079</t>
  </si>
  <si>
    <t>001-001-3393</t>
  </si>
  <si>
    <t>obs. 15.065 en la compra</t>
  </si>
  <si>
    <t>001-001-1774</t>
  </si>
  <si>
    <t>001-001-4053</t>
  </si>
  <si>
    <t>001-001-3367</t>
  </si>
  <si>
    <t>001-001-4055</t>
  </si>
  <si>
    <t>001-001-3369</t>
  </si>
  <si>
    <t>001-001-4059</t>
  </si>
  <si>
    <t>001-001-3373</t>
  </si>
  <si>
    <t>001-001-4060</t>
  </si>
  <si>
    <t>001-001-3374</t>
  </si>
  <si>
    <t>001-001-4062</t>
  </si>
  <si>
    <t>001-001-3376</t>
  </si>
  <si>
    <t>001-001-4063</t>
  </si>
  <si>
    <t>001-001-3377</t>
  </si>
  <si>
    <t>001-001-4065</t>
  </si>
  <si>
    <t>001-001-3379</t>
  </si>
  <si>
    <t>001-001-4066</t>
  </si>
  <si>
    <t>001-001-3380</t>
  </si>
  <si>
    <t>001-001-4070</t>
  </si>
  <si>
    <t>001-001-3384</t>
  </si>
  <si>
    <t>001-001-4072</t>
  </si>
  <si>
    <t>001-001-3386</t>
  </si>
  <si>
    <t>001-001-4074</t>
  </si>
  <si>
    <t>001-001-3388</t>
  </si>
  <si>
    <t>001-001-4075</t>
  </si>
  <si>
    <t>001-001-3389</t>
  </si>
  <si>
    <t>001-001-4076</t>
  </si>
  <si>
    <t>001-001-3391</t>
  </si>
  <si>
    <t>001-001-4078</t>
  </si>
  <si>
    <t>001-001-3390</t>
  </si>
  <si>
    <t>001-001-4080</t>
  </si>
  <si>
    <t>001-001-3394</t>
  </si>
  <si>
    <t>001-001-4081</t>
  </si>
  <si>
    <t>001-001-3395</t>
  </si>
  <si>
    <t>001-001-4082</t>
  </si>
  <si>
    <t>001-001-3396</t>
  </si>
  <si>
    <t>001-001-4084</t>
  </si>
  <si>
    <t>001-001-3398</t>
  </si>
  <si>
    <t>001-001-4085</t>
  </si>
  <si>
    <t>001-001-3399</t>
  </si>
  <si>
    <t>001-001-4086</t>
  </si>
  <si>
    <t>001-001-3400</t>
  </si>
  <si>
    <t>001-001-4088</t>
  </si>
  <si>
    <t>001-001-3402</t>
  </si>
  <si>
    <t>001-001-4089</t>
  </si>
  <si>
    <t>001-001-3403</t>
  </si>
  <si>
    <t>001-001-4090</t>
  </si>
  <si>
    <t>001-001-3404</t>
  </si>
  <si>
    <t>001-001-4092</t>
  </si>
  <si>
    <t>001-001-3406</t>
  </si>
  <si>
    <t>001-001-4094</t>
  </si>
  <si>
    <t>001-001-3408</t>
  </si>
  <si>
    <t>001-001-4096</t>
  </si>
  <si>
    <t>001-001-3410</t>
  </si>
  <si>
    <t>001-001-4097</t>
  </si>
  <si>
    <t>001-001-3411</t>
  </si>
  <si>
    <t>001-001-4118</t>
  </si>
  <si>
    <t>001-001-3432</t>
  </si>
  <si>
    <t>OBS. 136.500 litros en ventas</t>
  </si>
  <si>
    <t>001-001-1787</t>
  </si>
  <si>
    <t>001-001-1775</t>
  </si>
  <si>
    <t>001-001-4052</t>
  </si>
  <si>
    <t>001-001-3366</t>
  </si>
  <si>
    <t>001-001-4054</t>
  </si>
  <si>
    <t>001-001-3368</t>
  </si>
  <si>
    <t>001-001-4056</t>
  </si>
  <si>
    <t>001-001-3370</t>
  </si>
  <si>
    <t>001-001-4057</t>
  </si>
  <si>
    <t>001-001-3371</t>
  </si>
  <si>
    <t>001-001-4058</t>
  </si>
  <si>
    <t>001-001-3372</t>
  </si>
  <si>
    <t>001-001-4061</t>
  </si>
  <si>
    <t>001-001-3375</t>
  </si>
  <si>
    <t>001-001-3378</t>
  </si>
  <si>
    <t>001-001-4064</t>
  </si>
  <si>
    <t>001-001-4069</t>
  </si>
  <si>
    <t>001-001-3383</t>
  </si>
  <si>
    <t>001-001-4071</t>
  </si>
  <si>
    <t>001-001-3385</t>
  </si>
  <si>
    <t>001-001-4073</t>
  </si>
  <si>
    <t>001-001-3387</t>
  </si>
  <si>
    <t>001-001-4077</t>
  </si>
  <si>
    <t>001-001-3392</t>
  </si>
  <si>
    <t>001-001-4083</t>
  </si>
  <si>
    <t>001-001-3397</t>
  </si>
  <si>
    <t>001-001-4087</t>
  </si>
  <si>
    <t>001-001-3401</t>
  </si>
  <si>
    <t>001-001-4091</t>
  </si>
  <si>
    <t>001-001-3405</t>
  </si>
  <si>
    <t>001-001-4093</t>
  </si>
  <si>
    <t>001-001-3407</t>
  </si>
  <si>
    <t>001-001-4095</t>
  </si>
  <si>
    <t>001-001-3409</t>
  </si>
  <si>
    <t>001-001-4116</t>
  </si>
  <si>
    <t>001-001-3430</t>
  </si>
  <si>
    <t>001-001-4117</t>
  </si>
  <si>
    <t>001-001-3431</t>
  </si>
  <si>
    <t>OBS. La factua nº 1787 y nº 1775 se adjuntan</t>
  </si>
  <si>
    <t>001-001-1776</t>
  </si>
  <si>
    <t>001-001-1785</t>
  </si>
  <si>
    <t>001-001-4100</t>
  </si>
  <si>
    <t>001-001-3414</t>
  </si>
  <si>
    <t>001-001-4101</t>
  </si>
  <si>
    <t>001-001-3415</t>
  </si>
  <si>
    <t>001-001-4102</t>
  </si>
  <si>
    <t>001-001-3416</t>
  </si>
  <si>
    <t>001-001-4103</t>
  </si>
  <si>
    <t>001-001-3417</t>
  </si>
  <si>
    <t>001-001-4104</t>
  </si>
  <si>
    <t>001-001-3418</t>
  </si>
  <si>
    <t>001-001-4105</t>
  </si>
  <si>
    <t>001-001-3419</t>
  </si>
  <si>
    <t>001-001-4106</t>
  </si>
  <si>
    <t>001-001-3420</t>
  </si>
  <si>
    <t>001-001-4107</t>
  </si>
  <si>
    <t>001-001-3421</t>
  </si>
  <si>
    <t>001-001-4114</t>
  </si>
  <si>
    <t>001-001-3428</t>
  </si>
  <si>
    <t>001-001-4115</t>
  </si>
  <si>
    <t>001-001-3429</t>
  </si>
  <si>
    <t>001-001-4119</t>
  </si>
  <si>
    <t>001-001-3437</t>
  </si>
  <si>
    <t>001-001-4121</t>
  </si>
  <si>
    <t>001-001-3435</t>
  </si>
  <si>
    <t>001-001-4122</t>
  </si>
  <si>
    <t>001-001-3436</t>
  </si>
  <si>
    <t>001-001-4125</t>
  </si>
  <si>
    <t>001-001-3440</t>
  </si>
  <si>
    <t>001-001-4127</t>
  </si>
  <si>
    <t>001-001-3442</t>
  </si>
  <si>
    <t>001-001-4128</t>
  </si>
  <si>
    <t>001-001-3443</t>
  </si>
  <si>
    <t>001-001-4129</t>
  </si>
  <si>
    <t>001-001-3444</t>
  </si>
  <si>
    <t>001-001-4131</t>
  </si>
  <si>
    <t>001-001-3446</t>
  </si>
  <si>
    <t>001-001-4133</t>
  </si>
  <si>
    <t>001-001-3448</t>
  </si>
  <si>
    <t>001-001-4134</t>
  </si>
  <si>
    <t>001-001-3449</t>
  </si>
  <si>
    <t>001-001-4135</t>
  </si>
  <si>
    <t>001-001-3450</t>
  </si>
  <si>
    <t>001-001-4136</t>
  </si>
  <si>
    <t>001-001-3451</t>
  </si>
  <si>
    <t>001-001-4138</t>
  </si>
  <si>
    <t>001-001-3453</t>
  </si>
  <si>
    <t>001-001-4140</t>
  </si>
  <si>
    <t>001-001-3455</t>
  </si>
  <si>
    <t>001-001-4143</t>
  </si>
  <si>
    <t>001-001-3458</t>
  </si>
  <si>
    <t>001-001-4144</t>
  </si>
  <si>
    <t>001-001-3459</t>
  </si>
  <si>
    <t>001-001-4145</t>
  </si>
  <si>
    <t>001-001-3460</t>
  </si>
  <si>
    <t>001-001-4146</t>
  </si>
  <si>
    <t>001-001-3461</t>
  </si>
  <si>
    <t>001-001-4147</t>
  </si>
  <si>
    <t>001-001-3462</t>
  </si>
  <si>
    <t>001-001-4148</t>
  </si>
  <si>
    <t>001-001-3463</t>
  </si>
  <si>
    <t>001-001-4149</t>
  </si>
  <si>
    <t>001-001-3464</t>
  </si>
  <si>
    <t>001-001-4150</t>
  </si>
  <si>
    <t>001-001-3465</t>
  </si>
  <si>
    <t>001-001-4151</t>
  </si>
  <si>
    <t>001-001-3466</t>
  </si>
  <si>
    <t>001-001-4153</t>
  </si>
  <si>
    <t>001-001-3468</t>
  </si>
  <si>
    <t>001-001-3470</t>
  </si>
  <si>
    <t>001-001-4155</t>
  </si>
  <si>
    <t>001-001-4156</t>
  </si>
  <si>
    <t>001-001-3471</t>
  </si>
  <si>
    <t>001-001-4157</t>
  </si>
  <si>
    <t>001-001-3472</t>
  </si>
  <si>
    <t>001-001-4158</t>
  </si>
  <si>
    <t>001-001-3473</t>
  </si>
  <si>
    <t>001-001-4160</t>
  </si>
  <si>
    <t>001-001-3475</t>
  </si>
  <si>
    <t>001-001-1786</t>
  </si>
  <si>
    <t>001-001-4098</t>
  </si>
  <si>
    <t>001-001-3412</t>
  </si>
  <si>
    <t>001-001-4099</t>
  </si>
  <si>
    <t>001-001-3413</t>
  </si>
  <si>
    <t>001-001-4108</t>
  </si>
  <si>
    <t>001-001-3422</t>
  </si>
  <si>
    <t>001-001-4109</t>
  </si>
  <si>
    <t>001-001-3423</t>
  </si>
  <si>
    <t>001-001-4110</t>
  </si>
  <si>
    <t>001-001-3424</t>
  </si>
  <si>
    <t>001-001-4111</t>
  </si>
  <si>
    <t>001-001-3425</t>
  </si>
  <si>
    <t>,01-001-4112</t>
  </si>
  <si>
    <t>001-001-3426</t>
  </si>
  <si>
    <t>,01-001-4113</t>
  </si>
  <si>
    <t>001-001-3427</t>
  </si>
  <si>
    <t>001-001-3434</t>
  </si>
  <si>
    <t>001-001-4120</t>
  </si>
  <si>
    <t>001-001-4123</t>
  </si>
  <si>
    <t>001-001-3438</t>
  </si>
  <si>
    <t>001-001-3439</t>
  </si>
  <si>
    <t>001-001-4124</t>
  </si>
  <si>
    <t>001-001-3441</t>
  </si>
  <si>
    <t>001-001-4126</t>
  </si>
  <si>
    <t>001-001-3445</t>
  </si>
  <si>
    <t>001-001-4130</t>
  </si>
  <si>
    <t>001-001-4139</t>
  </si>
  <si>
    <t>001-001-3454</t>
  </si>
  <si>
    <t>001-001-4141</t>
  </si>
  <si>
    <t>001-001-3456</t>
  </si>
  <si>
    <t>001-001-4142</t>
  </si>
  <si>
    <t>001-001-3457</t>
  </si>
  <si>
    <t>001-001-4152</t>
  </si>
  <si>
    <t>001-001-3467</t>
  </si>
  <si>
    <t>001-001-4154</t>
  </si>
  <si>
    <t>001-001-3469</t>
  </si>
  <si>
    <t>001-001-3474</t>
  </si>
  <si>
    <t>001-001-4159</t>
  </si>
  <si>
    <t>001-001-4164</t>
  </si>
  <si>
    <t>001-001-3447</t>
  </si>
  <si>
    <t>Mes de Julio/16</t>
  </si>
  <si>
    <t>Ventas</t>
  </si>
  <si>
    <t>001-001-4112</t>
  </si>
  <si>
    <t>001-001-4113</t>
  </si>
  <si>
    <t>Orden por Cliente</t>
  </si>
  <si>
    <t>Venc</t>
  </si>
  <si>
    <t>Producto</t>
  </si>
  <si>
    <t>Clase</t>
  </si>
  <si>
    <t>T. Lts</t>
  </si>
  <si>
    <t>T. Producto</t>
  </si>
  <si>
    <t>ProductoS</t>
  </si>
  <si>
    <t>Clasificación por Día</t>
  </si>
  <si>
    <t>Productos</t>
  </si>
  <si>
    <t>Codigo</t>
  </si>
  <si>
    <t>Montos</t>
  </si>
  <si>
    <t>Ref.</t>
  </si>
  <si>
    <t>Firmas</t>
  </si>
  <si>
    <t>Unica 90</t>
  </si>
  <si>
    <t>Diesel T.III</t>
  </si>
  <si>
    <t>Eco Sol 85</t>
  </si>
  <si>
    <t>D. Solium</t>
  </si>
  <si>
    <t>Naf. Super 95</t>
  </si>
  <si>
    <t>N. Sol Normal</t>
  </si>
  <si>
    <t>Diesel T. I</t>
  </si>
  <si>
    <t>Diesel Especial  T. II</t>
  </si>
  <si>
    <t>Total</t>
  </si>
  <si>
    <t>Celso Vargas</t>
  </si>
  <si>
    <t>Beraf S.A.</t>
  </si>
  <si>
    <t>San Luis</t>
  </si>
  <si>
    <t>Alcosur</t>
  </si>
  <si>
    <t>Vargas Medina S.A.</t>
  </si>
  <si>
    <t>Zunilda Concepción Vargas</t>
  </si>
  <si>
    <t>Carlos Perez</t>
  </si>
  <si>
    <t>Rene Espinola</t>
  </si>
  <si>
    <t>Victorio Valdez C.</t>
  </si>
  <si>
    <t>Eirh Sirio</t>
  </si>
  <si>
    <t>Tomas Perez</t>
  </si>
  <si>
    <t>Soledad Vadora</t>
  </si>
  <si>
    <t>Rossana Elizabeth Fenandez</t>
  </si>
  <si>
    <t>Totales</t>
  </si>
  <si>
    <t>Nafta economica</t>
  </si>
  <si>
    <t>Nafta Comun</t>
  </si>
  <si>
    <t>Nafta Especial</t>
  </si>
  <si>
    <t>Naf . Super 95</t>
  </si>
  <si>
    <t>Diesel Tipo I Extra</t>
  </si>
  <si>
    <t>Gas Oil</t>
  </si>
  <si>
    <t>D. T. II ESPECIAL</t>
  </si>
  <si>
    <t>Monte Alegre</t>
  </si>
  <si>
    <t>TLP</t>
  </si>
  <si>
    <t>Deposito</t>
  </si>
  <si>
    <t>Monto</t>
  </si>
  <si>
    <t>Continental</t>
  </si>
  <si>
    <t>Banco</t>
  </si>
  <si>
    <t>Cheque</t>
  </si>
  <si>
    <t>BBVA</t>
  </si>
  <si>
    <t>amambay</t>
  </si>
  <si>
    <t>continental</t>
  </si>
  <si>
    <t>familiar</t>
  </si>
  <si>
    <t>atlas</t>
  </si>
  <si>
    <t>BNF</t>
  </si>
  <si>
    <t>Argentina</t>
  </si>
  <si>
    <t>devuelto</t>
  </si>
  <si>
    <t>15875870/50</t>
  </si>
  <si>
    <t>no de credito</t>
  </si>
  <si>
    <t>325-327-329</t>
  </si>
  <si>
    <t>no hay boleta de deposito</t>
  </si>
  <si>
    <t>efectivo</t>
  </si>
  <si>
    <t>DEPOSITOS</t>
  </si>
  <si>
    <t xml:space="preserve">continental </t>
  </si>
  <si>
    <t>BNA</t>
  </si>
  <si>
    <t>Boleta no encontrado</t>
  </si>
  <si>
    <t>Atlas</t>
  </si>
  <si>
    <t>001-001-4137</t>
  </si>
  <si>
    <t>Factura no encontrado</t>
  </si>
  <si>
    <t>Sobre Nº 1607414</t>
  </si>
</sst>
</file>

<file path=xl/styles.xml><?xml version="1.0" encoding="utf-8"?>
<styleSheet xmlns="http://schemas.openxmlformats.org/spreadsheetml/2006/main">
  <numFmts count="4">
    <numFmt numFmtId="43" formatCode="_-* #,##0.00\ _€_-;\-* #,##0.00\ _€_-;_-* &quot;-&quot;??\ _€_-;_-@_-"/>
    <numFmt numFmtId="164" formatCode="_(* #,##0_);_(* \(#,##0\);_(* &quot;-&quot;??_);_(@_)"/>
    <numFmt numFmtId="165" formatCode="_-* #,##0\ _€_-;\-* #,##0\ _€_-;_-* &quot;-&quot;??\ _€_-;_-@_-"/>
    <numFmt numFmtId="166" formatCode="_-* #,##0\ _$_-;\-* #,##0\ _$_-;_-* &quot;-&quot;??\ _$_-;_-@_-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7"/>
      <color theme="1"/>
      <name val="Calibri"/>
      <family val="2"/>
      <scheme val="minor"/>
    </font>
    <font>
      <sz val="7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1" xfId="0" applyFont="1" applyBorder="1"/>
    <xf numFmtId="14" fontId="2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/>
    <xf numFmtId="164" fontId="2" fillId="0" borderId="1" xfId="1" applyNumberFormat="1" applyFont="1" applyBorder="1"/>
    <xf numFmtId="14" fontId="3" fillId="0" borderId="1" xfId="0" applyNumberFormat="1" applyFont="1" applyBorder="1"/>
    <xf numFmtId="0" fontId="5" fillId="0" borderId="1" xfId="0" applyFont="1" applyBorder="1"/>
    <xf numFmtId="164" fontId="3" fillId="0" borderId="1" xfId="1" applyNumberFormat="1" applyFont="1" applyBorder="1"/>
    <xf numFmtId="164" fontId="6" fillId="0" borderId="1" xfId="1" applyNumberFormat="1" applyFont="1" applyBorder="1"/>
    <xf numFmtId="0" fontId="3" fillId="0" borderId="1" xfId="0" applyFont="1" applyFill="1" applyBorder="1"/>
    <xf numFmtId="164" fontId="3" fillId="0" borderId="1" xfId="1" applyNumberFormat="1" applyFont="1" applyFill="1" applyBorder="1"/>
    <xf numFmtId="0" fontId="0" fillId="0" borderId="1" xfId="0" applyBorder="1"/>
    <xf numFmtId="164" fontId="0" fillId="0" borderId="0" xfId="0" applyNumberFormat="1"/>
    <xf numFmtId="0" fontId="5" fillId="0" borderId="1" xfId="0" applyFont="1" applyFill="1" applyBorder="1"/>
    <xf numFmtId="0" fontId="2" fillId="0" borderId="1" xfId="0" applyFont="1" applyFill="1" applyBorder="1"/>
    <xf numFmtId="164" fontId="2" fillId="0" borderId="1" xfId="1" applyNumberFormat="1" applyFont="1" applyFill="1" applyBorder="1"/>
    <xf numFmtId="165" fontId="0" fillId="0" borderId="0" xfId="0" applyNumberFormat="1"/>
    <xf numFmtId="165" fontId="3" fillId="0" borderId="1" xfId="1" applyNumberFormat="1" applyFont="1" applyBorder="1"/>
    <xf numFmtId="165" fontId="3" fillId="0" borderId="1" xfId="1" applyNumberFormat="1" applyFont="1" applyFill="1" applyBorder="1"/>
    <xf numFmtId="165" fontId="3" fillId="0" borderId="1" xfId="1" applyNumberFormat="1" applyFont="1" applyBorder="1" applyAlignment="1">
      <alignment horizontal="left" indent="1"/>
    </xf>
    <xf numFmtId="164" fontId="2" fillId="0" borderId="1" xfId="0" applyNumberFormat="1" applyFont="1" applyBorder="1"/>
    <xf numFmtId="14" fontId="6" fillId="0" borderId="1" xfId="0" applyNumberFormat="1" applyFont="1" applyBorder="1"/>
    <xf numFmtId="0" fontId="6" fillId="0" borderId="1" xfId="0" applyFont="1" applyBorder="1"/>
    <xf numFmtId="165" fontId="6" fillId="0" borderId="1" xfId="1" applyNumberFormat="1" applyFont="1" applyBorder="1"/>
    <xf numFmtId="164" fontId="6" fillId="0" borderId="1" xfId="1" applyNumberFormat="1" applyFont="1" applyFill="1" applyBorder="1"/>
    <xf numFmtId="0" fontId="7" fillId="0" borderId="0" xfId="0" applyFont="1"/>
    <xf numFmtId="0" fontId="2" fillId="0" borderId="1" xfId="0" applyFont="1" applyBorder="1" applyAlignment="1">
      <alignment horizontal="center"/>
    </xf>
    <xf numFmtId="165" fontId="3" fillId="0" borderId="0" xfId="1" applyNumberFormat="1" applyFont="1" applyBorder="1"/>
    <xf numFmtId="0" fontId="0" fillId="0" borderId="0" xfId="0" applyBorder="1"/>
    <xf numFmtId="0" fontId="3" fillId="0" borderId="2" xfId="0" applyFont="1" applyBorder="1"/>
    <xf numFmtId="0" fontId="2" fillId="0" borderId="2" xfId="0" applyFont="1" applyBorder="1"/>
    <xf numFmtId="165" fontId="2" fillId="0" borderId="1" xfId="0" applyNumberFormat="1" applyFont="1" applyBorder="1"/>
    <xf numFmtId="0" fontId="2" fillId="0" borderId="1" xfId="0" applyFont="1" applyFill="1" applyBorder="1" applyAlignment="1">
      <alignment horizontal="center"/>
    </xf>
    <xf numFmtId="0" fontId="3" fillId="0" borderId="2" xfId="0" applyFont="1" applyFill="1" applyBorder="1"/>
    <xf numFmtId="0" fontId="6" fillId="0" borderId="2" xfId="0" applyFont="1" applyBorder="1"/>
    <xf numFmtId="0" fontId="9" fillId="0" borderId="0" xfId="0" applyFont="1"/>
    <xf numFmtId="0" fontId="2" fillId="0" borderId="2" xfId="0" applyFont="1" applyFill="1" applyBorder="1"/>
    <xf numFmtId="14" fontId="2" fillId="0" borderId="2" xfId="0" applyNumberFormat="1" applyFont="1" applyBorder="1"/>
    <xf numFmtId="0" fontId="2" fillId="0" borderId="2" xfId="0" applyNumberFormat="1" applyFont="1" applyBorder="1"/>
    <xf numFmtId="0" fontId="13" fillId="0" borderId="0" xfId="0" applyFont="1"/>
    <xf numFmtId="0" fontId="2" fillId="0" borderId="3" xfId="0" applyFont="1" applyBorder="1"/>
    <xf numFmtId="164" fontId="2" fillId="0" borderId="1" xfId="1" applyNumberFormat="1" applyFont="1" applyBorder="1" applyAlignment="1">
      <alignment horizontal="center"/>
    </xf>
    <xf numFmtId="164" fontId="2" fillId="0" borderId="0" xfId="1" applyNumberFormat="1" applyFont="1"/>
    <xf numFmtId="0" fontId="2" fillId="0" borderId="0" xfId="0" applyFont="1"/>
    <xf numFmtId="166" fontId="2" fillId="0" borderId="1" xfId="1" applyNumberFormat="1" applyFont="1" applyBorder="1"/>
    <xf numFmtId="165" fontId="14" fillId="0" borderId="0" xfId="1" applyNumberFormat="1" applyFont="1" applyFill="1" applyBorder="1"/>
    <xf numFmtId="0" fontId="14" fillId="0" borderId="0" xfId="0" applyFont="1" applyBorder="1"/>
    <xf numFmtId="14" fontId="14" fillId="0" borderId="0" xfId="0" applyNumberFormat="1" applyFont="1" applyBorder="1"/>
    <xf numFmtId="165" fontId="14" fillId="0" borderId="0" xfId="1" applyNumberFormat="1" applyFont="1" applyBorder="1"/>
    <xf numFmtId="0" fontId="14" fillId="0" borderId="0" xfId="0" applyFont="1" applyFill="1" applyBorder="1"/>
    <xf numFmtId="165" fontId="14" fillId="0" borderId="0" xfId="1" applyNumberFormat="1" applyFont="1" applyBorder="1" applyAlignment="1">
      <alignment horizontal="left" indent="1"/>
    </xf>
    <xf numFmtId="165" fontId="14" fillId="2" borderId="0" xfId="1" applyNumberFormat="1" applyFont="1" applyFill="1" applyBorder="1"/>
    <xf numFmtId="1" fontId="14" fillId="3" borderId="0" xfId="1" applyNumberFormat="1" applyFont="1" applyFill="1" applyBorder="1" applyAlignment="1"/>
    <xf numFmtId="14" fontId="14" fillId="3" borderId="0" xfId="0" applyNumberFormat="1" applyFont="1" applyFill="1" applyBorder="1"/>
    <xf numFmtId="165" fontId="14" fillId="3" borderId="0" xfId="1" applyNumberFormat="1" applyFont="1" applyFill="1" applyBorder="1"/>
    <xf numFmtId="0" fontId="14" fillId="3" borderId="0" xfId="0" applyFont="1" applyFill="1" applyBorder="1"/>
    <xf numFmtId="0" fontId="15" fillId="0" borderId="0" xfId="0" applyFont="1" applyBorder="1"/>
    <xf numFmtId="1" fontId="15" fillId="0" borderId="0" xfId="0" applyNumberFormat="1" applyFont="1" applyBorder="1" applyAlignment="1"/>
    <xf numFmtId="0" fontId="16" fillId="0" borderId="0" xfId="0" applyFont="1" applyBorder="1" applyAlignment="1">
      <alignment horizontal="center"/>
    </xf>
    <xf numFmtId="1" fontId="16" fillId="0" borderId="0" xfId="0" applyNumberFormat="1" applyFont="1" applyFill="1" applyBorder="1" applyAlignment="1"/>
    <xf numFmtId="0" fontId="16" fillId="0" borderId="0" xfId="0" applyFont="1" applyFill="1" applyBorder="1" applyAlignment="1">
      <alignment horizontal="center"/>
    </xf>
    <xf numFmtId="1" fontId="14" fillId="0" borderId="0" xfId="1" applyNumberFormat="1" applyFont="1" applyBorder="1" applyAlignment="1"/>
    <xf numFmtId="165" fontId="14" fillId="0" borderId="0" xfId="0" applyNumberFormat="1" applyFont="1" applyBorder="1"/>
    <xf numFmtId="1" fontId="14" fillId="0" borderId="0" xfId="1" applyNumberFormat="1" applyFont="1" applyFill="1" applyBorder="1" applyAlignment="1">
      <alignment horizontal="right"/>
    </xf>
    <xf numFmtId="14" fontId="15" fillId="0" borderId="0" xfId="0" applyNumberFormat="1" applyFont="1" applyBorder="1"/>
    <xf numFmtId="1" fontId="14" fillId="0" borderId="0" xfId="1" applyNumberFormat="1" applyFont="1" applyFill="1" applyBorder="1" applyAlignment="1"/>
    <xf numFmtId="165" fontId="15" fillId="0" borderId="0" xfId="0" applyNumberFormat="1" applyFont="1" applyBorder="1"/>
    <xf numFmtId="0" fontId="15" fillId="2" borderId="0" xfId="0" applyFont="1" applyFill="1" applyBorder="1"/>
    <xf numFmtId="165" fontId="14" fillId="4" borderId="0" xfId="1" applyNumberFormat="1" applyFont="1" applyFill="1" applyBorder="1"/>
    <xf numFmtId="165" fontId="16" fillId="0" borderId="0" xfId="1" applyNumberFormat="1" applyFont="1" applyBorder="1"/>
    <xf numFmtId="0" fontId="0" fillId="0" borderId="1" xfId="0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7:U295"/>
  <sheetViews>
    <sheetView tabSelected="1" topLeftCell="C1" zoomScale="90" zoomScaleNormal="90" workbookViewId="0">
      <selection activeCell="I3" sqref="I3"/>
    </sheetView>
  </sheetViews>
  <sheetFormatPr baseColWidth="10" defaultRowHeight="15"/>
  <cols>
    <col min="1" max="6" width="11.42578125" style="57"/>
    <col min="7" max="7" width="19.5703125" style="57" bestFit="1" customWidth="1"/>
    <col min="8" max="8" width="19.85546875" style="57" bestFit="1" customWidth="1"/>
    <col min="9" max="10" width="11.42578125" style="57"/>
    <col min="11" max="11" width="15.85546875" style="57" bestFit="1" customWidth="1"/>
    <col min="12" max="12" width="12.85546875" style="58" bestFit="1" customWidth="1"/>
    <col min="13" max="13" width="11.42578125" style="57"/>
    <col min="14" max="14" width="15.5703125" style="57" bestFit="1" customWidth="1"/>
    <col min="15" max="15" width="11.42578125" style="57"/>
    <col min="16" max="16" width="11.5703125" style="57" bestFit="1" customWidth="1"/>
    <col min="17" max="17" width="12.7109375" style="57" bestFit="1" customWidth="1"/>
    <col min="18" max="18" width="14" style="57" bestFit="1" customWidth="1"/>
    <col min="19" max="19" width="12.42578125" style="57" bestFit="1" customWidth="1"/>
    <col min="20" max="16384" width="11.42578125" style="57"/>
  </cols>
  <sheetData>
    <row r="7" spans="3:16">
      <c r="G7" s="57" t="s">
        <v>572</v>
      </c>
    </row>
    <row r="9" spans="3:16">
      <c r="D9" s="59" t="s">
        <v>1</v>
      </c>
      <c r="E9" s="59" t="s">
        <v>2</v>
      </c>
      <c r="F9" s="59" t="s">
        <v>3</v>
      </c>
      <c r="G9" s="59" t="s">
        <v>4</v>
      </c>
      <c r="H9" s="59" t="s">
        <v>5</v>
      </c>
      <c r="I9" s="59" t="s">
        <v>6</v>
      </c>
      <c r="J9" s="59" t="s">
        <v>7</v>
      </c>
      <c r="K9" s="59" t="s">
        <v>8</v>
      </c>
      <c r="L9" s="60" t="s">
        <v>554</v>
      </c>
      <c r="M9" s="61" t="s">
        <v>1</v>
      </c>
      <c r="N9" s="61" t="s">
        <v>555</v>
      </c>
      <c r="O9" s="61" t="s">
        <v>557</v>
      </c>
      <c r="P9" s="61" t="s">
        <v>558</v>
      </c>
    </row>
    <row r="10" spans="3:16">
      <c r="C10" s="57">
        <v>2</v>
      </c>
      <c r="D10" s="48">
        <v>42552</v>
      </c>
      <c r="E10" s="47" t="s">
        <v>28</v>
      </c>
      <c r="F10" s="48" t="s">
        <v>29</v>
      </c>
      <c r="G10" s="47" t="s">
        <v>12</v>
      </c>
      <c r="H10" s="47" t="s">
        <v>27</v>
      </c>
      <c r="I10" s="49">
        <v>9700</v>
      </c>
      <c r="J10" s="49">
        <v>3595</v>
      </c>
      <c r="K10" s="49">
        <f t="shared" ref="K10:K73" si="0">I10*J10</f>
        <v>34871500</v>
      </c>
      <c r="L10" s="62">
        <v>15875119</v>
      </c>
      <c r="M10" s="48">
        <v>42572</v>
      </c>
      <c r="N10" s="49"/>
      <c r="O10" s="47" t="s">
        <v>556</v>
      </c>
      <c r="P10" s="47" t="s">
        <v>562</v>
      </c>
    </row>
    <row r="11" spans="3:16">
      <c r="C11" s="57">
        <v>2</v>
      </c>
      <c r="D11" s="48">
        <v>42552</v>
      </c>
      <c r="E11" s="47" t="s">
        <v>28</v>
      </c>
      <c r="F11" s="48" t="s">
        <v>29</v>
      </c>
      <c r="G11" s="47" t="s">
        <v>12</v>
      </c>
      <c r="H11" s="47" t="s">
        <v>14</v>
      </c>
      <c r="I11" s="49">
        <v>6000</v>
      </c>
      <c r="J11" s="49">
        <v>3650</v>
      </c>
      <c r="K11" s="49">
        <f t="shared" si="0"/>
        <v>21900000</v>
      </c>
      <c r="L11" s="62">
        <v>15875119</v>
      </c>
      <c r="M11" s="48">
        <v>42572</v>
      </c>
      <c r="N11" s="49">
        <f>K11+K10</f>
        <v>56771500</v>
      </c>
      <c r="O11" s="47" t="s">
        <v>556</v>
      </c>
      <c r="P11" s="47" t="s">
        <v>562</v>
      </c>
    </row>
    <row r="12" spans="3:16">
      <c r="C12" s="57">
        <v>3</v>
      </c>
      <c r="D12" s="48">
        <v>42552</v>
      </c>
      <c r="E12" s="47" t="s">
        <v>116</v>
      </c>
      <c r="F12" s="47" t="s">
        <v>117</v>
      </c>
      <c r="G12" s="47" t="s">
        <v>10</v>
      </c>
      <c r="H12" s="47" t="s">
        <v>27</v>
      </c>
      <c r="I12" s="49">
        <v>15800</v>
      </c>
      <c r="J12" s="49">
        <v>3560</v>
      </c>
      <c r="K12" s="49">
        <f t="shared" si="0"/>
        <v>56248000</v>
      </c>
      <c r="L12" s="62">
        <v>15739956</v>
      </c>
      <c r="M12" s="48">
        <v>42599</v>
      </c>
      <c r="N12" s="46">
        <v>56248000</v>
      </c>
      <c r="O12" s="47" t="s">
        <v>556</v>
      </c>
      <c r="P12" s="47" t="s">
        <v>559</v>
      </c>
    </row>
    <row r="13" spans="3:16">
      <c r="C13" s="57">
        <v>6</v>
      </c>
      <c r="D13" s="48">
        <v>42552</v>
      </c>
      <c r="E13" s="47" t="s">
        <v>30</v>
      </c>
      <c r="F13" s="47" t="s">
        <v>31</v>
      </c>
      <c r="G13" s="47" t="s">
        <v>15</v>
      </c>
      <c r="H13" s="47" t="s">
        <v>14</v>
      </c>
      <c r="I13" s="49">
        <v>5000</v>
      </c>
      <c r="J13" s="49">
        <v>4738</v>
      </c>
      <c r="K13" s="49">
        <f t="shared" si="0"/>
        <v>23690000</v>
      </c>
      <c r="L13" s="62">
        <v>15514112</v>
      </c>
      <c r="M13" s="48">
        <v>42569</v>
      </c>
      <c r="N13" s="49">
        <f>K13</f>
        <v>23690000</v>
      </c>
      <c r="O13" s="63" t="s">
        <v>556</v>
      </c>
      <c r="P13" s="47" t="s">
        <v>561</v>
      </c>
    </row>
    <row r="14" spans="3:16">
      <c r="C14" s="57">
        <v>5</v>
      </c>
      <c r="D14" s="48">
        <v>42552</v>
      </c>
      <c r="E14" s="47" t="s">
        <v>32</v>
      </c>
      <c r="F14" s="47" t="s">
        <v>33</v>
      </c>
      <c r="G14" s="47" t="s">
        <v>18</v>
      </c>
      <c r="H14" s="47" t="s">
        <v>14</v>
      </c>
      <c r="I14" s="49">
        <v>10000</v>
      </c>
      <c r="J14" s="49">
        <v>3650</v>
      </c>
      <c r="K14" s="49">
        <f t="shared" si="0"/>
        <v>36500000</v>
      </c>
      <c r="L14" s="62">
        <v>14794350</v>
      </c>
      <c r="M14" s="48">
        <v>42584</v>
      </c>
      <c r="N14" s="49">
        <v>36500000</v>
      </c>
      <c r="O14" s="47" t="s">
        <v>556</v>
      </c>
      <c r="P14" s="47" t="s">
        <v>559</v>
      </c>
    </row>
    <row r="15" spans="3:16">
      <c r="C15" s="57">
        <v>7</v>
      </c>
      <c r="D15" s="48">
        <v>42552</v>
      </c>
      <c r="E15" s="47" t="s">
        <v>25</v>
      </c>
      <c r="F15" s="47" t="s">
        <v>26</v>
      </c>
      <c r="G15" s="47" t="s">
        <v>11</v>
      </c>
      <c r="H15" s="47" t="s">
        <v>27</v>
      </c>
      <c r="I15" s="49">
        <v>5000</v>
      </c>
      <c r="J15" s="49">
        <v>3990</v>
      </c>
      <c r="K15" s="49">
        <f t="shared" si="0"/>
        <v>19950000</v>
      </c>
      <c r="L15" s="62">
        <v>14794350</v>
      </c>
      <c r="M15" s="48">
        <v>42584</v>
      </c>
      <c r="N15" s="49">
        <v>19950000</v>
      </c>
      <c r="O15" s="47" t="s">
        <v>556</v>
      </c>
      <c r="P15" s="47" t="s">
        <v>559</v>
      </c>
    </row>
    <row r="16" spans="3:16">
      <c r="C16" s="57">
        <v>3</v>
      </c>
      <c r="D16" s="48">
        <v>42552</v>
      </c>
      <c r="E16" s="47" t="s">
        <v>72</v>
      </c>
      <c r="F16" s="47" t="s">
        <v>73</v>
      </c>
      <c r="G16" s="47" t="s">
        <v>10</v>
      </c>
      <c r="H16" s="47" t="s">
        <v>16</v>
      </c>
      <c r="I16" s="49">
        <v>17900</v>
      </c>
      <c r="J16" s="49">
        <v>3530</v>
      </c>
      <c r="K16" s="49">
        <f t="shared" si="0"/>
        <v>63187000</v>
      </c>
      <c r="L16" s="62">
        <v>15739956</v>
      </c>
      <c r="M16" s="48">
        <v>42599</v>
      </c>
      <c r="N16" s="49">
        <v>63187000</v>
      </c>
      <c r="O16" s="47"/>
      <c r="P16" s="47"/>
    </row>
    <row r="17" spans="3:16">
      <c r="C17" s="57">
        <v>4</v>
      </c>
      <c r="D17" s="48">
        <v>42552</v>
      </c>
      <c r="E17" s="47" t="s">
        <v>118</v>
      </c>
      <c r="F17" s="47" t="s">
        <v>119</v>
      </c>
      <c r="G17" s="47" t="s">
        <v>13</v>
      </c>
      <c r="H17" s="47" t="s">
        <v>27</v>
      </c>
      <c r="I17" s="49">
        <v>15000</v>
      </c>
      <c r="J17" s="49">
        <v>3560</v>
      </c>
      <c r="K17" s="49">
        <f t="shared" si="0"/>
        <v>53400000</v>
      </c>
      <c r="L17" s="62">
        <v>1949310</v>
      </c>
      <c r="M17" s="48">
        <v>42580</v>
      </c>
      <c r="N17" s="49">
        <f>K17</f>
        <v>53400000</v>
      </c>
      <c r="O17" s="47" t="s">
        <v>560</v>
      </c>
      <c r="P17" s="47" t="s">
        <v>561</v>
      </c>
    </row>
    <row r="18" spans="3:16">
      <c r="C18" s="57">
        <v>4</v>
      </c>
      <c r="D18" s="48">
        <v>42552</v>
      </c>
      <c r="E18" s="47" t="s">
        <v>74</v>
      </c>
      <c r="F18" s="47" t="s">
        <v>75</v>
      </c>
      <c r="G18" s="47" t="s">
        <v>13</v>
      </c>
      <c r="H18" s="47" t="s">
        <v>16</v>
      </c>
      <c r="I18" s="49">
        <v>5000</v>
      </c>
      <c r="J18" s="49">
        <v>3530</v>
      </c>
      <c r="K18" s="49">
        <f t="shared" si="0"/>
        <v>17650000</v>
      </c>
      <c r="L18" s="62">
        <v>1949312</v>
      </c>
      <c r="M18" s="48">
        <v>42584</v>
      </c>
      <c r="N18" s="49"/>
      <c r="O18" s="47" t="s">
        <v>560</v>
      </c>
      <c r="P18" s="47" t="s">
        <v>561</v>
      </c>
    </row>
    <row r="19" spans="3:16">
      <c r="C19" s="57">
        <v>4</v>
      </c>
      <c r="D19" s="48">
        <v>42552</v>
      </c>
      <c r="E19" s="47" t="s">
        <v>74</v>
      </c>
      <c r="F19" s="47" t="s">
        <v>75</v>
      </c>
      <c r="G19" s="47" t="s">
        <v>13</v>
      </c>
      <c r="H19" s="47" t="s">
        <v>14</v>
      </c>
      <c r="I19" s="49">
        <v>5000</v>
      </c>
      <c r="J19" s="49">
        <v>4085</v>
      </c>
      <c r="K19" s="49">
        <f t="shared" si="0"/>
        <v>20425000</v>
      </c>
      <c r="L19" s="62">
        <v>1949312</v>
      </c>
      <c r="M19" s="48">
        <v>42584</v>
      </c>
      <c r="N19" s="49"/>
      <c r="O19" s="47" t="s">
        <v>560</v>
      </c>
      <c r="P19" s="47" t="s">
        <v>561</v>
      </c>
    </row>
    <row r="20" spans="3:16">
      <c r="C20" s="57">
        <v>4</v>
      </c>
      <c r="D20" s="48">
        <v>42552</v>
      </c>
      <c r="E20" s="47" t="s">
        <v>74</v>
      </c>
      <c r="F20" s="47" t="s">
        <v>75</v>
      </c>
      <c r="G20" s="47" t="s">
        <v>13</v>
      </c>
      <c r="H20" s="47" t="s">
        <v>76</v>
      </c>
      <c r="I20" s="49">
        <v>5000</v>
      </c>
      <c r="J20" s="49">
        <v>4765</v>
      </c>
      <c r="K20" s="49">
        <f t="shared" si="0"/>
        <v>23825000</v>
      </c>
      <c r="L20" s="62">
        <v>1949312</v>
      </c>
      <c r="M20" s="48">
        <v>42584</v>
      </c>
      <c r="N20" s="49">
        <f>K20+K19+K18</f>
        <v>61900000</v>
      </c>
      <c r="O20" s="47" t="s">
        <v>560</v>
      </c>
      <c r="P20" s="47" t="s">
        <v>561</v>
      </c>
    </row>
    <row r="21" spans="3:16">
      <c r="C21" s="57">
        <v>4</v>
      </c>
      <c r="D21" s="48">
        <v>42552</v>
      </c>
      <c r="E21" s="47" t="s">
        <v>120</v>
      </c>
      <c r="F21" s="47" t="s">
        <v>121</v>
      </c>
      <c r="G21" s="47" t="s">
        <v>13</v>
      </c>
      <c r="H21" s="47" t="s">
        <v>27</v>
      </c>
      <c r="I21" s="49">
        <v>5300</v>
      </c>
      <c r="J21" s="49">
        <v>3560</v>
      </c>
      <c r="K21" s="49">
        <f t="shared" si="0"/>
        <v>18868000</v>
      </c>
      <c r="L21" s="62">
        <v>1951245</v>
      </c>
      <c r="M21" s="48">
        <v>42584</v>
      </c>
      <c r="N21" s="49">
        <f>K21</f>
        <v>18868000</v>
      </c>
      <c r="O21" s="47" t="s">
        <v>560</v>
      </c>
      <c r="P21" s="47" t="s">
        <v>561</v>
      </c>
    </row>
    <row r="22" spans="3:16">
      <c r="C22" s="57">
        <v>4</v>
      </c>
      <c r="D22" s="48">
        <v>42552</v>
      </c>
      <c r="E22" s="47" t="s">
        <v>77</v>
      </c>
      <c r="F22" s="47" t="s">
        <v>78</v>
      </c>
      <c r="G22" s="47" t="s">
        <v>13</v>
      </c>
      <c r="H22" s="47" t="s">
        <v>16</v>
      </c>
      <c r="I22" s="49">
        <v>10200</v>
      </c>
      <c r="J22" s="49">
        <v>3530</v>
      </c>
      <c r="K22" s="49">
        <f t="shared" si="0"/>
        <v>36006000</v>
      </c>
      <c r="L22" s="62">
        <v>1949305</v>
      </c>
      <c r="M22" s="48">
        <v>42584</v>
      </c>
      <c r="N22" s="49">
        <f>K22</f>
        <v>36006000</v>
      </c>
      <c r="O22" s="47" t="s">
        <v>560</v>
      </c>
      <c r="P22" s="47" t="s">
        <v>561</v>
      </c>
    </row>
    <row r="23" spans="3:16">
      <c r="C23" s="57">
        <v>4</v>
      </c>
      <c r="D23" s="48">
        <v>42552</v>
      </c>
      <c r="E23" s="47" t="s">
        <v>122</v>
      </c>
      <c r="F23" s="47" t="s">
        <v>123</v>
      </c>
      <c r="G23" s="47" t="s">
        <v>13</v>
      </c>
      <c r="H23" s="47" t="s">
        <v>27</v>
      </c>
      <c r="I23" s="49">
        <v>11500</v>
      </c>
      <c r="J23" s="49">
        <v>3560</v>
      </c>
      <c r="K23" s="49">
        <f t="shared" si="0"/>
        <v>40940000</v>
      </c>
      <c r="L23" s="62">
        <v>1949313</v>
      </c>
      <c r="M23" s="48">
        <v>42585</v>
      </c>
      <c r="N23" s="49">
        <f>K23</f>
        <v>40940000</v>
      </c>
      <c r="O23" s="47" t="s">
        <v>560</v>
      </c>
      <c r="P23" s="47" t="s">
        <v>561</v>
      </c>
    </row>
    <row r="24" spans="3:16">
      <c r="C24" s="57">
        <v>4</v>
      </c>
      <c r="D24" s="48">
        <v>42552</v>
      </c>
      <c r="E24" s="47" t="s">
        <v>79</v>
      </c>
      <c r="F24" s="47" t="s">
        <v>80</v>
      </c>
      <c r="G24" s="47" t="s">
        <v>13</v>
      </c>
      <c r="H24" s="47" t="s">
        <v>16</v>
      </c>
      <c r="I24" s="49">
        <v>7400</v>
      </c>
      <c r="J24" s="49">
        <v>3530</v>
      </c>
      <c r="K24" s="49">
        <f t="shared" si="0"/>
        <v>26122000</v>
      </c>
      <c r="L24" s="62">
        <v>1951240</v>
      </c>
      <c r="M24" s="48">
        <v>42585</v>
      </c>
      <c r="N24" s="49"/>
      <c r="O24" s="47" t="s">
        <v>560</v>
      </c>
      <c r="P24" s="47" t="s">
        <v>561</v>
      </c>
    </row>
    <row r="25" spans="3:16">
      <c r="C25" s="57">
        <v>4</v>
      </c>
      <c r="D25" s="48">
        <v>42552</v>
      </c>
      <c r="E25" s="47" t="s">
        <v>79</v>
      </c>
      <c r="F25" s="47" t="s">
        <v>80</v>
      </c>
      <c r="G25" s="47" t="s">
        <v>13</v>
      </c>
      <c r="H25" s="47" t="s">
        <v>14</v>
      </c>
      <c r="I25" s="49">
        <v>5100</v>
      </c>
      <c r="J25" s="49">
        <v>4085</v>
      </c>
      <c r="K25" s="49">
        <f t="shared" si="0"/>
        <v>20833500</v>
      </c>
      <c r="L25" s="62">
        <v>1951240</v>
      </c>
      <c r="M25" s="48">
        <v>42585</v>
      </c>
      <c r="N25" s="49">
        <f>K25+K24</f>
        <v>46955500</v>
      </c>
      <c r="O25" s="47" t="s">
        <v>560</v>
      </c>
      <c r="P25" s="47" t="s">
        <v>561</v>
      </c>
    </row>
    <row r="26" spans="3:16">
      <c r="C26" s="57">
        <v>3</v>
      </c>
      <c r="D26" s="48">
        <v>42555</v>
      </c>
      <c r="E26" s="47" t="s">
        <v>124</v>
      </c>
      <c r="F26" s="47" t="s">
        <v>125</v>
      </c>
      <c r="G26" s="47" t="s">
        <v>10</v>
      </c>
      <c r="H26" s="47" t="s">
        <v>27</v>
      </c>
      <c r="I26" s="49">
        <v>20000</v>
      </c>
      <c r="J26" s="49">
        <v>3560</v>
      </c>
      <c r="K26" s="49">
        <f t="shared" si="0"/>
        <v>71200000</v>
      </c>
      <c r="L26" s="62">
        <v>15744095</v>
      </c>
      <c r="M26" s="48">
        <v>42601</v>
      </c>
      <c r="N26" s="49"/>
      <c r="O26" s="47" t="s">
        <v>556</v>
      </c>
      <c r="P26" s="47" t="s">
        <v>559</v>
      </c>
    </row>
    <row r="27" spans="3:16">
      <c r="C27" s="57">
        <v>3</v>
      </c>
      <c r="D27" s="48">
        <v>42555</v>
      </c>
      <c r="E27" s="50" t="s">
        <v>126</v>
      </c>
      <c r="F27" s="50" t="s">
        <v>127</v>
      </c>
      <c r="G27" s="50" t="s">
        <v>10</v>
      </c>
      <c r="H27" s="50" t="s">
        <v>27</v>
      </c>
      <c r="I27" s="49">
        <v>15000</v>
      </c>
      <c r="J27" s="49">
        <v>3560</v>
      </c>
      <c r="K27" s="49">
        <f t="shared" si="0"/>
        <v>53400000</v>
      </c>
      <c r="L27" s="62">
        <v>15744095</v>
      </c>
      <c r="M27" s="48">
        <v>42601</v>
      </c>
      <c r="N27" s="49"/>
      <c r="O27" s="47" t="s">
        <v>556</v>
      </c>
      <c r="P27" s="47" t="s">
        <v>559</v>
      </c>
    </row>
    <row r="28" spans="3:16">
      <c r="C28" s="57">
        <v>3</v>
      </c>
      <c r="D28" s="48">
        <v>42555</v>
      </c>
      <c r="E28" s="50" t="s">
        <v>128</v>
      </c>
      <c r="F28" s="50" t="s">
        <v>129</v>
      </c>
      <c r="G28" s="50" t="s">
        <v>10</v>
      </c>
      <c r="H28" s="50" t="s">
        <v>27</v>
      </c>
      <c r="I28" s="49">
        <v>5200</v>
      </c>
      <c r="J28" s="49">
        <v>3560</v>
      </c>
      <c r="K28" s="49">
        <f t="shared" si="0"/>
        <v>18512000</v>
      </c>
      <c r="L28" s="62">
        <v>15744095</v>
      </c>
      <c r="M28" s="48">
        <v>42601</v>
      </c>
      <c r="N28" s="49"/>
      <c r="O28" s="47" t="s">
        <v>556</v>
      </c>
      <c r="P28" s="47" t="s">
        <v>559</v>
      </c>
    </row>
    <row r="29" spans="3:16">
      <c r="C29" s="57">
        <v>3</v>
      </c>
      <c r="D29" s="48">
        <v>42555</v>
      </c>
      <c r="E29" s="47" t="s">
        <v>81</v>
      </c>
      <c r="F29" s="47" t="s">
        <v>82</v>
      </c>
      <c r="G29" s="47" t="s">
        <v>10</v>
      </c>
      <c r="H29" s="47" t="s">
        <v>16</v>
      </c>
      <c r="I29" s="49">
        <v>10600</v>
      </c>
      <c r="J29" s="49">
        <v>3530</v>
      </c>
      <c r="K29" s="49">
        <f t="shared" si="0"/>
        <v>37418000</v>
      </c>
      <c r="L29" s="62">
        <v>15744095</v>
      </c>
      <c r="M29" s="48">
        <v>42601</v>
      </c>
      <c r="N29" s="49">
        <f>K29+K28+K27+K26</f>
        <v>180530000</v>
      </c>
      <c r="O29" s="47" t="s">
        <v>556</v>
      </c>
      <c r="P29" s="47" t="s">
        <v>559</v>
      </c>
    </row>
    <row r="30" spans="3:16">
      <c r="C30" s="57">
        <v>3</v>
      </c>
      <c r="D30" s="48">
        <v>42555</v>
      </c>
      <c r="E30" s="50" t="s">
        <v>130</v>
      </c>
      <c r="F30" s="50" t="s">
        <v>131</v>
      </c>
      <c r="G30" s="50" t="s">
        <v>10</v>
      </c>
      <c r="H30" s="50" t="s">
        <v>27</v>
      </c>
      <c r="I30" s="49">
        <v>10900</v>
      </c>
      <c r="J30" s="49">
        <v>3560</v>
      </c>
      <c r="K30" s="49">
        <f t="shared" si="0"/>
        <v>38804000</v>
      </c>
      <c r="L30" s="62">
        <v>15744092</v>
      </c>
      <c r="M30" s="48">
        <v>42601</v>
      </c>
      <c r="N30" s="49"/>
      <c r="O30" s="47" t="s">
        <v>556</v>
      </c>
      <c r="P30" s="47" t="s">
        <v>559</v>
      </c>
    </row>
    <row r="31" spans="3:16">
      <c r="C31" s="57">
        <v>3</v>
      </c>
      <c r="D31" s="48">
        <v>42555</v>
      </c>
      <c r="E31" s="47" t="s">
        <v>83</v>
      </c>
      <c r="F31" s="47" t="s">
        <v>84</v>
      </c>
      <c r="G31" s="47" t="s">
        <v>10</v>
      </c>
      <c r="H31" s="47" t="s">
        <v>27</v>
      </c>
      <c r="I31" s="49">
        <v>5000</v>
      </c>
      <c r="J31" s="49">
        <v>3595</v>
      </c>
      <c r="K31" s="49">
        <f t="shared" si="0"/>
        <v>17975000</v>
      </c>
      <c r="L31" s="62">
        <v>15744092</v>
      </c>
      <c r="M31" s="48">
        <v>42601</v>
      </c>
      <c r="N31" s="49"/>
      <c r="O31" s="47" t="s">
        <v>556</v>
      </c>
      <c r="P31" s="47" t="s">
        <v>559</v>
      </c>
    </row>
    <row r="32" spans="3:16">
      <c r="C32" s="57">
        <v>3</v>
      </c>
      <c r="D32" s="48">
        <v>42555</v>
      </c>
      <c r="E32" s="47" t="s">
        <v>83</v>
      </c>
      <c r="F32" s="47" t="s">
        <v>84</v>
      </c>
      <c r="G32" s="47" t="s">
        <v>10</v>
      </c>
      <c r="H32" s="47" t="s">
        <v>16</v>
      </c>
      <c r="I32" s="49">
        <v>17800</v>
      </c>
      <c r="J32" s="49">
        <v>3530</v>
      </c>
      <c r="K32" s="49">
        <f t="shared" si="0"/>
        <v>62834000</v>
      </c>
      <c r="L32" s="62">
        <v>15744092</v>
      </c>
      <c r="M32" s="48">
        <v>42601</v>
      </c>
      <c r="N32" s="49"/>
      <c r="O32" s="47" t="s">
        <v>556</v>
      </c>
      <c r="P32" s="47" t="s">
        <v>559</v>
      </c>
    </row>
    <row r="33" spans="3:16">
      <c r="C33" s="57">
        <v>3</v>
      </c>
      <c r="D33" s="48">
        <v>42555</v>
      </c>
      <c r="E33" s="50" t="s">
        <v>132</v>
      </c>
      <c r="F33" s="50" t="s">
        <v>133</v>
      </c>
      <c r="G33" s="50" t="s">
        <v>10</v>
      </c>
      <c r="H33" s="50" t="s">
        <v>27</v>
      </c>
      <c r="I33" s="49">
        <v>10000</v>
      </c>
      <c r="J33" s="49">
        <v>3560</v>
      </c>
      <c r="K33" s="49">
        <f t="shared" si="0"/>
        <v>35600000</v>
      </c>
      <c r="L33" s="62">
        <v>15744092</v>
      </c>
      <c r="M33" s="48">
        <v>42601</v>
      </c>
      <c r="N33" s="49"/>
      <c r="O33" s="47" t="s">
        <v>556</v>
      </c>
      <c r="P33" s="47" t="s">
        <v>559</v>
      </c>
    </row>
    <row r="34" spans="3:16">
      <c r="C34" s="57">
        <v>3</v>
      </c>
      <c r="D34" s="48">
        <v>42555</v>
      </c>
      <c r="E34" s="47" t="s">
        <v>85</v>
      </c>
      <c r="F34" s="47" t="s">
        <v>86</v>
      </c>
      <c r="G34" s="47" t="s">
        <v>10</v>
      </c>
      <c r="H34" s="47" t="s">
        <v>16</v>
      </c>
      <c r="I34" s="49">
        <v>20000</v>
      </c>
      <c r="J34" s="49">
        <v>3530</v>
      </c>
      <c r="K34" s="49">
        <f t="shared" si="0"/>
        <v>70600000</v>
      </c>
      <c r="L34" s="62">
        <v>15744092</v>
      </c>
      <c r="M34" s="48">
        <v>42601</v>
      </c>
      <c r="N34" s="49"/>
      <c r="O34" s="47" t="s">
        <v>556</v>
      </c>
      <c r="P34" s="47" t="s">
        <v>559</v>
      </c>
    </row>
    <row r="35" spans="3:16">
      <c r="C35" s="57">
        <v>3</v>
      </c>
      <c r="D35" s="48">
        <v>42555</v>
      </c>
      <c r="E35" s="47" t="s">
        <v>85</v>
      </c>
      <c r="F35" s="47" t="s">
        <v>86</v>
      </c>
      <c r="G35" s="47" t="s">
        <v>10</v>
      </c>
      <c r="H35" s="47" t="s">
        <v>14</v>
      </c>
      <c r="I35" s="49">
        <v>5000</v>
      </c>
      <c r="J35" s="49">
        <v>4065</v>
      </c>
      <c r="K35" s="49">
        <f t="shared" si="0"/>
        <v>20325000</v>
      </c>
      <c r="L35" s="62">
        <v>15744092</v>
      </c>
      <c r="M35" s="48">
        <v>42601</v>
      </c>
      <c r="N35" s="49">
        <f>K35+K34+K33+K32+K31+K30</f>
        <v>246138000</v>
      </c>
      <c r="O35" s="47" t="s">
        <v>556</v>
      </c>
      <c r="P35" s="47" t="s">
        <v>559</v>
      </c>
    </row>
    <row r="36" spans="3:16">
      <c r="C36" s="57">
        <v>2</v>
      </c>
      <c r="D36" s="48">
        <v>42555</v>
      </c>
      <c r="E36" s="47" t="s">
        <v>87</v>
      </c>
      <c r="F36" s="47" t="s">
        <v>88</v>
      </c>
      <c r="G36" s="47" t="s">
        <v>12</v>
      </c>
      <c r="H36" s="47" t="s">
        <v>27</v>
      </c>
      <c r="I36" s="49">
        <v>15700</v>
      </c>
      <c r="J36" s="49">
        <v>3595</v>
      </c>
      <c r="K36" s="49">
        <f t="shared" si="0"/>
        <v>56441500</v>
      </c>
      <c r="L36" s="62">
        <v>1607373</v>
      </c>
      <c r="M36" s="48">
        <v>42579</v>
      </c>
      <c r="N36" s="49">
        <f>K36</f>
        <v>56441500</v>
      </c>
      <c r="O36" s="47" t="s">
        <v>556</v>
      </c>
      <c r="P36" s="47" t="s">
        <v>562</v>
      </c>
    </row>
    <row r="37" spans="3:16">
      <c r="C37" s="57">
        <v>2</v>
      </c>
      <c r="D37" s="48">
        <v>42555</v>
      </c>
      <c r="E37" s="47" t="s">
        <v>40</v>
      </c>
      <c r="F37" s="47" t="s">
        <v>41</v>
      </c>
      <c r="G37" s="47" t="s">
        <v>12</v>
      </c>
      <c r="H37" s="47" t="s">
        <v>27</v>
      </c>
      <c r="I37" s="49">
        <v>30000</v>
      </c>
      <c r="J37" s="49">
        <v>3595</v>
      </c>
      <c r="K37" s="49">
        <f t="shared" si="0"/>
        <v>107850000</v>
      </c>
      <c r="L37" s="62">
        <v>15875119</v>
      </c>
      <c r="M37" s="48">
        <v>42572</v>
      </c>
      <c r="N37" s="49">
        <f>K37</f>
        <v>107850000</v>
      </c>
      <c r="O37" s="47" t="s">
        <v>556</v>
      </c>
      <c r="P37" s="47" t="s">
        <v>562</v>
      </c>
    </row>
    <row r="38" spans="3:16">
      <c r="C38" s="57">
        <v>4</v>
      </c>
      <c r="D38" s="48">
        <v>42555</v>
      </c>
      <c r="E38" s="50" t="s">
        <v>134</v>
      </c>
      <c r="F38" s="50" t="s">
        <v>135</v>
      </c>
      <c r="G38" s="50" t="s">
        <v>13</v>
      </c>
      <c r="H38" s="50" t="s">
        <v>27</v>
      </c>
      <c r="I38" s="49">
        <v>15500</v>
      </c>
      <c r="J38" s="49">
        <v>3560</v>
      </c>
      <c r="K38" s="49">
        <f t="shared" si="0"/>
        <v>55180000</v>
      </c>
      <c r="L38" s="62">
        <v>1951247</v>
      </c>
      <c r="M38" s="48">
        <v>42585</v>
      </c>
      <c r="N38" s="49">
        <f>K38</f>
        <v>55180000</v>
      </c>
      <c r="O38" s="47" t="s">
        <v>560</v>
      </c>
      <c r="P38" s="47" t="s">
        <v>561</v>
      </c>
    </row>
    <row r="39" spans="3:16">
      <c r="C39" s="57">
        <v>2</v>
      </c>
      <c r="D39" s="48">
        <v>42555</v>
      </c>
      <c r="E39" s="47" t="s">
        <v>89</v>
      </c>
      <c r="F39" s="47" t="s">
        <v>90</v>
      </c>
      <c r="G39" s="47" t="s">
        <v>12</v>
      </c>
      <c r="H39" s="47" t="s">
        <v>27</v>
      </c>
      <c r="I39" s="49">
        <v>9000</v>
      </c>
      <c r="J39" s="49">
        <v>3595</v>
      </c>
      <c r="K39" s="49">
        <f t="shared" si="0"/>
        <v>32355000</v>
      </c>
      <c r="L39" s="62">
        <v>15875119</v>
      </c>
      <c r="M39" s="48">
        <v>42572</v>
      </c>
      <c r="N39" s="49">
        <f>K39</f>
        <v>32355000</v>
      </c>
      <c r="O39" s="47" t="s">
        <v>556</v>
      </c>
      <c r="P39" s="47" t="s">
        <v>562</v>
      </c>
    </row>
    <row r="40" spans="3:16">
      <c r="C40" s="57">
        <v>5</v>
      </c>
      <c r="D40" s="48">
        <v>42555</v>
      </c>
      <c r="E40" s="47" t="s">
        <v>91</v>
      </c>
      <c r="F40" s="47" t="s">
        <v>92</v>
      </c>
      <c r="G40" s="47" t="s">
        <v>18</v>
      </c>
      <c r="H40" s="47" t="s">
        <v>27</v>
      </c>
      <c r="I40" s="49">
        <v>12500</v>
      </c>
      <c r="J40" s="49">
        <v>3595</v>
      </c>
      <c r="K40" s="49">
        <f t="shared" si="0"/>
        <v>44937500</v>
      </c>
      <c r="L40" s="62">
        <v>15444030</v>
      </c>
      <c r="M40" s="48">
        <v>42586</v>
      </c>
      <c r="N40" s="49"/>
      <c r="O40" s="47" t="s">
        <v>556</v>
      </c>
      <c r="P40" s="47" t="s">
        <v>562</v>
      </c>
    </row>
    <row r="41" spans="3:16">
      <c r="C41" s="57">
        <v>5</v>
      </c>
      <c r="D41" s="48">
        <v>42555</v>
      </c>
      <c r="E41" s="47" t="s">
        <v>91</v>
      </c>
      <c r="F41" s="47" t="s">
        <v>92</v>
      </c>
      <c r="G41" s="47" t="s">
        <v>18</v>
      </c>
      <c r="H41" s="47" t="s">
        <v>16</v>
      </c>
      <c r="I41" s="49">
        <v>11500</v>
      </c>
      <c r="J41" s="49">
        <v>3530</v>
      </c>
      <c r="K41" s="49">
        <f t="shared" si="0"/>
        <v>40595000</v>
      </c>
      <c r="L41" s="62">
        <v>15444030</v>
      </c>
      <c r="M41" s="48">
        <v>42586</v>
      </c>
      <c r="N41" s="49">
        <f>K41+K40</f>
        <v>85532500</v>
      </c>
      <c r="O41" s="47" t="s">
        <v>556</v>
      </c>
      <c r="P41" s="47" t="s">
        <v>562</v>
      </c>
    </row>
    <row r="42" spans="3:16">
      <c r="C42" s="57">
        <v>1</v>
      </c>
      <c r="D42" s="48">
        <v>42556</v>
      </c>
      <c r="E42" s="47" t="s">
        <v>52</v>
      </c>
      <c r="F42" s="47" t="s">
        <v>53</v>
      </c>
      <c r="G42" s="47" t="s">
        <v>17</v>
      </c>
      <c r="H42" s="47" t="s">
        <v>14</v>
      </c>
      <c r="I42" s="49">
        <v>11500</v>
      </c>
      <c r="J42" s="49">
        <v>3650</v>
      </c>
      <c r="K42" s="49">
        <f t="shared" si="0"/>
        <v>41975000</v>
      </c>
      <c r="L42" s="62">
        <v>15875811</v>
      </c>
      <c r="M42" s="48">
        <v>42590</v>
      </c>
      <c r="N42" s="49">
        <f>K42</f>
        <v>41975000</v>
      </c>
      <c r="O42" s="47" t="s">
        <v>556</v>
      </c>
      <c r="P42" s="47" t="s">
        <v>561</v>
      </c>
    </row>
    <row r="43" spans="3:16">
      <c r="C43" s="57">
        <v>1</v>
      </c>
      <c r="D43" s="48">
        <v>42556</v>
      </c>
      <c r="E43" s="47" t="s">
        <v>54</v>
      </c>
      <c r="F43" s="47" t="s">
        <v>55</v>
      </c>
      <c r="G43" s="47" t="s">
        <v>17</v>
      </c>
      <c r="H43" s="47" t="s">
        <v>14</v>
      </c>
      <c r="I43" s="49">
        <v>5200</v>
      </c>
      <c r="J43" s="49">
        <v>3650</v>
      </c>
      <c r="K43" s="49">
        <f t="shared" si="0"/>
        <v>18980000</v>
      </c>
      <c r="L43" s="62">
        <v>15875812</v>
      </c>
      <c r="M43" s="48">
        <v>42587</v>
      </c>
      <c r="N43" s="49">
        <f>K43</f>
        <v>18980000</v>
      </c>
      <c r="O43" s="47" t="s">
        <v>556</v>
      </c>
      <c r="P43" s="47" t="s">
        <v>563</v>
      </c>
    </row>
    <row r="44" spans="3:16">
      <c r="C44" s="57">
        <v>7</v>
      </c>
      <c r="D44" s="48">
        <v>42556</v>
      </c>
      <c r="E44" s="47" t="s">
        <v>48</v>
      </c>
      <c r="F44" s="47" t="s">
        <v>49</v>
      </c>
      <c r="G44" s="47" t="s">
        <v>11</v>
      </c>
      <c r="H44" s="47" t="s">
        <v>27</v>
      </c>
      <c r="I44" s="49">
        <v>15000</v>
      </c>
      <c r="J44" s="49">
        <v>3990</v>
      </c>
      <c r="K44" s="49">
        <f t="shared" si="0"/>
        <v>59850000</v>
      </c>
      <c r="L44" s="62">
        <v>15744029</v>
      </c>
      <c r="M44" s="48">
        <v>42586</v>
      </c>
      <c r="N44" s="49">
        <f>K44</f>
        <v>59850000</v>
      </c>
      <c r="O44" s="47" t="s">
        <v>556</v>
      </c>
      <c r="P44" s="47" t="s">
        <v>559</v>
      </c>
    </row>
    <row r="45" spans="3:16">
      <c r="C45" s="57">
        <v>5</v>
      </c>
      <c r="D45" s="48">
        <v>42556</v>
      </c>
      <c r="E45" s="47" t="s">
        <v>50</v>
      </c>
      <c r="F45" s="47" t="s">
        <v>51</v>
      </c>
      <c r="G45" s="47" t="s">
        <v>18</v>
      </c>
      <c r="H45" s="47" t="s">
        <v>14</v>
      </c>
      <c r="I45" s="49">
        <v>10000</v>
      </c>
      <c r="J45" s="49">
        <v>3650</v>
      </c>
      <c r="K45" s="49">
        <f t="shared" si="0"/>
        <v>36500000</v>
      </c>
      <c r="L45" s="62">
        <v>14794350</v>
      </c>
      <c r="M45" s="48">
        <v>42584</v>
      </c>
      <c r="N45" s="49">
        <v>36500000</v>
      </c>
      <c r="O45" s="47" t="s">
        <v>556</v>
      </c>
      <c r="P45" s="47" t="s">
        <v>559</v>
      </c>
    </row>
    <row r="46" spans="3:16">
      <c r="C46" s="57">
        <v>4</v>
      </c>
      <c r="D46" s="48">
        <v>42558</v>
      </c>
      <c r="E46" s="47" t="s">
        <v>93</v>
      </c>
      <c r="F46" s="47" t="s">
        <v>94</v>
      </c>
      <c r="G46" s="47" t="s">
        <v>13</v>
      </c>
      <c r="H46" s="47" t="s">
        <v>16</v>
      </c>
      <c r="I46" s="49">
        <v>30000</v>
      </c>
      <c r="J46" s="49">
        <v>3530</v>
      </c>
      <c r="K46" s="49">
        <f t="shared" si="0"/>
        <v>105900000</v>
      </c>
      <c r="L46" s="62">
        <v>1951257</v>
      </c>
      <c r="M46" s="48">
        <v>42591</v>
      </c>
      <c r="N46" s="49">
        <f>K46</f>
        <v>105900000</v>
      </c>
      <c r="O46" s="47" t="s">
        <v>560</v>
      </c>
      <c r="P46" s="47" t="s">
        <v>561</v>
      </c>
    </row>
    <row r="47" spans="3:16">
      <c r="C47" s="57">
        <v>4</v>
      </c>
      <c r="D47" s="48">
        <v>42556</v>
      </c>
      <c r="E47" s="50" t="s">
        <v>136</v>
      </c>
      <c r="F47" s="50" t="s">
        <v>137</v>
      </c>
      <c r="G47" s="50" t="s">
        <v>13</v>
      </c>
      <c r="H47" s="50" t="s">
        <v>27</v>
      </c>
      <c r="I47" s="49">
        <v>19900</v>
      </c>
      <c r="J47" s="49">
        <v>3560</v>
      </c>
      <c r="K47" s="49">
        <f t="shared" si="0"/>
        <v>70844000</v>
      </c>
      <c r="L47" s="62">
        <v>1951256</v>
      </c>
      <c r="M47" s="48">
        <v>42586</v>
      </c>
      <c r="N47" s="49">
        <f>K47</f>
        <v>70844000</v>
      </c>
      <c r="O47" s="47" t="s">
        <v>560</v>
      </c>
      <c r="P47" s="47" t="s">
        <v>561</v>
      </c>
    </row>
    <row r="48" spans="3:16">
      <c r="C48" s="57">
        <v>4</v>
      </c>
      <c r="D48" s="48">
        <v>42557</v>
      </c>
      <c r="E48" s="47" t="s">
        <v>95</v>
      </c>
      <c r="F48" s="47" t="s">
        <v>96</v>
      </c>
      <c r="G48" s="47" t="s">
        <v>13</v>
      </c>
      <c r="H48" s="47" t="s">
        <v>16</v>
      </c>
      <c r="I48" s="49">
        <v>15000</v>
      </c>
      <c r="J48" s="49">
        <v>3530</v>
      </c>
      <c r="K48" s="49">
        <f t="shared" si="0"/>
        <v>52950000</v>
      </c>
      <c r="L48" s="62">
        <v>1951254</v>
      </c>
      <c r="M48" s="48">
        <v>42590</v>
      </c>
      <c r="N48" s="49">
        <f>K48</f>
        <v>52950000</v>
      </c>
      <c r="O48" s="47" t="s">
        <v>560</v>
      </c>
      <c r="P48" s="47" t="s">
        <v>561</v>
      </c>
    </row>
    <row r="49" spans="3:16">
      <c r="C49" s="57">
        <v>3</v>
      </c>
      <c r="D49" s="48">
        <v>42557</v>
      </c>
      <c r="E49" s="47" t="s">
        <v>38</v>
      </c>
      <c r="F49" s="47" t="s">
        <v>39</v>
      </c>
      <c r="G49" s="47" t="s">
        <v>10</v>
      </c>
      <c r="H49" s="47" t="s">
        <v>27</v>
      </c>
      <c r="I49" s="49">
        <v>25000</v>
      </c>
      <c r="J49" s="49">
        <v>3595</v>
      </c>
      <c r="K49" s="49">
        <f t="shared" si="0"/>
        <v>89875000</v>
      </c>
      <c r="L49" s="62">
        <v>15744094</v>
      </c>
      <c r="M49" s="48">
        <v>42605</v>
      </c>
      <c r="N49" s="49"/>
      <c r="O49" s="47" t="s">
        <v>556</v>
      </c>
      <c r="P49" s="47" t="s">
        <v>559</v>
      </c>
    </row>
    <row r="50" spans="3:16">
      <c r="C50" s="57">
        <v>3</v>
      </c>
      <c r="D50" s="48">
        <v>42557</v>
      </c>
      <c r="E50" s="47" t="s">
        <v>38</v>
      </c>
      <c r="F50" s="47" t="s">
        <v>39</v>
      </c>
      <c r="G50" s="47" t="s">
        <v>10</v>
      </c>
      <c r="H50" s="47" t="s">
        <v>16</v>
      </c>
      <c r="I50" s="49">
        <v>10000</v>
      </c>
      <c r="J50" s="49">
        <v>3530</v>
      </c>
      <c r="K50" s="49">
        <f t="shared" si="0"/>
        <v>35300000</v>
      </c>
      <c r="L50" s="62">
        <v>15744094</v>
      </c>
      <c r="M50" s="48">
        <v>42605</v>
      </c>
      <c r="N50" s="49"/>
      <c r="O50" s="47" t="s">
        <v>556</v>
      </c>
      <c r="P50" s="47" t="s">
        <v>559</v>
      </c>
    </row>
    <row r="51" spans="3:16">
      <c r="C51" s="57">
        <v>3</v>
      </c>
      <c r="D51" s="48">
        <v>42557</v>
      </c>
      <c r="E51" s="47" t="s">
        <v>138</v>
      </c>
      <c r="F51" s="47" t="s">
        <v>139</v>
      </c>
      <c r="G51" s="47" t="s">
        <v>10</v>
      </c>
      <c r="H51" s="47" t="s">
        <v>27</v>
      </c>
      <c r="I51" s="49">
        <v>10000</v>
      </c>
      <c r="J51" s="49">
        <v>3560</v>
      </c>
      <c r="K51" s="49">
        <f t="shared" si="0"/>
        <v>35600000</v>
      </c>
      <c r="L51" s="62">
        <v>15744094</v>
      </c>
      <c r="M51" s="48">
        <v>42605</v>
      </c>
      <c r="N51" s="49"/>
      <c r="O51" s="47" t="s">
        <v>556</v>
      </c>
      <c r="P51" s="47" t="s">
        <v>559</v>
      </c>
    </row>
    <row r="52" spans="3:16">
      <c r="C52" s="57">
        <v>3</v>
      </c>
      <c r="D52" s="48">
        <v>42557</v>
      </c>
      <c r="E52" s="47" t="s">
        <v>97</v>
      </c>
      <c r="F52" s="47" t="s">
        <v>98</v>
      </c>
      <c r="G52" s="47" t="s">
        <v>10</v>
      </c>
      <c r="H52" s="47" t="s">
        <v>16</v>
      </c>
      <c r="I52" s="49">
        <v>15000</v>
      </c>
      <c r="J52" s="49">
        <v>3530</v>
      </c>
      <c r="K52" s="49">
        <f t="shared" si="0"/>
        <v>52950000</v>
      </c>
      <c r="L52" s="62">
        <v>15744094</v>
      </c>
      <c r="M52" s="48">
        <v>42605</v>
      </c>
      <c r="N52" s="49"/>
      <c r="O52" s="47" t="s">
        <v>556</v>
      </c>
      <c r="P52" s="47" t="s">
        <v>559</v>
      </c>
    </row>
    <row r="53" spans="3:16">
      <c r="C53" s="57">
        <v>3</v>
      </c>
      <c r="D53" s="48">
        <v>42557</v>
      </c>
      <c r="E53" s="47" t="s">
        <v>140</v>
      </c>
      <c r="F53" s="47" t="s">
        <v>141</v>
      </c>
      <c r="G53" s="47" t="s">
        <v>10</v>
      </c>
      <c r="H53" s="47" t="s">
        <v>27</v>
      </c>
      <c r="I53" s="49">
        <v>10800</v>
      </c>
      <c r="J53" s="49">
        <v>3560</v>
      </c>
      <c r="K53" s="49">
        <f t="shared" si="0"/>
        <v>38448000</v>
      </c>
      <c r="L53" s="62">
        <v>15744094</v>
      </c>
      <c r="M53" s="48">
        <v>42605</v>
      </c>
      <c r="N53" s="49">
        <f>K53+K52+K51+K50+K49</f>
        <v>252173000</v>
      </c>
      <c r="O53" s="47" t="s">
        <v>556</v>
      </c>
      <c r="P53" s="47" t="s">
        <v>559</v>
      </c>
    </row>
    <row r="54" spans="3:16">
      <c r="C54" s="57">
        <v>3</v>
      </c>
      <c r="D54" s="48">
        <v>42557</v>
      </c>
      <c r="E54" s="47" t="s">
        <v>142</v>
      </c>
      <c r="F54" s="47" t="s">
        <v>143</v>
      </c>
      <c r="G54" s="47" t="s">
        <v>10</v>
      </c>
      <c r="H54" s="47" t="s">
        <v>27</v>
      </c>
      <c r="I54" s="49">
        <v>11000</v>
      </c>
      <c r="J54" s="49">
        <v>3560</v>
      </c>
      <c r="K54" s="49">
        <f t="shared" si="0"/>
        <v>39160000</v>
      </c>
      <c r="L54" s="62">
        <v>15744093</v>
      </c>
      <c r="M54" s="48">
        <v>42605</v>
      </c>
      <c r="N54" s="49"/>
      <c r="O54" s="47" t="s">
        <v>556</v>
      </c>
      <c r="P54" s="47" t="s">
        <v>559</v>
      </c>
    </row>
    <row r="55" spans="3:16">
      <c r="C55" s="57">
        <v>3</v>
      </c>
      <c r="D55" s="48">
        <v>42557</v>
      </c>
      <c r="E55" s="47" t="s">
        <v>99</v>
      </c>
      <c r="F55" s="47" t="s">
        <v>100</v>
      </c>
      <c r="G55" s="47" t="s">
        <v>10</v>
      </c>
      <c r="H55" s="47" t="s">
        <v>27</v>
      </c>
      <c r="I55" s="49">
        <v>5800</v>
      </c>
      <c r="J55" s="49">
        <v>3595</v>
      </c>
      <c r="K55" s="49">
        <f t="shared" si="0"/>
        <v>20851000</v>
      </c>
      <c r="L55" s="62">
        <v>15744093</v>
      </c>
      <c r="M55" s="48">
        <v>42605</v>
      </c>
      <c r="N55" s="49"/>
      <c r="O55" s="47" t="s">
        <v>556</v>
      </c>
      <c r="P55" s="47" t="s">
        <v>559</v>
      </c>
    </row>
    <row r="56" spans="3:16">
      <c r="C56" s="57">
        <v>3</v>
      </c>
      <c r="D56" s="48">
        <v>42557</v>
      </c>
      <c r="E56" s="47" t="s">
        <v>99</v>
      </c>
      <c r="F56" s="47" t="s">
        <v>100</v>
      </c>
      <c r="G56" s="47" t="s">
        <v>10</v>
      </c>
      <c r="H56" s="47" t="s">
        <v>16</v>
      </c>
      <c r="I56" s="49">
        <v>11900</v>
      </c>
      <c r="J56" s="49">
        <v>3530</v>
      </c>
      <c r="K56" s="49">
        <f t="shared" si="0"/>
        <v>42007000</v>
      </c>
      <c r="L56" s="62">
        <v>15744093</v>
      </c>
      <c r="M56" s="48">
        <v>42605</v>
      </c>
      <c r="N56" s="49"/>
      <c r="O56" s="47" t="s">
        <v>556</v>
      </c>
      <c r="P56" s="47" t="s">
        <v>559</v>
      </c>
    </row>
    <row r="57" spans="3:16">
      <c r="C57" s="57">
        <v>3</v>
      </c>
      <c r="D57" s="48">
        <v>42557</v>
      </c>
      <c r="E57" s="47" t="s">
        <v>99</v>
      </c>
      <c r="F57" s="47" t="s">
        <v>100</v>
      </c>
      <c r="G57" s="47" t="s">
        <v>10</v>
      </c>
      <c r="H57" s="50" t="s">
        <v>14</v>
      </c>
      <c r="I57" s="46">
        <v>5000</v>
      </c>
      <c r="J57" s="46">
        <v>4085</v>
      </c>
      <c r="K57" s="46">
        <f t="shared" si="0"/>
        <v>20425000</v>
      </c>
      <c r="L57" s="62">
        <v>15744093</v>
      </c>
      <c r="M57" s="48">
        <v>42605</v>
      </c>
      <c r="N57" s="49">
        <f>K57+K56+K55+K54</f>
        <v>122443000</v>
      </c>
      <c r="O57" s="47" t="s">
        <v>556</v>
      </c>
      <c r="P57" s="47" t="s">
        <v>559</v>
      </c>
    </row>
    <row r="58" spans="3:16">
      <c r="C58" s="57">
        <v>2</v>
      </c>
      <c r="D58" s="48">
        <v>42557</v>
      </c>
      <c r="E58" s="47" t="s">
        <v>44</v>
      </c>
      <c r="F58" s="47" t="s">
        <v>45</v>
      </c>
      <c r="G58" s="47" t="s">
        <v>12</v>
      </c>
      <c r="H58" s="47" t="s">
        <v>27</v>
      </c>
      <c r="I58" s="49">
        <v>4700</v>
      </c>
      <c r="J58" s="49">
        <v>3595</v>
      </c>
      <c r="K58" s="49">
        <f t="shared" si="0"/>
        <v>16896500</v>
      </c>
      <c r="L58" s="62">
        <v>15875856</v>
      </c>
      <c r="M58" s="48">
        <v>42578</v>
      </c>
      <c r="N58" s="49"/>
      <c r="O58" s="47" t="s">
        <v>556</v>
      </c>
      <c r="P58" s="47" t="s">
        <v>562</v>
      </c>
    </row>
    <row r="59" spans="3:16">
      <c r="C59" s="57">
        <v>2</v>
      </c>
      <c r="D59" s="48">
        <v>42557</v>
      </c>
      <c r="E59" s="47" t="s">
        <v>44</v>
      </c>
      <c r="F59" s="47" t="s">
        <v>45</v>
      </c>
      <c r="G59" s="47" t="s">
        <v>12</v>
      </c>
      <c r="H59" s="47" t="s">
        <v>16</v>
      </c>
      <c r="I59" s="49">
        <v>6000</v>
      </c>
      <c r="J59" s="49">
        <v>3400</v>
      </c>
      <c r="K59" s="49">
        <f t="shared" si="0"/>
        <v>20400000</v>
      </c>
      <c r="L59" s="62">
        <v>15875856</v>
      </c>
      <c r="M59" s="48">
        <v>42578</v>
      </c>
      <c r="N59" s="49"/>
      <c r="O59" s="47" t="s">
        <v>556</v>
      </c>
      <c r="P59" s="47" t="s">
        <v>562</v>
      </c>
    </row>
    <row r="60" spans="3:16">
      <c r="C60" s="57">
        <v>2</v>
      </c>
      <c r="D60" s="48">
        <v>42557</v>
      </c>
      <c r="E60" s="47" t="s">
        <v>44</v>
      </c>
      <c r="F60" s="47" t="s">
        <v>45</v>
      </c>
      <c r="G60" s="47" t="s">
        <v>12</v>
      </c>
      <c r="H60" s="47" t="s">
        <v>14</v>
      </c>
      <c r="I60" s="49">
        <v>21000</v>
      </c>
      <c r="J60" s="49">
        <v>3650</v>
      </c>
      <c r="K60" s="49">
        <f t="shared" si="0"/>
        <v>76650000</v>
      </c>
      <c r="L60" s="62">
        <v>15875856</v>
      </c>
      <c r="M60" s="48">
        <v>42578</v>
      </c>
      <c r="N60" s="49">
        <f>K60+K59+K58</f>
        <v>113946500</v>
      </c>
      <c r="O60" s="47" t="s">
        <v>556</v>
      </c>
      <c r="P60" s="47" t="s">
        <v>562</v>
      </c>
    </row>
    <row r="61" spans="3:16">
      <c r="C61" s="57">
        <v>4</v>
      </c>
      <c r="D61" s="48">
        <v>42557</v>
      </c>
      <c r="E61" s="47" t="s">
        <v>144</v>
      </c>
      <c r="F61" s="47" t="s">
        <v>145</v>
      </c>
      <c r="G61" s="47" t="s">
        <v>13</v>
      </c>
      <c r="H61" s="47" t="s">
        <v>27</v>
      </c>
      <c r="I61" s="49">
        <v>24000</v>
      </c>
      <c r="J61" s="49">
        <v>3560</v>
      </c>
      <c r="K61" s="49">
        <f t="shared" si="0"/>
        <v>85440000</v>
      </c>
      <c r="L61" s="62">
        <v>1951253</v>
      </c>
      <c r="M61" s="48">
        <v>42586</v>
      </c>
      <c r="N61" s="49">
        <f>K61</f>
        <v>85440000</v>
      </c>
      <c r="O61" s="47" t="s">
        <v>560</v>
      </c>
      <c r="P61" s="47" t="s">
        <v>561</v>
      </c>
    </row>
    <row r="62" spans="3:16">
      <c r="C62" s="57">
        <v>4</v>
      </c>
      <c r="D62" s="48">
        <v>42558</v>
      </c>
      <c r="E62" s="47" t="s">
        <v>146</v>
      </c>
      <c r="F62" s="47" t="s">
        <v>147</v>
      </c>
      <c r="G62" s="47" t="s">
        <v>13</v>
      </c>
      <c r="H62" s="47" t="s">
        <v>27</v>
      </c>
      <c r="I62" s="49">
        <v>5000</v>
      </c>
      <c r="J62" s="49">
        <v>3560</v>
      </c>
      <c r="K62" s="49">
        <f t="shared" si="0"/>
        <v>17800000</v>
      </c>
      <c r="L62" s="62">
        <v>1951252</v>
      </c>
      <c r="M62" s="48">
        <v>42585</v>
      </c>
      <c r="N62" s="49">
        <f>K62</f>
        <v>17800000</v>
      </c>
      <c r="O62" s="47" t="s">
        <v>560</v>
      </c>
      <c r="P62" s="47" t="s">
        <v>561</v>
      </c>
    </row>
    <row r="63" spans="3:16">
      <c r="C63" s="57">
        <v>4</v>
      </c>
      <c r="D63" s="48">
        <v>42558</v>
      </c>
      <c r="E63" s="47" t="s">
        <v>101</v>
      </c>
      <c r="F63" s="47" t="s">
        <v>102</v>
      </c>
      <c r="G63" s="47" t="s">
        <v>13</v>
      </c>
      <c r="H63" s="47" t="s">
        <v>16</v>
      </c>
      <c r="I63" s="49">
        <v>29900</v>
      </c>
      <c r="J63" s="49">
        <v>3530</v>
      </c>
      <c r="K63" s="51">
        <f t="shared" si="0"/>
        <v>105547000</v>
      </c>
      <c r="L63" s="62">
        <v>1951251</v>
      </c>
      <c r="M63" s="48">
        <v>42590</v>
      </c>
      <c r="N63" s="49">
        <f>K63</f>
        <v>105547000</v>
      </c>
      <c r="O63" s="47" t="s">
        <v>560</v>
      </c>
      <c r="P63" s="47" t="s">
        <v>561</v>
      </c>
    </row>
    <row r="64" spans="3:16">
      <c r="C64" s="57">
        <v>2</v>
      </c>
      <c r="D64" s="48">
        <v>42558</v>
      </c>
      <c r="E64" s="47" t="s">
        <v>103</v>
      </c>
      <c r="F64" s="47" t="s">
        <v>104</v>
      </c>
      <c r="G64" s="47" t="s">
        <v>12</v>
      </c>
      <c r="H64" s="47" t="s">
        <v>27</v>
      </c>
      <c r="I64" s="49">
        <v>30000</v>
      </c>
      <c r="J64" s="49">
        <v>3595</v>
      </c>
      <c r="K64" s="49">
        <f t="shared" si="0"/>
        <v>107850000</v>
      </c>
      <c r="L64" s="62">
        <v>15875856</v>
      </c>
      <c r="M64" s="48">
        <v>42578</v>
      </c>
      <c r="N64" s="49">
        <f>K64</f>
        <v>107850000</v>
      </c>
      <c r="O64" s="47" t="s">
        <v>556</v>
      </c>
      <c r="P64" s="47" t="s">
        <v>562</v>
      </c>
    </row>
    <row r="65" spans="3:21">
      <c r="C65" s="57">
        <v>3</v>
      </c>
      <c r="D65" s="48">
        <v>42529</v>
      </c>
      <c r="E65" s="47" t="s">
        <v>148</v>
      </c>
      <c r="F65" s="47" t="s">
        <v>149</v>
      </c>
      <c r="G65" s="47" t="s">
        <v>10</v>
      </c>
      <c r="H65" s="47" t="s">
        <v>27</v>
      </c>
      <c r="I65" s="49">
        <v>30000</v>
      </c>
      <c r="J65" s="49">
        <v>3560</v>
      </c>
      <c r="K65" s="49">
        <f t="shared" si="0"/>
        <v>106800000</v>
      </c>
      <c r="L65" s="62">
        <v>15744093</v>
      </c>
      <c r="M65" s="48">
        <v>42605</v>
      </c>
      <c r="N65" s="49"/>
      <c r="O65" s="47" t="s">
        <v>556</v>
      </c>
      <c r="P65" s="47" t="s">
        <v>559</v>
      </c>
    </row>
    <row r="66" spans="3:21">
      <c r="C66" s="57">
        <v>3</v>
      </c>
      <c r="D66" s="48">
        <v>42559</v>
      </c>
      <c r="E66" s="47" t="s">
        <v>105</v>
      </c>
      <c r="F66" s="47" t="s">
        <v>106</v>
      </c>
      <c r="G66" s="47" t="s">
        <v>10</v>
      </c>
      <c r="H66" s="47" t="s">
        <v>16</v>
      </c>
      <c r="I66" s="49">
        <v>5000</v>
      </c>
      <c r="J66" s="49">
        <v>3530</v>
      </c>
      <c r="K66" s="49">
        <f t="shared" si="0"/>
        <v>17650000</v>
      </c>
      <c r="L66" s="62">
        <v>15744093</v>
      </c>
      <c r="M66" s="48">
        <v>42605</v>
      </c>
      <c r="N66" s="49">
        <f>K66+K65</f>
        <v>124450000</v>
      </c>
      <c r="O66" s="47" t="s">
        <v>556</v>
      </c>
      <c r="P66" s="47" t="s">
        <v>559</v>
      </c>
    </row>
    <row r="67" spans="3:21">
      <c r="C67" s="57">
        <v>3</v>
      </c>
      <c r="D67" s="48">
        <v>42559</v>
      </c>
      <c r="E67" s="47" t="s">
        <v>109</v>
      </c>
      <c r="F67" s="47" t="s">
        <v>110</v>
      </c>
      <c r="G67" s="47" t="s">
        <v>10</v>
      </c>
      <c r="H67" s="47" t="s">
        <v>14</v>
      </c>
      <c r="I67" s="49">
        <v>15800</v>
      </c>
      <c r="J67" s="49">
        <v>4085</v>
      </c>
      <c r="K67" s="49">
        <f t="shared" si="0"/>
        <v>64543000</v>
      </c>
      <c r="L67" s="62">
        <v>15744091</v>
      </c>
      <c r="M67" s="48">
        <v>42605</v>
      </c>
      <c r="N67" s="49"/>
      <c r="O67" s="47" t="s">
        <v>556</v>
      </c>
      <c r="P67" s="47" t="s">
        <v>559</v>
      </c>
    </row>
    <row r="68" spans="3:21">
      <c r="C68" s="57">
        <v>3</v>
      </c>
      <c r="D68" s="48">
        <v>42559</v>
      </c>
      <c r="E68" s="47" t="s">
        <v>111</v>
      </c>
      <c r="F68" s="47" t="s">
        <v>112</v>
      </c>
      <c r="G68" s="47" t="s">
        <v>10</v>
      </c>
      <c r="H68" s="47" t="s">
        <v>16</v>
      </c>
      <c r="I68" s="49">
        <v>15800</v>
      </c>
      <c r="J68" s="49">
        <v>3530</v>
      </c>
      <c r="K68" s="49">
        <f t="shared" si="0"/>
        <v>55774000</v>
      </c>
      <c r="L68" s="62">
        <v>15744091</v>
      </c>
      <c r="M68" s="48">
        <v>42605</v>
      </c>
      <c r="N68" s="49"/>
      <c r="O68" s="47" t="s">
        <v>556</v>
      </c>
      <c r="P68" s="47" t="s">
        <v>559</v>
      </c>
    </row>
    <row r="69" spans="3:21">
      <c r="C69" s="57">
        <v>3</v>
      </c>
      <c r="D69" s="48">
        <v>42559</v>
      </c>
      <c r="E69" s="47" t="s">
        <v>150</v>
      </c>
      <c r="F69" s="47" t="s">
        <v>151</v>
      </c>
      <c r="G69" s="47" t="s">
        <v>10</v>
      </c>
      <c r="H69" s="47" t="s">
        <v>27</v>
      </c>
      <c r="I69" s="49">
        <v>17900</v>
      </c>
      <c r="J69" s="49">
        <v>3560</v>
      </c>
      <c r="K69" s="49">
        <f t="shared" si="0"/>
        <v>63724000</v>
      </c>
      <c r="L69" s="62">
        <v>15744091</v>
      </c>
      <c r="M69" s="48">
        <v>42605</v>
      </c>
      <c r="N69" s="49"/>
      <c r="O69" s="47" t="s">
        <v>556</v>
      </c>
      <c r="P69" s="47" t="s">
        <v>559</v>
      </c>
    </row>
    <row r="70" spans="3:21">
      <c r="C70" s="57">
        <v>3</v>
      </c>
      <c r="D70" s="48">
        <v>42559</v>
      </c>
      <c r="E70" s="47" t="s">
        <v>152</v>
      </c>
      <c r="F70" s="47" t="s">
        <v>153</v>
      </c>
      <c r="G70" s="47" t="s">
        <v>10</v>
      </c>
      <c r="H70" s="47" t="s">
        <v>27</v>
      </c>
      <c r="I70" s="49">
        <v>30000</v>
      </c>
      <c r="J70" s="49">
        <v>3560</v>
      </c>
      <c r="K70" s="49">
        <f t="shared" si="0"/>
        <v>106800000</v>
      </c>
      <c r="L70" s="62">
        <v>15744091</v>
      </c>
      <c r="M70" s="48">
        <v>42605</v>
      </c>
      <c r="N70" s="49">
        <f>K70+K69+K68+K67</f>
        <v>290841000</v>
      </c>
      <c r="O70" s="47" t="s">
        <v>556</v>
      </c>
      <c r="P70" s="47" t="s">
        <v>559</v>
      </c>
    </row>
    <row r="71" spans="3:21">
      <c r="C71" s="57">
        <v>4</v>
      </c>
      <c r="D71" s="48">
        <v>42559</v>
      </c>
      <c r="E71" s="47" t="s">
        <v>154</v>
      </c>
      <c r="F71" s="47" t="s">
        <v>155</v>
      </c>
      <c r="G71" s="47" t="s">
        <v>13</v>
      </c>
      <c r="H71" s="47" t="s">
        <v>27</v>
      </c>
      <c r="I71" s="49">
        <v>15500</v>
      </c>
      <c r="J71" s="49">
        <v>3560</v>
      </c>
      <c r="K71" s="49">
        <f t="shared" si="0"/>
        <v>55180000</v>
      </c>
      <c r="L71" s="62">
        <v>19512048</v>
      </c>
      <c r="M71" s="48">
        <v>42587</v>
      </c>
      <c r="N71" s="49">
        <f>K71</f>
        <v>55180000</v>
      </c>
      <c r="O71" s="47" t="s">
        <v>560</v>
      </c>
      <c r="P71" s="47" t="s">
        <v>561</v>
      </c>
    </row>
    <row r="72" spans="3:21">
      <c r="C72" s="57">
        <v>2</v>
      </c>
      <c r="D72" s="48">
        <v>42559</v>
      </c>
      <c r="E72" s="47" t="s">
        <v>63</v>
      </c>
      <c r="F72" s="47" t="s">
        <v>64</v>
      </c>
      <c r="G72" s="47" t="s">
        <v>12</v>
      </c>
      <c r="H72" s="47" t="s">
        <v>65</v>
      </c>
      <c r="I72" s="49">
        <v>5000</v>
      </c>
      <c r="J72" s="49">
        <v>4100</v>
      </c>
      <c r="K72" s="49">
        <f t="shared" si="0"/>
        <v>20500000</v>
      </c>
      <c r="L72" s="62">
        <v>15875856</v>
      </c>
      <c r="M72" s="48">
        <v>42578</v>
      </c>
      <c r="N72" s="49"/>
      <c r="O72" s="47" t="s">
        <v>556</v>
      </c>
      <c r="P72" s="47" t="s">
        <v>562</v>
      </c>
    </row>
    <row r="73" spans="3:21">
      <c r="C73" s="57">
        <v>2</v>
      </c>
      <c r="D73" s="48">
        <v>42559</v>
      </c>
      <c r="E73" s="47" t="s">
        <v>63</v>
      </c>
      <c r="F73" s="47" t="s">
        <v>64</v>
      </c>
      <c r="G73" s="47" t="s">
        <v>12</v>
      </c>
      <c r="H73" s="47" t="s">
        <v>16</v>
      </c>
      <c r="I73" s="49">
        <v>5000</v>
      </c>
      <c r="J73" s="49">
        <v>3400</v>
      </c>
      <c r="K73" s="49">
        <f t="shared" si="0"/>
        <v>17000000</v>
      </c>
      <c r="L73" s="62">
        <v>15875856</v>
      </c>
      <c r="M73" s="48">
        <v>42578</v>
      </c>
      <c r="N73" s="49"/>
      <c r="O73" s="47" t="s">
        <v>556</v>
      </c>
      <c r="P73" s="47" t="s">
        <v>562</v>
      </c>
    </row>
    <row r="74" spans="3:21">
      <c r="C74" s="57">
        <v>2</v>
      </c>
      <c r="D74" s="48">
        <v>42559</v>
      </c>
      <c r="E74" s="47" t="s">
        <v>63</v>
      </c>
      <c r="F74" s="47" t="s">
        <v>64</v>
      </c>
      <c r="G74" s="47" t="s">
        <v>12</v>
      </c>
      <c r="H74" s="47" t="s">
        <v>14</v>
      </c>
      <c r="I74" s="49">
        <v>5300</v>
      </c>
      <c r="J74" s="49">
        <v>3650</v>
      </c>
      <c r="K74" s="49">
        <f t="shared" ref="K74:K137" si="1">I74*J74</f>
        <v>19345000</v>
      </c>
      <c r="L74" s="62">
        <v>15875856</v>
      </c>
      <c r="M74" s="48">
        <v>42578</v>
      </c>
      <c r="N74" s="49">
        <f>K74+K73+K72</f>
        <v>56845000</v>
      </c>
      <c r="O74" s="47" t="s">
        <v>556</v>
      </c>
      <c r="P74" s="47" t="s">
        <v>562</v>
      </c>
    </row>
    <row r="75" spans="3:21">
      <c r="C75" s="57">
        <v>2</v>
      </c>
      <c r="D75" s="48">
        <v>42559</v>
      </c>
      <c r="E75" s="47" t="s">
        <v>107</v>
      </c>
      <c r="F75" s="47" t="s">
        <v>108</v>
      </c>
      <c r="G75" s="47" t="s">
        <v>12</v>
      </c>
      <c r="H75" s="47" t="s">
        <v>27</v>
      </c>
      <c r="I75" s="49">
        <v>7400</v>
      </c>
      <c r="J75" s="49">
        <v>3595</v>
      </c>
      <c r="K75" s="49">
        <f t="shared" si="1"/>
        <v>26603000</v>
      </c>
      <c r="L75" s="62">
        <v>15875856</v>
      </c>
      <c r="M75" s="48">
        <v>42578</v>
      </c>
      <c r="N75" s="49"/>
      <c r="O75" s="47" t="s">
        <v>556</v>
      </c>
      <c r="P75" s="47" t="s">
        <v>562</v>
      </c>
    </row>
    <row r="76" spans="3:21">
      <c r="C76" s="57">
        <v>2</v>
      </c>
      <c r="D76" s="48">
        <v>42559</v>
      </c>
      <c r="E76" s="47" t="s">
        <v>107</v>
      </c>
      <c r="F76" s="47" t="s">
        <v>108</v>
      </c>
      <c r="G76" s="47" t="s">
        <v>12</v>
      </c>
      <c r="H76" s="47" t="s">
        <v>16</v>
      </c>
      <c r="I76" s="49">
        <v>16600</v>
      </c>
      <c r="J76" s="49">
        <v>3530</v>
      </c>
      <c r="K76" s="49">
        <f t="shared" si="1"/>
        <v>58598000</v>
      </c>
      <c r="L76" s="62">
        <v>15875856</v>
      </c>
      <c r="M76" s="48">
        <v>42578</v>
      </c>
      <c r="N76" s="49">
        <f>K76+K75</f>
        <v>85201000</v>
      </c>
      <c r="O76" s="47" t="s">
        <v>556</v>
      </c>
      <c r="P76" s="47" t="s">
        <v>562</v>
      </c>
    </row>
    <row r="77" spans="3:21">
      <c r="C77" s="57">
        <v>5</v>
      </c>
      <c r="D77" s="48">
        <v>42559</v>
      </c>
      <c r="E77" s="47" t="s">
        <v>61</v>
      </c>
      <c r="F77" s="47" t="s">
        <v>62</v>
      </c>
      <c r="G77" s="47" t="s">
        <v>18</v>
      </c>
      <c r="H77" s="47" t="s">
        <v>16</v>
      </c>
      <c r="I77" s="49">
        <v>10000</v>
      </c>
      <c r="J77" s="49">
        <v>3400</v>
      </c>
      <c r="K77" s="49">
        <f t="shared" si="1"/>
        <v>34000000</v>
      </c>
      <c r="L77" s="62">
        <v>15744062</v>
      </c>
      <c r="M77" s="48">
        <v>42590</v>
      </c>
      <c r="N77" s="49">
        <f>K77</f>
        <v>34000000</v>
      </c>
      <c r="O77" s="47" t="s">
        <v>556</v>
      </c>
      <c r="P77" s="47" t="s">
        <v>565</v>
      </c>
    </row>
    <row r="78" spans="3:21">
      <c r="C78" s="57">
        <v>5</v>
      </c>
      <c r="D78" s="48">
        <v>42559</v>
      </c>
      <c r="E78" s="47" t="s">
        <v>61</v>
      </c>
      <c r="F78" s="47" t="s">
        <v>62</v>
      </c>
      <c r="G78" s="47" t="s">
        <v>18</v>
      </c>
      <c r="H78" s="47" t="s">
        <v>14</v>
      </c>
      <c r="I78" s="49">
        <v>5000</v>
      </c>
      <c r="J78" s="49">
        <v>3650</v>
      </c>
      <c r="K78" s="49">
        <f t="shared" si="1"/>
        <v>18250000</v>
      </c>
      <c r="L78" s="62">
        <v>15744063</v>
      </c>
      <c r="M78" s="48">
        <v>42590</v>
      </c>
      <c r="N78" s="49">
        <f>K78</f>
        <v>18250000</v>
      </c>
      <c r="O78" s="47" t="s">
        <v>556</v>
      </c>
      <c r="P78" s="47" t="s">
        <v>559</v>
      </c>
    </row>
    <row r="79" spans="3:21">
      <c r="C79" s="57">
        <v>8</v>
      </c>
      <c r="D79" s="48">
        <v>42559</v>
      </c>
      <c r="E79" s="50" t="s">
        <v>58</v>
      </c>
      <c r="F79" s="47" t="s">
        <v>59</v>
      </c>
      <c r="G79" s="47" t="s">
        <v>60</v>
      </c>
      <c r="H79" s="47" t="s">
        <v>27</v>
      </c>
      <c r="I79" s="49">
        <v>5000</v>
      </c>
      <c r="J79" s="49">
        <v>3990</v>
      </c>
      <c r="K79" s="49">
        <f t="shared" si="1"/>
        <v>19950000</v>
      </c>
      <c r="L79" s="64">
        <v>15875874</v>
      </c>
      <c r="M79" s="48">
        <v>42591</v>
      </c>
      <c r="N79" s="49">
        <v>28390000</v>
      </c>
      <c r="O79" s="47" t="s">
        <v>556</v>
      </c>
      <c r="P79" s="47" t="s">
        <v>562</v>
      </c>
      <c r="Q79" s="64">
        <v>15875875</v>
      </c>
      <c r="R79" s="65">
        <v>42590</v>
      </c>
      <c r="S79" s="49">
        <v>10000000</v>
      </c>
      <c r="T79" s="57" t="s">
        <v>573</v>
      </c>
      <c r="U79" s="57" t="s">
        <v>564</v>
      </c>
    </row>
    <row r="80" spans="3:21">
      <c r="C80" s="57">
        <v>8</v>
      </c>
      <c r="D80" s="48">
        <v>42559</v>
      </c>
      <c r="E80" s="50" t="s">
        <v>58</v>
      </c>
      <c r="F80" s="47" t="s">
        <v>59</v>
      </c>
      <c r="G80" s="47" t="s">
        <v>60</v>
      </c>
      <c r="H80" s="47" t="s">
        <v>14</v>
      </c>
      <c r="I80" s="49">
        <v>5000</v>
      </c>
      <c r="J80" s="49">
        <v>4738</v>
      </c>
      <c r="K80" s="49">
        <f t="shared" si="1"/>
        <v>23690000</v>
      </c>
      <c r="L80" s="66">
        <v>15514055</v>
      </c>
      <c r="M80" s="48">
        <v>42586</v>
      </c>
      <c r="N80" s="49">
        <v>5250000</v>
      </c>
      <c r="O80" s="47" t="s">
        <v>556</v>
      </c>
      <c r="P80" s="47" t="s">
        <v>564</v>
      </c>
    </row>
    <row r="81" spans="3:18">
      <c r="C81" s="57">
        <v>4</v>
      </c>
      <c r="D81" s="48">
        <v>42559</v>
      </c>
      <c r="E81" s="47" t="s">
        <v>156</v>
      </c>
      <c r="F81" s="47" t="s">
        <v>157</v>
      </c>
      <c r="G81" s="47" t="s">
        <v>13</v>
      </c>
      <c r="H81" s="47" t="s">
        <v>27</v>
      </c>
      <c r="I81" s="49">
        <v>15000</v>
      </c>
      <c r="J81" s="49">
        <v>3560</v>
      </c>
      <c r="K81" s="49">
        <f t="shared" si="1"/>
        <v>53400000</v>
      </c>
      <c r="L81" s="62">
        <v>19512049</v>
      </c>
      <c r="M81" s="48">
        <v>42587</v>
      </c>
      <c r="N81" s="49">
        <f>K81</f>
        <v>53400000</v>
      </c>
      <c r="O81" s="47" t="s">
        <v>560</v>
      </c>
      <c r="P81" s="47" t="s">
        <v>561</v>
      </c>
    </row>
    <row r="82" spans="3:18">
      <c r="C82" s="57">
        <v>4</v>
      </c>
      <c r="D82" s="48">
        <v>42559</v>
      </c>
      <c r="E82" s="47" t="s">
        <v>113</v>
      </c>
      <c r="F82" s="47" t="s">
        <v>114</v>
      </c>
      <c r="G82" s="47" t="s">
        <v>13</v>
      </c>
      <c r="H82" s="47" t="s">
        <v>16</v>
      </c>
      <c r="I82" s="49">
        <v>5000</v>
      </c>
      <c r="J82" s="49">
        <v>3530</v>
      </c>
      <c r="K82" s="49">
        <f t="shared" si="1"/>
        <v>17650000</v>
      </c>
      <c r="L82" s="62">
        <v>19512050</v>
      </c>
      <c r="M82" s="48">
        <v>42587</v>
      </c>
      <c r="N82" s="49"/>
      <c r="O82" s="47" t="s">
        <v>560</v>
      </c>
      <c r="P82" s="47" t="s">
        <v>561</v>
      </c>
    </row>
    <row r="83" spans="3:18">
      <c r="C83" s="57">
        <v>4</v>
      </c>
      <c r="D83" s="48">
        <v>42559</v>
      </c>
      <c r="E83" s="47" t="s">
        <v>113</v>
      </c>
      <c r="F83" s="47" t="s">
        <v>114</v>
      </c>
      <c r="G83" s="47" t="s">
        <v>13</v>
      </c>
      <c r="H83" s="47" t="s">
        <v>14</v>
      </c>
      <c r="I83" s="49">
        <v>10000</v>
      </c>
      <c r="J83" s="49">
        <v>3885</v>
      </c>
      <c r="K83" s="49">
        <f t="shared" si="1"/>
        <v>38850000</v>
      </c>
      <c r="L83" s="62">
        <v>19512050</v>
      </c>
      <c r="M83" s="48">
        <v>42587</v>
      </c>
      <c r="N83" s="49">
        <f>K83+K82</f>
        <v>56500000</v>
      </c>
      <c r="O83" s="47" t="s">
        <v>560</v>
      </c>
      <c r="P83" s="47" t="s">
        <v>561</v>
      </c>
    </row>
    <row r="84" spans="3:18">
      <c r="C84" s="57">
        <v>3</v>
      </c>
      <c r="D84" s="48">
        <v>42562</v>
      </c>
      <c r="E84" s="47" t="s">
        <v>246</v>
      </c>
      <c r="F84" s="47" t="s">
        <v>247</v>
      </c>
      <c r="G84" s="47" t="s">
        <v>10</v>
      </c>
      <c r="H84" s="47" t="s">
        <v>27</v>
      </c>
      <c r="I84" s="49">
        <v>10000</v>
      </c>
      <c r="J84" s="49">
        <v>3560</v>
      </c>
      <c r="K84" s="49">
        <f t="shared" si="1"/>
        <v>35600000</v>
      </c>
      <c r="L84" s="62">
        <v>15744090</v>
      </c>
      <c r="M84" s="48">
        <v>42607</v>
      </c>
      <c r="N84" s="49"/>
      <c r="O84" s="47" t="s">
        <v>556</v>
      </c>
      <c r="P84" s="47" t="s">
        <v>559</v>
      </c>
    </row>
    <row r="85" spans="3:18">
      <c r="C85" s="57">
        <v>3</v>
      </c>
      <c r="D85" s="48">
        <v>42562</v>
      </c>
      <c r="E85" s="47" t="s">
        <v>248</v>
      </c>
      <c r="F85" s="47" t="s">
        <v>249</v>
      </c>
      <c r="G85" s="47" t="s">
        <v>10</v>
      </c>
      <c r="H85" s="47" t="s">
        <v>27</v>
      </c>
      <c r="I85" s="49">
        <v>20000</v>
      </c>
      <c r="J85" s="49">
        <v>3560</v>
      </c>
      <c r="K85" s="49">
        <f t="shared" si="1"/>
        <v>71200000</v>
      </c>
      <c r="L85" s="62">
        <v>15744090</v>
      </c>
      <c r="M85" s="48">
        <v>42607</v>
      </c>
      <c r="N85" s="49"/>
      <c r="O85" s="47" t="s">
        <v>556</v>
      </c>
      <c r="P85" s="47" t="s">
        <v>559</v>
      </c>
    </row>
    <row r="86" spans="3:18">
      <c r="C86" s="57">
        <v>3</v>
      </c>
      <c r="D86" s="48">
        <v>42562</v>
      </c>
      <c r="E86" s="47" t="s">
        <v>197</v>
      </c>
      <c r="F86" s="47" t="s">
        <v>198</v>
      </c>
      <c r="G86" s="47" t="s">
        <v>10</v>
      </c>
      <c r="H86" s="47" t="s">
        <v>16</v>
      </c>
      <c r="I86" s="49">
        <v>15000</v>
      </c>
      <c r="J86" s="49">
        <v>3530</v>
      </c>
      <c r="K86" s="49">
        <f t="shared" si="1"/>
        <v>52950000</v>
      </c>
      <c r="L86" s="62">
        <v>15744090</v>
      </c>
      <c r="M86" s="48">
        <v>42607</v>
      </c>
      <c r="N86" s="49"/>
      <c r="O86" s="47" t="s">
        <v>556</v>
      </c>
      <c r="P86" s="47" t="s">
        <v>559</v>
      </c>
    </row>
    <row r="87" spans="3:18">
      <c r="C87" s="57">
        <v>3</v>
      </c>
      <c r="D87" s="48">
        <v>42562</v>
      </c>
      <c r="E87" s="47" t="s">
        <v>250</v>
      </c>
      <c r="F87" s="47" t="s">
        <v>251</v>
      </c>
      <c r="G87" s="47" t="s">
        <v>10</v>
      </c>
      <c r="H87" s="47" t="s">
        <v>27</v>
      </c>
      <c r="I87" s="49">
        <v>5000</v>
      </c>
      <c r="J87" s="49">
        <v>3560</v>
      </c>
      <c r="K87" s="49">
        <f t="shared" si="1"/>
        <v>17800000</v>
      </c>
      <c r="L87" s="62">
        <v>15744090</v>
      </c>
      <c r="M87" s="48">
        <v>42607</v>
      </c>
      <c r="N87" s="49"/>
      <c r="O87" s="47" t="s">
        <v>556</v>
      </c>
      <c r="P87" s="47" t="s">
        <v>559</v>
      </c>
    </row>
    <row r="88" spans="3:18">
      <c r="C88" s="57">
        <v>3</v>
      </c>
      <c r="D88" s="48">
        <v>42562</v>
      </c>
      <c r="E88" s="47" t="s">
        <v>199</v>
      </c>
      <c r="F88" s="47" t="s">
        <v>200</v>
      </c>
      <c r="G88" s="47" t="s">
        <v>10</v>
      </c>
      <c r="H88" s="47" t="s">
        <v>16</v>
      </c>
      <c r="I88" s="49">
        <v>5000</v>
      </c>
      <c r="J88" s="49">
        <v>3530</v>
      </c>
      <c r="K88" s="49">
        <f t="shared" si="1"/>
        <v>17650000</v>
      </c>
      <c r="L88" s="62">
        <v>15744090</v>
      </c>
      <c r="M88" s="48">
        <v>42607</v>
      </c>
      <c r="N88" s="49"/>
      <c r="O88" s="47" t="s">
        <v>556</v>
      </c>
      <c r="P88" s="47" t="s">
        <v>559</v>
      </c>
    </row>
    <row r="89" spans="3:18">
      <c r="C89" s="57">
        <v>3</v>
      </c>
      <c r="D89" s="48">
        <v>42562</v>
      </c>
      <c r="E89" s="47" t="s">
        <v>252</v>
      </c>
      <c r="F89" s="47" t="s">
        <v>253</v>
      </c>
      <c r="G89" s="47" t="s">
        <v>10</v>
      </c>
      <c r="H89" s="47" t="s">
        <v>27</v>
      </c>
      <c r="I89" s="49">
        <v>17900</v>
      </c>
      <c r="J89" s="49">
        <v>3560</v>
      </c>
      <c r="K89" s="49">
        <f t="shared" si="1"/>
        <v>63724000</v>
      </c>
      <c r="L89" s="62">
        <v>15744090</v>
      </c>
      <c r="M89" s="48">
        <v>42607</v>
      </c>
      <c r="N89" s="49"/>
      <c r="O89" s="47" t="s">
        <v>556</v>
      </c>
      <c r="P89" s="47" t="s">
        <v>559</v>
      </c>
    </row>
    <row r="90" spans="3:18">
      <c r="C90" s="57">
        <v>3</v>
      </c>
      <c r="D90" s="48">
        <v>42562</v>
      </c>
      <c r="E90" s="47" t="s">
        <v>201</v>
      </c>
      <c r="F90" s="47" t="s">
        <v>202</v>
      </c>
      <c r="G90" s="47" t="s">
        <v>10</v>
      </c>
      <c r="H90" s="47" t="s">
        <v>16</v>
      </c>
      <c r="I90" s="49">
        <v>5800</v>
      </c>
      <c r="J90" s="49">
        <v>3530</v>
      </c>
      <c r="K90" s="49">
        <f t="shared" si="1"/>
        <v>20474000</v>
      </c>
      <c r="L90" s="62">
        <v>15744090</v>
      </c>
      <c r="M90" s="48">
        <v>42607</v>
      </c>
      <c r="N90" s="49"/>
      <c r="O90" s="47" t="s">
        <v>556</v>
      </c>
      <c r="P90" s="47" t="s">
        <v>559</v>
      </c>
    </row>
    <row r="91" spans="3:18">
      <c r="C91" s="57">
        <v>3</v>
      </c>
      <c r="D91" s="48">
        <v>42562</v>
      </c>
      <c r="E91" s="47" t="s">
        <v>254</v>
      </c>
      <c r="F91" s="47" t="s">
        <v>255</v>
      </c>
      <c r="G91" s="47" t="s">
        <v>10</v>
      </c>
      <c r="H91" s="47" t="s">
        <v>27</v>
      </c>
      <c r="I91" s="49">
        <v>15000</v>
      </c>
      <c r="J91" s="49">
        <v>3560</v>
      </c>
      <c r="K91" s="49">
        <f t="shared" si="1"/>
        <v>53400000</v>
      </c>
      <c r="L91" s="62">
        <v>15744090</v>
      </c>
      <c r="M91" s="48">
        <v>42607</v>
      </c>
      <c r="N91" s="49">
        <f>K91+K90+K89+K88+K87+K86+K85+K84</f>
        <v>332798000</v>
      </c>
      <c r="O91" s="47" t="s">
        <v>556</v>
      </c>
      <c r="P91" s="47" t="s">
        <v>559</v>
      </c>
    </row>
    <row r="92" spans="3:18">
      <c r="C92" s="57">
        <v>5</v>
      </c>
      <c r="D92" s="48">
        <v>42562</v>
      </c>
      <c r="E92" s="47" t="s">
        <v>160</v>
      </c>
      <c r="F92" s="47" t="s">
        <v>161</v>
      </c>
      <c r="G92" s="47" t="s">
        <v>18</v>
      </c>
      <c r="H92" s="47" t="s">
        <v>14</v>
      </c>
      <c r="I92" s="49">
        <v>10000</v>
      </c>
      <c r="J92" s="49">
        <v>3650</v>
      </c>
      <c r="K92" s="49">
        <f t="shared" si="1"/>
        <v>36500000</v>
      </c>
      <c r="L92" s="62">
        <v>15744056</v>
      </c>
      <c r="M92" s="48">
        <v>42591</v>
      </c>
      <c r="N92" s="49">
        <f>K92</f>
        <v>36500000</v>
      </c>
      <c r="O92" s="47" t="s">
        <v>556</v>
      </c>
      <c r="P92" s="47" t="s">
        <v>562</v>
      </c>
    </row>
    <row r="93" spans="3:18">
      <c r="C93" s="57">
        <v>5</v>
      </c>
      <c r="D93" s="48">
        <v>42562</v>
      </c>
      <c r="E93" s="47" t="s">
        <v>162</v>
      </c>
      <c r="F93" s="47" t="s">
        <v>163</v>
      </c>
      <c r="G93" s="47" t="s">
        <v>18</v>
      </c>
      <c r="H93" s="47" t="s">
        <v>27</v>
      </c>
      <c r="I93" s="49">
        <v>5000</v>
      </c>
      <c r="J93" s="49">
        <v>3595</v>
      </c>
      <c r="K93" s="49">
        <f t="shared" si="1"/>
        <v>17975000</v>
      </c>
      <c r="L93" s="62">
        <v>15740179</v>
      </c>
      <c r="M93" s="48">
        <v>42590</v>
      </c>
      <c r="N93" s="49"/>
      <c r="O93" s="47" t="s">
        <v>556</v>
      </c>
      <c r="P93" s="47" t="s">
        <v>562</v>
      </c>
      <c r="Q93" s="57">
        <v>15744064</v>
      </c>
      <c r="R93" s="57" t="s">
        <v>566</v>
      </c>
    </row>
    <row r="94" spans="3:18">
      <c r="C94" s="57">
        <v>5</v>
      </c>
      <c r="D94" s="48">
        <v>42562</v>
      </c>
      <c r="E94" s="47" t="s">
        <v>162</v>
      </c>
      <c r="F94" s="47" t="s">
        <v>163</v>
      </c>
      <c r="G94" s="47" t="s">
        <v>18</v>
      </c>
      <c r="H94" s="47" t="s">
        <v>76</v>
      </c>
      <c r="I94" s="49">
        <v>5000</v>
      </c>
      <c r="J94" s="49">
        <v>4350</v>
      </c>
      <c r="K94" s="49">
        <f t="shared" si="1"/>
        <v>21750000</v>
      </c>
      <c r="L94" s="62">
        <v>15740179</v>
      </c>
      <c r="M94" s="48">
        <v>42590</v>
      </c>
      <c r="N94" s="49">
        <f>K94+K93</f>
        <v>39725000</v>
      </c>
      <c r="O94" s="47" t="s">
        <v>556</v>
      </c>
      <c r="P94" s="47" t="s">
        <v>562</v>
      </c>
    </row>
    <row r="95" spans="3:18">
      <c r="C95" s="57">
        <v>5</v>
      </c>
      <c r="D95" s="48">
        <v>42562</v>
      </c>
      <c r="E95" s="47" t="s">
        <v>203</v>
      </c>
      <c r="F95" s="47" t="s">
        <v>204</v>
      </c>
      <c r="G95" s="47" t="s">
        <v>18</v>
      </c>
      <c r="H95" s="47" t="s">
        <v>27</v>
      </c>
      <c r="I95" s="49">
        <v>20000</v>
      </c>
      <c r="J95" s="49">
        <v>3595</v>
      </c>
      <c r="K95" s="49">
        <f t="shared" si="1"/>
        <v>71900000</v>
      </c>
      <c r="L95" s="62">
        <v>15744056</v>
      </c>
      <c r="M95" s="48">
        <v>42591</v>
      </c>
      <c r="N95" s="49">
        <f>K95</f>
        <v>71900000</v>
      </c>
      <c r="O95" s="47" t="s">
        <v>556</v>
      </c>
      <c r="P95" s="47" t="s">
        <v>562</v>
      </c>
    </row>
    <row r="96" spans="3:18">
      <c r="C96" s="57">
        <v>2</v>
      </c>
      <c r="D96" s="48">
        <v>42562</v>
      </c>
      <c r="E96" s="47" t="s">
        <v>164</v>
      </c>
      <c r="F96" s="47" t="s">
        <v>165</v>
      </c>
      <c r="G96" s="47" t="s">
        <v>12</v>
      </c>
      <c r="H96" s="47" t="s">
        <v>16</v>
      </c>
      <c r="I96" s="49">
        <v>11000</v>
      </c>
      <c r="J96" s="49">
        <v>3400</v>
      </c>
      <c r="K96" s="49">
        <f t="shared" si="1"/>
        <v>37400000</v>
      </c>
      <c r="L96" s="62"/>
      <c r="M96" s="47"/>
      <c r="N96" s="49"/>
      <c r="O96" s="47"/>
      <c r="P96" s="47"/>
    </row>
    <row r="97" spans="3:18">
      <c r="C97" s="57">
        <v>2</v>
      </c>
      <c r="D97" s="48">
        <v>42562</v>
      </c>
      <c r="E97" s="47" t="s">
        <v>164</v>
      </c>
      <c r="F97" s="47" t="s">
        <v>165</v>
      </c>
      <c r="G97" s="47" t="s">
        <v>12</v>
      </c>
      <c r="H97" s="47" t="s">
        <v>76</v>
      </c>
      <c r="I97" s="49">
        <v>4700</v>
      </c>
      <c r="J97" s="49">
        <v>4350</v>
      </c>
      <c r="K97" s="49">
        <f t="shared" si="1"/>
        <v>20445000</v>
      </c>
      <c r="L97" s="62">
        <v>15875119</v>
      </c>
      <c r="M97" s="48">
        <v>42572</v>
      </c>
      <c r="N97" s="49">
        <f>K97+K96</f>
        <v>57845000</v>
      </c>
      <c r="O97" s="47" t="s">
        <v>556</v>
      </c>
      <c r="P97" s="47" t="s">
        <v>562</v>
      </c>
      <c r="R97" s="67"/>
    </row>
    <row r="98" spans="3:18">
      <c r="C98" s="57">
        <v>2</v>
      </c>
      <c r="D98" s="48">
        <v>42562</v>
      </c>
      <c r="E98" s="47" t="s">
        <v>205</v>
      </c>
      <c r="F98" s="47" t="s">
        <v>206</v>
      </c>
      <c r="G98" s="47" t="s">
        <v>12</v>
      </c>
      <c r="H98" s="47" t="s">
        <v>27</v>
      </c>
      <c r="I98" s="49">
        <v>9000</v>
      </c>
      <c r="J98" s="49">
        <v>3595</v>
      </c>
      <c r="K98" s="49">
        <f t="shared" si="1"/>
        <v>32355000</v>
      </c>
      <c r="L98" s="62">
        <v>16073078</v>
      </c>
      <c r="M98" s="48">
        <v>42573</v>
      </c>
      <c r="N98" s="49">
        <f>K98</f>
        <v>32355000</v>
      </c>
      <c r="O98" s="47" t="s">
        <v>556</v>
      </c>
      <c r="P98" s="47" t="s">
        <v>562</v>
      </c>
      <c r="R98" s="67"/>
    </row>
    <row r="99" spans="3:18">
      <c r="C99" s="57">
        <v>1</v>
      </c>
      <c r="D99" s="48">
        <v>42562</v>
      </c>
      <c r="E99" s="47" t="s">
        <v>166</v>
      </c>
      <c r="F99" s="47" t="s">
        <v>167</v>
      </c>
      <c r="G99" s="47" t="s">
        <v>17</v>
      </c>
      <c r="H99" s="47" t="s">
        <v>14</v>
      </c>
      <c r="I99" s="49">
        <v>5200</v>
      </c>
      <c r="J99" s="49">
        <v>3650</v>
      </c>
      <c r="K99" s="49">
        <f t="shared" si="1"/>
        <v>18980000</v>
      </c>
      <c r="L99" s="62">
        <v>15514056</v>
      </c>
      <c r="M99" s="48">
        <v>42594</v>
      </c>
      <c r="N99" s="49">
        <f>K99</f>
        <v>18980000</v>
      </c>
      <c r="O99" s="47" t="s">
        <v>556</v>
      </c>
      <c r="P99" s="47" t="s">
        <v>561</v>
      </c>
      <c r="R99" s="67"/>
    </row>
    <row r="100" spans="3:18">
      <c r="C100" s="57">
        <v>1</v>
      </c>
      <c r="D100" s="48">
        <v>42562</v>
      </c>
      <c r="E100" s="47" t="s">
        <v>168</v>
      </c>
      <c r="F100" s="47" t="s">
        <v>169</v>
      </c>
      <c r="G100" s="47" t="s">
        <v>17</v>
      </c>
      <c r="H100" s="47" t="s">
        <v>14</v>
      </c>
      <c r="I100" s="49">
        <v>11500</v>
      </c>
      <c r="J100" s="49">
        <v>3650</v>
      </c>
      <c r="K100" s="49">
        <f t="shared" si="1"/>
        <v>41975000</v>
      </c>
      <c r="L100" s="62">
        <v>15875838</v>
      </c>
      <c r="M100" s="48">
        <v>42594</v>
      </c>
      <c r="N100" s="49">
        <f>K100</f>
        <v>41975000</v>
      </c>
      <c r="O100" s="47" t="s">
        <v>556</v>
      </c>
      <c r="P100" s="47" t="s">
        <v>561</v>
      </c>
    </row>
    <row r="101" spans="3:18">
      <c r="C101" s="57">
        <v>4</v>
      </c>
      <c r="D101" s="48">
        <v>42562</v>
      </c>
      <c r="E101" s="47" t="s">
        <v>256</v>
      </c>
      <c r="F101" s="47" t="s">
        <v>257</v>
      </c>
      <c r="G101" s="47" t="s">
        <v>13</v>
      </c>
      <c r="H101" s="47" t="s">
        <v>27</v>
      </c>
      <c r="I101" s="49">
        <v>15000</v>
      </c>
      <c r="J101" s="49">
        <v>3560</v>
      </c>
      <c r="K101" s="49">
        <f t="shared" si="1"/>
        <v>53400000</v>
      </c>
      <c r="L101" s="62"/>
      <c r="M101" s="47"/>
      <c r="N101" s="49"/>
      <c r="O101" s="47"/>
      <c r="P101" s="47"/>
    </row>
    <row r="102" spans="3:18">
      <c r="C102" s="57">
        <v>4</v>
      </c>
      <c r="D102" s="48">
        <v>42562</v>
      </c>
      <c r="E102" s="47" t="s">
        <v>207</v>
      </c>
      <c r="F102" s="47" t="s">
        <v>208</v>
      </c>
      <c r="G102" s="47" t="s">
        <v>13</v>
      </c>
      <c r="H102" s="47" t="s">
        <v>65</v>
      </c>
      <c r="I102" s="49">
        <v>5000</v>
      </c>
      <c r="J102" s="49">
        <v>4050</v>
      </c>
      <c r="K102" s="49">
        <f t="shared" si="1"/>
        <v>20250000</v>
      </c>
      <c r="L102" s="62"/>
      <c r="M102" s="47"/>
      <c r="N102" s="49"/>
      <c r="O102" s="47"/>
      <c r="P102" s="47"/>
    </row>
    <row r="103" spans="3:18">
      <c r="C103" s="57">
        <v>4</v>
      </c>
      <c r="D103" s="48">
        <v>42562</v>
      </c>
      <c r="E103" s="47" t="s">
        <v>207</v>
      </c>
      <c r="F103" s="47" t="s">
        <v>208</v>
      </c>
      <c r="G103" s="47" t="s">
        <v>13</v>
      </c>
      <c r="H103" s="47" t="s">
        <v>16</v>
      </c>
      <c r="I103" s="49">
        <v>5000</v>
      </c>
      <c r="J103" s="49">
        <v>3530</v>
      </c>
      <c r="K103" s="49">
        <f t="shared" si="1"/>
        <v>17650000</v>
      </c>
      <c r="L103" s="62"/>
      <c r="M103" s="47"/>
      <c r="N103" s="49"/>
      <c r="O103" s="47"/>
      <c r="P103" s="47"/>
    </row>
    <row r="104" spans="3:18">
      <c r="C104" s="57">
        <v>4</v>
      </c>
      <c r="D104" s="48">
        <v>42562</v>
      </c>
      <c r="E104" s="47" t="s">
        <v>207</v>
      </c>
      <c r="F104" s="47" t="s">
        <v>208</v>
      </c>
      <c r="G104" s="47" t="s">
        <v>13</v>
      </c>
      <c r="H104" s="47" t="s">
        <v>14</v>
      </c>
      <c r="I104" s="49">
        <v>5000</v>
      </c>
      <c r="J104" s="49">
        <v>4085</v>
      </c>
      <c r="K104" s="49">
        <f t="shared" si="1"/>
        <v>20425000</v>
      </c>
      <c r="L104" s="62"/>
      <c r="M104" s="47"/>
      <c r="N104" s="49"/>
      <c r="O104" s="47"/>
      <c r="P104" s="47"/>
    </row>
    <row r="105" spans="3:18">
      <c r="C105" s="57">
        <v>4</v>
      </c>
      <c r="D105" s="48">
        <v>42562</v>
      </c>
      <c r="E105" s="47" t="s">
        <v>258</v>
      </c>
      <c r="F105" s="47" t="s">
        <v>259</v>
      </c>
      <c r="G105" s="47" t="s">
        <v>13</v>
      </c>
      <c r="H105" s="47" t="s">
        <v>27</v>
      </c>
      <c r="I105" s="49">
        <v>6200</v>
      </c>
      <c r="J105" s="49">
        <v>3560</v>
      </c>
      <c r="K105" s="49">
        <f t="shared" si="1"/>
        <v>22072000</v>
      </c>
      <c r="L105" s="62"/>
      <c r="M105" s="47"/>
      <c r="N105" s="49"/>
      <c r="O105" s="47"/>
      <c r="P105" s="47"/>
    </row>
    <row r="106" spans="3:18">
      <c r="C106" s="57">
        <v>4</v>
      </c>
      <c r="D106" s="48">
        <v>42562</v>
      </c>
      <c r="E106" s="47" t="s">
        <v>209</v>
      </c>
      <c r="F106" s="47" t="s">
        <v>210</v>
      </c>
      <c r="G106" s="47" t="s">
        <v>13</v>
      </c>
      <c r="H106" s="47" t="s">
        <v>16</v>
      </c>
      <c r="I106" s="49">
        <v>4000</v>
      </c>
      <c r="J106" s="49">
        <v>3530</v>
      </c>
      <c r="K106" s="49">
        <f t="shared" si="1"/>
        <v>14120000</v>
      </c>
      <c r="L106" s="62"/>
      <c r="M106" s="47"/>
      <c r="N106" s="49"/>
      <c r="O106" s="47"/>
      <c r="P106" s="47"/>
    </row>
    <row r="107" spans="3:18">
      <c r="C107" s="57">
        <v>4</v>
      </c>
      <c r="D107" s="48">
        <v>42562</v>
      </c>
      <c r="E107" s="47" t="s">
        <v>209</v>
      </c>
      <c r="F107" s="47" t="s">
        <v>210</v>
      </c>
      <c r="G107" s="47" t="s">
        <v>13</v>
      </c>
      <c r="H107" s="47" t="s">
        <v>14</v>
      </c>
      <c r="I107" s="49">
        <v>5300</v>
      </c>
      <c r="J107" s="49">
        <v>4085</v>
      </c>
      <c r="K107" s="49">
        <f t="shared" si="1"/>
        <v>21650500</v>
      </c>
      <c r="L107" s="62"/>
      <c r="M107" s="47"/>
      <c r="N107" s="49"/>
      <c r="O107" s="47"/>
      <c r="P107" s="47"/>
    </row>
    <row r="108" spans="3:18">
      <c r="C108" s="57">
        <v>2</v>
      </c>
      <c r="D108" s="48">
        <v>42563</v>
      </c>
      <c r="E108" s="47" t="s">
        <v>211</v>
      </c>
      <c r="F108" s="47" t="s">
        <v>212</v>
      </c>
      <c r="G108" s="47" t="s">
        <v>12</v>
      </c>
      <c r="H108" s="47" t="s">
        <v>27</v>
      </c>
      <c r="I108" s="49">
        <v>5000</v>
      </c>
      <c r="J108" s="49">
        <v>3595</v>
      </c>
      <c r="K108" s="49">
        <f t="shared" si="1"/>
        <v>17975000</v>
      </c>
      <c r="L108" s="62">
        <v>16073072</v>
      </c>
      <c r="M108" s="48">
        <v>42579</v>
      </c>
      <c r="N108" s="49"/>
      <c r="O108" s="47" t="s">
        <v>556</v>
      </c>
      <c r="P108" s="47" t="s">
        <v>559</v>
      </c>
    </row>
    <row r="109" spans="3:18">
      <c r="C109" s="57">
        <v>2</v>
      </c>
      <c r="D109" s="48">
        <v>42563</v>
      </c>
      <c r="E109" s="47" t="s">
        <v>211</v>
      </c>
      <c r="F109" s="47" t="s">
        <v>212</v>
      </c>
      <c r="G109" s="47" t="s">
        <v>12</v>
      </c>
      <c r="H109" s="47" t="s">
        <v>16</v>
      </c>
      <c r="I109" s="49">
        <v>4000</v>
      </c>
      <c r="J109" s="49">
        <v>3530</v>
      </c>
      <c r="K109" s="49">
        <f t="shared" si="1"/>
        <v>14120000</v>
      </c>
      <c r="L109" s="62">
        <v>16073072</v>
      </c>
      <c r="M109" s="48">
        <v>42579</v>
      </c>
      <c r="N109" s="49">
        <f>K109+K108</f>
        <v>32095000</v>
      </c>
      <c r="O109" s="47" t="s">
        <v>556</v>
      </c>
      <c r="P109" s="47" t="s">
        <v>559</v>
      </c>
    </row>
    <row r="110" spans="3:18">
      <c r="C110" s="57">
        <v>7</v>
      </c>
      <c r="D110" s="48">
        <v>42563</v>
      </c>
      <c r="E110" s="47" t="s">
        <v>171</v>
      </c>
      <c r="F110" s="47" t="s">
        <v>172</v>
      </c>
      <c r="G110" s="47" t="s">
        <v>11</v>
      </c>
      <c r="H110" s="47" t="s">
        <v>27</v>
      </c>
      <c r="I110" s="49">
        <v>5000</v>
      </c>
      <c r="J110" s="49">
        <v>3990</v>
      </c>
      <c r="K110" s="49">
        <f t="shared" si="1"/>
        <v>19950000</v>
      </c>
      <c r="L110" s="62">
        <v>15744058</v>
      </c>
      <c r="M110" s="48">
        <v>42593</v>
      </c>
      <c r="N110" s="49"/>
      <c r="O110" s="47" t="s">
        <v>556</v>
      </c>
      <c r="P110" s="47" t="s">
        <v>559</v>
      </c>
    </row>
    <row r="111" spans="3:18">
      <c r="C111" s="57">
        <v>7</v>
      </c>
      <c r="D111" s="48">
        <v>42563</v>
      </c>
      <c r="E111" s="47" t="s">
        <v>171</v>
      </c>
      <c r="F111" s="47" t="s">
        <v>172</v>
      </c>
      <c r="G111" s="47" t="s">
        <v>11</v>
      </c>
      <c r="H111" s="47" t="s">
        <v>14</v>
      </c>
      <c r="I111" s="49">
        <v>5000</v>
      </c>
      <c r="J111" s="49">
        <v>4738</v>
      </c>
      <c r="K111" s="49">
        <f t="shared" si="1"/>
        <v>23690000</v>
      </c>
      <c r="L111" s="62">
        <v>15744058</v>
      </c>
      <c r="M111" s="48">
        <v>42593</v>
      </c>
      <c r="N111" s="49">
        <f>K111+K110</f>
        <v>43640000</v>
      </c>
      <c r="O111" s="47" t="s">
        <v>556</v>
      </c>
      <c r="P111" s="47" t="s">
        <v>559</v>
      </c>
    </row>
    <row r="112" spans="3:18">
      <c r="C112" s="57">
        <v>6</v>
      </c>
      <c r="D112" s="48">
        <v>42563</v>
      </c>
      <c r="E112" s="47" t="s">
        <v>173</v>
      </c>
      <c r="F112" s="47" t="s">
        <v>174</v>
      </c>
      <c r="G112" s="47" t="s">
        <v>15</v>
      </c>
      <c r="H112" s="47" t="s">
        <v>14</v>
      </c>
      <c r="I112" s="49">
        <v>10000</v>
      </c>
      <c r="J112" s="49">
        <v>4738</v>
      </c>
      <c r="K112" s="49">
        <f t="shared" si="1"/>
        <v>47380000</v>
      </c>
      <c r="L112" s="64" t="s">
        <v>567</v>
      </c>
      <c r="M112" s="48">
        <v>42592</v>
      </c>
      <c r="N112" s="49">
        <f>K112</f>
        <v>47380000</v>
      </c>
      <c r="O112" s="47" t="s">
        <v>556</v>
      </c>
      <c r="P112" s="47" t="s">
        <v>561</v>
      </c>
    </row>
    <row r="113" spans="3:18">
      <c r="C113" s="57">
        <v>5</v>
      </c>
      <c r="D113" s="48">
        <v>42563</v>
      </c>
      <c r="E113" s="47" t="s">
        <v>175</v>
      </c>
      <c r="F113" s="47" t="s">
        <v>176</v>
      </c>
      <c r="G113" s="47" t="s">
        <v>18</v>
      </c>
      <c r="H113" s="47" t="s">
        <v>27</v>
      </c>
      <c r="I113" s="49">
        <v>5000</v>
      </c>
      <c r="J113" s="49">
        <v>3595</v>
      </c>
      <c r="K113" s="49">
        <f t="shared" si="1"/>
        <v>17975000</v>
      </c>
      <c r="L113" s="62">
        <v>15744060</v>
      </c>
      <c r="M113" s="48">
        <v>42590</v>
      </c>
      <c r="N113" s="49"/>
      <c r="O113" s="47" t="s">
        <v>556</v>
      </c>
      <c r="P113" s="47" t="s">
        <v>565</v>
      </c>
    </row>
    <row r="114" spans="3:18">
      <c r="C114" s="57">
        <v>5</v>
      </c>
      <c r="D114" s="48">
        <v>42563</v>
      </c>
      <c r="E114" s="47" t="s">
        <v>175</v>
      </c>
      <c r="F114" s="47" t="s">
        <v>176</v>
      </c>
      <c r="G114" s="47" t="s">
        <v>18</v>
      </c>
      <c r="H114" s="47" t="s">
        <v>14</v>
      </c>
      <c r="I114" s="49">
        <v>5000</v>
      </c>
      <c r="J114" s="49">
        <v>3650</v>
      </c>
      <c r="K114" s="49">
        <f t="shared" si="1"/>
        <v>18250000</v>
      </c>
      <c r="L114" s="62">
        <v>15744060</v>
      </c>
      <c r="M114" s="48">
        <v>42590</v>
      </c>
      <c r="N114" s="49">
        <f>K114+K113</f>
        <v>36225000</v>
      </c>
      <c r="O114" s="47" t="s">
        <v>556</v>
      </c>
      <c r="P114" s="47" t="s">
        <v>565</v>
      </c>
    </row>
    <row r="115" spans="3:18">
      <c r="C115" s="57">
        <v>2</v>
      </c>
      <c r="D115" s="48">
        <v>42563</v>
      </c>
      <c r="E115" s="47" t="s">
        <v>177</v>
      </c>
      <c r="F115" s="47" t="s">
        <v>178</v>
      </c>
      <c r="G115" s="47" t="s">
        <v>12</v>
      </c>
      <c r="H115" s="47" t="s">
        <v>27</v>
      </c>
      <c r="I115" s="49">
        <v>10000</v>
      </c>
      <c r="J115" s="49">
        <v>3595</v>
      </c>
      <c r="K115" s="49">
        <f t="shared" si="1"/>
        <v>35950000</v>
      </c>
      <c r="L115" s="62">
        <v>16073072</v>
      </c>
      <c r="M115" s="48">
        <v>42579</v>
      </c>
      <c r="N115" s="49">
        <f>K115</f>
        <v>35950000</v>
      </c>
      <c r="O115" s="47" t="s">
        <v>556</v>
      </c>
      <c r="P115" s="47" t="s">
        <v>559</v>
      </c>
    </row>
    <row r="116" spans="3:18">
      <c r="C116" s="57">
        <v>5</v>
      </c>
      <c r="D116" s="48">
        <v>42563</v>
      </c>
      <c r="E116" s="47" t="s">
        <v>179</v>
      </c>
      <c r="F116" s="47" t="s">
        <v>180</v>
      </c>
      <c r="G116" s="47" t="s">
        <v>18</v>
      </c>
      <c r="H116" s="47" t="s">
        <v>14</v>
      </c>
      <c r="I116" s="49">
        <v>30000</v>
      </c>
      <c r="J116" s="49">
        <v>3650</v>
      </c>
      <c r="K116" s="49">
        <f t="shared" si="1"/>
        <v>109500000</v>
      </c>
      <c r="L116" s="62">
        <v>15914643</v>
      </c>
      <c r="M116" s="48">
        <v>42564</v>
      </c>
      <c r="N116" s="49">
        <f>K116</f>
        <v>109500000</v>
      </c>
      <c r="O116" s="47" t="s">
        <v>556</v>
      </c>
      <c r="P116" s="47" t="s">
        <v>562</v>
      </c>
    </row>
    <row r="117" spans="3:18">
      <c r="C117" s="57">
        <v>5</v>
      </c>
      <c r="D117" s="48">
        <v>42563</v>
      </c>
      <c r="E117" s="47" t="s">
        <v>215</v>
      </c>
      <c r="F117" s="47" t="s">
        <v>216</v>
      </c>
      <c r="G117" s="47" t="s">
        <v>18</v>
      </c>
      <c r="H117" s="47" t="s">
        <v>27</v>
      </c>
      <c r="I117" s="49">
        <v>24000</v>
      </c>
      <c r="J117" s="49">
        <v>3595</v>
      </c>
      <c r="K117" s="49">
        <f t="shared" si="1"/>
        <v>86280000</v>
      </c>
      <c r="L117" s="62">
        <v>15914643</v>
      </c>
      <c r="M117" s="48">
        <v>42564</v>
      </c>
      <c r="N117" s="49">
        <f>K117</f>
        <v>86280000</v>
      </c>
      <c r="O117" s="47" t="s">
        <v>556</v>
      </c>
      <c r="P117" s="47" t="s">
        <v>562</v>
      </c>
    </row>
    <row r="118" spans="3:18">
      <c r="C118" s="57">
        <v>3</v>
      </c>
      <c r="D118" s="48">
        <v>42564</v>
      </c>
      <c r="E118" s="47" t="s">
        <v>213</v>
      </c>
      <c r="F118" s="47" t="s">
        <v>214</v>
      </c>
      <c r="G118" s="47" t="s">
        <v>10</v>
      </c>
      <c r="H118" s="47" t="s">
        <v>16</v>
      </c>
      <c r="I118" s="49">
        <v>35000</v>
      </c>
      <c r="J118" s="49">
        <v>3530</v>
      </c>
      <c r="K118" s="49">
        <f t="shared" si="1"/>
        <v>123550000</v>
      </c>
      <c r="L118" s="53">
        <v>15740239</v>
      </c>
      <c r="M118" s="54">
        <v>42613</v>
      </c>
      <c r="N118" s="55">
        <v>150000000</v>
      </c>
      <c r="O118" s="56" t="s">
        <v>556</v>
      </c>
      <c r="P118" s="47" t="s">
        <v>571</v>
      </c>
    </row>
    <row r="119" spans="3:18">
      <c r="C119" s="57">
        <v>3</v>
      </c>
      <c r="D119" s="48">
        <v>42564</v>
      </c>
      <c r="E119" s="47" t="s">
        <v>262</v>
      </c>
      <c r="F119" s="47" t="s">
        <v>263</v>
      </c>
      <c r="G119" s="47" t="s">
        <v>10</v>
      </c>
      <c r="H119" s="47" t="s">
        <v>27</v>
      </c>
      <c r="I119" s="49">
        <v>10000</v>
      </c>
      <c r="J119" s="49">
        <v>3560</v>
      </c>
      <c r="K119" s="49">
        <f t="shared" si="1"/>
        <v>35600000</v>
      </c>
      <c r="L119" s="53">
        <v>15740234</v>
      </c>
      <c r="M119" s="54">
        <v>42613</v>
      </c>
      <c r="N119" s="55"/>
      <c r="O119" s="56" t="s">
        <v>556</v>
      </c>
      <c r="P119" s="47" t="s">
        <v>559</v>
      </c>
    </row>
    <row r="120" spans="3:18">
      <c r="C120" s="57">
        <v>3</v>
      </c>
      <c r="D120" s="48">
        <v>42564</v>
      </c>
      <c r="E120" s="47" t="s">
        <v>264</v>
      </c>
      <c r="F120" s="47" t="s">
        <v>265</v>
      </c>
      <c r="G120" s="47" t="s">
        <v>10</v>
      </c>
      <c r="H120" s="47" t="s">
        <v>27</v>
      </c>
      <c r="I120" s="49">
        <v>5800</v>
      </c>
      <c r="J120" s="49">
        <v>3560</v>
      </c>
      <c r="K120" s="49">
        <f t="shared" si="1"/>
        <v>20648000</v>
      </c>
      <c r="L120" s="53">
        <v>15740234</v>
      </c>
      <c r="M120" s="54">
        <v>42613</v>
      </c>
      <c r="N120" s="55"/>
      <c r="O120" s="56" t="s">
        <v>556</v>
      </c>
      <c r="P120" s="47" t="s">
        <v>559</v>
      </c>
    </row>
    <row r="121" spans="3:18">
      <c r="C121" s="57">
        <v>3</v>
      </c>
      <c r="D121" s="48">
        <v>42564</v>
      </c>
      <c r="E121" s="47" t="s">
        <v>266</v>
      </c>
      <c r="F121" s="47" t="s">
        <v>267</v>
      </c>
      <c r="G121" s="47" t="s">
        <v>10</v>
      </c>
      <c r="H121" s="47" t="s">
        <v>27</v>
      </c>
      <c r="I121" s="49">
        <v>15800</v>
      </c>
      <c r="J121" s="49">
        <v>3560</v>
      </c>
      <c r="K121" s="49">
        <f t="shared" si="1"/>
        <v>56248000</v>
      </c>
      <c r="L121" s="53">
        <v>15740234</v>
      </c>
      <c r="M121" s="54">
        <v>42613</v>
      </c>
      <c r="N121" s="55"/>
      <c r="O121" s="56" t="s">
        <v>556</v>
      </c>
      <c r="P121" s="47" t="s">
        <v>559</v>
      </c>
    </row>
    <row r="122" spans="3:18">
      <c r="C122" s="57">
        <v>3</v>
      </c>
      <c r="D122" s="48">
        <v>42564</v>
      </c>
      <c r="E122" s="47" t="s">
        <v>217</v>
      </c>
      <c r="F122" s="47" t="s">
        <v>218</v>
      </c>
      <c r="G122" s="47" t="s">
        <v>10</v>
      </c>
      <c r="H122" s="47" t="s">
        <v>16</v>
      </c>
      <c r="I122" s="49">
        <v>17900</v>
      </c>
      <c r="J122" s="49">
        <v>3530</v>
      </c>
      <c r="K122" s="49">
        <f t="shared" si="1"/>
        <v>63187000</v>
      </c>
      <c r="L122" s="53">
        <v>15740234</v>
      </c>
      <c r="M122" s="54">
        <v>42613</v>
      </c>
      <c r="N122" s="55">
        <v>654983938</v>
      </c>
      <c r="O122" s="56" t="s">
        <v>556</v>
      </c>
      <c r="P122" s="47" t="s">
        <v>559</v>
      </c>
      <c r="Q122" s="57" t="s">
        <v>568</v>
      </c>
      <c r="R122" s="57" t="s">
        <v>569</v>
      </c>
    </row>
    <row r="123" spans="3:18">
      <c r="C123" s="57">
        <v>2</v>
      </c>
      <c r="D123" s="48">
        <v>42564</v>
      </c>
      <c r="E123" s="47" t="s">
        <v>182</v>
      </c>
      <c r="F123" s="47" t="s">
        <v>183</v>
      </c>
      <c r="G123" s="47" t="s">
        <v>12</v>
      </c>
      <c r="H123" s="47" t="s">
        <v>16</v>
      </c>
      <c r="I123" s="49">
        <v>10300</v>
      </c>
      <c r="J123" s="49">
        <v>3580</v>
      </c>
      <c r="K123" s="49">
        <f t="shared" si="1"/>
        <v>36874000</v>
      </c>
      <c r="L123" s="62">
        <v>16073072</v>
      </c>
      <c r="M123" s="48">
        <v>42579</v>
      </c>
      <c r="N123" s="49"/>
      <c r="O123" s="47" t="s">
        <v>556</v>
      </c>
      <c r="P123" s="47" t="s">
        <v>559</v>
      </c>
    </row>
    <row r="124" spans="3:18">
      <c r="C124" s="57">
        <v>2</v>
      </c>
      <c r="D124" s="48">
        <v>42564</v>
      </c>
      <c r="E124" s="47" t="s">
        <v>182</v>
      </c>
      <c r="F124" s="47" t="s">
        <v>183</v>
      </c>
      <c r="G124" s="47" t="s">
        <v>12</v>
      </c>
      <c r="H124" s="47" t="s">
        <v>14</v>
      </c>
      <c r="I124" s="49">
        <v>5000</v>
      </c>
      <c r="J124" s="49">
        <v>3950</v>
      </c>
      <c r="K124" s="49">
        <f t="shared" si="1"/>
        <v>19750000</v>
      </c>
      <c r="L124" s="62">
        <v>16073072</v>
      </c>
      <c r="M124" s="48">
        <v>42579</v>
      </c>
      <c r="N124" s="49">
        <f>K124+K123</f>
        <v>56624000</v>
      </c>
      <c r="O124" s="47" t="s">
        <v>556</v>
      </c>
      <c r="P124" s="47" t="s">
        <v>559</v>
      </c>
    </row>
    <row r="125" spans="3:18">
      <c r="C125" s="57">
        <v>4</v>
      </c>
      <c r="D125" s="48">
        <v>42564</v>
      </c>
      <c r="E125" s="47" t="s">
        <v>260</v>
      </c>
      <c r="F125" s="47" t="s">
        <v>261</v>
      </c>
      <c r="G125" s="47" t="s">
        <v>13</v>
      </c>
      <c r="H125" s="47" t="s">
        <v>27</v>
      </c>
      <c r="I125" s="49">
        <v>5000</v>
      </c>
      <c r="J125" s="49">
        <v>3560</v>
      </c>
      <c r="K125" s="49">
        <f t="shared" si="1"/>
        <v>17800000</v>
      </c>
      <c r="L125" s="62"/>
      <c r="M125" s="47"/>
      <c r="N125" s="49"/>
      <c r="O125" s="47"/>
      <c r="P125" s="47"/>
    </row>
    <row r="126" spans="3:18">
      <c r="C126" s="57">
        <v>4</v>
      </c>
      <c r="D126" s="48">
        <v>42564</v>
      </c>
      <c r="E126" s="47" t="s">
        <v>268</v>
      </c>
      <c r="F126" s="47" t="s">
        <v>269</v>
      </c>
      <c r="G126" s="47" t="s">
        <v>13</v>
      </c>
      <c r="H126" s="47" t="s">
        <v>27</v>
      </c>
      <c r="I126" s="49">
        <v>20000</v>
      </c>
      <c r="J126" s="49">
        <v>3560</v>
      </c>
      <c r="K126" s="49">
        <f t="shared" si="1"/>
        <v>71200000</v>
      </c>
      <c r="L126" s="62"/>
      <c r="M126" s="47"/>
      <c r="N126" s="49"/>
      <c r="O126" s="47"/>
      <c r="P126" s="47"/>
    </row>
    <row r="127" spans="3:18">
      <c r="C127" s="57">
        <v>4</v>
      </c>
      <c r="D127" s="48">
        <v>42564</v>
      </c>
      <c r="E127" s="47" t="s">
        <v>219</v>
      </c>
      <c r="F127" s="47" t="s">
        <v>220</v>
      </c>
      <c r="G127" s="47" t="s">
        <v>13</v>
      </c>
      <c r="H127" s="47" t="s">
        <v>16</v>
      </c>
      <c r="I127" s="49">
        <v>14900</v>
      </c>
      <c r="J127" s="49">
        <v>3530</v>
      </c>
      <c r="K127" s="49">
        <f t="shared" si="1"/>
        <v>52597000</v>
      </c>
      <c r="L127" s="62">
        <v>15744105</v>
      </c>
      <c r="M127" s="48">
        <v>42598</v>
      </c>
      <c r="N127" s="49">
        <v>52597000</v>
      </c>
      <c r="O127" s="47" t="s">
        <v>556</v>
      </c>
      <c r="P127" s="47" t="s">
        <v>561</v>
      </c>
    </row>
    <row r="128" spans="3:18">
      <c r="C128" s="57">
        <v>2</v>
      </c>
      <c r="D128" s="48">
        <v>42565</v>
      </c>
      <c r="E128" s="47" t="s">
        <v>184</v>
      </c>
      <c r="F128" s="47" t="s">
        <v>185</v>
      </c>
      <c r="G128" s="47" t="s">
        <v>12</v>
      </c>
      <c r="H128" s="47" t="s">
        <v>27</v>
      </c>
      <c r="I128" s="49">
        <v>30000</v>
      </c>
      <c r="J128" s="49">
        <v>3655</v>
      </c>
      <c r="K128" s="49">
        <f t="shared" si="1"/>
        <v>109650000</v>
      </c>
      <c r="L128" s="62"/>
      <c r="M128" s="47"/>
      <c r="N128" s="49"/>
      <c r="O128" s="47"/>
      <c r="P128" s="47"/>
    </row>
    <row r="129" spans="3:17">
      <c r="C129" s="57">
        <v>1</v>
      </c>
      <c r="D129" s="48">
        <v>42565</v>
      </c>
      <c r="E129" s="47" t="s">
        <v>187</v>
      </c>
      <c r="F129" s="47" t="s">
        <v>188</v>
      </c>
      <c r="G129" s="47" t="s">
        <v>17</v>
      </c>
      <c r="H129" s="47" t="s">
        <v>27</v>
      </c>
      <c r="I129" s="49">
        <v>11400</v>
      </c>
      <c r="J129" s="49">
        <v>3695</v>
      </c>
      <c r="K129" s="49">
        <f t="shared" si="1"/>
        <v>42123000</v>
      </c>
      <c r="L129" s="62">
        <v>15875839</v>
      </c>
      <c r="M129" s="48">
        <v>42598</v>
      </c>
      <c r="N129" s="49"/>
      <c r="O129" s="47" t="s">
        <v>556</v>
      </c>
      <c r="P129" s="47" t="s">
        <v>561</v>
      </c>
    </row>
    <row r="130" spans="3:17">
      <c r="C130" s="57">
        <v>1</v>
      </c>
      <c r="D130" s="48">
        <v>42565</v>
      </c>
      <c r="E130" s="47" t="s">
        <v>187</v>
      </c>
      <c r="F130" s="47" t="s">
        <v>188</v>
      </c>
      <c r="G130" s="47" t="s">
        <v>17</v>
      </c>
      <c r="H130" s="47" t="s">
        <v>16</v>
      </c>
      <c r="I130" s="49">
        <v>5300</v>
      </c>
      <c r="J130" s="49">
        <v>3590</v>
      </c>
      <c r="K130" s="49">
        <f t="shared" si="1"/>
        <v>19027000</v>
      </c>
      <c r="L130" s="62">
        <v>15875839</v>
      </c>
      <c r="M130" s="48">
        <v>42598</v>
      </c>
      <c r="N130" s="49">
        <v>61150000</v>
      </c>
      <c r="O130" s="47" t="s">
        <v>556</v>
      </c>
      <c r="P130" s="47" t="s">
        <v>561</v>
      </c>
    </row>
    <row r="131" spans="3:17">
      <c r="C131" s="57">
        <v>4</v>
      </c>
      <c r="D131" s="48">
        <v>42565</v>
      </c>
      <c r="E131" s="47" t="s">
        <v>271</v>
      </c>
      <c r="F131" s="47" t="s">
        <v>272</v>
      </c>
      <c r="G131" s="47" t="s">
        <v>13</v>
      </c>
      <c r="H131" s="47" t="s">
        <v>27</v>
      </c>
      <c r="I131" s="49">
        <v>15500</v>
      </c>
      <c r="J131" s="49">
        <v>3635</v>
      </c>
      <c r="K131" s="52">
        <f t="shared" si="1"/>
        <v>56342500</v>
      </c>
      <c r="L131" s="62"/>
      <c r="M131" s="47"/>
      <c r="N131" s="49"/>
      <c r="O131" s="47"/>
      <c r="P131" s="47"/>
      <c r="Q131" s="68" t="s">
        <v>570</v>
      </c>
    </row>
    <row r="132" spans="3:17">
      <c r="C132" s="57">
        <v>3</v>
      </c>
      <c r="D132" s="48">
        <v>42566</v>
      </c>
      <c r="E132" s="47" t="s">
        <v>273</v>
      </c>
      <c r="F132" s="47" t="s">
        <v>274</v>
      </c>
      <c r="G132" s="47" t="s">
        <v>10</v>
      </c>
      <c r="H132" s="47" t="s">
        <v>27</v>
      </c>
      <c r="I132" s="49">
        <v>28700</v>
      </c>
      <c r="J132" s="49">
        <v>3635</v>
      </c>
      <c r="K132" s="49">
        <f t="shared" si="1"/>
        <v>104324500</v>
      </c>
      <c r="L132" s="53">
        <v>15740234</v>
      </c>
      <c r="M132" s="54">
        <v>42613</v>
      </c>
      <c r="N132" s="55"/>
      <c r="O132" s="56" t="s">
        <v>556</v>
      </c>
      <c r="P132" s="47" t="s">
        <v>559</v>
      </c>
    </row>
    <row r="133" spans="3:17">
      <c r="C133" s="57">
        <v>3</v>
      </c>
      <c r="D133" s="48">
        <v>42566</v>
      </c>
      <c r="E133" s="47" t="s">
        <v>224</v>
      </c>
      <c r="F133" s="47" t="s">
        <v>225</v>
      </c>
      <c r="G133" s="47" t="s">
        <v>10</v>
      </c>
      <c r="H133" s="47" t="s">
        <v>16</v>
      </c>
      <c r="I133" s="49">
        <v>5000</v>
      </c>
      <c r="J133" s="49">
        <v>3590</v>
      </c>
      <c r="K133" s="49">
        <f t="shared" si="1"/>
        <v>17950000</v>
      </c>
      <c r="L133" s="53">
        <v>15740234</v>
      </c>
      <c r="M133" s="54">
        <v>42613</v>
      </c>
      <c r="N133" s="55"/>
      <c r="O133" s="56" t="s">
        <v>556</v>
      </c>
      <c r="P133" s="47" t="s">
        <v>559</v>
      </c>
    </row>
    <row r="134" spans="3:17">
      <c r="C134" s="57">
        <v>3</v>
      </c>
      <c r="D134" s="48">
        <v>42566</v>
      </c>
      <c r="E134" s="47" t="s">
        <v>275</v>
      </c>
      <c r="F134" s="47" t="s">
        <v>276</v>
      </c>
      <c r="G134" s="47" t="s">
        <v>10</v>
      </c>
      <c r="H134" s="47" t="s">
        <v>27</v>
      </c>
      <c r="I134" s="49">
        <v>15000</v>
      </c>
      <c r="J134" s="49">
        <v>3635</v>
      </c>
      <c r="K134" s="49">
        <f t="shared" si="1"/>
        <v>54525000</v>
      </c>
      <c r="L134" s="53">
        <v>15740234</v>
      </c>
      <c r="M134" s="54">
        <v>42613</v>
      </c>
      <c r="N134" s="55"/>
      <c r="O134" s="56" t="s">
        <v>556</v>
      </c>
      <c r="P134" s="47" t="s">
        <v>559</v>
      </c>
    </row>
    <row r="135" spans="3:17">
      <c r="C135" s="57">
        <v>3</v>
      </c>
      <c r="D135" s="48">
        <v>42566</v>
      </c>
      <c r="E135" s="47" t="s">
        <v>226</v>
      </c>
      <c r="F135" s="47" t="s">
        <v>227</v>
      </c>
      <c r="G135" s="47" t="s">
        <v>10</v>
      </c>
      <c r="H135" s="47" t="s">
        <v>27</v>
      </c>
      <c r="I135" s="49">
        <v>15000</v>
      </c>
      <c r="J135" s="49">
        <v>3695</v>
      </c>
      <c r="K135" s="49">
        <f t="shared" si="1"/>
        <v>55425000</v>
      </c>
      <c r="L135" s="53">
        <v>15740234</v>
      </c>
      <c r="M135" s="54">
        <v>42613</v>
      </c>
      <c r="N135" s="55"/>
      <c r="O135" s="56" t="s">
        <v>556</v>
      </c>
      <c r="P135" s="47" t="s">
        <v>559</v>
      </c>
    </row>
    <row r="136" spans="3:17">
      <c r="C136" s="57">
        <v>3</v>
      </c>
      <c r="D136" s="48">
        <v>42566</v>
      </c>
      <c r="E136" s="47" t="s">
        <v>226</v>
      </c>
      <c r="F136" s="47" t="s">
        <v>227</v>
      </c>
      <c r="G136" s="47" t="s">
        <v>10</v>
      </c>
      <c r="H136" s="47" t="s">
        <v>16</v>
      </c>
      <c r="I136" s="49">
        <v>5000</v>
      </c>
      <c r="J136" s="49">
        <v>3590</v>
      </c>
      <c r="K136" s="49">
        <f t="shared" si="1"/>
        <v>17950000</v>
      </c>
      <c r="L136" s="53">
        <v>15740234</v>
      </c>
      <c r="M136" s="54">
        <v>42613</v>
      </c>
      <c r="N136" s="55"/>
      <c r="O136" s="56" t="s">
        <v>556</v>
      </c>
      <c r="P136" s="47" t="s">
        <v>559</v>
      </c>
    </row>
    <row r="137" spans="3:17">
      <c r="C137" s="57">
        <v>5</v>
      </c>
      <c r="D137" s="48">
        <v>42566</v>
      </c>
      <c r="E137" s="47" t="s">
        <v>228</v>
      </c>
      <c r="F137" s="47" t="s">
        <v>229</v>
      </c>
      <c r="G137" s="47" t="s">
        <v>18</v>
      </c>
      <c r="H137" s="47" t="s">
        <v>27</v>
      </c>
      <c r="I137" s="49">
        <v>10000</v>
      </c>
      <c r="J137" s="49">
        <v>3695</v>
      </c>
      <c r="K137" s="49">
        <f t="shared" si="1"/>
        <v>36950000</v>
      </c>
      <c r="L137" s="62">
        <v>15791740</v>
      </c>
      <c r="M137" s="48">
        <v>42566</v>
      </c>
      <c r="N137" s="49"/>
      <c r="O137" s="47" t="s">
        <v>556</v>
      </c>
      <c r="P137" s="47" t="s">
        <v>562</v>
      </c>
    </row>
    <row r="138" spans="3:17">
      <c r="C138" s="57">
        <v>5</v>
      </c>
      <c r="D138" s="48">
        <v>42566</v>
      </c>
      <c r="E138" s="47" t="s">
        <v>228</v>
      </c>
      <c r="F138" s="47" t="s">
        <v>229</v>
      </c>
      <c r="G138" s="47" t="s">
        <v>18</v>
      </c>
      <c r="H138" s="47" t="s">
        <v>230</v>
      </c>
      <c r="I138" s="49">
        <v>20000</v>
      </c>
      <c r="J138" s="49">
        <v>4010</v>
      </c>
      <c r="K138" s="49">
        <f t="shared" ref="K138:K201" si="2">I138*J138</f>
        <v>80200000</v>
      </c>
      <c r="L138" s="62">
        <v>15791740</v>
      </c>
      <c r="M138" s="48">
        <v>42566</v>
      </c>
      <c r="N138" s="49">
        <v>117150000</v>
      </c>
      <c r="O138" s="47" t="s">
        <v>556</v>
      </c>
      <c r="P138" s="47" t="s">
        <v>562</v>
      </c>
    </row>
    <row r="139" spans="3:17">
      <c r="C139" s="57">
        <v>5</v>
      </c>
      <c r="D139" s="48">
        <v>42562</v>
      </c>
      <c r="E139" s="47" t="s">
        <v>195</v>
      </c>
      <c r="F139" s="47" t="s">
        <v>196</v>
      </c>
      <c r="G139" s="47" t="s">
        <v>18</v>
      </c>
      <c r="H139" s="47" t="s">
        <v>27</v>
      </c>
      <c r="I139" s="49">
        <v>14600</v>
      </c>
      <c r="J139" s="49">
        <v>3595</v>
      </c>
      <c r="K139" s="49">
        <f t="shared" si="2"/>
        <v>52487000</v>
      </c>
      <c r="L139" s="62">
        <v>15744061</v>
      </c>
      <c r="M139" s="48">
        <v>42590</v>
      </c>
      <c r="N139" s="49"/>
      <c r="O139" s="47" t="s">
        <v>556</v>
      </c>
      <c r="P139" s="47" t="s">
        <v>562</v>
      </c>
    </row>
    <row r="140" spans="3:17">
      <c r="C140" s="57">
        <v>5</v>
      </c>
      <c r="D140" s="48">
        <v>42562</v>
      </c>
      <c r="E140" s="47" t="s">
        <v>195</v>
      </c>
      <c r="F140" s="47" t="s">
        <v>196</v>
      </c>
      <c r="G140" s="47" t="s">
        <v>18</v>
      </c>
      <c r="H140" s="47" t="s">
        <v>16</v>
      </c>
      <c r="I140" s="49">
        <v>5100</v>
      </c>
      <c r="J140" s="49">
        <v>3530</v>
      </c>
      <c r="K140" s="49">
        <f t="shared" si="2"/>
        <v>18003000</v>
      </c>
      <c r="L140" s="62">
        <v>15744061</v>
      </c>
      <c r="M140" s="48">
        <v>42590</v>
      </c>
      <c r="N140" s="49"/>
      <c r="O140" s="47" t="s">
        <v>556</v>
      </c>
      <c r="P140" s="47" t="s">
        <v>562</v>
      </c>
    </row>
    <row r="141" spans="3:17">
      <c r="C141" s="57">
        <v>5</v>
      </c>
      <c r="D141" s="48">
        <v>42562</v>
      </c>
      <c r="E141" s="47" t="s">
        <v>195</v>
      </c>
      <c r="F141" s="47" t="s">
        <v>196</v>
      </c>
      <c r="G141" s="47" t="s">
        <v>18</v>
      </c>
      <c r="H141" s="47" t="s">
        <v>14</v>
      </c>
      <c r="I141" s="49">
        <v>4300</v>
      </c>
      <c r="J141" s="49">
        <v>4085</v>
      </c>
      <c r="K141" s="49">
        <f t="shared" si="2"/>
        <v>17565500</v>
      </c>
      <c r="L141" s="62">
        <v>15744061</v>
      </c>
      <c r="M141" s="48">
        <v>42590</v>
      </c>
      <c r="N141" s="49">
        <f>K141+K140+K139</f>
        <v>88055500</v>
      </c>
      <c r="O141" s="47" t="s">
        <v>556</v>
      </c>
      <c r="P141" s="47" t="s">
        <v>562</v>
      </c>
    </row>
    <row r="142" spans="3:17">
      <c r="C142" s="57">
        <v>4</v>
      </c>
      <c r="D142" s="48">
        <v>42566</v>
      </c>
      <c r="E142" s="47" t="s">
        <v>190</v>
      </c>
      <c r="F142" s="47" t="s">
        <v>191</v>
      </c>
      <c r="G142" s="47" t="s">
        <v>13</v>
      </c>
      <c r="H142" s="47" t="s">
        <v>27</v>
      </c>
      <c r="I142" s="49">
        <v>24000</v>
      </c>
      <c r="J142" s="49">
        <v>3695</v>
      </c>
      <c r="K142" s="69">
        <f t="shared" si="2"/>
        <v>88680000</v>
      </c>
      <c r="L142" s="62"/>
      <c r="M142" s="47"/>
      <c r="N142" s="49"/>
      <c r="O142" s="47"/>
      <c r="P142" s="47"/>
      <c r="Q142" s="57" t="s">
        <v>575</v>
      </c>
    </row>
    <row r="143" spans="3:17">
      <c r="C143" s="57">
        <v>4</v>
      </c>
      <c r="D143" s="48">
        <v>42566</v>
      </c>
      <c r="E143" s="47" t="s">
        <v>277</v>
      </c>
      <c r="F143" s="47" t="s">
        <v>278</v>
      </c>
      <c r="G143" s="47" t="s">
        <v>13</v>
      </c>
      <c r="H143" s="47" t="s">
        <v>27</v>
      </c>
      <c r="I143" s="49">
        <v>6200</v>
      </c>
      <c r="J143" s="49">
        <v>3635</v>
      </c>
      <c r="K143" s="49">
        <f t="shared" si="2"/>
        <v>22537000</v>
      </c>
      <c r="L143" s="62">
        <v>1977171</v>
      </c>
      <c r="M143" s="48">
        <v>42600</v>
      </c>
      <c r="N143" s="49">
        <v>22537000</v>
      </c>
      <c r="O143" s="47" t="s">
        <v>560</v>
      </c>
      <c r="P143" s="47" t="s">
        <v>561</v>
      </c>
    </row>
    <row r="144" spans="3:17">
      <c r="C144" s="57">
        <v>4</v>
      </c>
      <c r="D144" s="48">
        <v>42566</v>
      </c>
      <c r="E144" s="47" t="s">
        <v>279</v>
      </c>
      <c r="F144" s="47" t="s">
        <v>280</v>
      </c>
      <c r="G144" s="47" t="s">
        <v>13</v>
      </c>
      <c r="H144" s="47" t="s">
        <v>27</v>
      </c>
      <c r="I144" s="49">
        <v>15000</v>
      </c>
      <c r="J144" s="49">
        <v>3635</v>
      </c>
      <c r="K144" s="49">
        <f t="shared" si="2"/>
        <v>54525000</v>
      </c>
      <c r="L144" s="62">
        <v>1977169</v>
      </c>
      <c r="M144" s="48">
        <v>42598</v>
      </c>
      <c r="N144" s="49">
        <v>54525000</v>
      </c>
      <c r="O144" s="47" t="s">
        <v>560</v>
      </c>
      <c r="P144" s="47" t="s">
        <v>561</v>
      </c>
    </row>
    <row r="145" spans="3:17">
      <c r="C145" s="57">
        <v>4</v>
      </c>
      <c r="D145" s="48">
        <v>42566</v>
      </c>
      <c r="E145" s="47" t="s">
        <v>231</v>
      </c>
      <c r="F145" s="47" t="s">
        <v>232</v>
      </c>
      <c r="G145" s="47" t="s">
        <v>13</v>
      </c>
      <c r="H145" s="47" t="s">
        <v>16</v>
      </c>
      <c r="I145" s="49">
        <v>9300</v>
      </c>
      <c r="J145" s="49">
        <v>3590</v>
      </c>
      <c r="K145" s="69">
        <f t="shared" si="2"/>
        <v>33387000</v>
      </c>
      <c r="L145" s="62"/>
      <c r="M145" s="47"/>
      <c r="N145" s="49"/>
      <c r="O145" s="47"/>
      <c r="P145" s="47"/>
      <c r="Q145" s="57" t="s">
        <v>575</v>
      </c>
    </row>
    <row r="146" spans="3:17">
      <c r="C146" s="57">
        <v>4</v>
      </c>
      <c r="D146" s="48">
        <v>42566</v>
      </c>
      <c r="E146" s="47" t="s">
        <v>233</v>
      </c>
      <c r="F146" s="47" t="s">
        <v>234</v>
      </c>
      <c r="G146" s="47" t="s">
        <v>13</v>
      </c>
      <c r="H146" s="47" t="s">
        <v>16</v>
      </c>
      <c r="I146" s="49">
        <v>9700</v>
      </c>
      <c r="J146" s="49">
        <v>3590</v>
      </c>
      <c r="K146" s="49">
        <f t="shared" si="2"/>
        <v>34823000</v>
      </c>
      <c r="L146" s="62">
        <v>1977168</v>
      </c>
      <c r="M146" s="48">
        <v>42598</v>
      </c>
      <c r="N146" s="49"/>
      <c r="O146" s="47" t="s">
        <v>560</v>
      </c>
      <c r="P146" s="47" t="s">
        <v>561</v>
      </c>
    </row>
    <row r="147" spans="3:17">
      <c r="C147" s="57">
        <v>4</v>
      </c>
      <c r="D147" s="48">
        <v>42566</v>
      </c>
      <c r="E147" s="47" t="s">
        <v>233</v>
      </c>
      <c r="F147" s="47" t="s">
        <v>234</v>
      </c>
      <c r="G147" s="47" t="s">
        <v>13</v>
      </c>
      <c r="H147" s="47" t="s">
        <v>14</v>
      </c>
      <c r="I147" s="49">
        <v>5300</v>
      </c>
      <c r="J147" s="49">
        <v>4010</v>
      </c>
      <c r="K147" s="49">
        <f t="shared" si="2"/>
        <v>21253000</v>
      </c>
      <c r="L147" s="62">
        <v>1977168</v>
      </c>
      <c r="M147" s="48">
        <v>42598</v>
      </c>
      <c r="N147" s="49">
        <v>56076000</v>
      </c>
      <c r="O147" s="47" t="s">
        <v>560</v>
      </c>
      <c r="P147" s="47" t="s">
        <v>561</v>
      </c>
    </row>
    <row r="148" spans="3:17">
      <c r="C148" s="57">
        <v>2</v>
      </c>
      <c r="D148" s="48">
        <v>42566</v>
      </c>
      <c r="E148" s="47" t="s">
        <v>235</v>
      </c>
      <c r="F148" s="47" t="s">
        <v>236</v>
      </c>
      <c r="G148" s="47" t="s">
        <v>12</v>
      </c>
      <c r="H148" s="47" t="s">
        <v>27</v>
      </c>
      <c r="I148" s="49">
        <v>9700</v>
      </c>
      <c r="J148" s="49">
        <v>3695</v>
      </c>
      <c r="K148" s="49">
        <f t="shared" si="2"/>
        <v>35841500</v>
      </c>
      <c r="L148" s="62">
        <v>15514058</v>
      </c>
      <c r="M148" s="48">
        <v>42584</v>
      </c>
      <c r="N148" s="49"/>
      <c r="O148" s="47" t="s">
        <v>556</v>
      </c>
      <c r="P148" s="47" t="s">
        <v>563</v>
      </c>
    </row>
    <row r="149" spans="3:17">
      <c r="C149" s="57">
        <v>2</v>
      </c>
      <c r="D149" s="48">
        <v>42566</v>
      </c>
      <c r="E149" s="47" t="s">
        <v>235</v>
      </c>
      <c r="F149" s="47" t="s">
        <v>236</v>
      </c>
      <c r="G149" s="47" t="s">
        <v>12</v>
      </c>
      <c r="H149" s="47" t="s">
        <v>14</v>
      </c>
      <c r="I149" s="49">
        <v>6000</v>
      </c>
      <c r="J149" s="49">
        <v>4010</v>
      </c>
      <c r="K149" s="49">
        <f t="shared" si="2"/>
        <v>24060000</v>
      </c>
      <c r="L149" s="62">
        <v>15514058</v>
      </c>
      <c r="M149" s="48">
        <v>42584</v>
      </c>
      <c r="N149" s="49">
        <v>59901500</v>
      </c>
      <c r="O149" s="47" t="s">
        <v>556</v>
      </c>
      <c r="P149" s="47" t="s">
        <v>563</v>
      </c>
    </row>
    <row r="150" spans="3:17">
      <c r="C150" s="57">
        <v>2</v>
      </c>
      <c r="D150" s="48">
        <v>42566</v>
      </c>
      <c r="E150" s="47" t="s">
        <v>237</v>
      </c>
      <c r="F150" s="47" t="s">
        <v>238</v>
      </c>
      <c r="G150" s="47" t="s">
        <v>12</v>
      </c>
      <c r="H150" s="47" t="s">
        <v>27</v>
      </c>
      <c r="I150" s="49">
        <v>9000</v>
      </c>
      <c r="J150" s="49">
        <v>3695</v>
      </c>
      <c r="K150" s="49">
        <f t="shared" si="2"/>
        <v>33255000</v>
      </c>
      <c r="L150" s="62">
        <v>16073072</v>
      </c>
      <c r="M150" s="48">
        <v>42579</v>
      </c>
      <c r="N150" s="49">
        <f>K150</f>
        <v>33255000</v>
      </c>
      <c r="O150" s="47" t="s">
        <v>556</v>
      </c>
      <c r="P150" s="47" t="s">
        <v>559</v>
      </c>
    </row>
    <row r="151" spans="3:17">
      <c r="C151" s="57">
        <v>2</v>
      </c>
      <c r="D151" s="48">
        <v>42566</v>
      </c>
      <c r="E151" s="47" t="s">
        <v>239</v>
      </c>
      <c r="F151" s="47" t="s">
        <v>240</v>
      </c>
      <c r="G151" s="47" t="s">
        <v>12</v>
      </c>
      <c r="H151" s="47" t="s">
        <v>27</v>
      </c>
      <c r="I151" s="49">
        <v>30000</v>
      </c>
      <c r="J151" s="49">
        <v>3695</v>
      </c>
      <c r="K151" s="49">
        <f t="shared" si="2"/>
        <v>110850000</v>
      </c>
      <c r="L151" s="62">
        <v>1607366</v>
      </c>
      <c r="M151" s="48">
        <v>42580</v>
      </c>
      <c r="N151" s="49">
        <v>110850000</v>
      </c>
      <c r="O151" s="47" t="s">
        <v>556</v>
      </c>
      <c r="P151" s="47" t="s">
        <v>562</v>
      </c>
    </row>
    <row r="152" spans="3:17">
      <c r="C152" s="57">
        <v>5</v>
      </c>
      <c r="D152" s="48">
        <v>42566</v>
      </c>
      <c r="E152" s="47" t="s">
        <v>241</v>
      </c>
      <c r="F152" s="47" t="s">
        <v>242</v>
      </c>
      <c r="G152" s="47" t="s">
        <v>18</v>
      </c>
      <c r="H152" s="47" t="s">
        <v>27</v>
      </c>
      <c r="I152" s="49">
        <v>5000</v>
      </c>
      <c r="J152" s="49">
        <v>3695</v>
      </c>
      <c r="K152" s="49">
        <f t="shared" si="2"/>
        <v>18475000</v>
      </c>
      <c r="L152" s="62">
        <v>15744059</v>
      </c>
      <c r="M152" s="48">
        <v>42590</v>
      </c>
      <c r="N152" s="49">
        <v>18475000</v>
      </c>
      <c r="O152" s="47" t="s">
        <v>556</v>
      </c>
      <c r="P152" s="47" t="s">
        <v>574</v>
      </c>
    </row>
    <row r="153" spans="3:17">
      <c r="C153" s="57">
        <v>7</v>
      </c>
      <c r="D153" s="48">
        <v>42566</v>
      </c>
      <c r="E153" s="47" t="s">
        <v>243</v>
      </c>
      <c r="F153" s="47" t="s">
        <v>244</v>
      </c>
      <c r="G153" s="47" t="s">
        <v>11</v>
      </c>
      <c r="H153" s="47" t="s">
        <v>27</v>
      </c>
      <c r="I153" s="49">
        <v>10000</v>
      </c>
      <c r="J153" s="49">
        <v>3990</v>
      </c>
      <c r="K153" s="49">
        <f t="shared" si="2"/>
        <v>39900000</v>
      </c>
      <c r="L153" s="62">
        <v>15744066</v>
      </c>
      <c r="M153" s="48">
        <v>42598</v>
      </c>
      <c r="N153" s="49"/>
      <c r="O153" s="47" t="s">
        <v>556</v>
      </c>
      <c r="P153" s="47" t="s">
        <v>559</v>
      </c>
    </row>
    <row r="154" spans="3:17">
      <c r="C154" s="57">
        <v>7</v>
      </c>
      <c r="D154" s="48">
        <v>42566</v>
      </c>
      <c r="E154" s="47" t="s">
        <v>243</v>
      </c>
      <c r="F154" s="47" t="s">
        <v>244</v>
      </c>
      <c r="G154" s="47" t="s">
        <v>11</v>
      </c>
      <c r="H154" s="47" t="s">
        <v>16</v>
      </c>
      <c r="I154" s="49">
        <v>5000</v>
      </c>
      <c r="J154" s="49">
        <v>3871</v>
      </c>
      <c r="K154" s="49">
        <f t="shared" si="2"/>
        <v>19355000</v>
      </c>
      <c r="L154" s="62">
        <v>15744066</v>
      </c>
      <c r="M154" s="48">
        <v>42598</v>
      </c>
      <c r="N154" s="49">
        <v>59255000</v>
      </c>
      <c r="O154" s="47" t="s">
        <v>556</v>
      </c>
      <c r="P154" s="47" t="s">
        <v>559</v>
      </c>
    </row>
    <row r="155" spans="3:17">
      <c r="C155" s="57">
        <v>4</v>
      </c>
      <c r="D155" s="48">
        <v>42566</v>
      </c>
      <c r="E155" s="47" t="s">
        <v>281</v>
      </c>
      <c r="F155" s="47" t="s">
        <v>282</v>
      </c>
      <c r="G155" s="47" t="s">
        <v>13</v>
      </c>
      <c r="H155" s="47" t="s">
        <v>27</v>
      </c>
      <c r="I155" s="49">
        <v>5500</v>
      </c>
      <c r="J155" s="49">
        <v>3635</v>
      </c>
      <c r="K155" s="49">
        <f t="shared" si="2"/>
        <v>19992500</v>
      </c>
      <c r="L155" s="62">
        <v>15744106</v>
      </c>
      <c r="M155" s="48">
        <v>42598</v>
      </c>
      <c r="N155" s="49">
        <v>19992500</v>
      </c>
      <c r="O155" s="47" t="s">
        <v>556</v>
      </c>
      <c r="P155" s="47" t="s">
        <v>561</v>
      </c>
    </row>
    <row r="156" spans="3:17">
      <c r="C156" s="57">
        <v>3</v>
      </c>
      <c r="D156" s="48">
        <v>42569</v>
      </c>
      <c r="E156" s="47" t="s">
        <v>347</v>
      </c>
      <c r="F156" s="47" t="s">
        <v>348</v>
      </c>
      <c r="G156" s="47" t="s">
        <v>10</v>
      </c>
      <c r="H156" s="47" t="s">
        <v>27</v>
      </c>
      <c r="I156" s="49">
        <v>30000</v>
      </c>
      <c r="J156" s="49">
        <v>3635</v>
      </c>
      <c r="K156" s="49">
        <f t="shared" si="2"/>
        <v>109050000</v>
      </c>
      <c r="L156" s="53">
        <v>15740234</v>
      </c>
      <c r="M156" s="54">
        <v>42613</v>
      </c>
      <c r="N156" s="55"/>
      <c r="O156" s="56" t="s">
        <v>556</v>
      </c>
      <c r="P156" s="47" t="s">
        <v>559</v>
      </c>
    </row>
    <row r="157" spans="3:17">
      <c r="C157" s="57">
        <v>3</v>
      </c>
      <c r="D157" s="48">
        <v>42569</v>
      </c>
      <c r="E157" s="47" t="s">
        <v>288</v>
      </c>
      <c r="F157" s="47" t="s">
        <v>289</v>
      </c>
      <c r="G157" s="47" t="s">
        <v>10</v>
      </c>
      <c r="H157" s="47" t="s">
        <v>14</v>
      </c>
      <c r="I157" s="49">
        <v>5000</v>
      </c>
      <c r="J157" s="49">
        <v>4010</v>
      </c>
      <c r="K157" s="49">
        <f t="shared" si="2"/>
        <v>20050000</v>
      </c>
      <c r="L157" s="53">
        <v>15740234</v>
      </c>
      <c r="M157" s="54">
        <v>42613</v>
      </c>
      <c r="N157" s="55"/>
      <c r="O157" s="56" t="s">
        <v>556</v>
      </c>
      <c r="P157" s="47" t="s">
        <v>559</v>
      </c>
    </row>
    <row r="158" spans="3:17">
      <c r="C158" s="57">
        <v>3</v>
      </c>
      <c r="D158" s="48">
        <v>42569</v>
      </c>
      <c r="E158" s="47" t="s">
        <v>349</v>
      </c>
      <c r="F158" s="47" t="s">
        <v>350</v>
      </c>
      <c r="G158" s="47" t="s">
        <v>10</v>
      </c>
      <c r="H158" s="47" t="s">
        <v>27</v>
      </c>
      <c r="I158" s="49">
        <v>30000</v>
      </c>
      <c r="J158" s="49">
        <v>3635</v>
      </c>
      <c r="K158" s="49">
        <f t="shared" si="2"/>
        <v>109050000</v>
      </c>
      <c r="L158" s="53">
        <v>15740234</v>
      </c>
      <c r="M158" s="54">
        <v>42613</v>
      </c>
      <c r="N158" s="55"/>
      <c r="O158" s="56" t="s">
        <v>556</v>
      </c>
      <c r="P158" s="47" t="s">
        <v>559</v>
      </c>
    </row>
    <row r="159" spans="3:17">
      <c r="C159" s="57">
        <v>2</v>
      </c>
      <c r="D159" s="48">
        <v>42569</v>
      </c>
      <c r="E159" s="47" t="s">
        <v>290</v>
      </c>
      <c r="F159" s="47" t="s">
        <v>291</v>
      </c>
      <c r="G159" s="47" t="s">
        <v>12</v>
      </c>
      <c r="H159" s="47" t="s">
        <v>27</v>
      </c>
      <c r="I159" s="49">
        <v>5000</v>
      </c>
      <c r="J159" s="49">
        <v>3695</v>
      </c>
      <c r="K159" s="49">
        <f t="shared" si="2"/>
        <v>18475000</v>
      </c>
      <c r="L159" s="62">
        <v>15514057</v>
      </c>
      <c r="M159" s="48">
        <v>42584</v>
      </c>
      <c r="N159" s="49"/>
      <c r="O159" s="47" t="s">
        <v>556</v>
      </c>
      <c r="P159" s="47" t="s">
        <v>576</v>
      </c>
    </row>
    <row r="160" spans="3:17">
      <c r="C160" s="57">
        <v>2</v>
      </c>
      <c r="D160" s="48">
        <v>42569</v>
      </c>
      <c r="E160" s="47" t="s">
        <v>290</v>
      </c>
      <c r="F160" s="47" t="s">
        <v>291</v>
      </c>
      <c r="G160" s="47" t="s">
        <v>12</v>
      </c>
      <c r="H160" s="47" t="s">
        <v>16</v>
      </c>
      <c r="I160" s="49">
        <v>6000</v>
      </c>
      <c r="J160" s="49">
        <v>3590</v>
      </c>
      <c r="K160" s="49">
        <f t="shared" si="2"/>
        <v>21540000</v>
      </c>
      <c r="L160" s="62">
        <v>15514057</v>
      </c>
      <c r="M160" s="48">
        <v>42584</v>
      </c>
      <c r="N160" s="49"/>
      <c r="O160" s="47" t="s">
        <v>556</v>
      </c>
      <c r="P160" s="47" t="s">
        <v>576</v>
      </c>
    </row>
    <row r="161" spans="3:17">
      <c r="C161" s="57">
        <v>2</v>
      </c>
      <c r="D161" s="48">
        <v>42569</v>
      </c>
      <c r="E161" s="47" t="s">
        <v>290</v>
      </c>
      <c r="F161" s="47" t="s">
        <v>291</v>
      </c>
      <c r="G161" s="47" t="s">
        <v>12</v>
      </c>
      <c r="H161" s="47" t="s">
        <v>14</v>
      </c>
      <c r="I161" s="49">
        <v>4700</v>
      </c>
      <c r="J161" s="49">
        <v>4010</v>
      </c>
      <c r="K161" s="49">
        <f t="shared" si="2"/>
        <v>18847000</v>
      </c>
      <c r="L161" s="62">
        <v>15514057</v>
      </c>
      <c r="M161" s="48">
        <v>42584</v>
      </c>
      <c r="N161" s="49">
        <v>58862000</v>
      </c>
      <c r="O161" s="47" t="s">
        <v>556</v>
      </c>
      <c r="P161" s="47" t="s">
        <v>576</v>
      </c>
    </row>
    <row r="162" spans="3:17">
      <c r="C162" s="57">
        <v>4</v>
      </c>
      <c r="D162" s="48">
        <v>42569</v>
      </c>
      <c r="E162" s="47" t="s">
        <v>351</v>
      </c>
      <c r="F162" s="47" t="s">
        <v>352</v>
      </c>
      <c r="G162" s="47" t="s">
        <v>13</v>
      </c>
      <c r="H162" s="47" t="s">
        <v>27</v>
      </c>
      <c r="I162" s="49">
        <v>13700</v>
      </c>
      <c r="J162" s="49">
        <v>3635</v>
      </c>
      <c r="K162" s="49">
        <f t="shared" si="2"/>
        <v>49799500</v>
      </c>
      <c r="L162" s="62"/>
      <c r="M162" s="47"/>
      <c r="N162" s="49"/>
      <c r="O162" s="47"/>
      <c r="P162" s="47"/>
      <c r="Q162" s="57" t="s">
        <v>575</v>
      </c>
    </row>
    <row r="163" spans="3:17">
      <c r="C163" s="57">
        <v>3</v>
      </c>
      <c r="D163" s="48">
        <v>42570</v>
      </c>
      <c r="E163" s="47" t="s">
        <v>353</v>
      </c>
      <c r="F163" s="47" t="s">
        <v>354</v>
      </c>
      <c r="G163" s="47" t="s">
        <v>10</v>
      </c>
      <c r="H163" s="47" t="s">
        <v>27</v>
      </c>
      <c r="I163" s="49">
        <v>10800</v>
      </c>
      <c r="J163" s="49">
        <v>3635</v>
      </c>
      <c r="K163" s="49">
        <f t="shared" si="2"/>
        <v>39258000</v>
      </c>
      <c r="L163" s="53">
        <v>15740234</v>
      </c>
      <c r="M163" s="54">
        <v>42613</v>
      </c>
      <c r="N163" s="55"/>
      <c r="O163" s="56" t="s">
        <v>556</v>
      </c>
      <c r="P163" s="47" t="s">
        <v>559</v>
      </c>
    </row>
    <row r="164" spans="3:17">
      <c r="C164" s="57">
        <v>3</v>
      </c>
      <c r="D164" s="48">
        <v>42570</v>
      </c>
      <c r="E164" s="47" t="s">
        <v>355</v>
      </c>
      <c r="F164" s="47" t="s">
        <v>356</v>
      </c>
      <c r="G164" s="47" t="s">
        <v>10</v>
      </c>
      <c r="H164" s="47" t="s">
        <v>27</v>
      </c>
      <c r="I164" s="49">
        <v>5000</v>
      </c>
      <c r="J164" s="49">
        <v>3635</v>
      </c>
      <c r="K164" s="49">
        <f t="shared" si="2"/>
        <v>18175000</v>
      </c>
      <c r="L164" s="53">
        <v>15740234</v>
      </c>
      <c r="M164" s="54">
        <v>42613</v>
      </c>
      <c r="N164" s="55"/>
      <c r="O164" s="56" t="s">
        <v>556</v>
      </c>
      <c r="P164" s="47" t="s">
        <v>559</v>
      </c>
    </row>
    <row r="165" spans="3:17">
      <c r="C165" s="57">
        <v>2</v>
      </c>
      <c r="D165" s="48">
        <v>42566</v>
      </c>
      <c r="E165" s="47" t="s">
        <v>292</v>
      </c>
      <c r="F165" s="47" t="s">
        <v>293</v>
      </c>
      <c r="G165" s="47" t="s">
        <v>12</v>
      </c>
      <c r="H165" s="47" t="s">
        <v>27</v>
      </c>
      <c r="I165" s="49">
        <v>10000</v>
      </c>
      <c r="J165" s="49">
        <v>3695</v>
      </c>
      <c r="K165" s="46">
        <f t="shared" si="2"/>
        <v>36950000</v>
      </c>
      <c r="L165" s="62">
        <v>15744033</v>
      </c>
      <c r="M165" s="48">
        <v>42587</v>
      </c>
      <c r="N165" s="49"/>
      <c r="O165" s="47" t="s">
        <v>556</v>
      </c>
      <c r="P165" s="47" t="s">
        <v>563</v>
      </c>
    </row>
    <row r="166" spans="3:17">
      <c r="C166" s="57">
        <v>2</v>
      </c>
      <c r="D166" s="48">
        <v>42566</v>
      </c>
      <c r="E166" s="47" t="s">
        <v>292</v>
      </c>
      <c r="F166" s="47" t="s">
        <v>293</v>
      </c>
      <c r="G166" s="47" t="s">
        <v>12</v>
      </c>
      <c r="H166" s="47" t="s">
        <v>76</v>
      </c>
      <c r="I166" s="49">
        <v>5300</v>
      </c>
      <c r="J166" s="49">
        <v>4665</v>
      </c>
      <c r="K166" s="46">
        <f t="shared" si="2"/>
        <v>24724500</v>
      </c>
      <c r="L166" s="62">
        <v>15744033</v>
      </c>
      <c r="M166" s="48">
        <v>42587</v>
      </c>
      <c r="N166" s="49"/>
      <c r="O166" s="47" t="s">
        <v>556</v>
      </c>
      <c r="P166" s="47" t="s">
        <v>563</v>
      </c>
    </row>
    <row r="167" spans="3:17">
      <c r="C167" s="57">
        <v>2</v>
      </c>
      <c r="D167" s="48">
        <v>42570</v>
      </c>
      <c r="E167" s="47" t="s">
        <v>294</v>
      </c>
      <c r="F167" s="47" t="s">
        <v>295</v>
      </c>
      <c r="G167" s="47" t="s">
        <v>12</v>
      </c>
      <c r="H167" s="47" t="s">
        <v>27</v>
      </c>
      <c r="I167" s="49">
        <v>30000</v>
      </c>
      <c r="J167" s="49">
        <v>3695</v>
      </c>
      <c r="K167" s="46">
        <f t="shared" si="2"/>
        <v>110850000</v>
      </c>
      <c r="L167" s="62">
        <v>15744089</v>
      </c>
      <c r="M167" s="48">
        <v>42593</v>
      </c>
      <c r="N167" s="49"/>
      <c r="O167" s="47" t="s">
        <v>556</v>
      </c>
      <c r="P167" s="47" t="s">
        <v>563</v>
      </c>
    </row>
    <row r="168" spans="3:17">
      <c r="C168" s="57">
        <v>3</v>
      </c>
      <c r="D168" s="48">
        <v>42570</v>
      </c>
      <c r="E168" s="47" t="s">
        <v>357</v>
      </c>
      <c r="F168" s="47" t="s">
        <v>358</v>
      </c>
      <c r="G168" s="47" t="s">
        <v>10</v>
      </c>
      <c r="H168" s="47" t="s">
        <v>27</v>
      </c>
      <c r="I168" s="49">
        <v>21700</v>
      </c>
      <c r="J168" s="49">
        <v>3635</v>
      </c>
      <c r="K168" s="49">
        <f t="shared" si="2"/>
        <v>78879500</v>
      </c>
      <c r="L168" s="53">
        <v>15740234</v>
      </c>
      <c r="M168" s="54">
        <v>42613</v>
      </c>
      <c r="N168" s="55"/>
      <c r="O168" s="56" t="s">
        <v>556</v>
      </c>
      <c r="P168" s="47" t="s">
        <v>559</v>
      </c>
    </row>
    <row r="169" spans="3:17">
      <c r="C169" s="57">
        <v>2</v>
      </c>
      <c r="D169" s="48">
        <v>42570</v>
      </c>
      <c r="E169" s="47" t="s">
        <v>296</v>
      </c>
      <c r="F169" s="47" t="s">
        <v>297</v>
      </c>
      <c r="G169" s="47" t="s">
        <v>12</v>
      </c>
      <c r="H169" s="47" t="s">
        <v>27</v>
      </c>
      <c r="I169" s="49">
        <v>12300</v>
      </c>
      <c r="J169" s="49">
        <v>3695</v>
      </c>
      <c r="K169" s="49">
        <f t="shared" si="2"/>
        <v>45448500</v>
      </c>
      <c r="L169" s="62">
        <v>15875887</v>
      </c>
      <c r="M169" s="48">
        <v>42592</v>
      </c>
      <c r="N169" s="49">
        <v>45448500</v>
      </c>
      <c r="O169" s="47" t="s">
        <v>556</v>
      </c>
      <c r="P169" s="47" t="s">
        <v>563</v>
      </c>
    </row>
    <row r="170" spans="3:17">
      <c r="C170" s="57">
        <v>5</v>
      </c>
      <c r="D170" s="48">
        <v>42570</v>
      </c>
      <c r="E170" s="47" t="s">
        <v>298</v>
      </c>
      <c r="F170" s="47" t="s">
        <v>299</v>
      </c>
      <c r="G170" s="47" t="s">
        <v>18</v>
      </c>
      <c r="H170" s="47" t="s">
        <v>27</v>
      </c>
      <c r="I170" s="49">
        <v>7400</v>
      </c>
      <c r="J170" s="49">
        <v>3695</v>
      </c>
      <c r="K170" s="49">
        <f t="shared" si="2"/>
        <v>27343000</v>
      </c>
      <c r="L170" s="62">
        <v>15744065</v>
      </c>
      <c r="M170" s="48">
        <v>42594</v>
      </c>
      <c r="N170" s="49"/>
      <c r="O170" s="47" t="s">
        <v>556</v>
      </c>
      <c r="P170" s="47" t="s">
        <v>562</v>
      </c>
    </row>
    <row r="171" spans="3:17">
      <c r="C171" s="57">
        <v>5</v>
      </c>
      <c r="D171" s="48">
        <v>42570</v>
      </c>
      <c r="E171" s="47" t="s">
        <v>298</v>
      </c>
      <c r="F171" s="47" t="s">
        <v>299</v>
      </c>
      <c r="G171" s="47" t="s">
        <v>18</v>
      </c>
      <c r="H171" s="47" t="s">
        <v>14</v>
      </c>
      <c r="I171" s="49">
        <v>4300</v>
      </c>
      <c r="J171" s="49">
        <v>4010</v>
      </c>
      <c r="K171" s="49">
        <f t="shared" si="2"/>
        <v>17243000</v>
      </c>
      <c r="L171" s="62">
        <v>15744065</v>
      </c>
      <c r="M171" s="48">
        <v>42594</v>
      </c>
      <c r="N171" s="49">
        <v>44586000</v>
      </c>
      <c r="O171" s="47" t="s">
        <v>556</v>
      </c>
      <c r="P171" s="47" t="s">
        <v>562</v>
      </c>
    </row>
    <row r="172" spans="3:17">
      <c r="C172" s="57">
        <v>4</v>
      </c>
      <c r="D172" s="48">
        <v>42570</v>
      </c>
      <c r="E172" s="47" t="s">
        <v>360</v>
      </c>
      <c r="F172" s="47" t="s">
        <v>359</v>
      </c>
      <c r="G172" s="47" t="s">
        <v>13</v>
      </c>
      <c r="H172" s="47" t="s">
        <v>27</v>
      </c>
      <c r="I172" s="49">
        <v>10200</v>
      </c>
      <c r="J172" s="49">
        <v>3635</v>
      </c>
      <c r="K172" s="49">
        <f t="shared" si="2"/>
        <v>37077000</v>
      </c>
      <c r="L172" s="62">
        <v>15744102</v>
      </c>
      <c r="M172" s="48">
        <v>42598</v>
      </c>
      <c r="N172" s="49">
        <v>37077000</v>
      </c>
      <c r="O172" s="47" t="s">
        <v>556</v>
      </c>
      <c r="P172" s="47" t="s">
        <v>561</v>
      </c>
    </row>
    <row r="173" spans="3:17">
      <c r="C173" s="57">
        <v>4</v>
      </c>
      <c r="D173" s="48">
        <v>42570</v>
      </c>
      <c r="E173" s="47" t="s">
        <v>300</v>
      </c>
      <c r="F173" s="47" t="s">
        <v>301</v>
      </c>
      <c r="G173" s="47" t="s">
        <v>13</v>
      </c>
      <c r="H173" s="47" t="s">
        <v>16</v>
      </c>
      <c r="I173" s="49">
        <v>30000</v>
      </c>
      <c r="J173" s="49">
        <v>3490</v>
      </c>
      <c r="K173" s="49">
        <f t="shared" si="2"/>
        <v>104700000</v>
      </c>
      <c r="L173" s="62">
        <v>1951261</v>
      </c>
      <c r="M173" s="48">
        <v>42608</v>
      </c>
      <c r="N173" s="49">
        <v>104700000</v>
      </c>
      <c r="O173" s="47" t="s">
        <v>556</v>
      </c>
      <c r="P173" s="47" t="s">
        <v>561</v>
      </c>
    </row>
    <row r="174" spans="3:17">
      <c r="C174" s="57">
        <v>4</v>
      </c>
      <c r="D174" s="48">
        <v>42570</v>
      </c>
      <c r="E174" s="47" t="s">
        <v>302</v>
      </c>
      <c r="F174" s="47" t="s">
        <v>303</v>
      </c>
      <c r="G174" s="47" t="s">
        <v>13</v>
      </c>
      <c r="H174" s="47" t="s">
        <v>14</v>
      </c>
      <c r="I174" s="49">
        <v>5300</v>
      </c>
      <c r="J174" s="49">
        <v>4010</v>
      </c>
      <c r="K174" s="46">
        <f t="shared" si="2"/>
        <v>21253000</v>
      </c>
      <c r="L174" s="62"/>
      <c r="M174" s="47"/>
      <c r="N174" s="49"/>
      <c r="O174" s="47"/>
      <c r="P174" s="47"/>
      <c r="Q174" s="57" t="s">
        <v>575</v>
      </c>
    </row>
    <row r="175" spans="3:17">
      <c r="C175" s="57">
        <v>4</v>
      </c>
      <c r="D175" s="48">
        <v>42564</v>
      </c>
      <c r="E175" s="47" t="s">
        <v>221</v>
      </c>
      <c r="F175" s="47" t="s">
        <v>222</v>
      </c>
      <c r="G175" s="47" t="s">
        <v>13</v>
      </c>
      <c r="H175" s="47" t="s">
        <v>65</v>
      </c>
      <c r="I175" s="49">
        <v>5000</v>
      </c>
      <c r="J175" s="49">
        <v>4050</v>
      </c>
      <c r="K175" s="49">
        <f t="shared" si="2"/>
        <v>20250000</v>
      </c>
      <c r="L175" s="62"/>
      <c r="M175" s="47"/>
      <c r="N175" s="49"/>
      <c r="O175" s="47"/>
      <c r="P175" s="47"/>
    </row>
    <row r="176" spans="3:17">
      <c r="C176" s="57">
        <v>4</v>
      </c>
      <c r="D176" s="48">
        <v>42564</v>
      </c>
      <c r="E176" s="47" t="s">
        <v>221</v>
      </c>
      <c r="F176" s="47" t="s">
        <v>222</v>
      </c>
      <c r="G176" s="47" t="s">
        <v>13</v>
      </c>
      <c r="H176" s="47" t="s">
        <v>16</v>
      </c>
      <c r="I176" s="49">
        <v>15000</v>
      </c>
      <c r="J176" s="49">
        <v>3530</v>
      </c>
      <c r="K176" s="49">
        <f t="shared" si="2"/>
        <v>52950000</v>
      </c>
      <c r="L176" s="62"/>
      <c r="M176" s="47"/>
      <c r="N176" s="49"/>
      <c r="O176" s="47"/>
      <c r="P176" s="47"/>
    </row>
    <row r="177" spans="3:17">
      <c r="C177" s="57">
        <v>4</v>
      </c>
      <c r="D177" s="48">
        <v>42564</v>
      </c>
      <c r="E177" s="47" t="s">
        <v>221</v>
      </c>
      <c r="F177" s="47" t="s">
        <v>222</v>
      </c>
      <c r="G177" s="47" t="s">
        <v>13</v>
      </c>
      <c r="H177" s="47" t="s">
        <v>76</v>
      </c>
      <c r="I177" s="49">
        <v>5000</v>
      </c>
      <c r="J177" s="49">
        <v>4765</v>
      </c>
      <c r="K177" s="49">
        <f t="shared" si="2"/>
        <v>23825000</v>
      </c>
      <c r="L177" s="62"/>
      <c r="M177" s="47"/>
      <c r="N177" s="49"/>
      <c r="O177" s="47"/>
      <c r="P177" s="47"/>
    </row>
    <row r="178" spans="3:17">
      <c r="C178" s="57">
        <v>3</v>
      </c>
      <c r="D178" s="48">
        <v>42571</v>
      </c>
      <c r="E178" s="47" t="s">
        <v>361</v>
      </c>
      <c r="F178" s="47" t="s">
        <v>362</v>
      </c>
      <c r="G178" s="47" t="s">
        <v>10</v>
      </c>
      <c r="H178" s="47" t="s">
        <v>27</v>
      </c>
      <c r="I178" s="49">
        <v>33700</v>
      </c>
      <c r="J178" s="49">
        <v>3635</v>
      </c>
      <c r="K178" s="46">
        <f t="shared" si="2"/>
        <v>122499500</v>
      </c>
      <c r="L178" s="62">
        <v>16181137</v>
      </c>
      <c r="M178" s="48">
        <v>42627</v>
      </c>
      <c r="N178" s="49"/>
      <c r="O178" s="47" t="s">
        <v>556</v>
      </c>
      <c r="P178" s="47" t="s">
        <v>559</v>
      </c>
    </row>
    <row r="179" spans="3:17">
      <c r="C179" s="57">
        <v>2</v>
      </c>
      <c r="D179" s="48">
        <v>42571</v>
      </c>
      <c r="E179" s="47" t="s">
        <v>304</v>
      </c>
      <c r="F179" s="47" t="s">
        <v>305</v>
      </c>
      <c r="G179" s="47" t="s">
        <v>12</v>
      </c>
      <c r="H179" s="47" t="s">
        <v>27</v>
      </c>
      <c r="I179" s="49">
        <v>9000</v>
      </c>
      <c r="J179" s="49">
        <v>3695</v>
      </c>
      <c r="K179" s="46">
        <f t="shared" si="2"/>
        <v>33255000</v>
      </c>
      <c r="L179" s="62">
        <v>15744089</v>
      </c>
      <c r="M179" s="48">
        <v>42593</v>
      </c>
      <c r="N179" s="49">
        <v>144105000</v>
      </c>
      <c r="O179" s="47" t="s">
        <v>556</v>
      </c>
      <c r="P179" s="47" t="s">
        <v>563</v>
      </c>
    </row>
    <row r="180" spans="3:17">
      <c r="C180" s="57">
        <v>4</v>
      </c>
      <c r="D180" s="48">
        <v>42571</v>
      </c>
      <c r="E180" s="47" t="s">
        <v>363</v>
      </c>
      <c r="F180" s="47" t="s">
        <v>364</v>
      </c>
      <c r="G180" s="47" t="s">
        <v>13</v>
      </c>
      <c r="H180" s="47" t="s">
        <v>27</v>
      </c>
      <c r="I180" s="49">
        <v>5500</v>
      </c>
      <c r="J180" s="49">
        <v>3635</v>
      </c>
      <c r="K180" s="46">
        <f t="shared" si="2"/>
        <v>19992500</v>
      </c>
      <c r="L180" s="62"/>
      <c r="M180" s="47"/>
      <c r="N180" s="49"/>
      <c r="O180" s="47"/>
      <c r="P180" s="47"/>
      <c r="Q180" s="57" t="s">
        <v>575</v>
      </c>
    </row>
    <row r="181" spans="3:17">
      <c r="C181" s="57">
        <v>2</v>
      </c>
      <c r="D181" s="48">
        <v>42571</v>
      </c>
      <c r="E181" s="47" t="s">
        <v>306</v>
      </c>
      <c r="F181" s="47" t="s">
        <v>307</v>
      </c>
      <c r="G181" s="47" t="s">
        <v>12</v>
      </c>
      <c r="H181" s="47" t="s">
        <v>27</v>
      </c>
      <c r="I181" s="49">
        <v>5000</v>
      </c>
      <c r="J181" s="49">
        <v>3695</v>
      </c>
      <c r="K181" s="46">
        <f t="shared" si="2"/>
        <v>18475000</v>
      </c>
      <c r="L181" s="62">
        <v>15875883</v>
      </c>
      <c r="M181" s="48">
        <v>42600</v>
      </c>
      <c r="N181" s="49"/>
      <c r="O181" s="47" t="s">
        <v>556</v>
      </c>
      <c r="P181" s="47" t="s">
        <v>563</v>
      </c>
    </row>
    <row r="182" spans="3:17">
      <c r="C182" s="57">
        <v>2</v>
      </c>
      <c r="D182" s="48">
        <v>42571</v>
      </c>
      <c r="E182" s="47" t="s">
        <v>306</v>
      </c>
      <c r="F182" s="47" t="s">
        <v>307</v>
      </c>
      <c r="G182" s="47" t="s">
        <v>12</v>
      </c>
      <c r="H182" s="47" t="s">
        <v>16</v>
      </c>
      <c r="I182" s="49">
        <v>5300</v>
      </c>
      <c r="J182" s="49">
        <v>3490</v>
      </c>
      <c r="K182" s="46">
        <f t="shared" si="2"/>
        <v>18497000</v>
      </c>
      <c r="L182" s="62">
        <v>15875883</v>
      </c>
      <c r="M182" s="48">
        <v>42600</v>
      </c>
      <c r="N182" s="49"/>
      <c r="O182" s="47" t="s">
        <v>556</v>
      </c>
      <c r="P182" s="47" t="s">
        <v>563</v>
      </c>
    </row>
    <row r="183" spans="3:17">
      <c r="C183" s="57">
        <v>2</v>
      </c>
      <c r="D183" s="48">
        <v>42571</v>
      </c>
      <c r="E183" s="47" t="s">
        <v>306</v>
      </c>
      <c r="F183" s="47" t="s">
        <v>307</v>
      </c>
      <c r="G183" s="47" t="s">
        <v>12</v>
      </c>
      <c r="H183" s="47" t="s">
        <v>14</v>
      </c>
      <c r="I183" s="49">
        <v>5000</v>
      </c>
      <c r="J183" s="49">
        <v>4010</v>
      </c>
      <c r="K183" s="46">
        <f t="shared" si="2"/>
        <v>20050000</v>
      </c>
      <c r="L183" s="62">
        <v>15875883</v>
      </c>
      <c r="M183" s="48">
        <v>42600</v>
      </c>
      <c r="N183" s="49">
        <v>57022000</v>
      </c>
      <c r="O183" s="47" t="s">
        <v>556</v>
      </c>
      <c r="P183" s="47" t="s">
        <v>563</v>
      </c>
    </row>
    <row r="184" spans="3:17">
      <c r="C184" s="57">
        <v>3</v>
      </c>
      <c r="D184" s="48">
        <v>42572</v>
      </c>
      <c r="E184" s="47" t="s">
        <v>365</v>
      </c>
      <c r="F184" s="47" t="s">
        <v>366</v>
      </c>
      <c r="G184" s="47" t="s">
        <v>10</v>
      </c>
      <c r="H184" s="47" t="s">
        <v>27</v>
      </c>
      <c r="I184" s="49">
        <v>15000</v>
      </c>
      <c r="J184" s="49">
        <v>3635</v>
      </c>
      <c r="K184" s="46">
        <f t="shared" si="2"/>
        <v>54525000</v>
      </c>
      <c r="L184" s="62">
        <v>16181137</v>
      </c>
      <c r="M184" s="48">
        <v>42627</v>
      </c>
      <c r="N184" s="49"/>
      <c r="O184" s="47" t="s">
        <v>556</v>
      </c>
      <c r="P184" s="47" t="s">
        <v>559</v>
      </c>
    </row>
    <row r="185" spans="3:17">
      <c r="C185" s="57">
        <v>1</v>
      </c>
      <c r="D185" s="48">
        <v>42572</v>
      </c>
      <c r="E185" s="47" t="s">
        <v>308</v>
      </c>
      <c r="F185" s="47" t="s">
        <v>309</v>
      </c>
      <c r="G185" s="47" t="s">
        <v>17</v>
      </c>
      <c r="H185" s="47" t="s">
        <v>14</v>
      </c>
      <c r="I185" s="49">
        <v>6200</v>
      </c>
      <c r="J185" s="49">
        <v>4010</v>
      </c>
      <c r="K185" s="46">
        <f t="shared" si="2"/>
        <v>24862000</v>
      </c>
      <c r="L185" s="62">
        <v>15875852</v>
      </c>
      <c r="M185" s="48">
        <v>42604</v>
      </c>
      <c r="N185" s="49">
        <v>24862000</v>
      </c>
      <c r="O185" s="47" t="s">
        <v>556</v>
      </c>
      <c r="P185" s="47" t="s">
        <v>561</v>
      </c>
    </row>
    <row r="186" spans="3:17">
      <c r="C186" s="57">
        <v>1</v>
      </c>
      <c r="D186" s="48">
        <v>42572</v>
      </c>
      <c r="E186" s="47" t="s">
        <v>310</v>
      </c>
      <c r="F186" s="47" t="s">
        <v>311</v>
      </c>
      <c r="G186" s="47" t="s">
        <v>17</v>
      </c>
      <c r="H186" s="47" t="s">
        <v>14</v>
      </c>
      <c r="I186" s="49">
        <v>5300</v>
      </c>
      <c r="J186" s="49">
        <v>4010</v>
      </c>
      <c r="K186" s="46">
        <f t="shared" si="2"/>
        <v>21253000</v>
      </c>
      <c r="L186" s="62">
        <v>15875853</v>
      </c>
      <c r="M186" s="48">
        <v>42604</v>
      </c>
      <c r="N186" s="49">
        <v>21253000</v>
      </c>
      <c r="O186" s="47" t="s">
        <v>556</v>
      </c>
      <c r="P186" s="47" t="s">
        <v>563</v>
      </c>
    </row>
    <row r="187" spans="3:17">
      <c r="C187" s="57">
        <v>5</v>
      </c>
      <c r="D187" s="48">
        <v>42572</v>
      </c>
      <c r="E187" s="47" t="s">
        <v>312</v>
      </c>
      <c r="F187" s="47" t="s">
        <v>313</v>
      </c>
      <c r="G187" s="47" t="s">
        <v>18</v>
      </c>
      <c r="H187" s="47" t="s">
        <v>27</v>
      </c>
      <c r="I187" s="49">
        <v>10000</v>
      </c>
      <c r="J187" s="49">
        <v>3695</v>
      </c>
      <c r="K187" s="46">
        <f t="shared" si="2"/>
        <v>36950000</v>
      </c>
      <c r="L187" s="62">
        <v>15744067</v>
      </c>
      <c r="M187" s="48">
        <v>42598</v>
      </c>
      <c r="N187" s="49"/>
      <c r="O187" s="47" t="s">
        <v>556</v>
      </c>
      <c r="P187" s="47" t="s">
        <v>562</v>
      </c>
    </row>
    <row r="188" spans="3:17">
      <c r="C188" s="57">
        <v>5</v>
      </c>
      <c r="D188" s="48">
        <v>42572</v>
      </c>
      <c r="E188" s="47" t="s">
        <v>312</v>
      </c>
      <c r="F188" s="47" t="s">
        <v>313</v>
      </c>
      <c r="G188" s="47" t="s">
        <v>18</v>
      </c>
      <c r="H188" s="47" t="s">
        <v>14</v>
      </c>
      <c r="I188" s="49">
        <v>20000</v>
      </c>
      <c r="J188" s="49">
        <v>4010</v>
      </c>
      <c r="K188" s="46">
        <f t="shared" si="2"/>
        <v>80200000</v>
      </c>
      <c r="L188" s="62">
        <v>15744067</v>
      </c>
      <c r="M188" s="48">
        <v>42598</v>
      </c>
      <c r="N188" s="49">
        <v>117150000</v>
      </c>
      <c r="O188" s="47" t="s">
        <v>556</v>
      </c>
      <c r="P188" s="47" t="s">
        <v>562</v>
      </c>
    </row>
    <row r="189" spans="3:17">
      <c r="C189" s="57">
        <v>3</v>
      </c>
      <c r="D189" s="48">
        <v>42572</v>
      </c>
      <c r="E189" s="47" t="s">
        <v>367</v>
      </c>
      <c r="F189" s="47" t="s">
        <v>368</v>
      </c>
      <c r="G189" s="47" t="s">
        <v>10</v>
      </c>
      <c r="H189" s="47" t="s">
        <v>27</v>
      </c>
      <c r="I189" s="49">
        <v>15000</v>
      </c>
      <c r="J189" s="49">
        <v>3635</v>
      </c>
      <c r="K189" s="46">
        <f t="shared" si="2"/>
        <v>54525000</v>
      </c>
      <c r="L189" s="62">
        <v>16181137</v>
      </c>
      <c r="M189" s="48">
        <v>42627</v>
      </c>
      <c r="N189" s="49"/>
      <c r="O189" s="47" t="s">
        <v>556</v>
      </c>
      <c r="P189" s="47" t="s">
        <v>559</v>
      </c>
    </row>
    <row r="190" spans="3:17">
      <c r="C190" s="57">
        <v>1</v>
      </c>
      <c r="D190" s="48">
        <v>42572</v>
      </c>
      <c r="E190" s="47" t="s">
        <v>314</v>
      </c>
      <c r="F190" s="47" t="s">
        <v>315</v>
      </c>
      <c r="G190" s="47" t="s">
        <v>17</v>
      </c>
      <c r="H190" s="47" t="s">
        <v>14</v>
      </c>
      <c r="I190" s="49">
        <v>5200</v>
      </c>
      <c r="J190" s="49">
        <v>4010</v>
      </c>
      <c r="K190" s="49">
        <f t="shared" si="2"/>
        <v>20852000</v>
      </c>
      <c r="L190" s="62">
        <v>15875855</v>
      </c>
      <c r="M190" s="48">
        <v>42604</v>
      </c>
      <c r="N190" s="49">
        <v>20852000</v>
      </c>
      <c r="O190" s="47" t="s">
        <v>556</v>
      </c>
      <c r="P190" s="47" t="s">
        <v>561</v>
      </c>
    </row>
    <row r="191" spans="3:17">
      <c r="C191" s="57">
        <v>4</v>
      </c>
      <c r="D191" s="48">
        <v>42572</v>
      </c>
      <c r="E191" s="47" t="s">
        <v>284</v>
      </c>
      <c r="F191" s="47" t="s">
        <v>285</v>
      </c>
      <c r="G191" s="47" t="s">
        <v>13</v>
      </c>
      <c r="H191" s="47" t="s">
        <v>27</v>
      </c>
      <c r="I191" s="49">
        <v>15000</v>
      </c>
      <c r="J191" s="49">
        <v>3695</v>
      </c>
      <c r="K191" s="49">
        <f t="shared" si="2"/>
        <v>55425000</v>
      </c>
      <c r="L191" s="62">
        <v>2116363</v>
      </c>
      <c r="M191" s="48">
        <v>42608</v>
      </c>
      <c r="N191" s="49"/>
      <c r="O191" s="47" t="s">
        <v>560</v>
      </c>
      <c r="P191" s="47" t="s">
        <v>561</v>
      </c>
    </row>
    <row r="192" spans="3:17">
      <c r="C192" s="57">
        <v>4</v>
      </c>
      <c r="D192" s="48">
        <v>42572</v>
      </c>
      <c r="E192" s="47" t="s">
        <v>284</v>
      </c>
      <c r="F192" s="47" t="s">
        <v>285</v>
      </c>
      <c r="G192" s="47" t="s">
        <v>13</v>
      </c>
      <c r="H192" s="47" t="s">
        <v>16</v>
      </c>
      <c r="I192" s="49">
        <v>15000</v>
      </c>
      <c r="J192" s="49">
        <v>3490</v>
      </c>
      <c r="K192" s="49">
        <f t="shared" si="2"/>
        <v>52350000</v>
      </c>
      <c r="L192" s="62">
        <v>2116363</v>
      </c>
      <c r="M192" s="48">
        <v>42608</v>
      </c>
      <c r="N192" s="49">
        <v>107775000</v>
      </c>
      <c r="O192" s="47" t="s">
        <v>560</v>
      </c>
      <c r="P192" s="47" t="s">
        <v>561</v>
      </c>
    </row>
    <row r="193" spans="3:17">
      <c r="C193" s="57">
        <v>2</v>
      </c>
      <c r="D193" s="48">
        <v>42572</v>
      </c>
      <c r="E193" s="47" t="s">
        <v>316</v>
      </c>
      <c r="F193" s="47" t="s">
        <v>317</v>
      </c>
      <c r="G193" s="47" t="s">
        <v>12</v>
      </c>
      <c r="H193" s="47" t="s">
        <v>27</v>
      </c>
      <c r="I193" s="49">
        <v>8800</v>
      </c>
      <c r="J193" s="49">
        <v>3695</v>
      </c>
      <c r="K193" s="46">
        <f t="shared" si="2"/>
        <v>32516000</v>
      </c>
      <c r="L193" s="62">
        <v>15744033</v>
      </c>
      <c r="M193" s="48">
        <v>42587</v>
      </c>
      <c r="N193" s="49"/>
      <c r="O193" s="47" t="s">
        <v>556</v>
      </c>
      <c r="P193" s="47" t="s">
        <v>563</v>
      </c>
    </row>
    <row r="194" spans="3:17">
      <c r="C194" s="57">
        <v>2</v>
      </c>
      <c r="D194" s="48">
        <v>42572</v>
      </c>
      <c r="E194" s="47" t="s">
        <v>316</v>
      </c>
      <c r="F194" s="47" t="s">
        <v>317</v>
      </c>
      <c r="G194" s="47" t="s">
        <v>12</v>
      </c>
      <c r="H194" s="47" t="s">
        <v>16</v>
      </c>
      <c r="I194" s="49">
        <v>5000</v>
      </c>
      <c r="J194" s="49">
        <v>3490</v>
      </c>
      <c r="K194" s="46">
        <f t="shared" si="2"/>
        <v>17450000</v>
      </c>
      <c r="L194" s="62">
        <v>15744033</v>
      </c>
      <c r="M194" s="48">
        <v>42587</v>
      </c>
      <c r="N194" s="49"/>
      <c r="O194" s="47" t="s">
        <v>556</v>
      </c>
      <c r="P194" s="47" t="s">
        <v>563</v>
      </c>
    </row>
    <row r="195" spans="3:17">
      <c r="C195" s="57">
        <v>2</v>
      </c>
      <c r="D195" s="48">
        <v>42572</v>
      </c>
      <c r="E195" s="47" t="s">
        <v>316</v>
      </c>
      <c r="F195" s="47" t="s">
        <v>317</v>
      </c>
      <c r="G195" s="47" t="s">
        <v>12</v>
      </c>
      <c r="H195" s="47" t="s">
        <v>14</v>
      </c>
      <c r="I195" s="49">
        <v>17900</v>
      </c>
      <c r="J195" s="49">
        <v>4010</v>
      </c>
      <c r="K195" s="46">
        <f t="shared" si="2"/>
        <v>71779000</v>
      </c>
      <c r="L195" s="62">
        <v>15744033</v>
      </c>
      <c r="M195" s="48">
        <v>42587</v>
      </c>
      <c r="N195" s="49">
        <v>183419500</v>
      </c>
      <c r="O195" s="47" t="s">
        <v>556</v>
      </c>
      <c r="P195" s="47" t="s">
        <v>563</v>
      </c>
    </row>
    <row r="196" spans="3:17">
      <c r="C196" s="57">
        <v>2</v>
      </c>
      <c r="D196" s="48">
        <v>42572</v>
      </c>
      <c r="E196" s="47" t="s">
        <v>318</v>
      </c>
      <c r="F196" s="47" t="s">
        <v>319</v>
      </c>
      <c r="G196" s="47" t="s">
        <v>12</v>
      </c>
      <c r="H196" s="47" t="s">
        <v>27</v>
      </c>
      <c r="I196" s="49">
        <v>15000</v>
      </c>
      <c r="J196" s="49">
        <v>3695</v>
      </c>
      <c r="K196" s="49">
        <f t="shared" si="2"/>
        <v>55425000</v>
      </c>
      <c r="L196" s="62">
        <v>15875885</v>
      </c>
      <c r="M196" s="48">
        <v>42598</v>
      </c>
      <c r="N196" s="49">
        <v>55425000</v>
      </c>
      <c r="O196" s="47" t="s">
        <v>556</v>
      </c>
      <c r="P196" s="47" t="s">
        <v>563</v>
      </c>
    </row>
    <row r="197" spans="3:17">
      <c r="C197" s="57">
        <v>5</v>
      </c>
      <c r="D197" s="48">
        <v>42572</v>
      </c>
      <c r="E197" s="47" t="s">
        <v>320</v>
      </c>
      <c r="F197" s="47" t="s">
        <v>321</v>
      </c>
      <c r="G197" s="47" t="s">
        <v>18</v>
      </c>
      <c r="H197" s="47" t="s">
        <v>27</v>
      </c>
      <c r="I197" s="49">
        <v>15000</v>
      </c>
      <c r="J197" s="49">
        <v>3695</v>
      </c>
      <c r="K197" s="49">
        <f t="shared" si="2"/>
        <v>55425000</v>
      </c>
      <c r="L197" s="62">
        <v>15744068</v>
      </c>
      <c r="M197" s="48">
        <v>42600</v>
      </c>
      <c r="N197" s="49">
        <v>55425000</v>
      </c>
      <c r="O197" s="47" t="s">
        <v>556</v>
      </c>
      <c r="P197" s="47" t="s">
        <v>562</v>
      </c>
    </row>
    <row r="198" spans="3:17">
      <c r="C198" s="57">
        <v>4</v>
      </c>
      <c r="D198" s="48">
        <v>42572</v>
      </c>
      <c r="E198" s="47" t="s">
        <v>369</v>
      </c>
      <c r="F198" s="47" t="s">
        <v>370</v>
      </c>
      <c r="G198" s="47" t="s">
        <v>13</v>
      </c>
      <c r="H198" s="47" t="s">
        <v>27</v>
      </c>
      <c r="I198" s="49">
        <v>11500</v>
      </c>
      <c r="J198" s="49">
        <v>3635</v>
      </c>
      <c r="K198" s="49">
        <f t="shared" si="2"/>
        <v>41802500</v>
      </c>
      <c r="L198" s="62"/>
      <c r="M198" s="47"/>
      <c r="N198" s="49"/>
      <c r="O198" s="47"/>
      <c r="P198" s="47"/>
      <c r="Q198" s="57" t="s">
        <v>575</v>
      </c>
    </row>
    <row r="199" spans="3:17">
      <c r="C199" s="57">
        <v>4</v>
      </c>
      <c r="D199" s="48">
        <v>42572</v>
      </c>
      <c r="E199" s="47" t="s">
        <v>322</v>
      </c>
      <c r="F199" s="47" t="s">
        <v>323</v>
      </c>
      <c r="G199" s="47" t="s">
        <v>13</v>
      </c>
      <c r="H199" s="47" t="s">
        <v>16</v>
      </c>
      <c r="I199" s="49">
        <v>4000</v>
      </c>
      <c r="J199" s="49">
        <v>3490</v>
      </c>
      <c r="K199" s="49">
        <f t="shared" si="2"/>
        <v>13960000</v>
      </c>
      <c r="L199" s="62"/>
      <c r="M199" s="47"/>
      <c r="N199" s="49"/>
      <c r="O199" s="47"/>
      <c r="P199" s="47"/>
      <c r="Q199" s="57" t="s">
        <v>575</v>
      </c>
    </row>
    <row r="200" spans="3:17">
      <c r="C200" s="57">
        <v>2</v>
      </c>
      <c r="D200" s="48">
        <v>42572</v>
      </c>
      <c r="E200" s="47" t="s">
        <v>324</v>
      </c>
      <c r="F200" s="47" t="s">
        <v>325</v>
      </c>
      <c r="G200" s="47" t="s">
        <v>12</v>
      </c>
      <c r="H200" s="47" t="s">
        <v>27</v>
      </c>
      <c r="I200" s="49">
        <v>4000</v>
      </c>
      <c r="J200" s="49">
        <v>3695</v>
      </c>
      <c r="K200" s="49">
        <f t="shared" si="2"/>
        <v>14780000</v>
      </c>
      <c r="L200" s="62">
        <v>15875882</v>
      </c>
      <c r="M200" s="48">
        <v>42600</v>
      </c>
      <c r="N200" s="49"/>
      <c r="O200" s="47" t="s">
        <v>556</v>
      </c>
      <c r="P200" s="47" t="s">
        <v>576</v>
      </c>
    </row>
    <row r="201" spans="3:17">
      <c r="C201" s="57">
        <v>2</v>
      </c>
      <c r="D201" s="48">
        <v>42572</v>
      </c>
      <c r="E201" s="47" t="s">
        <v>324</v>
      </c>
      <c r="F201" s="47" t="s">
        <v>325</v>
      </c>
      <c r="G201" s="47" t="s">
        <v>12</v>
      </c>
      <c r="H201" s="47" t="s">
        <v>14</v>
      </c>
      <c r="I201" s="49">
        <v>5000</v>
      </c>
      <c r="J201" s="49">
        <v>4010</v>
      </c>
      <c r="K201" s="49">
        <f t="shared" si="2"/>
        <v>20050000</v>
      </c>
      <c r="L201" s="62">
        <v>15875882</v>
      </c>
      <c r="M201" s="48">
        <v>42600</v>
      </c>
      <c r="N201" s="49">
        <v>34830000</v>
      </c>
      <c r="O201" s="47" t="s">
        <v>556</v>
      </c>
      <c r="P201" s="47" t="s">
        <v>576</v>
      </c>
    </row>
    <row r="202" spans="3:17">
      <c r="C202" s="57">
        <v>5</v>
      </c>
      <c r="D202" s="48">
        <v>42572</v>
      </c>
      <c r="E202" s="47" t="s">
        <v>326</v>
      </c>
      <c r="F202" s="47" t="s">
        <v>327</v>
      </c>
      <c r="G202" s="47" t="s">
        <v>18</v>
      </c>
      <c r="H202" s="47" t="s">
        <v>16</v>
      </c>
      <c r="I202" s="49">
        <v>24000</v>
      </c>
      <c r="J202" s="49">
        <v>3490</v>
      </c>
      <c r="K202" s="49">
        <f t="shared" ref="K202:K266" si="3">I202*J202</f>
        <v>83760000</v>
      </c>
      <c r="L202" s="62">
        <v>15740209</v>
      </c>
      <c r="M202" s="48">
        <v>42607</v>
      </c>
      <c r="N202" s="49">
        <v>83760000</v>
      </c>
      <c r="O202" s="47" t="s">
        <v>556</v>
      </c>
      <c r="P202" s="47" t="s">
        <v>562</v>
      </c>
    </row>
    <row r="203" spans="3:17">
      <c r="C203" s="57">
        <v>3</v>
      </c>
      <c r="D203" s="48">
        <v>42572</v>
      </c>
      <c r="E203" s="47" t="s">
        <v>371</v>
      </c>
      <c r="F203" s="47" t="s">
        <v>372</v>
      </c>
      <c r="G203" s="47" t="s">
        <v>10</v>
      </c>
      <c r="H203" s="47" t="s">
        <v>27</v>
      </c>
      <c r="I203" s="49">
        <v>5000</v>
      </c>
      <c r="J203" s="49">
        <v>3635</v>
      </c>
      <c r="K203" s="46">
        <f t="shared" si="3"/>
        <v>18175000</v>
      </c>
      <c r="L203" s="62">
        <v>16181137</v>
      </c>
      <c r="M203" s="48">
        <v>42627</v>
      </c>
      <c r="N203" s="49">
        <v>249724500</v>
      </c>
      <c r="O203" s="56" t="s">
        <v>556</v>
      </c>
      <c r="P203" s="47" t="s">
        <v>559</v>
      </c>
    </row>
    <row r="204" spans="3:17">
      <c r="C204" s="57">
        <v>3</v>
      </c>
      <c r="D204" s="48">
        <v>42573</v>
      </c>
      <c r="E204" s="47" t="s">
        <v>328</v>
      </c>
      <c r="F204" s="47" t="s">
        <v>329</v>
      </c>
      <c r="G204" s="47" t="s">
        <v>10</v>
      </c>
      <c r="H204" s="47" t="s">
        <v>16</v>
      </c>
      <c r="I204" s="49">
        <v>20000</v>
      </c>
      <c r="J204" s="49">
        <v>3490</v>
      </c>
      <c r="K204" s="49">
        <f t="shared" si="3"/>
        <v>69800000</v>
      </c>
      <c r="L204" s="53">
        <v>15740234</v>
      </c>
      <c r="M204" s="54">
        <v>42613</v>
      </c>
      <c r="N204" s="49"/>
      <c r="O204" s="56" t="s">
        <v>556</v>
      </c>
      <c r="P204" s="47" t="s">
        <v>559</v>
      </c>
    </row>
    <row r="205" spans="3:17">
      <c r="C205" s="57">
        <v>3</v>
      </c>
      <c r="D205" s="48">
        <v>42573</v>
      </c>
      <c r="E205" s="47" t="s">
        <v>330</v>
      </c>
      <c r="F205" s="47" t="s">
        <v>331</v>
      </c>
      <c r="G205" s="47" t="s">
        <v>10</v>
      </c>
      <c r="H205" s="47" t="s">
        <v>16</v>
      </c>
      <c r="I205" s="49">
        <v>15000</v>
      </c>
      <c r="J205" s="49">
        <v>3490</v>
      </c>
      <c r="K205" s="49">
        <f t="shared" si="3"/>
        <v>52350000</v>
      </c>
      <c r="L205" s="53">
        <v>15740234</v>
      </c>
      <c r="M205" s="54">
        <v>42613</v>
      </c>
      <c r="N205" s="49"/>
      <c r="O205" s="56" t="s">
        <v>556</v>
      </c>
      <c r="P205" s="47" t="s">
        <v>559</v>
      </c>
    </row>
    <row r="206" spans="3:17">
      <c r="C206" s="57">
        <v>5</v>
      </c>
      <c r="D206" s="48">
        <v>42573</v>
      </c>
      <c r="E206" s="47" t="s">
        <v>332</v>
      </c>
      <c r="F206" s="47" t="s">
        <v>333</v>
      </c>
      <c r="G206" s="47" t="s">
        <v>18</v>
      </c>
      <c r="H206" s="47" t="s">
        <v>27</v>
      </c>
      <c r="I206" s="49">
        <v>5000</v>
      </c>
      <c r="J206" s="49">
        <v>3695</v>
      </c>
      <c r="K206" s="49">
        <f t="shared" si="3"/>
        <v>18475000</v>
      </c>
      <c r="L206" s="62">
        <v>15781180</v>
      </c>
      <c r="M206" s="48">
        <v>42576</v>
      </c>
      <c r="N206" s="49"/>
      <c r="O206" s="47" t="s">
        <v>556</v>
      </c>
      <c r="P206" s="47" t="s">
        <v>562</v>
      </c>
    </row>
    <row r="207" spans="3:17">
      <c r="C207" s="57">
        <v>5</v>
      </c>
      <c r="D207" s="48">
        <v>42573</v>
      </c>
      <c r="E207" s="47" t="s">
        <v>332</v>
      </c>
      <c r="F207" s="47" t="s">
        <v>333</v>
      </c>
      <c r="G207" s="47" t="s">
        <v>18</v>
      </c>
      <c r="H207" s="47" t="s">
        <v>16</v>
      </c>
      <c r="I207" s="49">
        <v>5000</v>
      </c>
      <c r="J207" s="49">
        <v>3490</v>
      </c>
      <c r="K207" s="49">
        <f t="shared" si="3"/>
        <v>17450000</v>
      </c>
      <c r="L207" s="62">
        <v>15781180</v>
      </c>
      <c r="M207" s="48">
        <v>42576</v>
      </c>
      <c r="N207" s="49"/>
      <c r="O207" s="47" t="s">
        <v>556</v>
      </c>
      <c r="P207" s="47" t="s">
        <v>562</v>
      </c>
    </row>
    <row r="208" spans="3:17">
      <c r="C208" s="57">
        <v>5</v>
      </c>
      <c r="D208" s="48">
        <v>42573</v>
      </c>
      <c r="E208" s="47" t="s">
        <v>332</v>
      </c>
      <c r="F208" s="47" t="s">
        <v>333</v>
      </c>
      <c r="G208" s="47" t="s">
        <v>18</v>
      </c>
      <c r="H208" s="47" t="s">
        <v>14</v>
      </c>
      <c r="I208" s="49">
        <v>5000</v>
      </c>
      <c r="J208" s="49">
        <v>4010</v>
      </c>
      <c r="K208" s="49">
        <f t="shared" si="3"/>
        <v>20050000</v>
      </c>
      <c r="L208" s="62">
        <v>15781180</v>
      </c>
      <c r="M208" s="48">
        <v>42576</v>
      </c>
      <c r="N208" s="49">
        <v>55975000</v>
      </c>
      <c r="O208" s="47" t="s">
        <v>556</v>
      </c>
      <c r="P208" s="47" t="s">
        <v>562</v>
      </c>
    </row>
    <row r="209" spans="3:17">
      <c r="C209" s="57">
        <v>4</v>
      </c>
      <c r="D209" s="48">
        <v>42573</v>
      </c>
      <c r="E209" s="47" t="s">
        <v>373</v>
      </c>
      <c r="F209" s="47" t="s">
        <v>374</v>
      </c>
      <c r="G209" s="47" t="s">
        <v>13</v>
      </c>
      <c r="H209" s="47" t="s">
        <v>27</v>
      </c>
      <c r="I209" s="49">
        <v>20000</v>
      </c>
      <c r="J209" s="49">
        <v>3635</v>
      </c>
      <c r="K209" s="49">
        <f t="shared" si="3"/>
        <v>72700000</v>
      </c>
      <c r="L209" s="62">
        <v>1977175</v>
      </c>
      <c r="M209" s="48">
        <v>42601</v>
      </c>
      <c r="N209" s="49">
        <v>72700000</v>
      </c>
      <c r="O209" s="47" t="s">
        <v>560</v>
      </c>
      <c r="P209" s="47" t="s">
        <v>561</v>
      </c>
    </row>
    <row r="210" spans="3:17">
      <c r="C210" s="57">
        <v>4</v>
      </c>
      <c r="D210" s="48">
        <v>42573</v>
      </c>
      <c r="E210" s="47" t="s">
        <v>334</v>
      </c>
      <c r="F210" s="47" t="s">
        <v>335</v>
      </c>
      <c r="G210" s="47" t="s">
        <v>13</v>
      </c>
      <c r="H210" s="47" t="s">
        <v>16</v>
      </c>
      <c r="I210" s="49">
        <v>14900</v>
      </c>
      <c r="J210" s="49">
        <v>3490</v>
      </c>
      <c r="K210" s="49">
        <f t="shared" si="3"/>
        <v>52001000</v>
      </c>
      <c r="L210" s="62"/>
      <c r="M210" s="47"/>
      <c r="N210" s="49"/>
      <c r="O210" s="47"/>
      <c r="P210" s="47"/>
      <c r="Q210" s="57" t="s">
        <v>575</v>
      </c>
    </row>
    <row r="211" spans="3:17">
      <c r="C211" s="57">
        <v>4</v>
      </c>
      <c r="D211" s="48">
        <v>42573</v>
      </c>
      <c r="E211" s="47" t="s">
        <v>375</v>
      </c>
      <c r="F211" s="47" t="s">
        <v>376</v>
      </c>
      <c r="G211" s="47" t="s">
        <v>13</v>
      </c>
      <c r="H211" s="47" t="s">
        <v>27</v>
      </c>
      <c r="I211" s="49">
        <v>30000</v>
      </c>
      <c r="J211" s="49">
        <v>3635</v>
      </c>
      <c r="K211" s="49">
        <f t="shared" si="3"/>
        <v>109050000</v>
      </c>
      <c r="L211" s="62">
        <v>1977172</v>
      </c>
      <c r="M211" s="48">
        <v>42606</v>
      </c>
      <c r="N211" s="49">
        <v>109050000</v>
      </c>
      <c r="O211" s="47" t="s">
        <v>560</v>
      </c>
      <c r="P211" s="47" t="s">
        <v>561</v>
      </c>
    </row>
    <row r="212" spans="3:17">
      <c r="C212" s="57">
        <v>4</v>
      </c>
      <c r="D212" s="48">
        <v>42573</v>
      </c>
      <c r="E212" s="47" t="s">
        <v>336</v>
      </c>
      <c r="F212" s="47" t="s">
        <v>337</v>
      </c>
      <c r="G212" s="47" t="s">
        <v>13</v>
      </c>
      <c r="H212" s="47" t="s">
        <v>16</v>
      </c>
      <c r="I212" s="49">
        <v>24000</v>
      </c>
      <c r="J212" s="49">
        <v>3490</v>
      </c>
      <c r="K212" s="49">
        <f t="shared" si="3"/>
        <v>83760000</v>
      </c>
      <c r="L212" s="62">
        <v>2024789</v>
      </c>
      <c r="M212" s="48">
        <v>42604</v>
      </c>
      <c r="N212" s="49">
        <v>83760000</v>
      </c>
      <c r="O212" s="47" t="s">
        <v>560</v>
      </c>
      <c r="P212" s="47" t="s">
        <v>561</v>
      </c>
    </row>
    <row r="213" spans="3:17">
      <c r="C213" s="57">
        <v>4</v>
      </c>
      <c r="D213" s="48">
        <v>42573</v>
      </c>
      <c r="E213" s="47" t="s">
        <v>377</v>
      </c>
      <c r="F213" s="47" t="s">
        <v>378</v>
      </c>
      <c r="G213" s="47" t="s">
        <v>13</v>
      </c>
      <c r="H213" s="47" t="s">
        <v>27</v>
      </c>
      <c r="I213" s="49">
        <v>6200</v>
      </c>
      <c r="J213" s="49">
        <v>3635</v>
      </c>
      <c r="K213" s="49">
        <f t="shared" si="3"/>
        <v>22537000</v>
      </c>
      <c r="L213" s="62"/>
      <c r="M213" s="47"/>
      <c r="N213" s="49"/>
      <c r="O213" s="47"/>
      <c r="P213" s="47"/>
      <c r="Q213" s="57" t="s">
        <v>575</v>
      </c>
    </row>
    <row r="214" spans="3:17">
      <c r="C214" s="57">
        <v>4</v>
      </c>
      <c r="D214" s="48">
        <v>42573</v>
      </c>
      <c r="E214" s="47" t="s">
        <v>338</v>
      </c>
      <c r="F214" s="47" t="s">
        <v>339</v>
      </c>
      <c r="G214" s="47" t="s">
        <v>13</v>
      </c>
      <c r="H214" s="47" t="s">
        <v>16</v>
      </c>
      <c r="I214" s="49">
        <v>4000</v>
      </c>
      <c r="J214" s="49">
        <v>3490</v>
      </c>
      <c r="K214" s="49">
        <f t="shared" si="3"/>
        <v>13960000</v>
      </c>
      <c r="L214" s="62"/>
      <c r="M214" s="47"/>
      <c r="N214" s="49"/>
      <c r="O214" s="47"/>
      <c r="P214" s="47"/>
      <c r="Q214" s="57" t="s">
        <v>575</v>
      </c>
    </row>
    <row r="215" spans="3:17">
      <c r="C215" s="57">
        <v>4</v>
      </c>
      <c r="D215" s="48">
        <v>42573</v>
      </c>
      <c r="E215" s="47" t="s">
        <v>338</v>
      </c>
      <c r="F215" s="47" t="s">
        <v>339</v>
      </c>
      <c r="G215" s="47" t="s">
        <v>13</v>
      </c>
      <c r="H215" s="47" t="s">
        <v>14</v>
      </c>
      <c r="I215" s="49">
        <v>5300</v>
      </c>
      <c r="J215" s="49">
        <v>4010</v>
      </c>
      <c r="K215" s="49">
        <f t="shared" si="3"/>
        <v>21253000</v>
      </c>
      <c r="L215" s="62"/>
      <c r="M215" s="47"/>
      <c r="N215" s="49"/>
      <c r="O215" s="47"/>
      <c r="P215" s="47"/>
      <c r="Q215" s="57" t="s">
        <v>575</v>
      </c>
    </row>
    <row r="216" spans="3:17">
      <c r="C216" s="57">
        <v>4</v>
      </c>
      <c r="D216" s="48">
        <v>42573</v>
      </c>
      <c r="E216" s="47" t="s">
        <v>340</v>
      </c>
      <c r="F216" s="47" t="s">
        <v>341</v>
      </c>
      <c r="G216" s="47" t="s">
        <v>13</v>
      </c>
      <c r="H216" s="47" t="s">
        <v>14</v>
      </c>
      <c r="I216" s="49">
        <v>5500</v>
      </c>
      <c r="J216" s="49">
        <v>4010</v>
      </c>
      <c r="K216" s="49">
        <f t="shared" si="3"/>
        <v>22055000</v>
      </c>
      <c r="L216" s="62"/>
      <c r="M216" s="47"/>
      <c r="N216" s="49"/>
      <c r="O216" s="47"/>
      <c r="P216" s="47"/>
      <c r="Q216" s="57" t="s">
        <v>575</v>
      </c>
    </row>
    <row r="217" spans="3:17">
      <c r="C217" s="57">
        <v>3</v>
      </c>
      <c r="D217" s="48">
        <v>42579</v>
      </c>
      <c r="E217" s="47" t="s">
        <v>465</v>
      </c>
      <c r="F217" s="47" t="s">
        <v>466</v>
      </c>
      <c r="G217" s="47" t="s">
        <v>10</v>
      </c>
      <c r="H217" s="47" t="s">
        <v>27</v>
      </c>
      <c r="I217" s="49">
        <v>35000</v>
      </c>
      <c r="J217" s="49">
        <v>3635</v>
      </c>
      <c r="K217" s="46">
        <f t="shared" si="3"/>
        <v>127225000</v>
      </c>
      <c r="L217" s="62">
        <v>16181136</v>
      </c>
      <c r="M217" s="48">
        <v>42620</v>
      </c>
      <c r="N217" s="49"/>
      <c r="O217" s="47" t="s">
        <v>556</v>
      </c>
      <c r="P217" s="47" t="s">
        <v>559</v>
      </c>
    </row>
    <row r="218" spans="3:17">
      <c r="C218" s="57">
        <v>3</v>
      </c>
      <c r="D218" s="48">
        <v>42576</v>
      </c>
      <c r="E218" s="47" t="s">
        <v>467</v>
      </c>
      <c r="F218" s="47" t="s">
        <v>468</v>
      </c>
      <c r="G218" s="47" t="s">
        <v>10</v>
      </c>
      <c r="H218" s="47" t="s">
        <v>27</v>
      </c>
      <c r="I218" s="49">
        <v>33700</v>
      </c>
      <c r="J218" s="49">
        <v>3635</v>
      </c>
      <c r="K218" s="46">
        <f t="shared" si="3"/>
        <v>122499500</v>
      </c>
      <c r="L218" s="62">
        <v>16181136</v>
      </c>
      <c r="M218" s="48">
        <v>42620</v>
      </c>
      <c r="N218" s="49"/>
      <c r="O218" s="47" t="s">
        <v>556</v>
      </c>
      <c r="P218" s="47" t="s">
        <v>559</v>
      </c>
    </row>
    <row r="219" spans="3:17">
      <c r="C219" s="57">
        <v>3</v>
      </c>
      <c r="D219" s="48">
        <v>42576</v>
      </c>
      <c r="E219" s="47" t="s">
        <v>386</v>
      </c>
      <c r="F219" s="47" t="s">
        <v>387</v>
      </c>
      <c r="G219" s="47" t="s">
        <v>10</v>
      </c>
      <c r="H219" s="47" t="s">
        <v>27</v>
      </c>
      <c r="I219" s="49">
        <v>5400</v>
      </c>
      <c r="J219" s="49">
        <v>3695</v>
      </c>
      <c r="K219" s="46">
        <f t="shared" si="3"/>
        <v>19953000</v>
      </c>
      <c r="L219" s="62">
        <v>16181136</v>
      </c>
      <c r="M219" s="48">
        <v>42620</v>
      </c>
      <c r="N219" s="49"/>
      <c r="O219" s="47" t="s">
        <v>556</v>
      </c>
      <c r="P219" s="47" t="s">
        <v>559</v>
      </c>
    </row>
    <row r="220" spans="3:17">
      <c r="C220" s="57">
        <v>3</v>
      </c>
      <c r="D220" s="48">
        <v>42576</v>
      </c>
      <c r="E220" s="47" t="s">
        <v>386</v>
      </c>
      <c r="F220" s="47" t="s">
        <v>387</v>
      </c>
      <c r="G220" s="47" t="s">
        <v>10</v>
      </c>
      <c r="H220" s="47" t="s">
        <v>16</v>
      </c>
      <c r="I220" s="49">
        <v>10400</v>
      </c>
      <c r="J220" s="49">
        <v>3490</v>
      </c>
      <c r="K220" s="46">
        <f t="shared" si="3"/>
        <v>36296000</v>
      </c>
      <c r="L220" s="62">
        <v>16181136</v>
      </c>
      <c r="M220" s="48">
        <v>42620</v>
      </c>
      <c r="N220" s="49"/>
      <c r="O220" s="47" t="s">
        <v>556</v>
      </c>
      <c r="P220" s="47" t="s">
        <v>559</v>
      </c>
    </row>
    <row r="221" spans="3:17">
      <c r="C221" s="57">
        <v>7</v>
      </c>
      <c r="D221" s="48">
        <v>42576</v>
      </c>
      <c r="E221" s="47" t="s">
        <v>388</v>
      </c>
      <c r="F221" s="47" t="s">
        <v>389</v>
      </c>
      <c r="G221" s="47" t="s">
        <v>11</v>
      </c>
      <c r="H221" s="47" t="s">
        <v>27</v>
      </c>
      <c r="I221" s="49">
        <v>10000</v>
      </c>
      <c r="J221" s="49">
        <v>3990</v>
      </c>
      <c r="K221" s="49">
        <f t="shared" si="3"/>
        <v>39900000</v>
      </c>
      <c r="L221" s="62">
        <v>15744072</v>
      </c>
      <c r="M221" s="48">
        <v>42606</v>
      </c>
      <c r="N221" s="49">
        <v>39900000</v>
      </c>
      <c r="O221" s="47" t="s">
        <v>556</v>
      </c>
      <c r="P221" s="47" t="s">
        <v>559</v>
      </c>
    </row>
    <row r="222" spans="3:17">
      <c r="C222" s="57">
        <v>5</v>
      </c>
      <c r="D222" s="48">
        <v>42576</v>
      </c>
      <c r="E222" s="47" t="s">
        <v>390</v>
      </c>
      <c r="F222" s="47" t="s">
        <v>391</v>
      </c>
      <c r="G222" s="47" t="s">
        <v>18</v>
      </c>
      <c r="H222" s="47" t="s">
        <v>230</v>
      </c>
      <c r="I222" s="49">
        <v>10000</v>
      </c>
      <c r="J222" s="49">
        <v>4010</v>
      </c>
      <c r="K222" s="49">
        <f t="shared" si="3"/>
        <v>40100000</v>
      </c>
      <c r="L222" s="62">
        <v>15744071</v>
      </c>
      <c r="M222" s="48">
        <v>42604</v>
      </c>
      <c r="N222" s="49">
        <v>40100000</v>
      </c>
      <c r="O222" s="47" t="s">
        <v>556</v>
      </c>
      <c r="P222" s="47" t="s">
        <v>574</v>
      </c>
    </row>
    <row r="223" spans="3:17">
      <c r="C223" s="57">
        <v>6</v>
      </c>
      <c r="D223" s="48">
        <v>42576</v>
      </c>
      <c r="E223" s="47" t="s">
        <v>392</v>
      </c>
      <c r="F223" s="47" t="s">
        <v>393</v>
      </c>
      <c r="G223" s="47" t="s">
        <v>15</v>
      </c>
      <c r="H223" s="47" t="s">
        <v>230</v>
      </c>
      <c r="I223" s="49">
        <v>5000</v>
      </c>
      <c r="J223" s="49">
        <v>4738</v>
      </c>
      <c r="K223" s="49">
        <f t="shared" si="3"/>
        <v>23690000</v>
      </c>
      <c r="L223" s="62">
        <v>15875851</v>
      </c>
      <c r="M223" s="48">
        <v>42598</v>
      </c>
      <c r="N223" s="49">
        <v>23690000</v>
      </c>
      <c r="O223" s="47" t="s">
        <v>556</v>
      </c>
      <c r="P223" s="47" t="s">
        <v>561</v>
      </c>
    </row>
    <row r="224" spans="3:17">
      <c r="C224" s="57">
        <v>1</v>
      </c>
      <c r="D224" s="48">
        <v>42576</v>
      </c>
      <c r="E224" s="47" t="s">
        <v>394</v>
      </c>
      <c r="F224" s="47" t="s">
        <v>395</v>
      </c>
      <c r="G224" s="47" t="s">
        <v>17</v>
      </c>
      <c r="H224" s="47" t="s">
        <v>230</v>
      </c>
      <c r="I224" s="49">
        <v>6200</v>
      </c>
      <c r="J224" s="49">
        <v>4010</v>
      </c>
      <c r="K224" s="49">
        <f t="shared" si="3"/>
        <v>24862000</v>
      </c>
      <c r="L224" s="62">
        <v>15744026</v>
      </c>
      <c r="M224" s="48">
        <v>42608</v>
      </c>
      <c r="N224" s="49">
        <v>24862000</v>
      </c>
      <c r="O224" s="47" t="s">
        <v>556</v>
      </c>
      <c r="P224" s="47" t="s">
        <v>561</v>
      </c>
    </row>
    <row r="225" spans="3:17">
      <c r="C225" s="57">
        <v>1</v>
      </c>
      <c r="D225" s="48">
        <v>42576</v>
      </c>
      <c r="E225" s="47" t="s">
        <v>396</v>
      </c>
      <c r="F225" s="47" t="s">
        <v>397</v>
      </c>
      <c r="G225" s="47" t="s">
        <v>17</v>
      </c>
      <c r="H225" s="47" t="s">
        <v>230</v>
      </c>
      <c r="I225" s="49">
        <v>5300</v>
      </c>
      <c r="J225" s="49">
        <v>4010</v>
      </c>
      <c r="K225" s="49">
        <f t="shared" si="3"/>
        <v>21253000</v>
      </c>
      <c r="L225" s="62">
        <v>15744025</v>
      </c>
      <c r="M225" s="48">
        <v>42608</v>
      </c>
      <c r="N225" s="49"/>
      <c r="O225" s="47" t="s">
        <v>556</v>
      </c>
      <c r="P225" s="47" t="s">
        <v>561</v>
      </c>
    </row>
    <row r="226" spans="3:17">
      <c r="C226" s="57">
        <v>1</v>
      </c>
      <c r="D226" s="48">
        <v>42576</v>
      </c>
      <c r="E226" s="47" t="s">
        <v>396</v>
      </c>
      <c r="F226" s="47" t="s">
        <v>397</v>
      </c>
      <c r="G226" s="47" t="s">
        <v>17</v>
      </c>
      <c r="H226" s="47" t="s">
        <v>76</v>
      </c>
      <c r="I226" s="49">
        <v>5200</v>
      </c>
      <c r="J226" s="49">
        <v>4665</v>
      </c>
      <c r="K226" s="49">
        <f t="shared" si="3"/>
        <v>24258000</v>
      </c>
      <c r="L226" s="62">
        <v>15744025</v>
      </c>
      <c r="M226" s="48">
        <v>42608</v>
      </c>
      <c r="N226" s="49">
        <v>45511000</v>
      </c>
      <c r="O226" s="47" t="s">
        <v>556</v>
      </c>
      <c r="P226" s="47" t="s">
        <v>561</v>
      </c>
    </row>
    <row r="227" spans="3:17">
      <c r="C227" s="57">
        <v>2</v>
      </c>
      <c r="D227" s="48">
        <v>42576</v>
      </c>
      <c r="E227" s="47" t="s">
        <v>398</v>
      </c>
      <c r="F227" s="47" t="s">
        <v>399</v>
      </c>
      <c r="G227" s="47" t="s">
        <v>12</v>
      </c>
      <c r="H227" s="47" t="s">
        <v>27</v>
      </c>
      <c r="I227" s="49">
        <v>15700</v>
      </c>
      <c r="J227" s="49">
        <v>3695</v>
      </c>
      <c r="K227" s="49">
        <f t="shared" si="3"/>
        <v>58011500</v>
      </c>
      <c r="L227" s="62">
        <v>15744101</v>
      </c>
      <c r="M227" s="48">
        <v>42598</v>
      </c>
      <c r="N227" s="49">
        <v>58011500</v>
      </c>
      <c r="O227" s="47" t="s">
        <v>556</v>
      </c>
      <c r="P227" s="47" t="s">
        <v>563</v>
      </c>
    </row>
    <row r="228" spans="3:17">
      <c r="C228" s="57">
        <v>2</v>
      </c>
      <c r="D228" s="48">
        <v>42576</v>
      </c>
      <c r="E228" s="47" t="s">
        <v>400</v>
      </c>
      <c r="F228" s="47" t="s">
        <v>401</v>
      </c>
      <c r="G228" s="47" t="s">
        <v>12</v>
      </c>
      <c r="H228" s="47" t="s">
        <v>27</v>
      </c>
      <c r="I228" s="49">
        <v>30000</v>
      </c>
      <c r="J228" s="49">
        <v>3695</v>
      </c>
      <c r="K228" s="49">
        <f t="shared" si="3"/>
        <v>110850000</v>
      </c>
      <c r="L228" s="62">
        <v>15740176</v>
      </c>
      <c r="M228" s="48">
        <v>42605</v>
      </c>
      <c r="N228" s="49">
        <v>110850000</v>
      </c>
      <c r="O228" s="47" t="s">
        <v>556</v>
      </c>
      <c r="P228" s="47" t="s">
        <v>563</v>
      </c>
    </row>
    <row r="229" spans="3:17">
      <c r="C229" s="57">
        <v>4</v>
      </c>
      <c r="D229" s="48">
        <v>42576</v>
      </c>
      <c r="E229" s="47" t="s">
        <v>469</v>
      </c>
      <c r="F229" s="47" t="s">
        <v>470</v>
      </c>
      <c r="G229" s="47" t="s">
        <v>13</v>
      </c>
      <c r="H229" s="47" t="s">
        <v>27</v>
      </c>
      <c r="I229" s="49">
        <v>6200</v>
      </c>
      <c r="J229" s="49">
        <v>3635</v>
      </c>
      <c r="K229" s="49">
        <f t="shared" si="3"/>
        <v>22537000</v>
      </c>
      <c r="L229" s="62"/>
      <c r="M229" s="47"/>
      <c r="N229" s="49"/>
      <c r="O229" s="47"/>
      <c r="P229" s="47"/>
      <c r="Q229" s="57" t="s">
        <v>575</v>
      </c>
    </row>
    <row r="230" spans="3:17">
      <c r="C230" s="57">
        <v>4</v>
      </c>
      <c r="D230" s="48">
        <v>42576</v>
      </c>
      <c r="E230" s="47" t="s">
        <v>471</v>
      </c>
      <c r="F230" s="47" t="s">
        <v>472</v>
      </c>
      <c r="G230" s="47" t="s">
        <v>13</v>
      </c>
      <c r="H230" s="47" t="s">
        <v>27</v>
      </c>
      <c r="I230" s="49">
        <v>5500</v>
      </c>
      <c r="J230" s="49">
        <v>3635</v>
      </c>
      <c r="K230" s="49">
        <f t="shared" si="3"/>
        <v>19992500</v>
      </c>
      <c r="L230" s="62"/>
      <c r="M230" s="47"/>
      <c r="N230" s="49"/>
      <c r="O230" s="47"/>
      <c r="P230" s="47"/>
      <c r="Q230" s="57" t="s">
        <v>575</v>
      </c>
    </row>
    <row r="231" spans="3:17">
      <c r="C231" s="57">
        <v>3</v>
      </c>
      <c r="D231" s="48">
        <v>42576</v>
      </c>
      <c r="E231" s="47" t="s">
        <v>473</v>
      </c>
      <c r="F231" s="47" t="s">
        <v>474</v>
      </c>
      <c r="G231" s="47" t="s">
        <v>10</v>
      </c>
      <c r="H231" s="47" t="s">
        <v>27</v>
      </c>
      <c r="I231" s="49">
        <v>9300</v>
      </c>
      <c r="J231" s="49">
        <v>3635</v>
      </c>
      <c r="K231" s="46">
        <f t="shared" si="3"/>
        <v>33805500</v>
      </c>
      <c r="L231" s="62">
        <v>16181136</v>
      </c>
      <c r="M231" s="48">
        <v>42620</v>
      </c>
      <c r="N231" s="49"/>
      <c r="O231" s="47" t="s">
        <v>556</v>
      </c>
      <c r="P231" s="47" t="s">
        <v>559</v>
      </c>
    </row>
    <row r="232" spans="3:17">
      <c r="C232" s="57">
        <v>3</v>
      </c>
      <c r="D232" s="48">
        <v>42576</v>
      </c>
      <c r="E232" s="47" t="s">
        <v>475</v>
      </c>
      <c r="F232" s="47" t="s">
        <v>476</v>
      </c>
      <c r="G232" s="47" t="s">
        <v>10</v>
      </c>
      <c r="H232" s="47" t="s">
        <v>27</v>
      </c>
      <c r="I232" s="49">
        <v>15500</v>
      </c>
      <c r="J232" s="49">
        <v>3635</v>
      </c>
      <c r="K232" s="46">
        <f t="shared" si="3"/>
        <v>56342500</v>
      </c>
      <c r="L232" s="62">
        <v>16181136</v>
      </c>
      <c r="M232" s="48">
        <v>42620</v>
      </c>
      <c r="N232" s="49">
        <v>396121500</v>
      </c>
      <c r="O232" s="47" t="s">
        <v>556</v>
      </c>
      <c r="P232" s="47" t="s">
        <v>559</v>
      </c>
    </row>
    <row r="233" spans="3:17">
      <c r="C233" s="57">
        <v>3</v>
      </c>
      <c r="D233" s="48">
        <v>42577</v>
      </c>
      <c r="E233" s="47" t="s">
        <v>507</v>
      </c>
      <c r="F233" s="47" t="s">
        <v>478</v>
      </c>
      <c r="G233" s="47" t="s">
        <v>10</v>
      </c>
      <c r="H233" s="47" t="s">
        <v>27</v>
      </c>
      <c r="I233" s="49">
        <v>10000</v>
      </c>
      <c r="J233" s="49">
        <v>3635</v>
      </c>
      <c r="K233" s="49">
        <f t="shared" si="3"/>
        <v>36350000</v>
      </c>
      <c r="L233" s="62">
        <v>16505305</v>
      </c>
      <c r="M233" s="48">
        <v>42625</v>
      </c>
      <c r="N233" s="49">
        <v>26110300</v>
      </c>
      <c r="O233" s="47" t="s">
        <v>556</v>
      </c>
      <c r="P233" s="47" t="s">
        <v>571</v>
      </c>
    </row>
    <row r="234" spans="3:17">
      <c r="C234" s="57">
        <v>3</v>
      </c>
      <c r="D234" s="48">
        <v>42577</v>
      </c>
      <c r="E234" s="47" t="s">
        <v>508</v>
      </c>
      <c r="F234" s="47" t="s">
        <v>480</v>
      </c>
      <c r="G234" s="47" t="s">
        <v>10</v>
      </c>
      <c r="H234" s="47" t="s">
        <v>27</v>
      </c>
      <c r="I234" s="49">
        <v>20000</v>
      </c>
      <c r="J234" s="49">
        <v>3635</v>
      </c>
      <c r="K234" s="49">
        <f t="shared" si="3"/>
        <v>72700000</v>
      </c>
      <c r="L234" s="62">
        <v>16181060</v>
      </c>
      <c r="M234" s="48">
        <v>42622</v>
      </c>
      <c r="N234" s="49">
        <v>82940000</v>
      </c>
      <c r="O234" s="47" t="s">
        <v>556</v>
      </c>
      <c r="P234" s="47" t="s">
        <v>571</v>
      </c>
    </row>
    <row r="235" spans="3:17">
      <c r="C235" s="57">
        <v>5</v>
      </c>
      <c r="D235" s="48">
        <v>42577</v>
      </c>
      <c r="E235" s="47" t="s">
        <v>402</v>
      </c>
      <c r="F235" s="47" t="s">
        <v>403</v>
      </c>
      <c r="G235" s="47" t="s">
        <v>18</v>
      </c>
      <c r="H235" s="47" t="s">
        <v>16</v>
      </c>
      <c r="I235" s="49">
        <v>24000</v>
      </c>
      <c r="J235" s="49">
        <v>3490</v>
      </c>
      <c r="K235" s="49">
        <f t="shared" si="3"/>
        <v>83760000</v>
      </c>
      <c r="L235" s="62">
        <v>15744070</v>
      </c>
      <c r="M235" s="48">
        <v>42604</v>
      </c>
      <c r="N235" s="49">
        <v>83760000</v>
      </c>
      <c r="O235" s="47" t="s">
        <v>556</v>
      </c>
      <c r="P235" s="47" t="s">
        <v>562</v>
      </c>
    </row>
    <row r="236" spans="3:17">
      <c r="C236" s="57">
        <v>2</v>
      </c>
      <c r="D236" s="48">
        <v>42577</v>
      </c>
      <c r="E236" s="47" t="s">
        <v>404</v>
      </c>
      <c r="F236" s="47" t="s">
        <v>405</v>
      </c>
      <c r="G236" s="47" t="s">
        <v>12</v>
      </c>
      <c r="H236" s="47" t="s">
        <v>27</v>
      </c>
      <c r="I236" s="49">
        <v>5000</v>
      </c>
      <c r="J236" s="49">
        <v>3695</v>
      </c>
      <c r="K236" s="49">
        <f t="shared" si="3"/>
        <v>18475000</v>
      </c>
      <c r="L236" s="62">
        <v>15744100</v>
      </c>
      <c r="M236" s="48">
        <v>42598</v>
      </c>
      <c r="N236" s="49"/>
      <c r="O236" s="47" t="s">
        <v>556</v>
      </c>
      <c r="P236" s="47" t="s">
        <v>563</v>
      </c>
    </row>
    <row r="237" spans="3:17">
      <c r="C237" s="57">
        <v>2</v>
      </c>
      <c r="D237" s="48">
        <v>42577</v>
      </c>
      <c r="E237" s="47" t="s">
        <v>404</v>
      </c>
      <c r="F237" s="47" t="s">
        <v>405</v>
      </c>
      <c r="G237" s="47" t="s">
        <v>12</v>
      </c>
      <c r="H237" s="47" t="s">
        <v>16</v>
      </c>
      <c r="I237" s="49">
        <v>4000</v>
      </c>
      <c r="J237" s="49">
        <v>3490</v>
      </c>
      <c r="K237" s="49">
        <f t="shared" si="3"/>
        <v>13960000</v>
      </c>
      <c r="L237" s="62">
        <v>15744100</v>
      </c>
      <c r="M237" s="48">
        <v>42598</v>
      </c>
      <c r="N237" s="49">
        <v>32435000</v>
      </c>
      <c r="O237" s="47" t="s">
        <v>556</v>
      </c>
      <c r="P237" s="47" t="s">
        <v>563</v>
      </c>
    </row>
    <row r="238" spans="3:17">
      <c r="C238" s="57">
        <v>4</v>
      </c>
      <c r="D238" s="48">
        <v>42569</v>
      </c>
      <c r="E238" s="47" t="s">
        <v>379</v>
      </c>
      <c r="F238" s="47" t="s">
        <v>380</v>
      </c>
      <c r="G238" s="47" t="s">
        <v>13</v>
      </c>
      <c r="H238" s="47" t="s">
        <v>27</v>
      </c>
      <c r="I238" s="49">
        <v>24000</v>
      </c>
      <c r="J238" s="49">
        <v>3635</v>
      </c>
      <c r="K238" s="49">
        <f t="shared" si="3"/>
        <v>87240000</v>
      </c>
      <c r="L238" s="62">
        <v>1951267</v>
      </c>
      <c r="M238" s="48">
        <v>42600</v>
      </c>
      <c r="N238" s="49">
        <v>87240000</v>
      </c>
      <c r="O238" s="47" t="s">
        <v>560</v>
      </c>
      <c r="P238" s="47" t="s">
        <v>561</v>
      </c>
    </row>
    <row r="239" spans="3:17">
      <c r="C239" s="57">
        <v>4</v>
      </c>
      <c r="D239" s="48">
        <v>42570</v>
      </c>
      <c r="E239" s="47" t="s">
        <v>381</v>
      </c>
      <c r="F239" s="47" t="s">
        <v>382</v>
      </c>
      <c r="G239" s="47" t="s">
        <v>13</v>
      </c>
      <c r="H239" s="47" t="s">
        <v>27</v>
      </c>
      <c r="I239" s="49">
        <v>20000</v>
      </c>
      <c r="J239" s="49">
        <v>3635</v>
      </c>
      <c r="K239" s="69">
        <f t="shared" si="3"/>
        <v>72700000</v>
      </c>
      <c r="L239" s="62"/>
      <c r="M239" s="47"/>
      <c r="N239" s="49"/>
      <c r="O239" s="47"/>
      <c r="P239" s="47"/>
      <c r="Q239" s="57" t="s">
        <v>575</v>
      </c>
    </row>
    <row r="240" spans="3:17">
      <c r="C240" s="57">
        <v>4</v>
      </c>
      <c r="D240" s="48">
        <v>42570</v>
      </c>
      <c r="E240" s="47" t="s">
        <v>342</v>
      </c>
      <c r="F240" s="47" t="s">
        <v>343</v>
      </c>
      <c r="G240" s="47" t="s">
        <v>13</v>
      </c>
      <c r="H240" s="47" t="s">
        <v>16</v>
      </c>
      <c r="I240" s="49">
        <v>14900</v>
      </c>
      <c r="J240" s="49">
        <v>3490</v>
      </c>
      <c r="K240" s="69">
        <f t="shared" si="3"/>
        <v>52001000</v>
      </c>
      <c r="L240" s="62"/>
      <c r="M240" s="47"/>
      <c r="N240" s="49"/>
      <c r="O240" s="47"/>
      <c r="P240" s="47"/>
      <c r="Q240" s="57" t="s">
        <v>575</v>
      </c>
    </row>
    <row r="241" spans="3:17">
      <c r="C241" s="57">
        <v>4</v>
      </c>
      <c r="D241" s="48">
        <v>42577</v>
      </c>
      <c r="E241" s="47" t="s">
        <v>406</v>
      </c>
      <c r="F241" s="47" t="s">
        <v>407</v>
      </c>
      <c r="G241" s="47" t="s">
        <v>13</v>
      </c>
      <c r="H241" s="47" t="s">
        <v>16</v>
      </c>
      <c r="I241" s="49">
        <v>24000</v>
      </c>
      <c r="J241" s="49">
        <v>3490</v>
      </c>
      <c r="K241" s="69">
        <f t="shared" si="3"/>
        <v>83760000</v>
      </c>
      <c r="L241" s="62"/>
      <c r="M241" s="47"/>
      <c r="N241" s="49"/>
      <c r="O241" s="47"/>
      <c r="P241" s="47"/>
      <c r="Q241" s="57" t="s">
        <v>575</v>
      </c>
    </row>
    <row r="242" spans="3:17">
      <c r="C242" s="57">
        <v>4</v>
      </c>
      <c r="D242" s="48">
        <v>42577</v>
      </c>
      <c r="E242" s="47" t="s">
        <v>482</v>
      </c>
      <c r="F242" s="47" t="s">
        <v>481</v>
      </c>
      <c r="G242" s="47" t="s">
        <v>13</v>
      </c>
      <c r="H242" s="47" t="s">
        <v>27</v>
      </c>
      <c r="I242" s="49">
        <v>4000</v>
      </c>
      <c r="J242" s="49">
        <v>3635</v>
      </c>
      <c r="K242" s="69">
        <f t="shared" si="3"/>
        <v>14540000</v>
      </c>
      <c r="L242" s="62"/>
      <c r="M242" s="47"/>
      <c r="N242" s="49"/>
      <c r="O242" s="47"/>
      <c r="P242" s="47"/>
      <c r="Q242" s="57" t="s">
        <v>575</v>
      </c>
    </row>
    <row r="243" spans="3:17">
      <c r="C243" s="57">
        <v>4</v>
      </c>
      <c r="D243" s="48">
        <v>42577</v>
      </c>
      <c r="E243" s="47" t="s">
        <v>408</v>
      </c>
      <c r="F243" s="47" t="s">
        <v>409</v>
      </c>
      <c r="G243" s="47" t="s">
        <v>13</v>
      </c>
      <c r="H243" s="47" t="s">
        <v>16</v>
      </c>
      <c r="I243" s="49">
        <v>11500</v>
      </c>
      <c r="J243" s="49">
        <v>3490</v>
      </c>
      <c r="K243" s="49">
        <f t="shared" si="3"/>
        <v>40135000</v>
      </c>
      <c r="L243" s="62">
        <v>1977196</v>
      </c>
      <c r="M243" s="48">
        <v>42608</v>
      </c>
      <c r="N243" s="49">
        <v>40135000</v>
      </c>
      <c r="O243" s="47" t="s">
        <v>560</v>
      </c>
      <c r="P243" s="47" t="s">
        <v>561</v>
      </c>
    </row>
    <row r="244" spans="3:17">
      <c r="C244" s="57">
        <v>2</v>
      </c>
      <c r="D244" s="48">
        <v>42577</v>
      </c>
      <c r="E244" s="47" t="s">
        <v>410</v>
      </c>
      <c r="F244" s="47" t="s">
        <v>411</v>
      </c>
      <c r="G244" s="47" t="s">
        <v>12</v>
      </c>
      <c r="H244" s="47" t="s">
        <v>27</v>
      </c>
      <c r="I244" s="49">
        <v>11900</v>
      </c>
      <c r="J244" s="49">
        <v>3695</v>
      </c>
      <c r="K244" s="49">
        <f t="shared" si="3"/>
        <v>43970500</v>
      </c>
      <c r="L244" s="62">
        <v>15744099</v>
      </c>
      <c r="M244" s="48">
        <v>42598</v>
      </c>
      <c r="N244" s="49"/>
      <c r="O244" s="47" t="s">
        <v>556</v>
      </c>
      <c r="P244" s="47" t="s">
        <v>563</v>
      </c>
    </row>
    <row r="245" spans="3:17">
      <c r="C245" s="57">
        <v>2</v>
      </c>
      <c r="D245" s="48">
        <v>42577</v>
      </c>
      <c r="E245" s="47" t="s">
        <v>410</v>
      </c>
      <c r="F245" s="47" t="s">
        <v>411</v>
      </c>
      <c r="G245" s="47" t="s">
        <v>12</v>
      </c>
      <c r="H245" s="47" t="s">
        <v>16</v>
      </c>
      <c r="I245" s="49">
        <v>10300</v>
      </c>
      <c r="J245" s="49">
        <v>3490</v>
      </c>
      <c r="K245" s="49">
        <f t="shared" si="3"/>
        <v>35947000</v>
      </c>
      <c r="L245" s="62">
        <v>15744099</v>
      </c>
      <c r="M245" s="48">
        <v>42598</v>
      </c>
      <c r="N245" s="49"/>
      <c r="O245" s="47" t="s">
        <v>556</v>
      </c>
      <c r="P245" s="47" t="s">
        <v>563</v>
      </c>
    </row>
    <row r="246" spans="3:17">
      <c r="C246" s="57">
        <v>2</v>
      </c>
      <c r="D246" s="48">
        <v>42577</v>
      </c>
      <c r="E246" s="47" t="s">
        <v>410</v>
      </c>
      <c r="F246" s="47" t="s">
        <v>411</v>
      </c>
      <c r="G246" s="47" t="s">
        <v>12</v>
      </c>
      <c r="H246" s="47" t="s">
        <v>14</v>
      </c>
      <c r="I246" s="49">
        <v>9500</v>
      </c>
      <c r="J246" s="49">
        <v>4010</v>
      </c>
      <c r="K246" s="49">
        <f t="shared" si="3"/>
        <v>38095000</v>
      </c>
      <c r="L246" s="62">
        <v>15744099</v>
      </c>
      <c r="M246" s="48">
        <v>42598</v>
      </c>
      <c r="N246" s="49">
        <v>118012500</v>
      </c>
      <c r="O246" s="47" t="s">
        <v>556</v>
      </c>
      <c r="P246" s="47" t="s">
        <v>563</v>
      </c>
    </row>
    <row r="247" spans="3:17">
      <c r="C247" s="57">
        <v>3</v>
      </c>
      <c r="D247" s="48">
        <v>42578</v>
      </c>
      <c r="E247" s="47" t="s">
        <v>483</v>
      </c>
      <c r="F247" s="47" t="s">
        <v>484</v>
      </c>
      <c r="G247" s="47" t="s">
        <v>10</v>
      </c>
      <c r="H247" s="47" t="s">
        <v>27</v>
      </c>
      <c r="I247" s="49">
        <v>15800</v>
      </c>
      <c r="J247" s="49">
        <v>3635</v>
      </c>
      <c r="K247" s="46">
        <f t="shared" si="3"/>
        <v>57433000</v>
      </c>
      <c r="L247" s="62">
        <v>16181101</v>
      </c>
      <c r="M247" s="48">
        <v>42627</v>
      </c>
      <c r="N247" s="49"/>
      <c r="O247" s="47" t="s">
        <v>556</v>
      </c>
      <c r="P247" s="47" t="s">
        <v>559</v>
      </c>
    </row>
    <row r="248" spans="3:17">
      <c r="C248" s="57">
        <v>3</v>
      </c>
      <c r="D248" s="48">
        <v>42578</v>
      </c>
      <c r="E248" s="47" t="s">
        <v>486</v>
      </c>
      <c r="F248" s="47" t="s">
        <v>485</v>
      </c>
      <c r="G248" s="47" t="s">
        <v>10</v>
      </c>
      <c r="H248" s="47" t="s">
        <v>27</v>
      </c>
      <c r="I248" s="49">
        <v>21800</v>
      </c>
      <c r="J248" s="49">
        <v>3635</v>
      </c>
      <c r="K248" s="46">
        <f t="shared" si="3"/>
        <v>79243000</v>
      </c>
      <c r="L248" s="62">
        <v>16181101</v>
      </c>
      <c r="M248" s="48">
        <v>42627</v>
      </c>
      <c r="N248" s="49"/>
      <c r="O248" s="47" t="s">
        <v>556</v>
      </c>
      <c r="P248" s="47" t="s">
        <v>559</v>
      </c>
    </row>
    <row r="249" spans="3:17">
      <c r="C249" s="57">
        <v>3</v>
      </c>
      <c r="D249" s="48">
        <v>42578</v>
      </c>
      <c r="E249" s="47" t="s">
        <v>412</v>
      </c>
      <c r="F249" s="47" t="s">
        <v>413</v>
      </c>
      <c r="G249" s="47" t="s">
        <v>10</v>
      </c>
      <c r="H249" s="47" t="s">
        <v>16</v>
      </c>
      <c r="I249" s="49">
        <v>11900</v>
      </c>
      <c r="J249" s="49">
        <v>3490</v>
      </c>
      <c r="K249" s="46">
        <f t="shared" si="3"/>
        <v>41531000</v>
      </c>
      <c r="L249" s="62">
        <v>16181101</v>
      </c>
      <c r="M249" s="48">
        <v>42627</v>
      </c>
      <c r="N249" s="49"/>
      <c r="O249" s="47" t="s">
        <v>556</v>
      </c>
      <c r="P249" s="47" t="s">
        <v>559</v>
      </c>
    </row>
    <row r="250" spans="3:17">
      <c r="C250" s="57">
        <v>3</v>
      </c>
      <c r="D250" s="48">
        <v>42578</v>
      </c>
      <c r="E250" s="47" t="s">
        <v>488</v>
      </c>
      <c r="F250" s="47" t="s">
        <v>487</v>
      </c>
      <c r="G250" s="47" t="s">
        <v>10</v>
      </c>
      <c r="H250" s="47" t="s">
        <v>27</v>
      </c>
      <c r="I250" s="49">
        <v>20000</v>
      </c>
      <c r="J250" s="49">
        <v>3635</v>
      </c>
      <c r="K250" s="46">
        <f t="shared" si="3"/>
        <v>72700000</v>
      </c>
      <c r="L250" s="62">
        <v>16181101</v>
      </c>
      <c r="M250" s="48">
        <v>42627</v>
      </c>
      <c r="N250" s="49"/>
      <c r="O250" s="47" t="s">
        <v>556</v>
      </c>
      <c r="P250" s="47" t="s">
        <v>559</v>
      </c>
    </row>
    <row r="251" spans="3:17">
      <c r="C251" s="57">
        <v>3</v>
      </c>
      <c r="D251" s="48">
        <v>42578</v>
      </c>
      <c r="E251" s="47" t="s">
        <v>414</v>
      </c>
      <c r="F251" s="47" t="s">
        <v>415</v>
      </c>
      <c r="G251" s="47" t="s">
        <v>10</v>
      </c>
      <c r="H251" s="47" t="s">
        <v>16</v>
      </c>
      <c r="I251" s="49">
        <v>15000</v>
      </c>
      <c r="J251" s="49">
        <v>3490</v>
      </c>
      <c r="K251" s="46">
        <f t="shared" si="3"/>
        <v>52350000</v>
      </c>
      <c r="L251" s="62">
        <v>16181101</v>
      </c>
      <c r="M251" s="48">
        <v>42627</v>
      </c>
      <c r="N251" s="49"/>
      <c r="O251" s="47" t="s">
        <v>556</v>
      </c>
      <c r="P251" s="47" t="s">
        <v>559</v>
      </c>
    </row>
    <row r="252" spans="3:17">
      <c r="C252" s="57">
        <v>1</v>
      </c>
      <c r="D252" s="48">
        <v>42578</v>
      </c>
      <c r="E252" s="47" t="s">
        <v>416</v>
      </c>
      <c r="F252" s="47" t="s">
        <v>417</v>
      </c>
      <c r="G252" s="47" t="s">
        <v>17</v>
      </c>
      <c r="H252" s="47" t="s">
        <v>14</v>
      </c>
      <c r="I252" s="49">
        <v>11500</v>
      </c>
      <c r="J252" s="49">
        <v>4010</v>
      </c>
      <c r="K252" s="49">
        <f t="shared" si="3"/>
        <v>46115000</v>
      </c>
      <c r="L252" s="62">
        <v>15744024</v>
      </c>
      <c r="M252" s="48">
        <v>42611</v>
      </c>
      <c r="N252" s="49">
        <v>46115000</v>
      </c>
      <c r="O252" s="47" t="s">
        <v>556</v>
      </c>
      <c r="P252" s="47" t="s">
        <v>561</v>
      </c>
    </row>
    <row r="253" spans="3:17">
      <c r="C253" s="57">
        <v>1</v>
      </c>
      <c r="D253" s="48">
        <v>42578</v>
      </c>
      <c r="E253" s="47" t="s">
        <v>418</v>
      </c>
      <c r="F253" s="47" t="s">
        <v>419</v>
      </c>
      <c r="G253" s="47" t="s">
        <v>17</v>
      </c>
      <c r="H253" s="47" t="s">
        <v>27</v>
      </c>
      <c r="I253" s="49">
        <v>5200</v>
      </c>
      <c r="J253" s="49">
        <v>3695</v>
      </c>
      <c r="K253" s="49">
        <f t="shared" si="3"/>
        <v>19214000</v>
      </c>
      <c r="L253" s="62">
        <v>15744023</v>
      </c>
      <c r="M253" s="48">
        <v>42611</v>
      </c>
      <c r="N253" s="49">
        <v>19214000</v>
      </c>
      <c r="O253" s="47" t="s">
        <v>556</v>
      </c>
      <c r="P253" s="47" t="s">
        <v>561</v>
      </c>
    </row>
    <row r="254" spans="3:17">
      <c r="C254" s="57">
        <v>3</v>
      </c>
      <c r="D254" s="48">
        <v>42578</v>
      </c>
      <c r="E254" s="47" t="s">
        <v>490</v>
      </c>
      <c r="F254" s="47" t="s">
        <v>489</v>
      </c>
      <c r="G254" s="47" t="s">
        <v>10</v>
      </c>
      <c r="H254" s="47" t="s">
        <v>27</v>
      </c>
      <c r="I254" s="49">
        <v>20000</v>
      </c>
      <c r="J254" s="49">
        <v>3635</v>
      </c>
      <c r="K254" s="46">
        <f t="shared" si="3"/>
        <v>72700000</v>
      </c>
      <c r="L254" s="62">
        <v>16181101</v>
      </c>
      <c r="M254" s="48">
        <v>42627</v>
      </c>
      <c r="N254" s="49">
        <v>375957000</v>
      </c>
      <c r="O254" s="47" t="s">
        <v>556</v>
      </c>
      <c r="P254" s="47" t="s">
        <v>559</v>
      </c>
    </row>
    <row r="255" spans="3:17">
      <c r="C255" s="57">
        <v>2</v>
      </c>
      <c r="D255" s="48">
        <v>42578</v>
      </c>
      <c r="E255" s="47" t="s">
        <v>420</v>
      </c>
      <c r="F255" s="47" t="s">
        <v>421</v>
      </c>
      <c r="G255" s="47" t="s">
        <v>12</v>
      </c>
      <c r="H255" s="47" t="s">
        <v>27</v>
      </c>
      <c r="I255" s="49">
        <v>30000</v>
      </c>
      <c r="J255" s="49">
        <v>3695</v>
      </c>
      <c r="K255" s="49">
        <f t="shared" si="3"/>
        <v>110850000</v>
      </c>
      <c r="L255" s="62">
        <v>15740229</v>
      </c>
      <c r="M255" s="48">
        <v>42607</v>
      </c>
      <c r="N255" s="49">
        <v>110850000</v>
      </c>
      <c r="O255" s="47" t="s">
        <v>556</v>
      </c>
      <c r="P255" s="47" t="s">
        <v>563</v>
      </c>
    </row>
    <row r="256" spans="3:17">
      <c r="C256" s="57">
        <v>4</v>
      </c>
      <c r="D256" s="48">
        <v>42578</v>
      </c>
      <c r="E256" s="47" t="s">
        <v>422</v>
      </c>
      <c r="F256" s="47" t="s">
        <v>423</v>
      </c>
      <c r="G256" s="47" t="s">
        <v>13</v>
      </c>
      <c r="H256" s="47" t="s">
        <v>16</v>
      </c>
      <c r="I256" s="49">
        <v>5000</v>
      </c>
      <c r="J256" s="49">
        <v>3490</v>
      </c>
      <c r="K256" s="49">
        <f t="shared" si="3"/>
        <v>17450000</v>
      </c>
      <c r="L256" s="62">
        <v>1977195</v>
      </c>
      <c r="M256" s="48">
        <v>42608</v>
      </c>
      <c r="N256" s="49">
        <v>17450000</v>
      </c>
      <c r="O256" s="47" t="s">
        <v>560</v>
      </c>
      <c r="P256" s="47" t="s">
        <v>561</v>
      </c>
    </row>
    <row r="257" spans="1:17">
      <c r="C257" s="57">
        <v>4</v>
      </c>
      <c r="D257" s="48">
        <v>42578</v>
      </c>
      <c r="E257" s="47" t="s">
        <v>424</v>
      </c>
      <c r="F257" s="47" t="s">
        <v>425</v>
      </c>
      <c r="G257" s="47" t="s">
        <v>13</v>
      </c>
      <c r="H257" s="47" t="s">
        <v>16</v>
      </c>
      <c r="I257" s="49">
        <v>24000</v>
      </c>
      <c r="J257" s="49">
        <v>3490</v>
      </c>
      <c r="K257" s="49">
        <f t="shared" si="3"/>
        <v>83760000</v>
      </c>
      <c r="L257" s="62">
        <v>1977177</v>
      </c>
      <c r="M257" s="48">
        <v>42614</v>
      </c>
      <c r="N257" s="49">
        <v>83760000</v>
      </c>
      <c r="O257" s="47" t="s">
        <v>560</v>
      </c>
      <c r="P257" s="47" t="s">
        <v>561</v>
      </c>
    </row>
    <row r="258" spans="1:17">
      <c r="C258" s="57">
        <v>2</v>
      </c>
      <c r="D258" s="48">
        <v>42579</v>
      </c>
      <c r="E258" s="47" t="s">
        <v>426</v>
      </c>
      <c r="F258" s="47" t="s">
        <v>427</v>
      </c>
      <c r="G258" s="47" t="s">
        <v>12</v>
      </c>
      <c r="H258" s="47" t="s">
        <v>27</v>
      </c>
      <c r="I258" s="49">
        <v>10000</v>
      </c>
      <c r="J258" s="49">
        <v>3695</v>
      </c>
      <c r="K258" s="49">
        <f t="shared" si="3"/>
        <v>36950000</v>
      </c>
      <c r="L258" s="62">
        <v>15744109</v>
      </c>
      <c r="M258" s="48">
        <v>42599</v>
      </c>
      <c r="N258" s="49"/>
      <c r="O258" s="47" t="s">
        <v>556</v>
      </c>
      <c r="P258" s="47" t="s">
        <v>563</v>
      </c>
    </row>
    <row r="259" spans="1:17">
      <c r="C259" s="57">
        <v>2</v>
      </c>
      <c r="D259" s="48">
        <v>42579</v>
      </c>
      <c r="E259" s="47" t="s">
        <v>426</v>
      </c>
      <c r="F259" s="47" t="s">
        <v>427</v>
      </c>
      <c r="G259" s="47" t="s">
        <v>12</v>
      </c>
      <c r="H259" s="47" t="s">
        <v>16</v>
      </c>
      <c r="I259" s="49">
        <v>5300</v>
      </c>
      <c r="J259" s="49">
        <v>3490</v>
      </c>
      <c r="K259" s="49">
        <f t="shared" si="3"/>
        <v>18497000</v>
      </c>
      <c r="L259" s="62">
        <v>15744109</v>
      </c>
      <c r="M259" s="48">
        <v>42599</v>
      </c>
      <c r="N259" s="49">
        <v>55447000</v>
      </c>
      <c r="O259" s="47" t="s">
        <v>556</v>
      </c>
      <c r="P259" s="47" t="s">
        <v>563</v>
      </c>
    </row>
    <row r="260" spans="1:17">
      <c r="C260" s="57">
        <v>2</v>
      </c>
      <c r="D260" s="48">
        <v>42579</v>
      </c>
      <c r="E260" s="47" t="s">
        <v>428</v>
      </c>
      <c r="F260" s="47" t="s">
        <v>429</v>
      </c>
      <c r="G260" s="47" t="s">
        <v>12</v>
      </c>
      <c r="H260" s="47" t="s">
        <v>27</v>
      </c>
      <c r="I260" s="49">
        <v>9000</v>
      </c>
      <c r="J260" s="49">
        <v>3695</v>
      </c>
      <c r="K260" s="49">
        <f t="shared" si="3"/>
        <v>33255000</v>
      </c>
      <c r="L260" s="62">
        <v>15740173</v>
      </c>
      <c r="M260" s="48">
        <v>42608</v>
      </c>
      <c r="N260" s="49">
        <v>33255000</v>
      </c>
      <c r="O260" s="47" t="s">
        <v>556</v>
      </c>
      <c r="P260" s="47" t="s">
        <v>563</v>
      </c>
    </row>
    <row r="261" spans="1:17">
      <c r="A261" s="57" t="s">
        <v>578</v>
      </c>
      <c r="D261" s="48"/>
      <c r="E261" s="50" t="s">
        <v>577</v>
      </c>
      <c r="F261" s="47"/>
      <c r="G261" s="47"/>
      <c r="H261" s="47"/>
      <c r="I261" s="49"/>
      <c r="J261" s="49"/>
      <c r="K261" s="49"/>
      <c r="L261" s="62"/>
      <c r="M261" s="48"/>
      <c r="N261" s="49"/>
      <c r="O261" s="47"/>
      <c r="P261" s="47"/>
      <c r="Q261" s="57" t="s">
        <v>575</v>
      </c>
    </row>
    <row r="262" spans="1:17">
      <c r="C262" s="57">
        <v>2</v>
      </c>
      <c r="D262" s="48">
        <v>42579</v>
      </c>
      <c r="E262" s="47" t="s">
        <v>430</v>
      </c>
      <c r="F262" s="47" t="s">
        <v>431</v>
      </c>
      <c r="G262" s="47" t="s">
        <v>12</v>
      </c>
      <c r="H262" s="47" t="s">
        <v>16</v>
      </c>
      <c r="I262" s="49">
        <v>24000</v>
      </c>
      <c r="J262" s="49">
        <v>3490</v>
      </c>
      <c r="K262" s="49">
        <f t="shared" si="3"/>
        <v>83760000</v>
      </c>
      <c r="L262" s="62">
        <v>15740175</v>
      </c>
      <c r="M262" s="48">
        <v>42606</v>
      </c>
      <c r="N262" s="49">
        <v>83760000</v>
      </c>
      <c r="O262" s="47" t="s">
        <v>556</v>
      </c>
      <c r="P262" s="47" t="s">
        <v>563</v>
      </c>
    </row>
    <row r="263" spans="1:17">
      <c r="C263" s="57">
        <v>4</v>
      </c>
      <c r="D263" s="48">
        <v>42577</v>
      </c>
      <c r="E263" s="47" t="s">
        <v>491</v>
      </c>
      <c r="F263" s="47" t="s">
        <v>492</v>
      </c>
      <c r="G263" s="47" t="s">
        <v>13</v>
      </c>
      <c r="H263" s="47" t="s">
        <v>27</v>
      </c>
      <c r="I263" s="49">
        <v>4000</v>
      </c>
      <c r="J263" s="49">
        <v>3635</v>
      </c>
      <c r="K263" s="46">
        <f t="shared" si="3"/>
        <v>14540000</v>
      </c>
      <c r="L263" s="62"/>
      <c r="M263" s="47"/>
      <c r="N263" s="49"/>
      <c r="O263" s="47"/>
      <c r="P263" s="47"/>
      <c r="Q263" s="57" t="s">
        <v>575</v>
      </c>
    </row>
    <row r="264" spans="1:17">
      <c r="C264" s="57">
        <v>4</v>
      </c>
      <c r="D264" s="48">
        <v>42579</v>
      </c>
      <c r="E264" s="47" t="s">
        <v>432</v>
      </c>
      <c r="F264" s="47" t="s">
        <v>433</v>
      </c>
      <c r="G264" s="47" t="s">
        <v>13</v>
      </c>
      <c r="H264" s="47" t="s">
        <v>16</v>
      </c>
      <c r="I264" s="49">
        <v>6200</v>
      </c>
      <c r="J264" s="49">
        <v>3490</v>
      </c>
      <c r="K264" s="46">
        <f t="shared" si="3"/>
        <v>21638000</v>
      </c>
      <c r="L264" s="62"/>
      <c r="M264" s="47"/>
      <c r="N264" s="49"/>
      <c r="O264" s="47"/>
      <c r="P264" s="47"/>
      <c r="Q264" s="57" t="s">
        <v>575</v>
      </c>
    </row>
    <row r="265" spans="1:17">
      <c r="C265" s="57">
        <v>4</v>
      </c>
      <c r="D265" s="48">
        <v>42579</v>
      </c>
      <c r="E265" s="47" t="s">
        <v>432</v>
      </c>
      <c r="F265" s="47" t="s">
        <v>433</v>
      </c>
      <c r="G265" s="47" t="s">
        <v>13</v>
      </c>
      <c r="H265" s="47" t="s">
        <v>14</v>
      </c>
      <c r="I265" s="49">
        <v>5300</v>
      </c>
      <c r="J265" s="49">
        <v>4010</v>
      </c>
      <c r="K265" s="46">
        <f t="shared" si="3"/>
        <v>21253000</v>
      </c>
      <c r="L265" s="62"/>
      <c r="M265" s="47"/>
      <c r="N265" s="49"/>
      <c r="O265" s="47"/>
      <c r="P265" s="47"/>
      <c r="Q265" s="57" t="s">
        <v>575</v>
      </c>
    </row>
    <row r="266" spans="1:17">
      <c r="C266" s="57">
        <v>3</v>
      </c>
      <c r="D266" s="48">
        <v>42580</v>
      </c>
      <c r="E266" s="47" t="s">
        <v>493</v>
      </c>
      <c r="F266" s="47" t="s">
        <v>494</v>
      </c>
      <c r="G266" s="47" t="s">
        <v>10</v>
      </c>
      <c r="H266" s="47" t="s">
        <v>27</v>
      </c>
      <c r="I266" s="49">
        <v>20000</v>
      </c>
      <c r="J266" s="49">
        <v>3635</v>
      </c>
      <c r="K266" s="49">
        <f t="shared" si="3"/>
        <v>72700000</v>
      </c>
      <c r="L266" s="62">
        <v>16181046</v>
      </c>
      <c r="M266" s="48">
        <v>42627</v>
      </c>
      <c r="N266" s="49"/>
      <c r="O266" s="47" t="s">
        <v>556</v>
      </c>
      <c r="P266" s="47" t="s">
        <v>559</v>
      </c>
    </row>
    <row r="267" spans="1:17">
      <c r="C267" s="57">
        <v>3</v>
      </c>
      <c r="D267" s="48">
        <v>42580</v>
      </c>
      <c r="E267" s="47" t="s">
        <v>495</v>
      </c>
      <c r="F267" s="47" t="s">
        <v>496</v>
      </c>
      <c r="G267" s="47" t="s">
        <v>10</v>
      </c>
      <c r="H267" s="47" t="s">
        <v>27</v>
      </c>
      <c r="I267" s="49">
        <v>21700</v>
      </c>
      <c r="J267" s="49">
        <v>3635</v>
      </c>
      <c r="K267" s="49">
        <f t="shared" ref="K267:K294" si="4">I267*J267</f>
        <v>78879500</v>
      </c>
      <c r="L267" s="62">
        <v>16181046</v>
      </c>
      <c r="M267" s="48">
        <v>42627</v>
      </c>
      <c r="N267" s="49"/>
      <c r="O267" s="47" t="s">
        <v>556</v>
      </c>
      <c r="P267" s="47" t="s">
        <v>559</v>
      </c>
    </row>
    <row r="268" spans="1:17">
      <c r="C268" s="57">
        <v>3</v>
      </c>
      <c r="D268" s="48">
        <v>42580</v>
      </c>
      <c r="E268" s="47" t="s">
        <v>434</v>
      </c>
      <c r="F268" s="47" t="s">
        <v>435</v>
      </c>
      <c r="G268" s="47" t="s">
        <v>10</v>
      </c>
      <c r="H268" s="47" t="s">
        <v>16</v>
      </c>
      <c r="I268" s="49">
        <v>12000</v>
      </c>
      <c r="J268" s="49">
        <v>3490</v>
      </c>
      <c r="K268" s="49">
        <f t="shared" si="4"/>
        <v>41880000</v>
      </c>
      <c r="L268" s="62">
        <v>16181046</v>
      </c>
      <c r="M268" s="48">
        <v>42627</v>
      </c>
      <c r="N268" s="49">
        <v>193459500</v>
      </c>
      <c r="O268" s="47" t="s">
        <v>556</v>
      </c>
      <c r="P268" s="47" t="s">
        <v>559</v>
      </c>
    </row>
    <row r="269" spans="1:17">
      <c r="C269" s="57">
        <v>1</v>
      </c>
      <c r="D269" s="48">
        <v>42580</v>
      </c>
      <c r="E269" s="47" t="s">
        <v>436</v>
      </c>
      <c r="F269" s="47" t="s">
        <v>437</v>
      </c>
      <c r="G269" s="47" t="s">
        <v>17</v>
      </c>
      <c r="H269" s="47" t="s">
        <v>27</v>
      </c>
      <c r="I269" s="49">
        <v>10500</v>
      </c>
      <c r="J269" s="49">
        <v>3695</v>
      </c>
      <c r="K269" s="49">
        <f t="shared" si="4"/>
        <v>38797500</v>
      </c>
      <c r="L269" s="62">
        <v>15744021</v>
      </c>
      <c r="M269" s="48">
        <v>42612</v>
      </c>
      <c r="N269" s="49">
        <v>54893000</v>
      </c>
      <c r="O269" s="47" t="s">
        <v>556</v>
      </c>
      <c r="P269" s="47" t="s">
        <v>556</v>
      </c>
    </row>
    <row r="270" spans="1:17">
      <c r="C270" s="57">
        <v>1</v>
      </c>
      <c r="D270" s="48">
        <v>42580</v>
      </c>
      <c r="E270" s="47" t="s">
        <v>436</v>
      </c>
      <c r="F270" s="47" t="s">
        <v>437</v>
      </c>
      <c r="G270" s="47" t="s">
        <v>17</v>
      </c>
      <c r="H270" s="47" t="s">
        <v>16</v>
      </c>
      <c r="I270" s="49">
        <v>6200</v>
      </c>
      <c r="J270" s="49">
        <v>3490</v>
      </c>
      <c r="K270" s="49">
        <f t="shared" si="4"/>
        <v>21638000</v>
      </c>
      <c r="L270" s="62">
        <v>15744022</v>
      </c>
      <c r="M270" s="48">
        <v>42612</v>
      </c>
      <c r="N270" s="49">
        <v>5542500</v>
      </c>
      <c r="O270" s="47" t="s">
        <v>556</v>
      </c>
      <c r="P270" s="47" t="s">
        <v>561</v>
      </c>
    </row>
    <row r="271" spans="1:17">
      <c r="C271" s="57">
        <v>2</v>
      </c>
      <c r="D271" s="48">
        <v>42580</v>
      </c>
      <c r="E271" s="47" t="s">
        <v>438</v>
      </c>
      <c r="F271" s="47" t="s">
        <v>439</v>
      </c>
      <c r="G271" s="47" t="s">
        <v>12</v>
      </c>
      <c r="H271" s="47" t="s">
        <v>27</v>
      </c>
      <c r="I271" s="49">
        <v>4700</v>
      </c>
      <c r="J271" s="49">
        <v>3695</v>
      </c>
      <c r="K271" s="49">
        <f t="shared" si="4"/>
        <v>17366500</v>
      </c>
      <c r="L271" s="62">
        <v>15740177</v>
      </c>
      <c r="M271" s="48">
        <v>42604</v>
      </c>
      <c r="N271" s="49"/>
      <c r="O271" s="47" t="s">
        <v>556</v>
      </c>
      <c r="P271" s="47" t="s">
        <v>563</v>
      </c>
    </row>
    <row r="272" spans="1:17">
      <c r="C272" s="57">
        <v>2</v>
      </c>
      <c r="D272" s="48">
        <v>42580</v>
      </c>
      <c r="E272" s="47" t="s">
        <v>438</v>
      </c>
      <c r="F272" s="47" t="s">
        <v>439</v>
      </c>
      <c r="G272" s="47" t="s">
        <v>12</v>
      </c>
      <c r="H272" s="47" t="s">
        <v>16</v>
      </c>
      <c r="I272" s="49">
        <v>9300</v>
      </c>
      <c r="J272" s="49">
        <v>3490</v>
      </c>
      <c r="K272" s="49">
        <f t="shared" si="4"/>
        <v>32457000</v>
      </c>
      <c r="L272" s="62">
        <v>15740177</v>
      </c>
      <c r="M272" s="48">
        <v>42604</v>
      </c>
      <c r="N272" s="49"/>
      <c r="O272" s="47" t="s">
        <v>556</v>
      </c>
      <c r="P272" s="47" t="s">
        <v>563</v>
      </c>
    </row>
    <row r="273" spans="3:17">
      <c r="C273" s="57">
        <v>2</v>
      </c>
      <c r="D273" s="48">
        <v>42580</v>
      </c>
      <c r="E273" s="47" t="s">
        <v>438</v>
      </c>
      <c r="F273" s="47" t="s">
        <v>439</v>
      </c>
      <c r="G273" s="47" t="s">
        <v>12</v>
      </c>
      <c r="H273" s="47" t="s">
        <v>14</v>
      </c>
      <c r="I273" s="49">
        <v>6000</v>
      </c>
      <c r="J273" s="49">
        <v>4010</v>
      </c>
      <c r="K273" s="49">
        <f t="shared" si="4"/>
        <v>24060000</v>
      </c>
      <c r="L273" s="62">
        <v>15740177</v>
      </c>
      <c r="M273" s="48">
        <v>42604</v>
      </c>
      <c r="N273" s="49">
        <v>73883500</v>
      </c>
      <c r="O273" s="47" t="s">
        <v>556</v>
      </c>
      <c r="P273" s="47" t="s">
        <v>563</v>
      </c>
    </row>
    <row r="274" spans="3:17">
      <c r="C274" s="57">
        <v>1</v>
      </c>
      <c r="D274" s="48">
        <v>42580</v>
      </c>
      <c r="E274" s="47" t="s">
        <v>440</v>
      </c>
      <c r="F274" s="47" t="s">
        <v>441</v>
      </c>
      <c r="G274" s="47" t="s">
        <v>17</v>
      </c>
      <c r="H274" s="47" t="s">
        <v>16</v>
      </c>
      <c r="I274" s="49">
        <v>4500</v>
      </c>
      <c r="J274" s="49">
        <v>3490</v>
      </c>
      <c r="K274" s="49">
        <f t="shared" si="4"/>
        <v>15705000</v>
      </c>
      <c r="L274" s="62">
        <v>15744019</v>
      </c>
      <c r="M274" s="48">
        <v>42610</v>
      </c>
      <c r="N274" s="49">
        <v>15705000</v>
      </c>
      <c r="O274" s="47" t="s">
        <v>556</v>
      </c>
      <c r="P274" s="47" t="s">
        <v>563</v>
      </c>
    </row>
    <row r="275" spans="3:17">
      <c r="C275" s="57">
        <v>1</v>
      </c>
      <c r="D275" s="48">
        <v>42580</v>
      </c>
      <c r="E275" s="47" t="s">
        <v>442</v>
      </c>
      <c r="F275" s="47" t="s">
        <v>443</v>
      </c>
      <c r="G275" s="47" t="s">
        <v>17</v>
      </c>
      <c r="H275" s="47" t="s">
        <v>14</v>
      </c>
      <c r="I275" s="49">
        <v>7200</v>
      </c>
      <c r="J275" s="49">
        <v>4010</v>
      </c>
      <c r="K275" s="49">
        <f t="shared" si="4"/>
        <v>28872000</v>
      </c>
      <c r="L275" s="62">
        <v>15744020</v>
      </c>
      <c r="M275" s="48">
        <v>42612</v>
      </c>
      <c r="N275" s="49">
        <v>28872000</v>
      </c>
      <c r="O275" s="47" t="s">
        <v>556</v>
      </c>
      <c r="P275" s="47" t="s">
        <v>561</v>
      </c>
    </row>
    <row r="276" spans="3:17">
      <c r="C276" s="57">
        <v>7</v>
      </c>
      <c r="D276" s="48">
        <v>42580</v>
      </c>
      <c r="E276" s="47" t="s">
        <v>444</v>
      </c>
      <c r="F276" s="47" t="s">
        <v>445</v>
      </c>
      <c r="G276" s="47" t="s">
        <v>11</v>
      </c>
      <c r="H276" s="47" t="s">
        <v>27</v>
      </c>
      <c r="I276" s="49">
        <v>10000</v>
      </c>
      <c r="J276" s="49">
        <v>3990</v>
      </c>
      <c r="K276" s="49">
        <f t="shared" si="4"/>
        <v>39900000</v>
      </c>
      <c r="L276" s="62">
        <v>15740210</v>
      </c>
      <c r="M276" s="48">
        <v>42611</v>
      </c>
      <c r="N276" s="49">
        <v>39900000</v>
      </c>
      <c r="O276" s="47" t="s">
        <v>556</v>
      </c>
      <c r="P276" s="47" t="s">
        <v>559</v>
      </c>
    </row>
    <row r="277" spans="3:17">
      <c r="C277" s="57">
        <v>8</v>
      </c>
      <c r="D277" s="48">
        <v>42580</v>
      </c>
      <c r="E277" s="47" t="s">
        <v>446</v>
      </c>
      <c r="F277" s="47" t="s">
        <v>447</v>
      </c>
      <c r="G277" s="47" t="s">
        <v>60</v>
      </c>
      <c r="H277" s="47" t="s">
        <v>27</v>
      </c>
      <c r="I277" s="49">
        <v>5000</v>
      </c>
      <c r="J277" s="49">
        <v>3990</v>
      </c>
      <c r="K277" s="49">
        <f t="shared" si="4"/>
        <v>19950000</v>
      </c>
      <c r="L277" s="62">
        <v>15744097</v>
      </c>
      <c r="M277" s="48">
        <v>42613</v>
      </c>
      <c r="N277" s="49"/>
      <c r="O277" s="47" t="s">
        <v>556</v>
      </c>
      <c r="P277" s="47" t="s">
        <v>562</v>
      </c>
    </row>
    <row r="278" spans="3:17">
      <c r="C278" s="57">
        <v>8</v>
      </c>
      <c r="D278" s="48">
        <v>42580</v>
      </c>
      <c r="E278" s="47" t="s">
        <v>446</v>
      </c>
      <c r="F278" s="47" t="s">
        <v>447</v>
      </c>
      <c r="G278" s="47" t="s">
        <v>60</v>
      </c>
      <c r="H278" s="47" t="s">
        <v>14</v>
      </c>
      <c r="I278" s="49">
        <v>5000</v>
      </c>
      <c r="J278" s="49">
        <v>4738</v>
      </c>
      <c r="K278" s="49">
        <f t="shared" si="4"/>
        <v>23690000</v>
      </c>
      <c r="L278" s="62">
        <v>15744097</v>
      </c>
      <c r="M278" s="48">
        <v>42613</v>
      </c>
      <c r="N278" s="49">
        <v>43640000</v>
      </c>
      <c r="O278" s="47" t="s">
        <v>556</v>
      </c>
      <c r="P278" s="47" t="s">
        <v>562</v>
      </c>
    </row>
    <row r="279" spans="3:17">
      <c r="C279" s="57">
        <v>5</v>
      </c>
      <c r="D279" s="48">
        <v>42580</v>
      </c>
      <c r="E279" s="47" t="s">
        <v>448</v>
      </c>
      <c r="F279" s="47" t="s">
        <v>449</v>
      </c>
      <c r="G279" s="47" t="s">
        <v>18</v>
      </c>
      <c r="H279" s="47" t="s">
        <v>27</v>
      </c>
      <c r="I279" s="49">
        <v>5000</v>
      </c>
      <c r="J279" s="49">
        <v>3695</v>
      </c>
      <c r="K279" s="49">
        <f t="shared" si="4"/>
        <v>18475000</v>
      </c>
      <c r="L279" s="62">
        <v>15740212</v>
      </c>
      <c r="M279" s="48">
        <v>42604</v>
      </c>
      <c r="N279" s="49">
        <v>18475000</v>
      </c>
      <c r="O279" s="47" t="s">
        <v>556</v>
      </c>
      <c r="P279" s="47" t="s">
        <v>574</v>
      </c>
    </row>
    <row r="280" spans="3:17">
      <c r="C280" s="57">
        <v>1</v>
      </c>
      <c r="D280" s="48">
        <v>42580</v>
      </c>
      <c r="E280" s="47" t="s">
        <v>450</v>
      </c>
      <c r="F280" s="47" t="s">
        <v>451</v>
      </c>
      <c r="G280" s="47" t="s">
        <v>17</v>
      </c>
      <c r="H280" s="47" t="s">
        <v>14</v>
      </c>
      <c r="I280" s="49">
        <v>5000</v>
      </c>
      <c r="J280" s="49">
        <v>4010</v>
      </c>
      <c r="K280" s="49">
        <f t="shared" si="4"/>
        <v>20050000</v>
      </c>
      <c r="L280" s="62">
        <v>15741654</v>
      </c>
      <c r="M280" s="48">
        <v>42613</v>
      </c>
      <c r="N280" s="49">
        <v>20050000</v>
      </c>
      <c r="O280" s="47" t="s">
        <v>556</v>
      </c>
      <c r="P280" s="47" t="s">
        <v>561</v>
      </c>
    </row>
    <row r="281" spans="3:17">
      <c r="C281" s="57">
        <v>4</v>
      </c>
      <c r="D281" s="48">
        <v>42580</v>
      </c>
      <c r="E281" s="47" t="s">
        <v>497</v>
      </c>
      <c r="F281" s="47" t="s">
        <v>498</v>
      </c>
      <c r="G281" s="47" t="s">
        <v>13</v>
      </c>
      <c r="H281" s="47" t="s">
        <v>27</v>
      </c>
      <c r="I281" s="49">
        <v>10000</v>
      </c>
      <c r="J281" s="49">
        <v>3635</v>
      </c>
      <c r="K281" s="49">
        <f t="shared" si="4"/>
        <v>36350000</v>
      </c>
      <c r="L281" s="62">
        <v>1977194</v>
      </c>
      <c r="M281" s="48">
        <v>42608</v>
      </c>
      <c r="N281" s="49">
        <v>36350000</v>
      </c>
      <c r="O281" s="47" t="s">
        <v>560</v>
      </c>
      <c r="P281" s="47" t="s">
        <v>561</v>
      </c>
    </row>
    <row r="282" spans="3:17">
      <c r="C282" s="57">
        <v>4</v>
      </c>
      <c r="D282" s="48">
        <v>42580</v>
      </c>
      <c r="E282" s="47" t="s">
        <v>452</v>
      </c>
      <c r="F282" s="47" t="s">
        <v>453</v>
      </c>
      <c r="G282" s="47" t="s">
        <v>13</v>
      </c>
      <c r="H282" s="47" t="s">
        <v>16</v>
      </c>
      <c r="I282" s="49">
        <v>10000</v>
      </c>
      <c r="J282" s="49">
        <v>3490</v>
      </c>
      <c r="K282" s="49">
        <f t="shared" si="4"/>
        <v>34900000</v>
      </c>
      <c r="L282" s="62">
        <v>2024421</v>
      </c>
      <c r="M282" s="48">
        <v>42619</v>
      </c>
      <c r="N282" s="49"/>
      <c r="O282" s="47" t="s">
        <v>560</v>
      </c>
      <c r="P282" s="47" t="s">
        <v>561</v>
      </c>
    </row>
    <row r="283" spans="3:17">
      <c r="C283" s="57">
        <v>4</v>
      </c>
      <c r="D283" s="48">
        <v>42580</v>
      </c>
      <c r="E283" s="47" t="s">
        <v>452</v>
      </c>
      <c r="F283" s="47" t="s">
        <v>453</v>
      </c>
      <c r="G283" s="47" t="s">
        <v>13</v>
      </c>
      <c r="H283" s="47" t="s">
        <v>76</v>
      </c>
      <c r="I283" s="49">
        <v>4900</v>
      </c>
      <c r="J283" s="49">
        <v>4665</v>
      </c>
      <c r="K283" s="49">
        <f t="shared" si="4"/>
        <v>22858500</v>
      </c>
      <c r="L283" s="62">
        <v>2024461</v>
      </c>
      <c r="M283" s="48">
        <v>42619</v>
      </c>
      <c r="N283" s="49">
        <v>57758500</v>
      </c>
      <c r="O283" s="47" t="s">
        <v>560</v>
      </c>
      <c r="P283" s="47" t="s">
        <v>561</v>
      </c>
    </row>
    <row r="284" spans="3:17">
      <c r="C284" s="57">
        <v>4</v>
      </c>
      <c r="D284" s="48">
        <v>42580</v>
      </c>
      <c r="E284" s="47" t="s">
        <v>499</v>
      </c>
      <c r="F284" s="47" t="s">
        <v>500</v>
      </c>
      <c r="G284" s="47" t="s">
        <v>13</v>
      </c>
      <c r="H284" s="47" t="s">
        <v>27</v>
      </c>
      <c r="I284" s="49">
        <v>10000</v>
      </c>
      <c r="J284" s="49">
        <v>3635</v>
      </c>
      <c r="K284" s="49">
        <f t="shared" si="4"/>
        <v>36350000</v>
      </c>
      <c r="L284" s="62">
        <v>1951273</v>
      </c>
      <c r="M284" s="48">
        <v>42613</v>
      </c>
      <c r="N284" s="49">
        <v>36350000</v>
      </c>
      <c r="O284" s="47" t="s">
        <v>560</v>
      </c>
      <c r="P284" s="47" t="s">
        <v>561</v>
      </c>
    </row>
    <row r="285" spans="3:17">
      <c r="C285" s="57">
        <v>4</v>
      </c>
      <c r="D285" s="48">
        <v>42580</v>
      </c>
      <c r="E285" s="47" t="s">
        <v>455</v>
      </c>
      <c r="F285" s="47" t="s">
        <v>454</v>
      </c>
      <c r="G285" s="47" t="s">
        <v>13</v>
      </c>
      <c r="H285" s="47" t="s">
        <v>16</v>
      </c>
      <c r="I285" s="49">
        <v>20000</v>
      </c>
      <c r="J285" s="49">
        <v>3490</v>
      </c>
      <c r="K285" s="49">
        <f t="shared" si="4"/>
        <v>69800000</v>
      </c>
      <c r="L285" s="62"/>
      <c r="M285" s="47"/>
      <c r="N285" s="49"/>
      <c r="O285" s="47"/>
      <c r="P285" s="47"/>
      <c r="Q285" s="57" t="s">
        <v>575</v>
      </c>
    </row>
    <row r="286" spans="3:17">
      <c r="C286" s="57">
        <v>4</v>
      </c>
      <c r="D286" s="48">
        <v>42580</v>
      </c>
      <c r="E286" s="47" t="s">
        <v>456</v>
      </c>
      <c r="F286" s="47" t="s">
        <v>457</v>
      </c>
      <c r="G286" s="47" t="s">
        <v>13</v>
      </c>
      <c r="H286" s="47" t="s">
        <v>16</v>
      </c>
      <c r="I286" s="49">
        <v>24000</v>
      </c>
      <c r="J286" s="49">
        <v>3490</v>
      </c>
      <c r="K286" s="49">
        <f t="shared" si="4"/>
        <v>83760000</v>
      </c>
      <c r="L286" s="62">
        <v>1977179</v>
      </c>
      <c r="M286" s="48">
        <v>42618</v>
      </c>
      <c r="N286" s="49">
        <v>83760000</v>
      </c>
      <c r="O286" s="47" t="s">
        <v>560</v>
      </c>
      <c r="P286" s="47" t="s">
        <v>561</v>
      </c>
    </row>
    <row r="287" spans="3:17">
      <c r="C287" s="57">
        <v>2</v>
      </c>
      <c r="D287" s="48">
        <v>42580</v>
      </c>
      <c r="E287" s="47" t="s">
        <v>458</v>
      </c>
      <c r="F287" s="47" t="s">
        <v>459</v>
      </c>
      <c r="G287" s="47" t="s">
        <v>12</v>
      </c>
      <c r="H287" s="47" t="s">
        <v>27</v>
      </c>
      <c r="I287" s="49">
        <v>20000</v>
      </c>
      <c r="J287" s="49">
        <v>3695</v>
      </c>
      <c r="K287" s="49">
        <f t="shared" si="4"/>
        <v>73900000</v>
      </c>
      <c r="L287" s="62">
        <v>1607414</v>
      </c>
      <c r="M287" s="48">
        <v>42600</v>
      </c>
      <c r="N287" s="49"/>
      <c r="O287" s="47" t="s">
        <v>556</v>
      </c>
      <c r="P287" s="47" t="s">
        <v>563</v>
      </c>
    </row>
    <row r="288" spans="3:17">
      <c r="C288" s="57">
        <v>2</v>
      </c>
      <c r="D288" s="48">
        <v>42580</v>
      </c>
      <c r="E288" s="47" t="s">
        <v>458</v>
      </c>
      <c r="F288" s="47" t="s">
        <v>459</v>
      </c>
      <c r="G288" s="47" t="s">
        <v>12</v>
      </c>
      <c r="H288" s="47" t="s">
        <v>16</v>
      </c>
      <c r="I288" s="49">
        <v>5000</v>
      </c>
      <c r="J288" s="49">
        <v>3490</v>
      </c>
      <c r="K288" s="49">
        <f t="shared" si="4"/>
        <v>17450000</v>
      </c>
      <c r="L288" s="62">
        <v>1607414</v>
      </c>
      <c r="M288" s="48">
        <v>42600</v>
      </c>
      <c r="N288" s="49"/>
      <c r="O288" s="47" t="s">
        <v>556</v>
      </c>
      <c r="P288" s="47" t="s">
        <v>563</v>
      </c>
    </row>
    <row r="289" spans="3:17">
      <c r="C289" s="57">
        <v>2</v>
      </c>
      <c r="D289" s="48">
        <v>42580</v>
      </c>
      <c r="E289" s="47" t="s">
        <v>458</v>
      </c>
      <c r="F289" s="47" t="s">
        <v>459</v>
      </c>
      <c r="G289" s="47" t="s">
        <v>12</v>
      </c>
      <c r="H289" s="47" t="s">
        <v>14</v>
      </c>
      <c r="I289" s="49">
        <v>5000</v>
      </c>
      <c r="J289" s="49">
        <v>4010</v>
      </c>
      <c r="K289" s="49">
        <f t="shared" si="4"/>
        <v>20050000</v>
      </c>
      <c r="L289" s="62">
        <v>1607414</v>
      </c>
      <c r="M289" s="48">
        <v>42600</v>
      </c>
      <c r="N289" s="49">
        <v>111400000</v>
      </c>
      <c r="O289" s="47" t="s">
        <v>556</v>
      </c>
      <c r="P289" s="47" t="s">
        <v>563</v>
      </c>
      <c r="Q289" s="57" t="s">
        <v>579</v>
      </c>
    </row>
    <row r="290" spans="3:17">
      <c r="C290" s="57">
        <v>2</v>
      </c>
      <c r="D290" s="48">
        <v>42580</v>
      </c>
      <c r="E290" s="47" t="s">
        <v>460</v>
      </c>
      <c r="F290" s="47" t="s">
        <v>461</v>
      </c>
      <c r="G290" s="47" t="s">
        <v>12</v>
      </c>
      <c r="H290" s="47" t="s">
        <v>27</v>
      </c>
      <c r="I290" s="49">
        <v>5000</v>
      </c>
      <c r="J290" s="49">
        <v>3695</v>
      </c>
      <c r="K290" s="49">
        <f t="shared" si="4"/>
        <v>18475000</v>
      </c>
      <c r="L290" s="62">
        <v>15740178</v>
      </c>
      <c r="M290" s="48">
        <v>42601</v>
      </c>
      <c r="N290" s="49"/>
      <c r="O290" s="47" t="s">
        <v>556</v>
      </c>
      <c r="P290" s="47" t="s">
        <v>563</v>
      </c>
    </row>
    <row r="291" spans="3:17">
      <c r="C291" s="57">
        <v>2</v>
      </c>
      <c r="D291" s="48">
        <v>42580</v>
      </c>
      <c r="E291" s="47" t="s">
        <v>460</v>
      </c>
      <c r="F291" s="47" t="s">
        <v>461</v>
      </c>
      <c r="G291" s="47" t="s">
        <v>12</v>
      </c>
      <c r="H291" s="47" t="s">
        <v>16</v>
      </c>
      <c r="I291" s="49">
        <v>4000</v>
      </c>
      <c r="J291" s="49">
        <v>3490</v>
      </c>
      <c r="K291" s="49">
        <f t="shared" si="4"/>
        <v>13960000</v>
      </c>
      <c r="L291" s="62">
        <v>15740178</v>
      </c>
      <c r="M291" s="48">
        <v>42601</v>
      </c>
      <c r="N291" s="49">
        <v>32435000</v>
      </c>
      <c r="O291" s="47" t="s">
        <v>556</v>
      </c>
      <c r="P291" s="47" t="s">
        <v>563</v>
      </c>
    </row>
    <row r="292" spans="3:17">
      <c r="C292" s="57">
        <v>3</v>
      </c>
      <c r="D292" s="48">
        <v>42581</v>
      </c>
      <c r="E292" s="47" t="s">
        <v>502</v>
      </c>
      <c r="F292" s="47" t="s">
        <v>501</v>
      </c>
      <c r="G292" s="47" t="s">
        <v>10</v>
      </c>
      <c r="H292" s="47" t="s">
        <v>27</v>
      </c>
      <c r="I292" s="49">
        <v>30000</v>
      </c>
      <c r="J292" s="49">
        <v>3635</v>
      </c>
      <c r="K292" s="49">
        <f t="shared" si="4"/>
        <v>109050000</v>
      </c>
      <c r="L292" s="62">
        <v>16181033</v>
      </c>
      <c r="M292" s="48">
        <v>42632</v>
      </c>
      <c r="N292" s="49"/>
      <c r="O292" s="47" t="s">
        <v>556</v>
      </c>
      <c r="P292" s="47" t="s">
        <v>562</v>
      </c>
    </row>
    <row r="293" spans="3:17">
      <c r="C293" s="57">
        <v>3</v>
      </c>
      <c r="D293" s="48">
        <v>42581</v>
      </c>
      <c r="E293" s="47" t="s">
        <v>462</v>
      </c>
      <c r="F293" s="47" t="s">
        <v>463</v>
      </c>
      <c r="G293" s="47" t="s">
        <v>10</v>
      </c>
      <c r="H293" s="47" t="s">
        <v>16</v>
      </c>
      <c r="I293" s="49">
        <v>5000</v>
      </c>
      <c r="J293" s="49">
        <v>3490</v>
      </c>
      <c r="K293" s="49">
        <f t="shared" si="4"/>
        <v>17450000</v>
      </c>
      <c r="L293" s="62">
        <v>16181033</v>
      </c>
      <c r="M293" s="48">
        <v>42632</v>
      </c>
      <c r="N293" s="49">
        <v>126500000</v>
      </c>
      <c r="O293" s="47" t="s">
        <v>556</v>
      </c>
      <c r="P293" s="47" t="s">
        <v>562</v>
      </c>
    </row>
    <row r="294" spans="3:17">
      <c r="C294" s="57">
        <v>4</v>
      </c>
      <c r="D294" s="48">
        <v>42578</v>
      </c>
      <c r="E294" s="47" t="s">
        <v>503</v>
      </c>
      <c r="F294" s="47" t="s">
        <v>504</v>
      </c>
      <c r="G294" s="47" t="s">
        <v>13</v>
      </c>
      <c r="H294" s="47" t="s">
        <v>27</v>
      </c>
      <c r="I294" s="49">
        <v>25000</v>
      </c>
      <c r="J294" s="49">
        <v>3635</v>
      </c>
      <c r="K294" s="49">
        <f t="shared" si="4"/>
        <v>90875000</v>
      </c>
      <c r="L294" s="62"/>
      <c r="M294" s="47"/>
      <c r="N294" s="49"/>
      <c r="O294" s="47"/>
      <c r="P294" s="47"/>
      <c r="Q294" s="57" t="s">
        <v>575</v>
      </c>
    </row>
    <row r="295" spans="3:17">
      <c r="D295" s="48"/>
      <c r="E295" s="47"/>
      <c r="F295" s="47"/>
      <c r="G295" s="47"/>
      <c r="H295" s="47"/>
      <c r="I295" s="49">
        <f>SUM(I10:I294)</f>
        <v>3379000</v>
      </c>
      <c r="J295" s="49"/>
      <c r="K295" s="70">
        <f>SUM(K10:K294)</f>
        <v>12356684000</v>
      </c>
      <c r="L295" s="62"/>
      <c r="M295" s="47"/>
      <c r="N295" s="49"/>
      <c r="O295" s="47"/>
      <c r="P295" s="47"/>
    </row>
  </sheetData>
  <autoFilter ref="D9:P295"/>
  <sortState ref="C10:K293">
    <sortCondition ref="E10:E293"/>
  </sortState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4:N35"/>
  <sheetViews>
    <sheetView topLeftCell="A22" workbookViewId="0">
      <selection activeCell="O40" sqref="O40"/>
    </sheetView>
  </sheetViews>
  <sheetFormatPr baseColWidth="10" defaultRowHeight="15"/>
  <cols>
    <col min="3" max="3" width="9" bestFit="1" customWidth="1"/>
    <col min="4" max="5" width="10.42578125" bestFit="1" customWidth="1"/>
    <col min="6" max="6" width="8.85546875" bestFit="1" customWidth="1"/>
    <col min="7" max="7" width="14.85546875" bestFit="1" customWidth="1"/>
    <col min="8" max="9" width="7.7109375" bestFit="1" customWidth="1"/>
    <col min="10" max="10" width="10.7109375" bestFit="1" customWidth="1"/>
    <col min="11" max="11" width="6.85546875" bestFit="1" customWidth="1"/>
    <col min="12" max="12" width="10.7109375" bestFit="1" customWidth="1"/>
    <col min="13" max="13" width="14.85546875" bestFit="1" customWidth="1"/>
    <col min="14" max="14" width="10.7109375" bestFit="1" customWidth="1"/>
  </cols>
  <sheetData>
    <row r="4" spans="2:10" ht="18.75">
      <c r="C4" s="75" t="s">
        <v>60</v>
      </c>
      <c r="D4" s="75"/>
      <c r="E4" s="75"/>
      <c r="F4" s="75"/>
      <c r="G4" s="75"/>
      <c r="H4" s="75"/>
      <c r="I4" s="75"/>
      <c r="J4" s="75"/>
    </row>
    <row r="6" spans="2:10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</row>
    <row r="7" spans="2:10">
      <c r="B7">
        <v>8</v>
      </c>
      <c r="C7" s="6">
        <v>42559</v>
      </c>
      <c r="D7" s="3" t="s">
        <v>58</v>
      </c>
      <c r="E7" s="3" t="s">
        <v>59</v>
      </c>
      <c r="F7" s="7" t="s">
        <v>60</v>
      </c>
      <c r="G7" s="30" t="s">
        <v>27</v>
      </c>
      <c r="H7" s="18">
        <v>5000</v>
      </c>
      <c r="I7" s="18">
        <v>3990</v>
      </c>
      <c r="J7" s="18">
        <f t="shared" ref="J7:J10" si="0">H7*I7</f>
        <v>19950000</v>
      </c>
    </row>
    <row r="8" spans="2:10">
      <c r="B8">
        <v>8</v>
      </c>
      <c r="C8" s="6">
        <v>42559</v>
      </c>
      <c r="D8" s="3" t="s">
        <v>58</v>
      </c>
      <c r="E8" s="3" t="s">
        <v>59</v>
      </c>
      <c r="F8" s="7" t="s">
        <v>60</v>
      </c>
      <c r="G8" s="30" t="s">
        <v>14</v>
      </c>
      <c r="H8" s="18">
        <v>5000</v>
      </c>
      <c r="I8" s="18">
        <v>4738</v>
      </c>
      <c r="J8" s="18">
        <f t="shared" si="0"/>
        <v>23690000</v>
      </c>
    </row>
    <row r="9" spans="2:10">
      <c r="B9">
        <v>8</v>
      </c>
      <c r="C9" s="2">
        <v>42580</v>
      </c>
      <c r="D9" s="1" t="s">
        <v>446</v>
      </c>
      <c r="E9" s="1" t="s">
        <v>447</v>
      </c>
      <c r="F9" s="1" t="s">
        <v>60</v>
      </c>
      <c r="G9" s="31" t="s">
        <v>27</v>
      </c>
      <c r="H9" s="18">
        <v>5000</v>
      </c>
      <c r="I9" s="18">
        <v>3990</v>
      </c>
      <c r="J9" s="18">
        <f t="shared" si="0"/>
        <v>19950000</v>
      </c>
    </row>
    <row r="10" spans="2:10">
      <c r="B10">
        <v>8</v>
      </c>
      <c r="C10" s="2">
        <v>42580</v>
      </c>
      <c r="D10" s="1" t="s">
        <v>446</v>
      </c>
      <c r="E10" s="1" t="s">
        <v>447</v>
      </c>
      <c r="F10" s="1" t="s">
        <v>60</v>
      </c>
      <c r="G10" s="31" t="s">
        <v>14</v>
      </c>
      <c r="H10" s="18">
        <v>5000</v>
      </c>
      <c r="I10" s="18">
        <v>4738</v>
      </c>
      <c r="J10" s="18">
        <f t="shared" si="0"/>
        <v>23690000</v>
      </c>
    </row>
    <row r="11" spans="2:10">
      <c r="H11" s="32">
        <f>SUM(H7:H10)</f>
        <v>20000</v>
      </c>
      <c r="I11" s="32"/>
      <c r="J11" s="32">
        <f>SUM(J7:J10)</f>
        <v>87280000</v>
      </c>
    </row>
    <row r="19" spans="3:14">
      <c r="C19" s="27" t="s">
        <v>1</v>
      </c>
      <c r="D19" s="27" t="s">
        <v>2</v>
      </c>
      <c r="E19" s="27" t="s">
        <v>3</v>
      </c>
      <c r="F19" s="27" t="s">
        <v>4</v>
      </c>
      <c r="G19" s="27" t="s">
        <v>5</v>
      </c>
      <c r="H19" s="27" t="s">
        <v>6</v>
      </c>
      <c r="I19" s="27" t="s">
        <v>7</v>
      </c>
      <c r="J19" s="27" t="s">
        <v>8</v>
      </c>
      <c r="K19" s="33" t="s">
        <v>510</v>
      </c>
      <c r="L19" s="33" t="s">
        <v>519</v>
      </c>
    </row>
    <row r="20" spans="3:14">
      <c r="C20" s="6">
        <v>42559</v>
      </c>
      <c r="D20" s="3" t="s">
        <v>58</v>
      </c>
      <c r="E20" s="3" t="s">
        <v>59</v>
      </c>
      <c r="F20" s="7" t="s">
        <v>60</v>
      </c>
      <c r="G20" s="30" t="s">
        <v>27</v>
      </c>
      <c r="H20" s="18">
        <v>5000</v>
      </c>
      <c r="I20" s="18">
        <v>3990</v>
      </c>
      <c r="J20" s="18">
        <f t="shared" ref="J20:J23" si="1">H20*I20</f>
        <v>19950000</v>
      </c>
      <c r="K20" s="1"/>
      <c r="L20" s="1"/>
    </row>
    <row r="21" spans="3:14">
      <c r="C21" s="6">
        <v>42559</v>
      </c>
      <c r="D21" s="3" t="s">
        <v>58</v>
      </c>
      <c r="E21" s="3" t="s">
        <v>59</v>
      </c>
      <c r="F21" s="7" t="s">
        <v>60</v>
      </c>
      <c r="G21" s="30" t="s">
        <v>14</v>
      </c>
      <c r="H21" s="18">
        <v>5000</v>
      </c>
      <c r="I21" s="18">
        <v>4738</v>
      </c>
      <c r="J21" s="18">
        <f t="shared" si="1"/>
        <v>23690000</v>
      </c>
      <c r="K21" s="1">
        <v>8</v>
      </c>
      <c r="L21" s="32">
        <f>J21+J20</f>
        <v>43640000</v>
      </c>
    </row>
    <row r="22" spans="3:14">
      <c r="C22" s="2">
        <v>42580</v>
      </c>
      <c r="D22" s="1" t="s">
        <v>446</v>
      </c>
      <c r="E22" s="1" t="s">
        <v>447</v>
      </c>
      <c r="F22" s="1" t="s">
        <v>60</v>
      </c>
      <c r="G22" s="31" t="s">
        <v>27</v>
      </c>
      <c r="H22" s="18">
        <v>5000</v>
      </c>
      <c r="I22" s="18">
        <v>3990</v>
      </c>
      <c r="J22" s="18">
        <f t="shared" si="1"/>
        <v>19950000</v>
      </c>
      <c r="K22" s="1"/>
      <c r="L22" s="1"/>
    </row>
    <row r="23" spans="3:14">
      <c r="C23" s="2">
        <v>42580</v>
      </c>
      <c r="D23" s="1" t="s">
        <v>446</v>
      </c>
      <c r="E23" s="1" t="s">
        <v>447</v>
      </c>
      <c r="F23" s="1" t="s">
        <v>60</v>
      </c>
      <c r="G23" s="31" t="s">
        <v>14</v>
      </c>
      <c r="H23" s="18">
        <v>5000</v>
      </c>
      <c r="I23" s="18">
        <v>4738</v>
      </c>
      <c r="J23" s="18">
        <f t="shared" si="1"/>
        <v>23690000</v>
      </c>
      <c r="K23" s="1">
        <v>29</v>
      </c>
      <c r="L23" s="32">
        <f>J23+J22</f>
        <v>43640000</v>
      </c>
    </row>
    <row r="24" spans="3:14">
      <c r="H24" s="32">
        <f>SUM(H20:H23)</f>
        <v>20000</v>
      </c>
      <c r="I24" s="32"/>
      <c r="J24" s="32">
        <f>SUM(J20:J23)</f>
        <v>87280000</v>
      </c>
      <c r="K24" s="1"/>
      <c r="L24" s="32">
        <f>SUM(L20:L23)</f>
        <v>87280000</v>
      </c>
    </row>
    <row r="30" spans="3:14">
      <c r="C30" s="27" t="s">
        <v>1</v>
      </c>
      <c r="D30" s="27" t="s">
        <v>2</v>
      </c>
      <c r="E30" s="27" t="s">
        <v>3</v>
      </c>
      <c r="F30" s="27" t="s">
        <v>4</v>
      </c>
      <c r="G30" s="27" t="s">
        <v>5</v>
      </c>
      <c r="H30" s="27" t="s">
        <v>518</v>
      </c>
      <c r="I30" s="27" t="s">
        <v>6</v>
      </c>
      <c r="J30" s="27" t="s">
        <v>513</v>
      </c>
      <c r="K30" s="27" t="s">
        <v>7</v>
      </c>
      <c r="L30" s="27" t="s">
        <v>8</v>
      </c>
      <c r="M30" s="33" t="s">
        <v>511</v>
      </c>
      <c r="N30" s="33" t="s">
        <v>514</v>
      </c>
    </row>
    <row r="31" spans="3:14">
      <c r="C31" s="6">
        <v>42559</v>
      </c>
      <c r="D31" s="3" t="s">
        <v>58</v>
      </c>
      <c r="E31" s="3" t="s">
        <v>59</v>
      </c>
      <c r="F31" s="7" t="s">
        <v>60</v>
      </c>
      <c r="G31" s="30" t="s">
        <v>14</v>
      </c>
      <c r="H31" s="30">
        <v>1</v>
      </c>
      <c r="I31" s="18">
        <v>5000</v>
      </c>
      <c r="J31" s="18"/>
      <c r="K31" s="18">
        <v>4738</v>
      </c>
      <c r="L31" s="18">
        <f>I31*K31</f>
        <v>23690000</v>
      </c>
      <c r="M31" s="1"/>
      <c r="N31" s="1"/>
    </row>
    <row r="32" spans="3:14">
      <c r="C32" s="2">
        <v>42580</v>
      </c>
      <c r="D32" s="1" t="s">
        <v>446</v>
      </c>
      <c r="E32" s="1" t="s">
        <v>447</v>
      </c>
      <c r="F32" s="1" t="s">
        <v>60</v>
      </c>
      <c r="G32" s="31" t="s">
        <v>14</v>
      </c>
      <c r="H32" s="31">
        <v>1</v>
      </c>
      <c r="I32" s="18">
        <v>5000</v>
      </c>
      <c r="J32" s="18">
        <f>I32+I31</f>
        <v>10000</v>
      </c>
      <c r="K32" s="18">
        <v>4738</v>
      </c>
      <c r="L32" s="18">
        <f>I32*K32</f>
        <v>23690000</v>
      </c>
      <c r="M32" s="1" t="str">
        <f>G32</f>
        <v>Nafta Unica 90</v>
      </c>
      <c r="N32" s="32">
        <f>L32+L31</f>
        <v>47380000</v>
      </c>
    </row>
    <row r="33" spans="3:14">
      <c r="C33" s="6">
        <v>42559</v>
      </c>
      <c r="D33" s="3" t="s">
        <v>58</v>
      </c>
      <c r="E33" s="3" t="s">
        <v>59</v>
      </c>
      <c r="F33" s="7" t="s">
        <v>60</v>
      </c>
      <c r="G33" s="30" t="s">
        <v>27</v>
      </c>
      <c r="H33" s="30">
        <v>2</v>
      </c>
      <c r="I33" s="18">
        <v>5000</v>
      </c>
      <c r="J33" s="18"/>
      <c r="K33" s="18">
        <v>3990</v>
      </c>
      <c r="L33" s="18">
        <f>I33*K33</f>
        <v>19950000</v>
      </c>
      <c r="M33" s="1"/>
      <c r="N33" s="1"/>
    </row>
    <row r="34" spans="3:14">
      <c r="C34" s="2">
        <v>42580</v>
      </c>
      <c r="D34" s="1" t="s">
        <v>446</v>
      </c>
      <c r="E34" s="1" t="s">
        <v>447</v>
      </c>
      <c r="F34" s="1" t="s">
        <v>60</v>
      </c>
      <c r="G34" s="31" t="s">
        <v>27</v>
      </c>
      <c r="H34" s="31">
        <v>2</v>
      </c>
      <c r="I34" s="18">
        <v>5000</v>
      </c>
      <c r="J34" s="18">
        <f>I34+I33</f>
        <v>10000</v>
      </c>
      <c r="K34" s="18">
        <v>3990</v>
      </c>
      <c r="L34" s="18">
        <f>I34*K34</f>
        <v>19950000</v>
      </c>
      <c r="M34" s="1" t="str">
        <f>G34</f>
        <v>Diesel comun Tipo III</v>
      </c>
      <c r="N34" s="32">
        <f>L34+L33</f>
        <v>39900000</v>
      </c>
    </row>
    <row r="35" spans="3:14">
      <c r="I35" s="32">
        <f>SUM(I31:I34)</f>
        <v>20000</v>
      </c>
      <c r="J35" s="32">
        <f>SUM(J31:J34)</f>
        <v>20000</v>
      </c>
      <c r="K35" s="32"/>
      <c r="L35" s="32">
        <f>SUM(L31:L34)</f>
        <v>87280000</v>
      </c>
      <c r="M35" s="1"/>
      <c r="N35" s="32">
        <f>SUM(N31:N34)</f>
        <v>87280000</v>
      </c>
    </row>
  </sheetData>
  <sortState ref="C31:L34">
    <sortCondition ref="H31:H34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4:Y56"/>
  <sheetViews>
    <sheetView topLeftCell="K1" workbookViewId="0">
      <selection activeCell="Z10" sqref="Z10:AB14"/>
    </sheetView>
  </sheetViews>
  <sheetFormatPr baseColWidth="10" defaultRowHeight="15"/>
  <cols>
    <col min="3" max="3" width="9" bestFit="1" customWidth="1"/>
    <col min="4" max="4" width="9.5703125" bestFit="1" customWidth="1"/>
    <col min="5" max="5" width="6.28515625" bestFit="1" customWidth="1"/>
    <col min="6" max="6" width="11.85546875" bestFit="1" customWidth="1"/>
    <col min="7" max="7" width="16.42578125" bestFit="1" customWidth="1"/>
    <col min="8" max="8" width="7.42578125" bestFit="1" customWidth="1"/>
    <col min="9" max="9" width="6.5703125" bestFit="1" customWidth="1"/>
    <col min="10" max="10" width="11.7109375" bestFit="1" customWidth="1"/>
    <col min="11" max="11" width="4.28515625" bestFit="1" customWidth="1"/>
    <col min="12" max="12" width="11.7109375" bestFit="1" customWidth="1"/>
    <col min="14" max="14" width="9" bestFit="1" customWidth="1"/>
    <col min="15" max="15" width="9.5703125" bestFit="1" customWidth="1"/>
    <col min="16" max="16" width="6.28515625" bestFit="1" customWidth="1"/>
    <col min="17" max="17" width="11.85546875" bestFit="1" customWidth="1"/>
    <col min="18" max="18" width="16.42578125" bestFit="1" customWidth="1"/>
    <col min="19" max="19" width="5.570312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1.7109375" bestFit="1" customWidth="1"/>
    <col min="24" max="24" width="16.42578125" bestFit="1" customWidth="1"/>
    <col min="25" max="25" width="11.7109375" bestFit="1" customWidth="1"/>
  </cols>
  <sheetData>
    <row r="4" spans="2:25" ht="18.75">
      <c r="C4" s="75" t="s">
        <v>47</v>
      </c>
      <c r="D4" s="75"/>
      <c r="E4" s="75"/>
      <c r="F4" s="75"/>
      <c r="G4" s="75"/>
      <c r="H4" s="75"/>
      <c r="I4" s="75"/>
      <c r="J4" s="75"/>
    </row>
    <row r="6" spans="2:25">
      <c r="C6" s="27" t="s">
        <v>1</v>
      </c>
      <c r="D6" s="27" t="s">
        <v>2</v>
      </c>
      <c r="E6" s="27" t="s">
        <v>21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21</v>
      </c>
      <c r="Q6" s="27" t="s">
        <v>4</v>
      </c>
      <c r="R6" s="27" t="s">
        <v>5</v>
      </c>
      <c r="S6" s="27" t="s">
        <v>518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511</v>
      </c>
      <c r="Y6" s="33" t="s">
        <v>514</v>
      </c>
    </row>
    <row r="7" spans="2:25">
      <c r="B7">
        <v>1</v>
      </c>
      <c r="C7" s="2">
        <v>42552</v>
      </c>
      <c r="D7" s="3" t="s">
        <v>20</v>
      </c>
      <c r="E7" s="1"/>
      <c r="F7" s="1" t="s">
        <v>47</v>
      </c>
      <c r="G7" s="31" t="s">
        <v>23</v>
      </c>
      <c r="H7" s="5">
        <v>14700</v>
      </c>
      <c r="I7" s="5">
        <v>3690</v>
      </c>
      <c r="J7" s="5">
        <f t="shared" ref="J7:J26" si="0">H7*I7</f>
        <v>54243000</v>
      </c>
      <c r="N7" s="2">
        <v>42557</v>
      </c>
      <c r="O7" s="1" t="s">
        <v>42</v>
      </c>
      <c r="P7" s="1"/>
      <c r="Q7" s="1" t="s">
        <v>47</v>
      </c>
      <c r="R7" s="31" t="s">
        <v>43</v>
      </c>
      <c r="S7" s="31">
        <v>1</v>
      </c>
      <c r="T7" s="5">
        <v>6000</v>
      </c>
      <c r="U7" s="5"/>
      <c r="V7" s="5">
        <v>3300</v>
      </c>
      <c r="W7" s="5">
        <f t="shared" ref="W7:W26" si="1">T7*V7</f>
        <v>19800000</v>
      </c>
      <c r="X7" s="1"/>
      <c r="Y7" s="1"/>
    </row>
    <row r="8" spans="2:25">
      <c r="B8">
        <v>1</v>
      </c>
      <c r="C8" s="2">
        <v>42552</v>
      </c>
      <c r="D8" s="3" t="s">
        <v>20</v>
      </c>
      <c r="E8" s="1"/>
      <c r="F8" s="1" t="s">
        <v>47</v>
      </c>
      <c r="G8" s="31" t="s">
        <v>24</v>
      </c>
      <c r="H8" s="5">
        <v>21000</v>
      </c>
      <c r="I8" s="5">
        <v>3730</v>
      </c>
      <c r="J8" s="5">
        <f t="shared" si="0"/>
        <v>78330000</v>
      </c>
      <c r="N8" s="2">
        <v>42559</v>
      </c>
      <c r="O8" s="1" t="s">
        <v>56</v>
      </c>
      <c r="P8" s="1"/>
      <c r="Q8" s="1" t="s">
        <v>47</v>
      </c>
      <c r="R8" s="31" t="s">
        <v>43</v>
      </c>
      <c r="S8" s="31">
        <v>1</v>
      </c>
      <c r="T8" s="5">
        <v>15000</v>
      </c>
      <c r="U8" s="5"/>
      <c r="V8" s="5">
        <v>3300</v>
      </c>
      <c r="W8" s="5">
        <f t="shared" si="1"/>
        <v>49500000</v>
      </c>
      <c r="X8" s="1"/>
      <c r="Y8" s="1"/>
    </row>
    <row r="9" spans="2:25">
      <c r="B9">
        <v>1</v>
      </c>
      <c r="C9" s="2">
        <v>42556</v>
      </c>
      <c r="D9" s="1" t="s">
        <v>46</v>
      </c>
      <c r="E9" s="1"/>
      <c r="F9" s="1" t="s">
        <v>47</v>
      </c>
      <c r="G9" s="31" t="s">
        <v>23</v>
      </c>
      <c r="H9" s="5">
        <v>15000</v>
      </c>
      <c r="I9" s="5">
        <v>3690</v>
      </c>
      <c r="J9" s="5">
        <f t="shared" si="0"/>
        <v>55350000</v>
      </c>
      <c r="N9" s="2">
        <v>42562</v>
      </c>
      <c r="O9" s="1" t="s">
        <v>158</v>
      </c>
      <c r="P9" s="1"/>
      <c r="Q9" s="1" t="s">
        <v>47</v>
      </c>
      <c r="R9" s="37" t="s">
        <v>43</v>
      </c>
      <c r="S9" s="37">
        <v>1</v>
      </c>
      <c r="T9" s="16">
        <v>11000</v>
      </c>
      <c r="U9" s="16"/>
      <c r="V9" s="16">
        <v>3300</v>
      </c>
      <c r="W9" s="16">
        <f t="shared" si="1"/>
        <v>36300000</v>
      </c>
      <c r="X9" s="1"/>
      <c r="Y9" s="1"/>
    </row>
    <row r="10" spans="2:25">
      <c r="B10">
        <v>1</v>
      </c>
      <c r="C10" s="2">
        <v>42556</v>
      </c>
      <c r="D10" s="1" t="s">
        <v>46</v>
      </c>
      <c r="E10" s="1"/>
      <c r="F10" s="1" t="s">
        <v>47</v>
      </c>
      <c r="G10" s="31" t="s">
        <v>24</v>
      </c>
      <c r="H10" s="5">
        <v>26700</v>
      </c>
      <c r="I10" s="5">
        <v>3730</v>
      </c>
      <c r="J10" s="5">
        <f t="shared" si="0"/>
        <v>99591000</v>
      </c>
      <c r="N10" s="2">
        <v>42564</v>
      </c>
      <c r="O10" s="1" t="s">
        <v>181</v>
      </c>
      <c r="P10" s="1"/>
      <c r="Q10" s="1" t="s">
        <v>47</v>
      </c>
      <c r="R10" s="37" t="s">
        <v>43</v>
      </c>
      <c r="S10" s="37">
        <v>1</v>
      </c>
      <c r="T10" s="16">
        <v>10300</v>
      </c>
      <c r="U10" s="16">
        <f>T10+T9+T8+T7</f>
        <v>42300</v>
      </c>
      <c r="V10" s="16">
        <v>3480</v>
      </c>
      <c r="W10" s="16">
        <f t="shared" si="1"/>
        <v>35844000</v>
      </c>
      <c r="X10" s="1" t="str">
        <f>R10</f>
        <v>Nafta Economica</v>
      </c>
      <c r="Y10" s="21">
        <f>W10+W9+W8+W7</f>
        <v>141444000</v>
      </c>
    </row>
    <row r="11" spans="2:25">
      <c r="B11">
        <v>1</v>
      </c>
      <c r="C11" s="2">
        <v>42557</v>
      </c>
      <c r="D11" s="1" t="s">
        <v>42</v>
      </c>
      <c r="E11" s="1"/>
      <c r="F11" s="1" t="s">
        <v>47</v>
      </c>
      <c r="G11" s="31" t="s">
        <v>23</v>
      </c>
      <c r="H11" s="5">
        <v>4700</v>
      </c>
      <c r="I11" s="5">
        <v>3690</v>
      </c>
      <c r="J11" s="5">
        <f t="shared" si="0"/>
        <v>17343000</v>
      </c>
      <c r="N11" s="2">
        <v>42552</v>
      </c>
      <c r="O11" s="3" t="s">
        <v>20</v>
      </c>
      <c r="P11" s="1"/>
      <c r="Q11" s="1" t="s">
        <v>47</v>
      </c>
      <c r="R11" s="31" t="s">
        <v>23</v>
      </c>
      <c r="S11" s="31">
        <v>2</v>
      </c>
      <c r="T11" s="5">
        <v>14700</v>
      </c>
      <c r="U11" s="5"/>
      <c r="V11" s="5">
        <v>3690</v>
      </c>
      <c r="W11" s="5">
        <f t="shared" si="1"/>
        <v>54243000</v>
      </c>
      <c r="X11" s="1"/>
      <c r="Y11" s="1"/>
    </row>
    <row r="12" spans="2:25">
      <c r="B12">
        <v>1</v>
      </c>
      <c r="C12" s="2">
        <v>42557</v>
      </c>
      <c r="D12" s="1" t="s">
        <v>42</v>
      </c>
      <c r="E12" s="1"/>
      <c r="F12" s="1" t="s">
        <v>47</v>
      </c>
      <c r="G12" s="31" t="s">
        <v>24</v>
      </c>
      <c r="H12" s="5">
        <v>21000</v>
      </c>
      <c r="I12" s="5">
        <v>3730</v>
      </c>
      <c r="J12" s="5">
        <f t="shared" si="0"/>
        <v>78330000</v>
      </c>
      <c r="N12" s="2">
        <v>42556</v>
      </c>
      <c r="O12" s="1" t="s">
        <v>46</v>
      </c>
      <c r="P12" s="1"/>
      <c r="Q12" s="1" t="s">
        <v>47</v>
      </c>
      <c r="R12" s="31" t="s">
        <v>23</v>
      </c>
      <c r="S12" s="31">
        <v>2</v>
      </c>
      <c r="T12" s="5">
        <v>15000</v>
      </c>
      <c r="U12" s="5"/>
      <c r="V12" s="5">
        <v>3690</v>
      </c>
      <c r="W12" s="5">
        <f t="shared" si="1"/>
        <v>55350000</v>
      </c>
      <c r="X12" s="1"/>
      <c r="Y12" s="1"/>
    </row>
    <row r="13" spans="2:25">
      <c r="B13">
        <v>1</v>
      </c>
      <c r="C13" s="2">
        <v>42557</v>
      </c>
      <c r="D13" s="1" t="s">
        <v>42</v>
      </c>
      <c r="E13" s="1"/>
      <c r="F13" s="1" t="s">
        <v>47</v>
      </c>
      <c r="G13" s="31" t="s">
        <v>43</v>
      </c>
      <c r="H13" s="5">
        <v>6000</v>
      </c>
      <c r="I13" s="5">
        <v>3300</v>
      </c>
      <c r="J13" s="5">
        <f t="shared" si="0"/>
        <v>19800000</v>
      </c>
      <c r="N13" s="2">
        <v>42557</v>
      </c>
      <c r="O13" s="1" t="s">
        <v>42</v>
      </c>
      <c r="P13" s="1"/>
      <c r="Q13" s="1" t="s">
        <v>47</v>
      </c>
      <c r="R13" s="31" t="s">
        <v>23</v>
      </c>
      <c r="S13" s="31">
        <v>2</v>
      </c>
      <c r="T13" s="5">
        <v>4700</v>
      </c>
      <c r="U13" s="5"/>
      <c r="V13" s="5">
        <v>3690</v>
      </c>
      <c r="W13" s="5">
        <f t="shared" si="1"/>
        <v>17343000</v>
      </c>
      <c r="X13" s="1"/>
      <c r="Y13" s="1"/>
    </row>
    <row r="14" spans="2:25">
      <c r="B14">
        <v>1</v>
      </c>
      <c r="C14" s="2">
        <v>42559</v>
      </c>
      <c r="D14" s="1" t="s">
        <v>56</v>
      </c>
      <c r="E14" s="1"/>
      <c r="F14" s="1" t="s">
        <v>47</v>
      </c>
      <c r="G14" s="31" t="s">
        <v>57</v>
      </c>
      <c r="H14" s="5">
        <v>5000</v>
      </c>
      <c r="I14" s="5">
        <v>4000</v>
      </c>
      <c r="J14" s="5">
        <f t="shared" si="0"/>
        <v>20000000</v>
      </c>
      <c r="N14" s="2">
        <v>42559</v>
      </c>
      <c r="O14" s="1" t="s">
        <v>56</v>
      </c>
      <c r="P14" s="1"/>
      <c r="Q14" s="1" t="s">
        <v>47</v>
      </c>
      <c r="R14" s="31" t="s">
        <v>23</v>
      </c>
      <c r="S14" s="31">
        <v>2</v>
      </c>
      <c r="T14" s="5">
        <v>5000</v>
      </c>
      <c r="U14" s="5"/>
      <c r="V14" s="5">
        <v>3690</v>
      </c>
      <c r="W14" s="5">
        <f t="shared" si="1"/>
        <v>18450000</v>
      </c>
      <c r="X14" s="1"/>
      <c r="Y14" s="1"/>
    </row>
    <row r="15" spans="2:25">
      <c r="B15">
        <v>1</v>
      </c>
      <c r="C15" s="2">
        <v>42559</v>
      </c>
      <c r="D15" s="1" t="s">
        <v>56</v>
      </c>
      <c r="E15" s="1"/>
      <c r="F15" s="1" t="s">
        <v>47</v>
      </c>
      <c r="G15" s="31" t="s">
        <v>24</v>
      </c>
      <c r="H15" s="5">
        <v>15300</v>
      </c>
      <c r="I15" s="5">
        <v>3730</v>
      </c>
      <c r="J15" s="5">
        <f t="shared" si="0"/>
        <v>57069000</v>
      </c>
      <c r="N15" s="2">
        <v>42562</v>
      </c>
      <c r="O15" s="1" t="s">
        <v>158</v>
      </c>
      <c r="P15" s="1"/>
      <c r="Q15" s="1" t="s">
        <v>47</v>
      </c>
      <c r="R15" s="31" t="s">
        <v>23</v>
      </c>
      <c r="S15" s="31">
        <v>2</v>
      </c>
      <c r="T15" s="16">
        <v>5000</v>
      </c>
      <c r="U15" s="16"/>
      <c r="V15" s="16">
        <v>3690</v>
      </c>
      <c r="W15" s="16">
        <f t="shared" si="1"/>
        <v>18450000</v>
      </c>
      <c r="X15" s="1"/>
      <c r="Y15" s="1"/>
    </row>
    <row r="16" spans="2:25">
      <c r="B16">
        <v>1</v>
      </c>
      <c r="C16" s="2">
        <v>42559</v>
      </c>
      <c r="D16" s="1" t="s">
        <v>56</v>
      </c>
      <c r="E16" s="1"/>
      <c r="F16" s="1" t="s">
        <v>47</v>
      </c>
      <c r="G16" s="31" t="s">
        <v>43</v>
      </c>
      <c r="H16" s="5">
        <v>15000</v>
      </c>
      <c r="I16" s="5">
        <v>3300</v>
      </c>
      <c r="J16" s="5">
        <f t="shared" si="0"/>
        <v>49500000</v>
      </c>
      <c r="N16" s="2">
        <v>42563</v>
      </c>
      <c r="O16" s="1" t="s">
        <v>170</v>
      </c>
      <c r="P16" s="1"/>
      <c r="Q16" s="1" t="s">
        <v>47</v>
      </c>
      <c r="R16" s="31" t="s">
        <v>23</v>
      </c>
      <c r="S16" s="31">
        <v>2</v>
      </c>
      <c r="T16" s="16">
        <v>20000</v>
      </c>
      <c r="U16" s="16"/>
      <c r="V16" s="16">
        <v>3690</v>
      </c>
      <c r="W16" s="16">
        <f t="shared" si="1"/>
        <v>73800000</v>
      </c>
      <c r="X16" s="1"/>
      <c r="Y16" s="1"/>
    </row>
    <row r="17" spans="2:25">
      <c r="B17">
        <v>1</v>
      </c>
      <c r="C17" s="2">
        <v>42559</v>
      </c>
      <c r="D17" s="1" t="s">
        <v>56</v>
      </c>
      <c r="E17" s="1"/>
      <c r="F17" s="1" t="s">
        <v>47</v>
      </c>
      <c r="G17" s="31" t="s">
        <v>23</v>
      </c>
      <c r="H17" s="5">
        <v>5000</v>
      </c>
      <c r="I17" s="5">
        <v>3690</v>
      </c>
      <c r="J17" s="5">
        <f t="shared" si="0"/>
        <v>18450000</v>
      </c>
      <c r="N17" s="2">
        <v>42564</v>
      </c>
      <c r="O17" s="1" t="s">
        <v>181</v>
      </c>
      <c r="P17" s="1"/>
      <c r="Q17" s="1" t="s">
        <v>47</v>
      </c>
      <c r="R17" s="31" t="s">
        <v>23</v>
      </c>
      <c r="S17" s="31">
        <v>2</v>
      </c>
      <c r="T17" s="16">
        <v>30000</v>
      </c>
      <c r="U17" s="16">
        <f>T17+T16+T15+T14+T13+T11+T12</f>
        <v>94400</v>
      </c>
      <c r="V17" s="16">
        <v>3880</v>
      </c>
      <c r="W17" s="16">
        <f>T17*V17</f>
        <v>116400000</v>
      </c>
      <c r="X17" s="1" t="str">
        <f>R17</f>
        <v>Diesel Tipo III</v>
      </c>
      <c r="Y17" s="21">
        <f>W17+W16+W15+W14+W13+W12+W11</f>
        <v>354036000</v>
      </c>
    </row>
    <row r="18" spans="2:25">
      <c r="B18">
        <v>1</v>
      </c>
      <c r="C18" s="2">
        <v>42562</v>
      </c>
      <c r="D18" s="1" t="s">
        <v>158</v>
      </c>
      <c r="E18" s="1"/>
      <c r="F18" s="1" t="s">
        <v>47</v>
      </c>
      <c r="G18" s="37" t="s">
        <v>24</v>
      </c>
      <c r="H18" s="16">
        <v>26700</v>
      </c>
      <c r="I18" s="16">
        <v>3730</v>
      </c>
      <c r="J18" s="16">
        <f t="shared" si="0"/>
        <v>99591000</v>
      </c>
      <c r="N18" s="2">
        <v>42552</v>
      </c>
      <c r="O18" s="3" t="s">
        <v>20</v>
      </c>
      <c r="P18" s="1"/>
      <c r="Q18" s="1" t="s">
        <v>47</v>
      </c>
      <c r="R18" s="31" t="s">
        <v>24</v>
      </c>
      <c r="S18" s="31">
        <v>4</v>
      </c>
      <c r="T18" s="5">
        <v>21000</v>
      </c>
      <c r="U18" s="5"/>
      <c r="V18" s="5">
        <v>3730</v>
      </c>
      <c r="W18" s="5">
        <f t="shared" si="1"/>
        <v>78330000</v>
      </c>
      <c r="X18" s="1"/>
      <c r="Y18" s="1"/>
    </row>
    <row r="19" spans="2:25">
      <c r="B19">
        <v>1</v>
      </c>
      <c r="C19" s="2">
        <v>42562</v>
      </c>
      <c r="D19" s="1" t="s">
        <v>158</v>
      </c>
      <c r="E19" s="1"/>
      <c r="F19" s="1" t="s">
        <v>47</v>
      </c>
      <c r="G19" s="37" t="s">
        <v>43</v>
      </c>
      <c r="H19" s="16">
        <v>11000</v>
      </c>
      <c r="I19" s="16">
        <v>3300</v>
      </c>
      <c r="J19" s="16">
        <f t="shared" si="0"/>
        <v>36300000</v>
      </c>
      <c r="N19" s="2">
        <v>42556</v>
      </c>
      <c r="O19" s="1" t="s">
        <v>46</v>
      </c>
      <c r="P19" s="1"/>
      <c r="Q19" s="1" t="s">
        <v>47</v>
      </c>
      <c r="R19" s="31" t="s">
        <v>24</v>
      </c>
      <c r="S19" s="31">
        <v>4</v>
      </c>
      <c r="T19" s="5">
        <v>26700</v>
      </c>
      <c r="U19" s="5"/>
      <c r="V19" s="5">
        <v>3730</v>
      </c>
      <c r="W19" s="5">
        <f t="shared" si="1"/>
        <v>99591000</v>
      </c>
      <c r="X19" s="1"/>
      <c r="Y19" s="1"/>
    </row>
    <row r="20" spans="2:25">
      <c r="B20">
        <v>1</v>
      </c>
      <c r="C20" s="2">
        <v>42562</v>
      </c>
      <c r="D20" s="1" t="s">
        <v>158</v>
      </c>
      <c r="E20" s="1"/>
      <c r="F20" s="1" t="s">
        <v>47</v>
      </c>
      <c r="G20" s="37" t="s">
        <v>159</v>
      </c>
      <c r="H20" s="16">
        <v>9700</v>
      </c>
      <c r="I20" s="16">
        <v>4250</v>
      </c>
      <c r="J20" s="16">
        <f t="shared" si="0"/>
        <v>41225000</v>
      </c>
      <c r="N20" s="2">
        <v>42557</v>
      </c>
      <c r="O20" s="1" t="s">
        <v>42</v>
      </c>
      <c r="P20" s="1"/>
      <c r="Q20" s="1" t="s">
        <v>47</v>
      </c>
      <c r="R20" s="31" t="s">
        <v>24</v>
      </c>
      <c r="S20" s="31">
        <v>4</v>
      </c>
      <c r="T20" s="5">
        <v>21000</v>
      </c>
      <c r="U20" s="5"/>
      <c r="V20" s="5">
        <v>3730</v>
      </c>
      <c r="W20" s="5">
        <f t="shared" si="1"/>
        <v>78330000</v>
      </c>
      <c r="X20" s="1"/>
      <c r="Y20" s="1"/>
    </row>
    <row r="21" spans="2:25">
      <c r="B21">
        <v>1</v>
      </c>
      <c r="C21" s="2">
        <v>42562</v>
      </c>
      <c r="D21" s="1" t="s">
        <v>158</v>
      </c>
      <c r="E21" s="1"/>
      <c r="F21" s="1" t="s">
        <v>47</v>
      </c>
      <c r="G21" s="31" t="s">
        <v>23</v>
      </c>
      <c r="H21" s="16">
        <v>5000</v>
      </c>
      <c r="I21" s="16">
        <v>3690</v>
      </c>
      <c r="J21" s="16">
        <f t="shared" si="0"/>
        <v>18450000</v>
      </c>
      <c r="N21" s="2">
        <v>42559</v>
      </c>
      <c r="O21" s="1" t="s">
        <v>56</v>
      </c>
      <c r="P21" s="1"/>
      <c r="Q21" s="1" t="s">
        <v>47</v>
      </c>
      <c r="R21" s="31" t="s">
        <v>24</v>
      </c>
      <c r="S21" s="31">
        <v>4</v>
      </c>
      <c r="T21" s="5">
        <v>15300</v>
      </c>
      <c r="U21" s="5"/>
      <c r="V21" s="5">
        <v>3730</v>
      </c>
      <c r="W21" s="5">
        <f t="shared" si="1"/>
        <v>57069000</v>
      </c>
      <c r="X21" s="1"/>
      <c r="Y21" s="1"/>
    </row>
    <row r="22" spans="2:25">
      <c r="B22">
        <v>1</v>
      </c>
      <c r="C22" s="2">
        <v>42563</v>
      </c>
      <c r="D22" s="1" t="s">
        <v>170</v>
      </c>
      <c r="E22" s="1"/>
      <c r="F22" s="1" t="s">
        <v>47</v>
      </c>
      <c r="G22" s="31" t="s">
        <v>23</v>
      </c>
      <c r="H22" s="16">
        <v>20000</v>
      </c>
      <c r="I22" s="16">
        <v>3690</v>
      </c>
      <c r="J22" s="16">
        <f t="shared" si="0"/>
        <v>73800000</v>
      </c>
      <c r="N22" s="2">
        <v>42562</v>
      </c>
      <c r="O22" s="1" t="s">
        <v>158</v>
      </c>
      <c r="P22" s="1"/>
      <c r="Q22" s="1" t="s">
        <v>47</v>
      </c>
      <c r="R22" s="37" t="s">
        <v>24</v>
      </c>
      <c r="S22" s="37">
        <v>4</v>
      </c>
      <c r="T22" s="16">
        <v>26700</v>
      </c>
      <c r="U22" s="16"/>
      <c r="V22" s="16">
        <v>3730</v>
      </c>
      <c r="W22" s="16">
        <f t="shared" si="1"/>
        <v>99591000</v>
      </c>
      <c r="X22" s="1"/>
      <c r="Y22" s="1"/>
    </row>
    <row r="23" spans="2:25">
      <c r="B23">
        <v>1</v>
      </c>
      <c r="C23" s="2">
        <v>42563</v>
      </c>
      <c r="D23" s="1" t="s">
        <v>170</v>
      </c>
      <c r="E23" s="1"/>
      <c r="F23" s="1" t="s">
        <v>47</v>
      </c>
      <c r="G23" s="37" t="s">
        <v>24</v>
      </c>
      <c r="H23" s="16">
        <v>50000</v>
      </c>
      <c r="I23" s="16">
        <v>3730</v>
      </c>
      <c r="J23" s="16">
        <f t="shared" si="0"/>
        <v>186500000</v>
      </c>
      <c r="N23" s="2">
        <v>42563</v>
      </c>
      <c r="O23" s="1" t="s">
        <v>170</v>
      </c>
      <c r="P23" s="1"/>
      <c r="Q23" s="1" t="s">
        <v>47</v>
      </c>
      <c r="R23" s="37" t="s">
        <v>24</v>
      </c>
      <c r="S23" s="37">
        <v>4</v>
      </c>
      <c r="T23" s="16">
        <v>50000</v>
      </c>
      <c r="U23" s="16"/>
      <c r="V23" s="16">
        <v>3730</v>
      </c>
      <c r="W23" s="16">
        <f t="shared" si="1"/>
        <v>186500000</v>
      </c>
      <c r="X23" s="1"/>
      <c r="Y23" s="1"/>
    </row>
    <row r="24" spans="2:25">
      <c r="B24">
        <v>1</v>
      </c>
      <c r="C24" s="2">
        <v>42564</v>
      </c>
      <c r="D24" s="1" t="s">
        <v>181</v>
      </c>
      <c r="E24" s="1"/>
      <c r="F24" s="1" t="s">
        <v>47</v>
      </c>
      <c r="G24" s="31" t="s">
        <v>23</v>
      </c>
      <c r="H24" s="16">
        <v>30000</v>
      </c>
      <c r="I24" s="16">
        <v>3880</v>
      </c>
      <c r="J24" s="16">
        <f t="shared" si="0"/>
        <v>116400000</v>
      </c>
      <c r="N24" s="2">
        <v>42564</v>
      </c>
      <c r="O24" s="1" t="s">
        <v>181</v>
      </c>
      <c r="P24" s="1"/>
      <c r="Q24" s="1" t="s">
        <v>47</v>
      </c>
      <c r="R24" s="31" t="s">
        <v>24</v>
      </c>
      <c r="S24" s="31">
        <v>4</v>
      </c>
      <c r="T24" s="16">
        <v>5000</v>
      </c>
      <c r="U24" s="16">
        <f>T24+T23+T22+T21+T20+T19+T18</f>
        <v>165700</v>
      </c>
      <c r="V24" s="16">
        <v>3830</v>
      </c>
      <c r="W24" s="16">
        <f t="shared" si="1"/>
        <v>19150000</v>
      </c>
      <c r="X24" s="1" t="str">
        <f>R24</f>
        <v xml:space="preserve">Nafta Especial </v>
      </c>
      <c r="Y24" s="21">
        <f>W24+W23+W22+W21+W20+W19+W18</f>
        <v>618561000</v>
      </c>
    </row>
    <row r="25" spans="2:25">
      <c r="B25">
        <v>1</v>
      </c>
      <c r="C25" s="2">
        <v>42564</v>
      </c>
      <c r="D25" s="1" t="s">
        <v>181</v>
      </c>
      <c r="E25" s="1"/>
      <c r="F25" s="1" t="s">
        <v>47</v>
      </c>
      <c r="G25" s="37" t="s">
        <v>43</v>
      </c>
      <c r="H25" s="16">
        <v>10300</v>
      </c>
      <c r="I25" s="16">
        <v>3480</v>
      </c>
      <c r="J25" s="16">
        <f t="shared" si="0"/>
        <v>35844000</v>
      </c>
      <c r="N25" s="2">
        <v>42562</v>
      </c>
      <c r="O25" s="1" t="s">
        <v>158</v>
      </c>
      <c r="P25" s="1"/>
      <c r="Q25" s="1" t="s">
        <v>47</v>
      </c>
      <c r="R25" s="37" t="s">
        <v>159</v>
      </c>
      <c r="S25" s="37">
        <v>5</v>
      </c>
      <c r="T25" s="16">
        <v>9700</v>
      </c>
      <c r="U25" s="16">
        <f>T25</f>
        <v>9700</v>
      </c>
      <c r="V25" s="16">
        <v>4250</v>
      </c>
      <c r="W25" s="16">
        <f t="shared" si="1"/>
        <v>41225000</v>
      </c>
      <c r="X25" s="1" t="str">
        <f>R25</f>
        <v>Nafta Super</v>
      </c>
      <c r="Y25" s="21">
        <f>W25</f>
        <v>41225000</v>
      </c>
    </row>
    <row r="26" spans="2:25">
      <c r="B26">
        <v>1</v>
      </c>
      <c r="C26" s="2">
        <v>42564</v>
      </c>
      <c r="D26" s="1" t="s">
        <v>181</v>
      </c>
      <c r="E26" s="1"/>
      <c r="F26" s="1" t="s">
        <v>47</v>
      </c>
      <c r="G26" s="31" t="s">
        <v>24</v>
      </c>
      <c r="H26" s="16">
        <v>5000</v>
      </c>
      <c r="I26" s="16">
        <v>3830</v>
      </c>
      <c r="J26" s="16">
        <f t="shared" si="0"/>
        <v>19150000</v>
      </c>
      <c r="N26" s="2">
        <v>42559</v>
      </c>
      <c r="O26" s="1" t="s">
        <v>56</v>
      </c>
      <c r="P26" s="1"/>
      <c r="Q26" s="1" t="s">
        <v>47</v>
      </c>
      <c r="R26" s="31" t="s">
        <v>57</v>
      </c>
      <c r="S26" s="31">
        <v>7</v>
      </c>
      <c r="T26" s="5">
        <v>5000</v>
      </c>
      <c r="U26" s="5">
        <f>T26</f>
        <v>5000</v>
      </c>
      <c r="V26" s="5">
        <v>4000</v>
      </c>
      <c r="W26" s="5">
        <f t="shared" si="1"/>
        <v>20000000</v>
      </c>
      <c r="X26" s="1" t="str">
        <f>R26</f>
        <v>Diesel Tipo I - Premium</v>
      </c>
      <c r="Y26" s="21">
        <f>W26</f>
        <v>20000000</v>
      </c>
    </row>
    <row r="27" spans="2:25">
      <c r="H27" s="21">
        <f>SUM(H7:H26)</f>
        <v>317100</v>
      </c>
      <c r="I27" s="21"/>
      <c r="J27" s="21">
        <f>SUM(J7:J26)</f>
        <v>1175266000</v>
      </c>
      <c r="T27" s="21">
        <f>SUM(T7:T26)</f>
        <v>317100</v>
      </c>
      <c r="U27" s="21">
        <f>SUM(U7:U26)</f>
        <v>317100</v>
      </c>
      <c r="V27" s="21"/>
      <c r="W27" s="21">
        <f>SUM(W7:W26)</f>
        <v>1175266000</v>
      </c>
      <c r="X27" s="1"/>
      <c r="Y27" s="21">
        <f>SUM(Y7:Y26)</f>
        <v>1175266000</v>
      </c>
    </row>
    <row r="35" spans="3:12">
      <c r="C35" s="27" t="s">
        <v>1</v>
      </c>
      <c r="D35" s="27" t="s">
        <v>2</v>
      </c>
      <c r="E35" s="27" t="s">
        <v>21</v>
      </c>
      <c r="F35" s="27" t="s">
        <v>4</v>
      </c>
      <c r="G35" s="27" t="s">
        <v>5</v>
      </c>
      <c r="H35" s="27" t="s">
        <v>6</v>
      </c>
      <c r="I35" s="27" t="s">
        <v>7</v>
      </c>
      <c r="J35" s="27" t="s">
        <v>8</v>
      </c>
      <c r="K35" s="33" t="s">
        <v>510</v>
      </c>
      <c r="L35" s="33" t="s">
        <v>519</v>
      </c>
    </row>
    <row r="36" spans="3:12">
      <c r="C36" s="2">
        <v>42552</v>
      </c>
      <c r="D36" s="3" t="s">
        <v>20</v>
      </c>
      <c r="E36" s="1"/>
      <c r="F36" s="1" t="s">
        <v>47</v>
      </c>
      <c r="G36" s="31" t="s">
        <v>23</v>
      </c>
      <c r="H36" s="5">
        <v>14700</v>
      </c>
      <c r="I36" s="5">
        <v>3690</v>
      </c>
      <c r="J36" s="5">
        <f t="shared" ref="J36:J55" si="2">H36*I36</f>
        <v>54243000</v>
      </c>
      <c r="K36" s="1"/>
      <c r="L36" s="1"/>
    </row>
    <row r="37" spans="3:12">
      <c r="C37" s="2">
        <v>42552</v>
      </c>
      <c r="D37" s="3" t="s">
        <v>20</v>
      </c>
      <c r="E37" s="1"/>
      <c r="F37" s="1" t="s">
        <v>47</v>
      </c>
      <c r="G37" s="31" t="s">
        <v>24</v>
      </c>
      <c r="H37" s="5">
        <v>21000</v>
      </c>
      <c r="I37" s="5">
        <v>3730</v>
      </c>
      <c r="J37" s="5">
        <f t="shared" si="2"/>
        <v>78330000</v>
      </c>
      <c r="K37" s="1">
        <v>1</v>
      </c>
      <c r="L37" s="21">
        <f>J37+J36</f>
        <v>132573000</v>
      </c>
    </row>
    <row r="38" spans="3:12">
      <c r="C38" s="2">
        <v>42556</v>
      </c>
      <c r="D38" s="1" t="s">
        <v>46</v>
      </c>
      <c r="E38" s="1"/>
      <c r="F38" s="1" t="s">
        <v>47</v>
      </c>
      <c r="G38" s="31" t="s">
        <v>23</v>
      </c>
      <c r="H38" s="5">
        <v>15000</v>
      </c>
      <c r="I38" s="5">
        <v>3690</v>
      </c>
      <c r="J38" s="5">
        <f t="shared" si="2"/>
        <v>55350000</v>
      </c>
      <c r="K38" s="1"/>
      <c r="L38" s="1"/>
    </row>
    <row r="39" spans="3:12">
      <c r="C39" s="2">
        <v>42556</v>
      </c>
      <c r="D39" s="1" t="s">
        <v>46</v>
      </c>
      <c r="E39" s="1"/>
      <c r="F39" s="1" t="s">
        <v>47</v>
      </c>
      <c r="G39" s="31" t="s">
        <v>24</v>
      </c>
      <c r="H39" s="5">
        <v>26700</v>
      </c>
      <c r="I39" s="5">
        <v>3730</v>
      </c>
      <c r="J39" s="5">
        <f t="shared" si="2"/>
        <v>99591000</v>
      </c>
      <c r="K39" s="1">
        <v>5</v>
      </c>
      <c r="L39" s="21">
        <f>J39+J38</f>
        <v>154941000</v>
      </c>
    </row>
    <row r="40" spans="3:12">
      <c r="C40" s="2">
        <v>42557</v>
      </c>
      <c r="D40" s="1" t="s">
        <v>42</v>
      </c>
      <c r="E40" s="1"/>
      <c r="F40" s="1" t="s">
        <v>47</v>
      </c>
      <c r="G40" s="31" t="s">
        <v>23</v>
      </c>
      <c r="H40" s="5">
        <v>4700</v>
      </c>
      <c r="I40" s="5">
        <v>3690</v>
      </c>
      <c r="J40" s="5">
        <f t="shared" si="2"/>
        <v>17343000</v>
      </c>
      <c r="K40" s="1"/>
      <c r="L40" s="1"/>
    </row>
    <row r="41" spans="3:12">
      <c r="C41" s="2">
        <v>42557</v>
      </c>
      <c r="D41" s="1" t="s">
        <v>42</v>
      </c>
      <c r="E41" s="1"/>
      <c r="F41" s="1" t="s">
        <v>47</v>
      </c>
      <c r="G41" s="31" t="s">
        <v>24</v>
      </c>
      <c r="H41" s="5">
        <v>21000</v>
      </c>
      <c r="I41" s="5">
        <v>3730</v>
      </c>
      <c r="J41" s="5">
        <f t="shared" si="2"/>
        <v>78330000</v>
      </c>
      <c r="K41" s="1"/>
      <c r="L41" s="1"/>
    </row>
    <row r="42" spans="3:12">
      <c r="C42" s="2">
        <v>42557</v>
      </c>
      <c r="D42" s="1" t="s">
        <v>42</v>
      </c>
      <c r="E42" s="1"/>
      <c r="F42" s="1" t="s">
        <v>47</v>
      </c>
      <c r="G42" s="31" t="s">
        <v>43</v>
      </c>
      <c r="H42" s="5">
        <v>6000</v>
      </c>
      <c r="I42" s="5">
        <v>3300</v>
      </c>
      <c r="J42" s="5">
        <f t="shared" si="2"/>
        <v>19800000</v>
      </c>
      <c r="K42" s="1">
        <v>6</v>
      </c>
      <c r="L42" s="21">
        <f>J42+J41+J40</f>
        <v>115473000</v>
      </c>
    </row>
    <row r="43" spans="3:12">
      <c r="C43" s="2">
        <v>42559</v>
      </c>
      <c r="D43" s="1" t="s">
        <v>56</v>
      </c>
      <c r="E43" s="1"/>
      <c r="F43" s="1" t="s">
        <v>47</v>
      </c>
      <c r="G43" s="31" t="s">
        <v>57</v>
      </c>
      <c r="H43" s="5">
        <v>5000</v>
      </c>
      <c r="I43" s="5">
        <v>4000</v>
      </c>
      <c r="J43" s="5">
        <f t="shared" si="2"/>
        <v>20000000</v>
      </c>
      <c r="K43" s="1"/>
      <c r="L43" s="1"/>
    </row>
    <row r="44" spans="3:12">
      <c r="C44" s="2">
        <v>42559</v>
      </c>
      <c r="D44" s="1" t="s">
        <v>56</v>
      </c>
      <c r="E44" s="1"/>
      <c r="F44" s="1" t="s">
        <v>47</v>
      </c>
      <c r="G44" s="31" t="s">
        <v>24</v>
      </c>
      <c r="H44" s="5">
        <v>15300</v>
      </c>
      <c r="I44" s="5">
        <v>3730</v>
      </c>
      <c r="J44" s="5">
        <f t="shared" si="2"/>
        <v>57069000</v>
      </c>
      <c r="K44" s="1"/>
      <c r="L44" s="1"/>
    </row>
    <row r="45" spans="3:12">
      <c r="C45" s="2">
        <v>42559</v>
      </c>
      <c r="D45" s="1" t="s">
        <v>56</v>
      </c>
      <c r="E45" s="1"/>
      <c r="F45" s="1" t="s">
        <v>47</v>
      </c>
      <c r="G45" s="31" t="s">
        <v>43</v>
      </c>
      <c r="H45" s="5">
        <v>15000</v>
      </c>
      <c r="I45" s="5">
        <v>3300</v>
      </c>
      <c r="J45" s="5">
        <f t="shared" si="2"/>
        <v>49500000</v>
      </c>
      <c r="K45" s="1"/>
      <c r="L45" s="1"/>
    </row>
    <row r="46" spans="3:12">
      <c r="C46" s="2">
        <v>42559</v>
      </c>
      <c r="D46" s="1" t="s">
        <v>56</v>
      </c>
      <c r="E46" s="1"/>
      <c r="F46" s="1" t="s">
        <v>47</v>
      </c>
      <c r="G46" s="31" t="s">
        <v>23</v>
      </c>
      <c r="H46" s="5">
        <v>5000</v>
      </c>
      <c r="I46" s="5">
        <v>3690</v>
      </c>
      <c r="J46" s="5">
        <f t="shared" si="2"/>
        <v>18450000</v>
      </c>
      <c r="K46" s="1">
        <v>8</v>
      </c>
      <c r="L46" s="21">
        <f>J46+J45+J44+J43</f>
        <v>145019000</v>
      </c>
    </row>
    <row r="47" spans="3:12">
      <c r="C47" s="2">
        <v>42562</v>
      </c>
      <c r="D47" s="1" t="s">
        <v>158</v>
      </c>
      <c r="E47" s="1"/>
      <c r="F47" s="1" t="s">
        <v>47</v>
      </c>
      <c r="G47" s="37" t="s">
        <v>24</v>
      </c>
      <c r="H47" s="16">
        <v>26700</v>
      </c>
      <c r="I47" s="16">
        <v>3730</v>
      </c>
      <c r="J47" s="16">
        <f t="shared" si="2"/>
        <v>99591000</v>
      </c>
      <c r="K47" s="1"/>
      <c r="L47" s="1"/>
    </row>
    <row r="48" spans="3:12">
      <c r="C48" s="2">
        <v>42562</v>
      </c>
      <c r="D48" s="1" t="s">
        <v>158</v>
      </c>
      <c r="E48" s="1"/>
      <c r="F48" s="1" t="s">
        <v>47</v>
      </c>
      <c r="G48" s="37" t="s">
        <v>43</v>
      </c>
      <c r="H48" s="16">
        <v>11000</v>
      </c>
      <c r="I48" s="16">
        <v>3300</v>
      </c>
      <c r="J48" s="16">
        <f t="shared" si="2"/>
        <v>36300000</v>
      </c>
      <c r="K48" s="1"/>
      <c r="L48" s="1"/>
    </row>
    <row r="49" spans="3:12">
      <c r="C49" s="2">
        <v>42562</v>
      </c>
      <c r="D49" s="1" t="s">
        <v>158</v>
      </c>
      <c r="E49" s="1"/>
      <c r="F49" s="1" t="s">
        <v>47</v>
      </c>
      <c r="G49" s="37" t="s">
        <v>159</v>
      </c>
      <c r="H49" s="16">
        <v>9700</v>
      </c>
      <c r="I49" s="16">
        <v>4250</v>
      </c>
      <c r="J49" s="16">
        <f t="shared" si="2"/>
        <v>41225000</v>
      </c>
      <c r="K49" s="1"/>
      <c r="L49" s="1"/>
    </row>
    <row r="50" spans="3:12">
      <c r="C50" s="2">
        <v>42562</v>
      </c>
      <c r="D50" s="1" t="s">
        <v>158</v>
      </c>
      <c r="E50" s="1"/>
      <c r="F50" s="1" t="s">
        <v>47</v>
      </c>
      <c r="G50" s="31" t="s">
        <v>23</v>
      </c>
      <c r="H50" s="16">
        <v>5000</v>
      </c>
      <c r="I50" s="16">
        <v>3690</v>
      </c>
      <c r="J50" s="16">
        <f t="shared" si="2"/>
        <v>18450000</v>
      </c>
      <c r="K50" s="1">
        <v>11</v>
      </c>
      <c r="L50" s="21">
        <f>J50+J49+J48+J47</f>
        <v>195566000</v>
      </c>
    </row>
    <row r="51" spans="3:12">
      <c r="C51" s="2">
        <v>42563</v>
      </c>
      <c r="D51" s="1" t="s">
        <v>170</v>
      </c>
      <c r="E51" s="1"/>
      <c r="F51" s="1" t="s">
        <v>47</v>
      </c>
      <c r="G51" s="31" t="s">
        <v>23</v>
      </c>
      <c r="H51" s="16">
        <v>20000</v>
      </c>
      <c r="I51" s="16">
        <v>3690</v>
      </c>
      <c r="J51" s="16">
        <f t="shared" si="2"/>
        <v>73800000</v>
      </c>
      <c r="K51" s="1"/>
      <c r="L51" s="1"/>
    </row>
    <row r="52" spans="3:12">
      <c r="C52" s="2">
        <v>42563</v>
      </c>
      <c r="D52" s="1" t="s">
        <v>170</v>
      </c>
      <c r="E52" s="1"/>
      <c r="F52" s="1" t="s">
        <v>47</v>
      </c>
      <c r="G52" s="37" t="s">
        <v>24</v>
      </c>
      <c r="H52" s="16">
        <v>50000</v>
      </c>
      <c r="I52" s="16">
        <v>3730</v>
      </c>
      <c r="J52" s="16">
        <f t="shared" si="2"/>
        <v>186500000</v>
      </c>
      <c r="K52" s="1">
        <v>12</v>
      </c>
      <c r="L52" s="21">
        <f>J52+J51</f>
        <v>260300000</v>
      </c>
    </row>
    <row r="53" spans="3:12">
      <c r="C53" s="2">
        <v>42564</v>
      </c>
      <c r="D53" s="1" t="s">
        <v>181</v>
      </c>
      <c r="E53" s="1"/>
      <c r="F53" s="1" t="s">
        <v>47</v>
      </c>
      <c r="G53" s="31" t="s">
        <v>23</v>
      </c>
      <c r="H53" s="16">
        <v>30000</v>
      </c>
      <c r="I53" s="16">
        <v>3880</v>
      </c>
      <c r="J53" s="16">
        <f t="shared" si="2"/>
        <v>116400000</v>
      </c>
      <c r="K53" s="1"/>
      <c r="L53" s="1"/>
    </row>
    <row r="54" spans="3:12">
      <c r="C54" s="2">
        <v>42564</v>
      </c>
      <c r="D54" s="1" t="s">
        <v>181</v>
      </c>
      <c r="E54" s="1"/>
      <c r="F54" s="1" t="s">
        <v>47</v>
      </c>
      <c r="G54" s="37" t="s">
        <v>43</v>
      </c>
      <c r="H54" s="16">
        <v>10300</v>
      </c>
      <c r="I54" s="16">
        <v>3480</v>
      </c>
      <c r="J54" s="16">
        <f t="shared" si="2"/>
        <v>35844000</v>
      </c>
      <c r="K54" s="1"/>
      <c r="L54" s="1"/>
    </row>
    <row r="55" spans="3:12">
      <c r="C55" s="2">
        <v>42564</v>
      </c>
      <c r="D55" s="1" t="s">
        <v>181</v>
      </c>
      <c r="E55" s="1"/>
      <c r="F55" s="1" t="s">
        <v>47</v>
      </c>
      <c r="G55" s="31" t="s">
        <v>24</v>
      </c>
      <c r="H55" s="16">
        <v>5000</v>
      </c>
      <c r="I55" s="16">
        <v>3830</v>
      </c>
      <c r="J55" s="16">
        <f t="shared" si="2"/>
        <v>19150000</v>
      </c>
      <c r="K55" s="1">
        <v>13</v>
      </c>
      <c r="L55" s="21">
        <f>J55+J54+J53</f>
        <v>171394000</v>
      </c>
    </row>
    <row r="56" spans="3:12">
      <c r="H56" s="21">
        <f>SUM(H36:H55)</f>
        <v>317100</v>
      </c>
      <c r="I56" s="21"/>
      <c r="J56" s="21">
        <f>SUM(J36:J55)</f>
        <v>1175266000</v>
      </c>
      <c r="K56" s="1"/>
      <c r="L56" s="21">
        <f>SUM(L36:L55)</f>
        <v>1175266000</v>
      </c>
    </row>
  </sheetData>
  <sortState ref="N7:W26">
    <sortCondition ref="S7:S26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4:Y71"/>
  <sheetViews>
    <sheetView topLeftCell="R7" workbookViewId="0">
      <selection activeCell="Z11" sqref="Z11:AB15"/>
    </sheetView>
  </sheetViews>
  <sheetFormatPr baseColWidth="10" defaultRowHeight="15"/>
  <cols>
    <col min="3" max="3" width="9" bestFit="1" customWidth="1"/>
    <col min="4" max="4" width="10.42578125" bestFit="1" customWidth="1"/>
    <col min="5" max="5" width="6.28515625" bestFit="1" customWidth="1"/>
    <col min="6" max="6" width="6.85546875" bestFit="1" customWidth="1"/>
    <col min="7" max="7" width="23" bestFit="1" customWidth="1"/>
    <col min="8" max="8" width="8.7109375" bestFit="1" customWidth="1"/>
    <col min="9" max="9" width="7.42578125" bestFit="1" customWidth="1"/>
    <col min="10" max="10" width="12.5703125" bestFit="1" customWidth="1"/>
    <col min="11" max="11" width="4.28515625" bestFit="1" customWidth="1"/>
    <col min="12" max="12" width="12.5703125" bestFit="1" customWidth="1"/>
    <col min="14" max="14" width="9" bestFit="1" customWidth="1"/>
    <col min="15" max="15" width="10.42578125" bestFit="1" customWidth="1"/>
    <col min="16" max="16" width="6.28515625" bestFit="1" customWidth="1"/>
    <col min="17" max="17" width="6.85546875" bestFit="1" customWidth="1"/>
    <col min="18" max="18" width="23" bestFit="1" customWidth="1"/>
    <col min="19" max="19" width="5.5703125" bestFit="1" customWidth="1"/>
    <col min="20" max="20" width="8.7109375" bestFit="1" customWidth="1"/>
    <col min="21" max="21" width="8.7109375" customWidth="1"/>
    <col min="22" max="22" width="5.7109375" bestFit="1" customWidth="1"/>
    <col min="23" max="23" width="12.5703125" bestFit="1" customWidth="1"/>
    <col min="24" max="24" width="23" bestFit="1" customWidth="1"/>
    <col min="25" max="25" width="12.5703125" bestFit="1" customWidth="1"/>
  </cols>
  <sheetData>
    <row r="4" spans="2:25" ht="21">
      <c r="C4" s="73" t="s">
        <v>67</v>
      </c>
      <c r="D4" s="73"/>
      <c r="E4" s="73"/>
      <c r="F4" s="73"/>
      <c r="G4" s="73"/>
      <c r="H4" s="73"/>
      <c r="I4" s="73"/>
      <c r="J4" s="73"/>
    </row>
    <row r="6" spans="2:25">
      <c r="C6" s="27" t="s">
        <v>1</v>
      </c>
      <c r="D6" s="27" t="s">
        <v>2</v>
      </c>
      <c r="E6" s="27" t="s">
        <v>21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21</v>
      </c>
      <c r="Q6" s="27" t="s">
        <v>4</v>
      </c>
      <c r="R6" s="27" t="s">
        <v>5</v>
      </c>
      <c r="S6" s="27" t="s">
        <v>518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517</v>
      </c>
      <c r="Y6" s="33" t="s">
        <v>514</v>
      </c>
    </row>
    <row r="7" spans="2:25">
      <c r="B7">
        <v>2</v>
      </c>
      <c r="C7" s="2">
        <v>42560</v>
      </c>
      <c r="D7" s="1" t="s">
        <v>66</v>
      </c>
      <c r="E7" s="1"/>
      <c r="F7" s="1" t="s">
        <v>67</v>
      </c>
      <c r="G7" s="31" t="s">
        <v>68</v>
      </c>
      <c r="H7" s="5">
        <v>244600</v>
      </c>
      <c r="I7" s="5">
        <v>3330</v>
      </c>
      <c r="J7" s="5">
        <f t="shared" ref="J7:J33" si="0">H7*I7</f>
        <v>814518000</v>
      </c>
      <c r="N7" s="2">
        <v>42560</v>
      </c>
      <c r="O7" s="1" t="s">
        <v>66</v>
      </c>
      <c r="P7" s="1"/>
      <c r="Q7" s="1" t="s">
        <v>67</v>
      </c>
      <c r="R7" s="31" t="s">
        <v>68</v>
      </c>
      <c r="S7" s="31">
        <v>1</v>
      </c>
      <c r="T7" s="5">
        <v>244600</v>
      </c>
      <c r="U7" s="5"/>
      <c r="V7" s="5">
        <v>3330</v>
      </c>
      <c r="W7" s="5">
        <f t="shared" ref="W7:W33" si="1">T7*V7</f>
        <v>814518000</v>
      </c>
      <c r="X7" s="1"/>
      <c r="Y7" s="1"/>
    </row>
    <row r="8" spans="2:25">
      <c r="B8">
        <v>2</v>
      </c>
      <c r="C8" s="2">
        <v>42560</v>
      </c>
      <c r="D8" s="1" t="s">
        <v>66</v>
      </c>
      <c r="E8" s="1"/>
      <c r="F8" s="1" t="s">
        <v>67</v>
      </c>
      <c r="G8" s="31" t="s">
        <v>69</v>
      </c>
      <c r="H8" s="5">
        <v>45900</v>
      </c>
      <c r="I8" s="5">
        <v>3885</v>
      </c>
      <c r="J8" s="5">
        <f t="shared" si="0"/>
        <v>178321500</v>
      </c>
      <c r="N8" s="2">
        <v>42567</v>
      </c>
      <c r="O8" s="2" t="s">
        <v>193</v>
      </c>
      <c r="P8" s="2"/>
      <c r="Q8" s="2" t="s">
        <v>67</v>
      </c>
      <c r="R8" s="38" t="s">
        <v>68</v>
      </c>
      <c r="S8" s="39">
        <v>1</v>
      </c>
      <c r="T8" s="16">
        <v>126700</v>
      </c>
      <c r="U8" s="16"/>
      <c r="V8" s="16">
        <v>3330</v>
      </c>
      <c r="W8" s="16">
        <f t="shared" si="1"/>
        <v>421911000</v>
      </c>
      <c r="X8" s="1"/>
      <c r="Y8" s="1"/>
    </row>
    <row r="9" spans="2:25">
      <c r="B9">
        <v>2</v>
      </c>
      <c r="C9" s="2">
        <v>42560</v>
      </c>
      <c r="D9" s="1" t="s">
        <v>66</v>
      </c>
      <c r="E9" s="1"/>
      <c r="F9" s="1" t="s">
        <v>67</v>
      </c>
      <c r="G9" s="31" t="s">
        <v>70</v>
      </c>
      <c r="H9" s="5">
        <v>5000</v>
      </c>
      <c r="I9" s="5">
        <v>4565</v>
      </c>
      <c r="J9" s="5">
        <f t="shared" si="0"/>
        <v>22825000</v>
      </c>
      <c r="N9" s="2">
        <v>42567</v>
      </c>
      <c r="O9" s="2" t="s">
        <v>223</v>
      </c>
      <c r="P9" s="2"/>
      <c r="Q9" s="2" t="s">
        <v>67</v>
      </c>
      <c r="R9" s="38" t="s">
        <v>68</v>
      </c>
      <c r="S9" s="39">
        <v>1</v>
      </c>
      <c r="T9" s="16">
        <v>34000</v>
      </c>
      <c r="U9" s="16"/>
      <c r="V9" s="16">
        <v>3390</v>
      </c>
      <c r="W9" s="16">
        <f t="shared" si="1"/>
        <v>115260000</v>
      </c>
      <c r="X9" s="1"/>
      <c r="Y9" s="1"/>
    </row>
    <row r="10" spans="2:25">
      <c r="B10">
        <v>2</v>
      </c>
      <c r="C10" s="2">
        <v>42560</v>
      </c>
      <c r="D10" s="1" t="s">
        <v>66</v>
      </c>
      <c r="E10" s="1"/>
      <c r="F10" s="1" t="s">
        <v>67</v>
      </c>
      <c r="G10" s="31" t="s">
        <v>71</v>
      </c>
      <c r="H10" s="21">
        <v>85400</v>
      </c>
      <c r="I10" s="1">
        <v>3540</v>
      </c>
      <c r="J10" s="5">
        <f t="shared" si="0"/>
        <v>302316000</v>
      </c>
      <c r="N10" s="2">
        <v>42574</v>
      </c>
      <c r="O10" s="2" t="s">
        <v>287</v>
      </c>
      <c r="P10" s="2"/>
      <c r="Q10" s="2" t="s">
        <v>67</v>
      </c>
      <c r="R10" s="38" t="s">
        <v>68</v>
      </c>
      <c r="S10" s="39">
        <v>1</v>
      </c>
      <c r="T10" s="16">
        <v>172100</v>
      </c>
      <c r="U10" s="16"/>
      <c r="V10" s="16">
        <v>3390</v>
      </c>
      <c r="W10" s="16">
        <f t="shared" si="1"/>
        <v>583419000</v>
      </c>
      <c r="X10" s="1"/>
      <c r="Y10" s="1"/>
    </row>
    <row r="11" spans="2:25">
      <c r="B11">
        <v>2</v>
      </c>
      <c r="C11" s="2">
        <v>42560</v>
      </c>
      <c r="D11" s="1" t="s">
        <v>115</v>
      </c>
      <c r="E11" s="1"/>
      <c r="F11" s="1" t="s">
        <v>67</v>
      </c>
      <c r="G11" s="37" t="s">
        <v>71</v>
      </c>
      <c r="H11" s="16">
        <v>313300</v>
      </c>
      <c r="I11" s="16">
        <v>3505</v>
      </c>
      <c r="J11" s="16">
        <f t="shared" si="0"/>
        <v>1098116500</v>
      </c>
      <c r="N11" s="2">
        <v>42581</v>
      </c>
      <c r="O11" s="2" t="s">
        <v>385</v>
      </c>
      <c r="P11" s="2"/>
      <c r="Q11" s="2" t="s">
        <v>67</v>
      </c>
      <c r="R11" s="38" t="s">
        <v>68</v>
      </c>
      <c r="S11" s="39">
        <v>1</v>
      </c>
      <c r="T11" s="16">
        <v>275600</v>
      </c>
      <c r="U11" s="16">
        <f>T11+T10+T9+T8+T7</f>
        <v>853000</v>
      </c>
      <c r="V11" s="16">
        <v>3390</v>
      </c>
      <c r="W11" s="16">
        <f t="shared" si="1"/>
        <v>934284000</v>
      </c>
      <c r="X11" s="2" t="str">
        <f>R11</f>
        <v>Nafta Economica TLP 85 Octanos</v>
      </c>
      <c r="Y11" s="21">
        <f>W11+W10+W9+W8+W7</f>
        <v>2869392000</v>
      </c>
    </row>
    <row r="12" spans="2:25">
      <c r="B12">
        <v>2</v>
      </c>
      <c r="C12" s="2">
        <v>42567</v>
      </c>
      <c r="D12" s="2" t="s">
        <v>193</v>
      </c>
      <c r="E12" s="2"/>
      <c r="F12" s="2" t="s">
        <v>67</v>
      </c>
      <c r="G12" s="38" t="s">
        <v>68</v>
      </c>
      <c r="H12" s="16">
        <v>126700</v>
      </c>
      <c r="I12" s="16">
        <v>3330</v>
      </c>
      <c r="J12" s="16">
        <f t="shared" si="0"/>
        <v>421911000</v>
      </c>
      <c r="N12" s="2">
        <v>42567</v>
      </c>
      <c r="O12" s="2" t="s">
        <v>270</v>
      </c>
      <c r="P12" s="2"/>
      <c r="Q12" s="2" t="s">
        <v>67</v>
      </c>
      <c r="R12" s="38" t="s">
        <v>71</v>
      </c>
      <c r="S12" s="39">
        <v>3</v>
      </c>
      <c r="T12" s="16">
        <v>85900</v>
      </c>
      <c r="U12" s="16"/>
      <c r="V12" s="16">
        <v>3580</v>
      </c>
      <c r="W12" s="16">
        <f t="shared" si="1"/>
        <v>307522000</v>
      </c>
      <c r="X12" s="1"/>
      <c r="Y12" s="1"/>
    </row>
    <row r="13" spans="2:25">
      <c r="B13">
        <v>2</v>
      </c>
      <c r="C13" s="2">
        <v>42567</v>
      </c>
      <c r="D13" s="2" t="s">
        <v>193</v>
      </c>
      <c r="E13" s="2"/>
      <c r="F13" s="2" t="s">
        <v>67</v>
      </c>
      <c r="G13" s="38" t="s">
        <v>69</v>
      </c>
      <c r="H13" s="16">
        <v>14600</v>
      </c>
      <c r="I13" s="16">
        <v>3885</v>
      </c>
      <c r="J13" s="16">
        <f t="shared" si="0"/>
        <v>56721000</v>
      </c>
      <c r="N13" s="2">
        <v>42560</v>
      </c>
      <c r="O13" s="1" t="s">
        <v>66</v>
      </c>
      <c r="P13" s="1"/>
      <c r="Q13" s="1" t="s">
        <v>67</v>
      </c>
      <c r="R13" s="31" t="s">
        <v>71</v>
      </c>
      <c r="S13" s="31">
        <v>3</v>
      </c>
      <c r="T13" s="21">
        <v>85400</v>
      </c>
      <c r="U13" s="21"/>
      <c r="V13" s="1">
        <v>3540</v>
      </c>
      <c r="W13" s="5">
        <f t="shared" si="1"/>
        <v>302316000</v>
      </c>
      <c r="X13" s="1"/>
      <c r="Y13" s="1"/>
    </row>
    <row r="14" spans="2:25">
      <c r="B14">
        <v>2</v>
      </c>
      <c r="C14" s="2">
        <v>42567</v>
      </c>
      <c r="D14" s="2" t="s">
        <v>193</v>
      </c>
      <c r="E14" s="2"/>
      <c r="F14" s="2" t="s">
        <v>67</v>
      </c>
      <c r="G14" s="38" t="s">
        <v>70</v>
      </c>
      <c r="H14" s="16">
        <v>5000</v>
      </c>
      <c r="I14" s="16">
        <v>4565</v>
      </c>
      <c r="J14" s="16">
        <f t="shared" si="0"/>
        <v>22825000</v>
      </c>
      <c r="N14" s="2">
        <v>42560</v>
      </c>
      <c r="O14" s="1" t="s">
        <v>115</v>
      </c>
      <c r="P14" s="1"/>
      <c r="Q14" s="1" t="s">
        <v>67</v>
      </c>
      <c r="R14" s="37" t="s">
        <v>71</v>
      </c>
      <c r="S14" s="37">
        <v>3</v>
      </c>
      <c r="T14" s="16">
        <v>313300</v>
      </c>
      <c r="U14" s="16"/>
      <c r="V14" s="16">
        <v>3505</v>
      </c>
      <c r="W14" s="16">
        <f t="shared" si="1"/>
        <v>1098116500</v>
      </c>
      <c r="X14" s="1"/>
      <c r="Y14" s="1"/>
    </row>
    <row r="15" spans="2:25">
      <c r="B15">
        <v>2</v>
      </c>
      <c r="C15" s="2">
        <v>42567</v>
      </c>
      <c r="D15" s="2" t="s">
        <v>193</v>
      </c>
      <c r="E15" s="2"/>
      <c r="F15" s="2" t="s">
        <v>67</v>
      </c>
      <c r="G15" s="38" t="s">
        <v>194</v>
      </c>
      <c r="H15" s="16">
        <v>10000</v>
      </c>
      <c r="I15" s="16">
        <v>3850</v>
      </c>
      <c r="J15" s="16">
        <f t="shared" si="0"/>
        <v>38500000</v>
      </c>
      <c r="N15" s="2">
        <v>42567</v>
      </c>
      <c r="O15" s="2" t="s">
        <v>193</v>
      </c>
      <c r="P15" s="2"/>
      <c r="Q15" s="2" t="s">
        <v>67</v>
      </c>
      <c r="R15" s="38" t="s">
        <v>71</v>
      </c>
      <c r="S15" s="39">
        <v>3</v>
      </c>
      <c r="T15" s="16">
        <v>72600</v>
      </c>
      <c r="U15" s="16"/>
      <c r="V15" s="16">
        <v>3540</v>
      </c>
      <c r="W15" s="16">
        <f t="shared" si="1"/>
        <v>257004000</v>
      </c>
      <c r="X15" s="1"/>
      <c r="Y15" s="1"/>
    </row>
    <row r="16" spans="2:25">
      <c r="B16">
        <v>2</v>
      </c>
      <c r="C16" s="2">
        <v>42567</v>
      </c>
      <c r="D16" s="2" t="s">
        <v>193</v>
      </c>
      <c r="E16" s="2"/>
      <c r="F16" s="2" t="s">
        <v>67</v>
      </c>
      <c r="G16" s="38" t="s">
        <v>71</v>
      </c>
      <c r="H16" s="16">
        <v>72600</v>
      </c>
      <c r="I16" s="16">
        <v>3540</v>
      </c>
      <c r="J16" s="16">
        <f t="shared" si="0"/>
        <v>257004000</v>
      </c>
      <c r="N16" s="2">
        <v>42567</v>
      </c>
      <c r="O16" s="2" t="s">
        <v>223</v>
      </c>
      <c r="P16" s="2"/>
      <c r="Q16" s="2" t="s">
        <v>67</v>
      </c>
      <c r="R16" s="38" t="s">
        <v>71</v>
      </c>
      <c r="S16" s="39">
        <v>3</v>
      </c>
      <c r="T16" s="16">
        <v>88700</v>
      </c>
      <c r="U16" s="16"/>
      <c r="V16" s="16">
        <v>3640</v>
      </c>
      <c r="W16" s="16">
        <f t="shared" si="1"/>
        <v>322868000</v>
      </c>
      <c r="X16" s="1"/>
      <c r="Y16" s="1"/>
    </row>
    <row r="17" spans="2:25">
      <c r="B17">
        <v>2</v>
      </c>
      <c r="C17" s="2">
        <v>42567</v>
      </c>
      <c r="D17" s="2" t="s">
        <v>223</v>
      </c>
      <c r="E17" s="2"/>
      <c r="F17" s="2" t="s">
        <v>67</v>
      </c>
      <c r="G17" s="38" t="s">
        <v>68</v>
      </c>
      <c r="H17" s="16">
        <v>34000</v>
      </c>
      <c r="I17" s="16">
        <v>3390</v>
      </c>
      <c r="J17" s="16">
        <f t="shared" si="0"/>
        <v>115260000</v>
      </c>
      <c r="N17" s="2">
        <v>42567</v>
      </c>
      <c r="O17" s="2" t="s">
        <v>245</v>
      </c>
      <c r="P17" s="2"/>
      <c r="Q17" s="2" t="s">
        <v>67</v>
      </c>
      <c r="R17" s="38" t="s">
        <v>71</v>
      </c>
      <c r="S17" s="39">
        <v>3</v>
      </c>
      <c r="T17" s="16">
        <v>145700</v>
      </c>
      <c r="U17" s="16"/>
      <c r="V17" s="16">
        <v>3505</v>
      </c>
      <c r="W17" s="16">
        <f t="shared" si="1"/>
        <v>510678500</v>
      </c>
      <c r="X17" s="1"/>
      <c r="Y17" s="1"/>
    </row>
    <row r="18" spans="2:25">
      <c r="B18">
        <v>2</v>
      </c>
      <c r="C18" s="2">
        <v>42567</v>
      </c>
      <c r="D18" s="2" t="s">
        <v>223</v>
      </c>
      <c r="E18" s="2"/>
      <c r="F18" s="2" t="s">
        <v>67</v>
      </c>
      <c r="G18" s="38" t="s">
        <v>69</v>
      </c>
      <c r="H18" s="16">
        <v>31300</v>
      </c>
      <c r="I18" s="16">
        <v>3810</v>
      </c>
      <c r="J18" s="16">
        <f t="shared" si="0"/>
        <v>119253000</v>
      </c>
      <c r="N18" s="2">
        <v>42574</v>
      </c>
      <c r="O18" s="2" t="s">
        <v>287</v>
      </c>
      <c r="P18" s="2"/>
      <c r="Q18" s="2" t="s">
        <v>67</v>
      </c>
      <c r="R18" s="38" t="s">
        <v>71</v>
      </c>
      <c r="S18" s="39">
        <v>3</v>
      </c>
      <c r="T18" s="25">
        <v>126500</v>
      </c>
      <c r="U18" s="25"/>
      <c r="V18" s="25">
        <v>3640</v>
      </c>
      <c r="W18" s="25">
        <f t="shared" si="1"/>
        <v>460460000</v>
      </c>
      <c r="X18" s="1"/>
      <c r="Y18" s="1"/>
    </row>
    <row r="19" spans="2:25">
      <c r="B19">
        <v>2</v>
      </c>
      <c r="C19" s="2">
        <v>42567</v>
      </c>
      <c r="D19" s="2" t="s">
        <v>223</v>
      </c>
      <c r="E19" s="2"/>
      <c r="F19" s="2" t="s">
        <v>67</v>
      </c>
      <c r="G19" s="38" t="s">
        <v>71</v>
      </c>
      <c r="H19" s="16">
        <v>88700</v>
      </c>
      <c r="I19" s="16">
        <v>3640</v>
      </c>
      <c r="J19" s="16">
        <f t="shared" si="0"/>
        <v>322868000</v>
      </c>
      <c r="N19" s="2">
        <v>42574</v>
      </c>
      <c r="O19" s="2" t="s">
        <v>346</v>
      </c>
      <c r="P19" s="2"/>
      <c r="Q19" s="2" t="s">
        <v>67</v>
      </c>
      <c r="R19" s="38" t="s">
        <v>71</v>
      </c>
      <c r="S19" s="39">
        <v>3</v>
      </c>
      <c r="T19" s="16">
        <v>263300</v>
      </c>
      <c r="U19" s="16"/>
      <c r="V19" s="16">
        <v>3580</v>
      </c>
      <c r="W19" s="16">
        <f t="shared" si="1"/>
        <v>942614000</v>
      </c>
      <c r="X19" s="1"/>
      <c r="Y19" s="1"/>
    </row>
    <row r="20" spans="2:25">
      <c r="B20">
        <v>2</v>
      </c>
      <c r="C20" s="2">
        <v>42567</v>
      </c>
      <c r="D20" s="2" t="s">
        <v>245</v>
      </c>
      <c r="E20" s="2"/>
      <c r="F20" s="2" t="s">
        <v>67</v>
      </c>
      <c r="G20" s="38" t="s">
        <v>71</v>
      </c>
      <c r="H20" s="16">
        <v>145700</v>
      </c>
      <c r="I20" s="16">
        <v>3505</v>
      </c>
      <c r="J20" s="16">
        <f t="shared" si="0"/>
        <v>510678500</v>
      </c>
      <c r="N20" s="2">
        <v>42574</v>
      </c>
      <c r="O20" s="2" t="s">
        <v>384</v>
      </c>
      <c r="P20" s="2"/>
      <c r="Q20" s="2" t="s">
        <v>67</v>
      </c>
      <c r="R20" s="38" t="s">
        <v>71</v>
      </c>
      <c r="S20" s="39">
        <v>3</v>
      </c>
      <c r="T20" s="16">
        <v>54000</v>
      </c>
      <c r="U20" s="16"/>
      <c r="V20" s="16">
        <v>3505</v>
      </c>
      <c r="W20" s="16">
        <f t="shared" si="1"/>
        <v>189270000</v>
      </c>
      <c r="X20" s="1"/>
      <c r="Y20" s="1"/>
    </row>
    <row r="21" spans="2:25">
      <c r="B21">
        <v>2</v>
      </c>
      <c r="C21" s="2">
        <v>42567</v>
      </c>
      <c r="D21" s="2" t="s">
        <v>270</v>
      </c>
      <c r="E21" s="2"/>
      <c r="F21" s="2" t="s">
        <v>67</v>
      </c>
      <c r="G21" s="38" t="s">
        <v>71</v>
      </c>
      <c r="H21" s="16">
        <v>85900</v>
      </c>
      <c r="I21" s="16">
        <v>3580</v>
      </c>
      <c r="J21" s="16">
        <f t="shared" si="0"/>
        <v>307522000</v>
      </c>
      <c r="N21" s="2">
        <v>42581</v>
      </c>
      <c r="O21" s="2" t="s">
        <v>385</v>
      </c>
      <c r="P21" s="2"/>
      <c r="Q21" s="2" t="s">
        <v>67</v>
      </c>
      <c r="R21" s="38" t="s">
        <v>71</v>
      </c>
      <c r="S21" s="39">
        <v>3</v>
      </c>
      <c r="T21" s="16">
        <v>148400</v>
      </c>
      <c r="U21" s="16"/>
      <c r="V21" s="16">
        <v>3640</v>
      </c>
      <c r="W21" s="16">
        <f t="shared" si="1"/>
        <v>540176000</v>
      </c>
      <c r="X21" s="1"/>
      <c r="Y21" s="1"/>
    </row>
    <row r="22" spans="2:25">
      <c r="B22">
        <v>2</v>
      </c>
      <c r="C22" s="2">
        <v>42574</v>
      </c>
      <c r="D22" s="2" t="s">
        <v>287</v>
      </c>
      <c r="E22" s="2"/>
      <c r="F22" s="2" t="s">
        <v>67</v>
      </c>
      <c r="G22" s="38" t="s">
        <v>68</v>
      </c>
      <c r="H22" s="16">
        <v>172100</v>
      </c>
      <c r="I22" s="16">
        <v>3390</v>
      </c>
      <c r="J22" s="16">
        <f t="shared" si="0"/>
        <v>583419000</v>
      </c>
      <c r="N22" s="2">
        <v>42581</v>
      </c>
      <c r="O22" s="2" t="s">
        <v>464</v>
      </c>
      <c r="P22" s="2"/>
      <c r="Q22" s="2" t="s">
        <v>67</v>
      </c>
      <c r="R22" s="38" t="s">
        <v>71</v>
      </c>
      <c r="S22" s="39">
        <v>3</v>
      </c>
      <c r="T22" s="16">
        <v>343000</v>
      </c>
      <c r="U22" s="16"/>
      <c r="V22" s="16">
        <v>3580</v>
      </c>
      <c r="W22" s="16">
        <f t="shared" si="1"/>
        <v>1227940000</v>
      </c>
      <c r="X22" s="1"/>
      <c r="Y22" s="1"/>
    </row>
    <row r="23" spans="2:25">
      <c r="B23">
        <v>2</v>
      </c>
      <c r="C23" s="2">
        <v>42574</v>
      </c>
      <c r="D23" s="2" t="s">
        <v>287</v>
      </c>
      <c r="E23" s="2"/>
      <c r="F23" s="2" t="s">
        <v>67</v>
      </c>
      <c r="G23" s="38" t="s">
        <v>69</v>
      </c>
      <c r="H23" s="16">
        <v>99700</v>
      </c>
      <c r="I23" s="16">
        <v>3810</v>
      </c>
      <c r="J23" s="16">
        <f t="shared" si="0"/>
        <v>379857000</v>
      </c>
      <c r="N23" s="2">
        <v>42581</v>
      </c>
      <c r="O23" s="2" t="s">
        <v>345</v>
      </c>
      <c r="P23" s="2"/>
      <c r="Q23" s="2" t="s">
        <v>67</v>
      </c>
      <c r="R23" s="38" t="s">
        <v>71</v>
      </c>
      <c r="S23" s="39">
        <v>3</v>
      </c>
      <c r="T23" s="16">
        <v>44000</v>
      </c>
      <c r="U23" s="16">
        <f>T23+T22+T21+T20+T19+T18+T17+T16+T15+T14+T13+T12</f>
        <v>1770800</v>
      </c>
      <c r="V23" s="16">
        <v>3580</v>
      </c>
      <c r="W23" s="16">
        <f t="shared" si="1"/>
        <v>157520000</v>
      </c>
      <c r="X23" s="2" t="str">
        <f>R23</f>
        <v xml:space="preserve">Diesel Tipo 3  TLP </v>
      </c>
      <c r="Y23" s="21">
        <f>W23+W22+W21+W20+W19+W18+W17+W16+W15+W14+W13+W12</f>
        <v>6316485000</v>
      </c>
    </row>
    <row r="24" spans="2:25">
      <c r="B24">
        <v>2</v>
      </c>
      <c r="C24" s="2">
        <v>42574</v>
      </c>
      <c r="D24" s="2" t="s">
        <v>287</v>
      </c>
      <c r="E24" s="2"/>
      <c r="F24" s="2" t="s">
        <v>67</v>
      </c>
      <c r="G24" s="38" t="s">
        <v>70</v>
      </c>
      <c r="H24" s="16">
        <v>5300</v>
      </c>
      <c r="I24" s="16">
        <v>4465</v>
      </c>
      <c r="J24" s="16">
        <f t="shared" si="0"/>
        <v>23664500</v>
      </c>
      <c r="N24" s="2">
        <v>42560</v>
      </c>
      <c r="O24" s="1" t="s">
        <v>66</v>
      </c>
      <c r="P24" s="1"/>
      <c r="Q24" s="1" t="s">
        <v>67</v>
      </c>
      <c r="R24" s="31" t="s">
        <v>70</v>
      </c>
      <c r="S24" s="31">
        <v>5</v>
      </c>
      <c r="T24" s="5">
        <v>5000</v>
      </c>
      <c r="U24" s="5"/>
      <c r="V24" s="5">
        <v>4565</v>
      </c>
      <c r="W24" s="5">
        <f t="shared" si="1"/>
        <v>22825000</v>
      </c>
      <c r="X24" s="1"/>
      <c r="Y24" s="1"/>
    </row>
    <row r="25" spans="2:25">
      <c r="B25">
        <v>2</v>
      </c>
      <c r="C25" s="2">
        <v>42574</v>
      </c>
      <c r="D25" s="2" t="s">
        <v>287</v>
      </c>
      <c r="E25" s="2"/>
      <c r="F25" s="2" t="s">
        <v>67</v>
      </c>
      <c r="G25" s="38" t="s">
        <v>71</v>
      </c>
      <c r="H25" s="25">
        <v>126500</v>
      </c>
      <c r="I25" s="25">
        <v>3640</v>
      </c>
      <c r="J25" s="25">
        <f t="shared" si="0"/>
        <v>460460000</v>
      </c>
      <c r="N25" s="2">
        <v>42567</v>
      </c>
      <c r="O25" s="2" t="s">
        <v>193</v>
      </c>
      <c r="P25" s="2"/>
      <c r="Q25" s="2" t="s">
        <v>67</v>
      </c>
      <c r="R25" s="38" t="s">
        <v>70</v>
      </c>
      <c r="S25" s="39">
        <v>5</v>
      </c>
      <c r="T25" s="16">
        <v>5000</v>
      </c>
      <c r="U25" s="16"/>
      <c r="V25" s="16">
        <v>4565</v>
      </c>
      <c r="W25" s="16">
        <f t="shared" si="1"/>
        <v>22825000</v>
      </c>
      <c r="X25" s="1"/>
      <c r="Y25" s="1"/>
    </row>
    <row r="26" spans="2:25">
      <c r="B26">
        <v>2</v>
      </c>
      <c r="C26" s="2">
        <v>42574</v>
      </c>
      <c r="D26" s="2" t="s">
        <v>346</v>
      </c>
      <c r="E26" s="2"/>
      <c r="F26" s="2" t="s">
        <v>67</v>
      </c>
      <c r="G26" s="38" t="s">
        <v>71</v>
      </c>
      <c r="H26" s="16">
        <v>263300</v>
      </c>
      <c r="I26" s="16">
        <v>3580</v>
      </c>
      <c r="J26" s="16">
        <f t="shared" si="0"/>
        <v>942614000</v>
      </c>
      <c r="N26" s="2">
        <v>42574</v>
      </c>
      <c r="O26" s="2" t="s">
        <v>287</v>
      </c>
      <c r="P26" s="2"/>
      <c r="Q26" s="2" t="s">
        <v>67</v>
      </c>
      <c r="R26" s="38" t="s">
        <v>70</v>
      </c>
      <c r="S26" s="39">
        <v>5</v>
      </c>
      <c r="T26" s="16">
        <v>5300</v>
      </c>
      <c r="U26" s="16"/>
      <c r="V26" s="16">
        <v>4465</v>
      </c>
      <c r="W26" s="16">
        <f t="shared" si="1"/>
        <v>23664500</v>
      </c>
      <c r="X26" s="1"/>
      <c r="Y26" s="1"/>
    </row>
    <row r="27" spans="2:25">
      <c r="B27">
        <v>2</v>
      </c>
      <c r="C27" s="2">
        <v>42574</v>
      </c>
      <c r="D27" s="2" t="s">
        <v>384</v>
      </c>
      <c r="E27" s="2"/>
      <c r="F27" s="2" t="s">
        <v>67</v>
      </c>
      <c r="G27" s="38" t="s">
        <v>71</v>
      </c>
      <c r="H27" s="16">
        <v>54000</v>
      </c>
      <c r="I27" s="16">
        <v>3505</v>
      </c>
      <c r="J27" s="16">
        <f t="shared" si="0"/>
        <v>189270000</v>
      </c>
      <c r="N27" s="2">
        <v>42581</v>
      </c>
      <c r="O27" s="2" t="s">
        <v>385</v>
      </c>
      <c r="P27" s="2"/>
      <c r="Q27" s="2" t="s">
        <v>67</v>
      </c>
      <c r="R27" s="38" t="s">
        <v>70</v>
      </c>
      <c r="S27" s="39">
        <v>5</v>
      </c>
      <c r="T27" s="16">
        <v>10100</v>
      </c>
      <c r="U27" s="16">
        <f>T27+T26+T25+T24</f>
        <v>25400</v>
      </c>
      <c r="V27" s="16">
        <v>4465</v>
      </c>
      <c r="W27" s="16">
        <f t="shared" si="1"/>
        <v>45096500</v>
      </c>
      <c r="X27" s="2" t="str">
        <f>R27</f>
        <v>Nafta Super TLP 95 Octanos</v>
      </c>
      <c r="Y27" s="21">
        <f>W27+W26+W25+W24</f>
        <v>114411000</v>
      </c>
    </row>
    <row r="28" spans="2:25">
      <c r="B28">
        <v>2</v>
      </c>
      <c r="C28" s="2">
        <v>42581</v>
      </c>
      <c r="D28" s="2" t="s">
        <v>385</v>
      </c>
      <c r="E28" s="2"/>
      <c r="F28" s="2" t="s">
        <v>67</v>
      </c>
      <c r="G28" s="38" t="s">
        <v>68</v>
      </c>
      <c r="H28" s="16">
        <v>275600</v>
      </c>
      <c r="I28" s="16">
        <v>3390</v>
      </c>
      <c r="J28" s="16">
        <f t="shared" si="0"/>
        <v>934284000</v>
      </c>
      <c r="N28" s="2">
        <v>42560</v>
      </c>
      <c r="O28" s="1" t="s">
        <v>66</v>
      </c>
      <c r="P28" s="1"/>
      <c r="Q28" s="1" t="s">
        <v>67</v>
      </c>
      <c r="R28" s="31" t="s">
        <v>69</v>
      </c>
      <c r="S28" s="31">
        <v>6</v>
      </c>
      <c r="T28" s="5">
        <v>45900</v>
      </c>
      <c r="U28" s="5"/>
      <c r="V28" s="5">
        <v>3885</v>
      </c>
      <c r="W28" s="5">
        <f t="shared" si="1"/>
        <v>178321500</v>
      </c>
      <c r="X28" s="1"/>
      <c r="Y28" s="1"/>
    </row>
    <row r="29" spans="2:25">
      <c r="B29">
        <v>2</v>
      </c>
      <c r="C29" s="2">
        <v>42581</v>
      </c>
      <c r="D29" s="2" t="s">
        <v>385</v>
      </c>
      <c r="E29" s="2"/>
      <c r="F29" s="2" t="s">
        <v>67</v>
      </c>
      <c r="G29" s="38" t="s">
        <v>69</v>
      </c>
      <c r="H29" s="16">
        <v>81000</v>
      </c>
      <c r="I29" s="16">
        <v>3810</v>
      </c>
      <c r="J29" s="16">
        <f t="shared" si="0"/>
        <v>308610000</v>
      </c>
      <c r="N29" s="2">
        <v>42567</v>
      </c>
      <c r="O29" s="2" t="s">
        <v>193</v>
      </c>
      <c r="P29" s="2"/>
      <c r="Q29" s="2" t="s">
        <v>67</v>
      </c>
      <c r="R29" s="38" t="s">
        <v>69</v>
      </c>
      <c r="S29" s="39">
        <v>6</v>
      </c>
      <c r="T29" s="16">
        <v>14600</v>
      </c>
      <c r="U29" s="16"/>
      <c r="V29" s="16">
        <v>3885</v>
      </c>
      <c r="W29" s="16">
        <f t="shared" si="1"/>
        <v>56721000</v>
      </c>
      <c r="X29" s="1"/>
      <c r="Y29" s="1"/>
    </row>
    <row r="30" spans="2:25">
      <c r="B30">
        <v>2</v>
      </c>
      <c r="C30" s="2">
        <v>42581</v>
      </c>
      <c r="D30" s="2" t="s">
        <v>385</v>
      </c>
      <c r="E30" s="2"/>
      <c r="F30" s="2" t="s">
        <v>67</v>
      </c>
      <c r="G30" s="38" t="s">
        <v>70</v>
      </c>
      <c r="H30" s="16">
        <v>10100</v>
      </c>
      <c r="I30" s="16">
        <v>4465</v>
      </c>
      <c r="J30" s="16">
        <f t="shared" si="0"/>
        <v>45096500</v>
      </c>
      <c r="N30" s="2">
        <v>42567</v>
      </c>
      <c r="O30" s="2" t="s">
        <v>223</v>
      </c>
      <c r="P30" s="2"/>
      <c r="Q30" s="2" t="s">
        <v>67</v>
      </c>
      <c r="R30" s="38" t="s">
        <v>69</v>
      </c>
      <c r="S30" s="39">
        <v>6</v>
      </c>
      <c r="T30" s="16">
        <v>31300</v>
      </c>
      <c r="U30" s="16"/>
      <c r="V30" s="16">
        <v>3810</v>
      </c>
      <c r="W30" s="16">
        <f t="shared" si="1"/>
        <v>119253000</v>
      </c>
      <c r="X30" s="1"/>
      <c r="Y30" s="1"/>
    </row>
    <row r="31" spans="2:25">
      <c r="B31">
        <v>2</v>
      </c>
      <c r="C31" s="2">
        <v>42581</v>
      </c>
      <c r="D31" s="2" t="s">
        <v>385</v>
      </c>
      <c r="E31" s="2"/>
      <c r="F31" s="2" t="s">
        <v>67</v>
      </c>
      <c r="G31" s="38" t="s">
        <v>71</v>
      </c>
      <c r="H31" s="16">
        <v>148400</v>
      </c>
      <c r="I31" s="16">
        <v>3640</v>
      </c>
      <c r="J31" s="16">
        <f t="shared" si="0"/>
        <v>540176000</v>
      </c>
      <c r="N31" s="2">
        <v>42574</v>
      </c>
      <c r="O31" s="2" t="s">
        <v>287</v>
      </c>
      <c r="P31" s="2"/>
      <c r="Q31" s="2" t="s">
        <v>67</v>
      </c>
      <c r="R31" s="38" t="s">
        <v>69</v>
      </c>
      <c r="S31" s="39">
        <v>6</v>
      </c>
      <c r="T31" s="16">
        <v>99700</v>
      </c>
      <c r="U31" s="16"/>
      <c r="V31" s="16">
        <v>3810</v>
      </c>
      <c r="W31" s="16">
        <f t="shared" si="1"/>
        <v>379857000</v>
      </c>
      <c r="X31" s="1"/>
      <c r="Y31" s="1"/>
    </row>
    <row r="32" spans="2:25">
      <c r="B32">
        <v>2</v>
      </c>
      <c r="C32" s="2">
        <v>42581</v>
      </c>
      <c r="D32" s="2" t="s">
        <v>464</v>
      </c>
      <c r="E32" s="2"/>
      <c r="F32" s="2" t="s">
        <v>67</v>
      </c>
      <c r="G32" s="38" t="s">
        <v>71</v>
      </c>
      <c r="H32" s="16">
        <v>343000</v>
      </c>
      <c r="I32" s="16">
        <v>3580</v>
      </c>
      <c r="J32" s="16">
        <f t="shared" si="0"/>
        <v>1227940000</v>
      </c>
      <c r="N32" s="2">
        <v>42581</v>
      </c>
      <c r="O32" s="2" t="s">
        <v>385</v>
      </c>
      <c r="P32" s="2"/>
      <c r="Q32" s="2" t="s">
        <v>67</v>
      </c>
      <c r="R32" s="38" t="s">
        <v>69</v>
      </c>
      <c r="S32" s="39">
        <v>6</v>
      </c>
      <c r="T32" s="16">
        <v>81000</v>
      </c>
      <c r="U32" s="16">
        <f>T32+T31+T30+T29+T28</f>
        <v>272500</v>
      </c>
      <c r="V32" s="16">
        <v>3810</v>
      </c>
      <c r="W32" s="16">
        <f t="shared" si="1"/>
        <v>308610000</v>
      </c>
      <c r="X32" s="2" t="str">
        <f>R32</f>
        <v>Nafta Normal TLP 90 Octanos</v>
      </c>
      <c r="Y32" s="21">
        <f>W32+W31+W30+W29+W28</f>
        <v>1042762500</v>
      </c>
    </row>
    <row r="33" spans="2:25">
      <c r="B33">
        <v>2</v>
      </c>
      <c r="C33" s="2">
        <v>42581</v>
      </c>
      <c r="D33" s="2" t="s">
        <v>345</v>
      </c>
      <c r="E33" s="2"/>
      <c r="F33" s="2" t="s">
        <v>67</v>
      </c>
      <c r="G33" s="38" t="s">
        <v>71</v>
      </c>
      <c r="H33" s="16">
        <v>44000</v>
      </c>
      <c r="I33" s="16">
        <v>3580</v>
      </c>
      <c r="J33" s="16">
        <f t="shared" si="0"/>
        <v>157520000</v>
      </c>
      <c r="N33" s="2">
        <v>42567</v>
      </c>
      <c r="O33" s="2" t="s">
        <v>193</v>
      </c>
      <c r="P33" s="2"/>
      <c r="Q33" s="2" t="s">
        <v>67</v>
      </c>
      <c r="R33" s="38" t="s">
        <v>194</v>
      </c>
      <c r="S33" s="39">
        <v>8</v>
      </c>
      <c r="T33" s="16">
        <v>10000</v>
      </c>
      <c r="U33" s="16">
        <f>T33</f>
        <v>10000</v>
      </c>
      <c r="V33" s="16">
        <v>3850</v>
      </c>
      <c r="W33" s="16">
        <f t="shared" si="1"/>
        <v>38500000</v>
      </c>
      <c r="X33" s="2" t="str">
        <f>R33</f>
        <v>Diesel Tipo I Extra TLP</v>
      </c>
      <c r="Y33" s="21">
        <f>W33</f>
        <v>38500000</v>
      </c>
    </row>
    <row r="34" spans="2:25">
      <c r="H34" s="21">
        <f>SUM(H7:H33)</f>
        <v>2931700</v>
      </c>
      <c r="I34" s="21"/>
      <c r="J34" s="21">
        <f>SUM(J7:J33)</f>
        <v>10381550500</v>
      </c>
      <c r="T34" s="21">
        <f>SUM(T7:T33)</f>
        <v>2931700</v>
      </c>
      <c r="U34" s="21">
        <f>SUM(U7:U33)</f>
        <v>2931700</v>
      </c>
      <c r="V34" s="21"/>
      <c r="W34" s="21">
        <f>SUM(W7:W33)</f>
        <v>10381550500</v>
      </c>
      <c r="X34" s="1"/>
      <c r="Y34" s="21">
        <f>SUM(Y7:Y33)</f>
        <v>10381550500</v>
      </c>
    </row>
    <row r="43" spans="2:25">
      <c r="C43" s="27" t="s">
        <v>1</v>
      </c>
      <c r="D43" s="27" t="s">
        <v>2</v>
      </c>
      <c r="E43" s="27" t="s">
        <v>21</v>
      </c>
      <c r="F43" s="27" t="s">
        <v>4</v>
      </c>
      <c r="G43" s="27" t="s">
        <v>5</v>
      </c>
      <c r="H43" s="27" t="s">
        <v>6</v>
      </c>
      <c r="I43" s="27" t="s">
        <v>7</v>
      </c>
      <c r="J43" s="27" t="s">
        <v>8</v>
      </c>
      <c r="K43" s="33" t="s">
        <v>510</v>
      </c>
      <c r="L43" s="33" t="s">
        <v>519</v>
      </c>
    </row>
    <row r="44" spans="2:25">
      <c r="C44" s="2">
        <v>42560</v>
      </c>
      <c r="D44" s="1" t="s">
        <v>66</v>
      </c>
      <c r="E44" s="1"/>
      <c r="F44" s="1" t="s">
        <v>67</v>
      </c>
      <c r="G44" s="31" t="s">
        <v>68</v>
      </c>
      <c r="H44" s="5">
        <v>244600</v>
      </c>
      <c r="I44" s="5">
        <v>3330</v>
      </c>
      <c r="J44" s="5">
        <f t="shared" ref="J44:J70" si="2">H44*I44</f>
        <v>814518000</v>
      </c>
      <c r="K44" s="1"/>
      <c r="L44" s="1"/>
    </row>
    <row r="45" spans="2:25">
      <c r="C45" s="2">
        <v>42560</v>
      </c>
      <c r="D45" s="1" t="s">
        <v>66</v>
      </c>
      <c r="E45" s="1"/>
      <c r="F45" s="1" t="s">
        <v>67</v>
      </c>
      <c r="G45" s="31" t="s">
        <v>69</v>
      </c>
      <c r="H45" s="5">
        <v>45900</v>
      </c>
      <c r="I45" s="5">
        <v>3885</v>
      </c>
      <c r="J45" s="5">
        <f t="shared" si="2"/>
        <v>178321500</v>
      </c>
      <c r="K45" s="1"/>
      <c r="L45" s="1"/>
    </row>
    <row r="46" spans="2:25">
      <c r="C46" s="2">
        <v>42560</v>
      </c>
      <c r="D46" s="1" t="s">
        <v>66</v>
      </c>
      <c r="E46" s="1"/>
      <c r="F46" s="1" t="s">
        <v>67</v>
      </c>
      <c r="G46" s="31" t="s">
        <v>70</v>
      </c>
      <c r="H46" s="5">
        <v>5000</v>
      </c>
      <c r="I46" s="5">
        <v>4565</v>
      </c>
      <c r="J46" s="5">
        <f t="shared" si="2"/>
        <v>22825000</v>
      </c>
      <c r="K46" s="1"/>
      <c r="L46" s="1"/>
    </row>
    <row r="47" spans="2:25">
      <c r="C47" s="2">
        <v>42560</v>
      </c>
      <c r="D47" s="1" t="s">
        <v>66</v>
      </c>
      <c r="E47" s="1"/>
      <c r="F47" s="1" t="s">
        <v>67</v>
      </c>
      <c r="G47" s="31" t="s">
        <v>71</v>
      </c>
      <c r="H47" s="21">
        <v>85400</v>
      </c>
      <c r="I47" s="1">
        <v>3540</v>
      </c>
      <c r="J47" s="5">
        <f t="shared" si="2"/>
        <v>302316000</v>
      </c>
      <c r="K47" s="1"/>
      <c r="L47" s="1"/>
    </row>
    <row r="48" spans="2:25">
      <c r="C48" s="2">
        <v>42560</v>
      </c>
      <c r="D48" s="1" t="s">
        <v>115</v>
      </c>
      <c r="E48" s="1"/>
      <c r="F48" s="1" t="s">
        <v>67</v>
      </c>
      <c r="G48" s="37" t="s">
        <v>71</v>
      </c>
      <c r="H48" s="16">
        <v>313300</v>
      </c>
      <c r="I48" s="16">
        <v>3505</v>
      </c>
      <c r="J48" s="16">
        <f t="shared" si="2"/>
        <v>1098116500</v>
      </c>
      <c r="K48" s="1">
        <v>9</v>
      </c>
      <c r="L48" s="21">
        <f>J48+J47+J46+J45+J44</f>
        <v>2416097000</v>
      </c>
    </row>
    <row r="49" spans="3:12">
      <c r="C49" s="2">
        <v>42567</v>
      </c>
      <c r="D49" s="2" t="s">
        <v>193</v>
      </c>
      <c r="E49" s="2"/>
      <c r="F49" s="2" t="s">
        <v>67</v>
      </c>
      <c r="G49" s="38" t="s">
        <v>68</v>
      </c>
      <c r="H49" s="16">
        <v>126700</v>
      </c>
      <c r="I49" s="16">
        <v>3330</v>
      </c>
      <c r="J49" s="16">
        <f t="shared" si="2"/>
        <v>421911000</v>
      </c>
      <c r="K49" s="1"/>
      <c r="L49" s="1"/>
    </row>
    <row r="50" spans="3:12">
      <c r="C50" s="2">
        <v>42567</v>
      </c>
      <c r="D50" s="2" t="s">
        <v>193</v>
      </c>
      <c r="E50" s="2"/>
      <c r="F50" s="2" t="s">
        <v>67</v>
      </c>
      <c r="G50" s="38" t="s">
        <v>69</v>
      </c>
      <c r="H50" s="16">
        <v>14600</v>
      </c>
      <c r="I50" s="16">
        <v>3885</v>
      </c>
      <c r="J50" s="16">
        <f t="shared" si="2"/>
        <v>56721000</v>
      </c>
      <c r="K50" s="1"/>
      <c r="L50" s="1"/>
    </row>
    <row r="51" spans="3:12">
      <c r="C51" s="2">
        <v>42567</v>
      </c>
      <c r="D51" s="2" t="s">
        <v>193</v>
      </c>
      <c r="E51" s="2"/>
      <c r="F51" s="2" t="s">
        <v>67</v>
      </c>
      <c r="G51" s="38" t="s">
        <v>70</v>
      </c>
      <c r="H51" s="16">
        <v>5000</v>
      </c>
      <c r="I51" s="16">
        <v>4565</v>
      </c>
      <c r="J51" s="16">
        <f t="shared" si="2"/>
        <v>22825000</v>
      </c>
      <c r="K51" s="1"/>
      <c r="L51" s="1"/>
    </row>
    <row r="52" spans="3:12">
      <c r="C52" s="2">
        <v>42567</v>
      </c>
      <c r="D52" s="2" t="s">
        <v>193</v>
      </c>
      <c r="E52" s="2"/>
      <c r="F52" s="2" t="s">
        <v>67</v>
      </c>
      <c r="G52" s="38" t="s">
        <v>194</v>
      </c>
      <c r="H52" s="16">
        <v>10000</v>
      </c>
      <c r="I52" s="16">
        <v>3850</v>
      </c>
      <c r="J52" s="16">
        <f t="shared" si="2"/>
        <v>38500000</v>
      </c>
      <c r="K52" s="1"/>
      <c r="L52" s="1"/>
    </row>
    <row r="53" spans="3:12">
      <c r="C53" s="2">
        <v>42567</v>
      </c>
      <c r="D53" s="2" t="s">
        <v>193</v>
      </c>
      <c r="E53" s="2"/>
      <c r="F53" s="2" t="s">
        <v>67</v>
      </c>
      <c r="G53" s="38" t="s">
        <v>71</v>
      </c>
      <c r="H53" s="16">
        <v>72600</v>
      </c>
      <c r="I53" s="16">
        <v>3540</v>
      </c>
      <c r="J53" s="16">
        <f t="shared" si="2"/>
        <v>257004000</v>
      </c>
      <c r="K53" s="1"/>
      <c r="L53" s="1"/>
    </row>
    <row r="54" spans="3:12">
      <c r="C54" s="2">
        <v>42567</v>
      </c>
      <c r="D54" s="2" t="s">
        <v>223</v>
      </c>
      <c r="E54" s="2"/>
      <c r="F54" s="2" t="s">
        <v>67</v>
      </c>
      <c r="G54" s="38" t="s">
        <v>68</v>
      </c>
      <c r="H54" s="16">
        <v>34000</v>
      </c>
      <c r="I54" s="16">
        <v>3390</v>
      </c>
      <c r="J54" s="16">
        <f t="shared" si="2"/>
        <v>115260000</v>
      </c>
      <c r="K54" s="1"/>
      <c r="L54" s="1"/>
    </row>
    <row r="55" spans="3:12">
      <c r="C55" s="2">
        <v>42567</v>
      </c>
      <c r="D55" s="2" t="s">
        <v>223</v>
      </c>
      <c r="E55" s="2"/>
      <c r="F55" s="2" t="s">
        <v>67</v>
      </c>
      <c r="G55" s="38" t="s">
        <v>69</v>
      </c>
      <c r="H55" s="16">
        <v>31300</v>
      </c>
      <c r="I55" s="16">
        <v>3810</v>
      </c>
      <c r="J55" s="16">
        <f t="shared" si="2"/>
        <v>119253000</v>
      </c>
      <c r="K55" s="1"/>
      <c r="L55" s="1"/>
    </row>
    <row r="56" spans="3:12">
      <c r="C56" s="2">
        <v>42567</v>
      </c>
      <c r="D56" s="2" t="s">
        <v>223</v>
      </c>
      <c r="E56" s="2"/>
      <c r="F56" s="2" t="s">
        <v>67</v>
      </c>
      <c r="G56" s="38" t="s">
        <v>71</v>
      </c>
      <c r="H56" s="16">
        <v>88700</v>
      </c>
      <c r="I56" s="16">
        <v>3640</v>
      </c>
      <c r="J56" s="16">
        <f t="shared" si="2"/>
        <v>322868000</v>
      </c>
      <c r="K56" s="1"/>
      <c r="L56" s="1"/>
    </row>
    <row r="57" spans="3:12">
      <c r="C57" s="2">
        <v>42567</v>
      </c>
      <c r="D57" s="2" t="s">
        <v>245</v>
      </c>
      <c r="E57" s="2"/>
      <c r="F57" s="2" t="s">
        <v>67</v>
      </c>
      <c r="G57" s="38" t="s">
        <v>71</v>
      </c>
      <c r="H57" s="16">
        <v>145700</v>
      </c>
      <c r="I57" s="16">
        <v>3505</v>
      </c>
      <c r="J57" s="16">
        <f t="shared" si="2"/>
        <v>510678500</v>
      </c>
      <c r="K57" s="1"/>
      <c r="L57" s="1"/>
    </row>
    <row r="58" spans="3:12">
      <c r="C58" s="2">
        <v>42567</v>
      </c>
      <c r="D58" s="2" t="s">
        <v>270</v>
      </c>
      <c r="E58" s="2"/>
      <c r="F58" s="2" t="s">
        <v>67</v>
      </c>
      <c r="G58" s="38" t="s">
        <v>71</v>
      </c>
      <c r="H58" s="16">
        <v>85900</v>
      </c>
      <c r="I58" s="16">
        <v>3580</v>
      </c>
      <c r="J58" s="16">
        <f t="shared" si="2"/>
        <v>307522000</v>
      </c>
      <c r="K58" s="1">
        <v>16</v>
      </c>
      <c r="L58" s="21">
        <f>J58+J57+J56+J55+J54+J53+J52+J51+J50+J49</f>
        <v>2172542500</v>
      </c>
    </row>
    <row r="59" spans="3:12">
      <c r="C59" s="2">
        <v>42574</v>
      </c>
      <c r="D59" s="2" t="s">
        <v>287</v>
      </c>
      <c r="E59" s="2"/>
      <c r="F59" s="2" t="s">
        <v>67</v>
      </c>
      <c r="G59" s="38" t="s">
        <v>68</v>
      </c>
      <c r="H59" s="16">
        <v>172100</v>
      </c>
      <c r="I59" s="16">
        <v>3390</v>
      </c>
      <c r="J59" s="16">
        <f t="shared" si="2"/>
        <v>583419000</v>
      </c>
      <c r="K59" s="1"/>
      <c r="L59" s="1"/>
    </row>
    <row r="60" spans="3:12">
      <c r="C60" s="2">
        <v>42574</v>
      </c>
      <c r="D60" s="2" t="s">
        <v>287</v>
      </c>
      <c r="E60" s="2"/>
      <c r="F60" s="2" t="s">
        <v>67</v>
      </c>
      <c r="G60" s="38" t="s">
        <v>69</v>
      </c>
      <c r="H60" s="16">
        <v>99700</v>
      </c>
      <c r="I60" s="16">
        <v>3810</v>
      </c>
      <c r="J60" s="16">
        <f t="shared" si="2"/>
        <v>379857000</v>
      </c>
      <c r="K60" s="1"/>
      <c r="L60" s="1"/>
    </row>
    <row r="61" spans="3:12">
      <c r="C61" s="2">
        <v>42574</v>
      </c>
      <c r="D61" s="2" t="s">
        <v>287</v>
      </c>
      <c r="E61" s="2"/>
      <c r="F61" s="2" t="s">
        <v>67</v>
      </c>
      <c r="G61" s="38" t="s">
        <v>70</v>
      </c>
      <c r="H61" s="16">
        <v>5300</v>
      </c>
      <c r="I61" s="16">
        <v>4465</v>
      </c>
      <c r="J61" s="16">
        <f t="shared" si="2"/>
        <v>23664500</v>
      </c>
      <c r="K61" s="1"/>
      <c r="L61" s="1"/>
    </row>
    <row r="62" spans="3:12">
      <c r="C62" s="2">
        <v>42574</v>
      </c>
      <c r="D62" s="2" t="s">
        <v>287</v>
      </c>
      <c r="E62" s="2"/>
      <c r="F62" s="2" t="s">
        <v>67</v>
      </c>
      <c r="G62" s="38" t="s">
        <v>71</v>
      </c>
      <c r="H62" s="25">
        <v>126500</v>
      </c>
      <c r="I62" s="25">
        <v>3640</v>
      </c>
      <c r="J62" s="25">
        <f t="shared" si="2"/>
        <v>460460000</v>
      </c>
      <c r="K62" s="1"/>
      <c r="L62" s="1"/>
    </row>
    <row r="63" spans="3:12">
      <c r="C63" s="2">
        <v>42574</v>
      </c>
      <c r="D63" s="2" t="s">
        <v>346</v>
      </c>
      <c r="E63" s="2"/>
      <c r="F63" s="2" t="s">
        <v>67</v>
      </c>
      <c r="G63" s="38" t="s">
        <v>71</v>
      </c>
      <c r="H63" s="16">
        <v>263300</v>
      </c>
      <c r="I63" s="16">
        <v>3580</v>
      </c>
      <c r="J63" s="16">
        <f t="shared" si="2"/>
        <v>942614000</v>
      </c>
      <c r="K63" s="1"/>
      <c r="L63" s="1"/>
    </row>
    <row r="64" spans="3:12">
      <c r="C64" s="2">
        <v>42574</v>
      </c>
      <c r="D64" s="2" t="s">
        <v>384</v>
      </c>
      <c r="E64" s="2"/>
      <c r="F64" s="2" t="s">
        <v>67</v>
      </c>
      <c r="G64" s="38" t="s">
        <v>71</v>
      </c>
      <c r="H64" s="16">
        <v>54000</v>
      </c>
      <c r="I64" s="16">
        <v>3505</v>
      </c>
      <c r="J64" s="16">
        <f t="shared" si="2"/>
        <v>189270000</v>
      </c>
      <c r="K64" s="1">
        <v>23</v>
      </c>
      <c r="L64" s="21">
        <f>J64+J63+J61+J60+J59+J62</f>
        <v>2579284500</v>
      </c>
    </row>
    <row r="65" spans="3:12">
      <c r="C65" s="2">
        <v>42581</v>
      </c>
      <c r="D65" s="2" t="s">
        <v>385</v>
      </c>
      <c r="E65" s="2"/>
      <c r="F65" s="2" t="s">
        <v>67</v>
      </c>
      <c r="G65" s="38" t="s">
        <v>68</v>
      </c>
      <c r="H65" s="16">
        <v>275600</v>
      </c>
      <c r="I65" s="16">
        <v>3390</v>
      </c>
      <c r="J65" s="16">
        <f t="shared" si="2"/>
        <v>934284000</v>
      </c>
      <c r="K65" s="1"/>
      <c r="L65" s="1"/>
    </row>
    <row r="66" spans="3:12">
      <c r="C66" s="2">
        <v>42581</v>
      </c>
      <c r="D66" s="2" t="s">
        <v>385</v>
      </c>
      <c r="E66" s="2"/>
      <c r="F66" s="2" t="s">
        <v>67</v>
      </c>
      <c r="G66" s="38" t="s">
        <v>69</v>
      </c>
      <c r="H66" s="16">
        <v>81000</v>
      </c>
      <c r="I66" s="16">
        <v>3810</v>
      </c>
      <c r="J66" s="16">
        <f t="shared" si="2"/>
        <v>308610000</v>
      </c>
      <c r="K66" s="1"/>
      <c r="L66" s="1"/>
    </row>
    <row r="67" spans="3:12">
      <c r="C67" s="2">
        <v>42581</v>
      </c>
      <c r="D67" s="2" t="s">
        <v>385</v>
      </c>
      <c r="E67" s="2"/>
      <c r="F67" s="2" t="s">
        <v>67</v>
      </c>
      <c r="G67" s="38" t="s">
        <v>70</v>
      </c>
      <c r="H67" s="16">
        <v>10100</v>
      </c>
      <c r="I67" s="16">
        <v>4465</v>
      </c>
      <c r="J67" s="16">
        <f t="shared" si="2"/>
        <v>45096500</v>
      </c>
      <c r="K67" s="1"/>
      <c r="L67" s="1"/>
    </row>
    <row r="68" spans="3:12">
      <c r="C68" s="2">
        <v>42581</v>
      </c>
      <c r="D68" s="2" t="s">
        <v>385</v>
      </c>
      <c r="E68" s="2"/>
      <c r="F68" s="2" t="s">
        <v>67</v>
      </c>
      <c r="G68" s="38" t="s">
        <v>71</v>
      </c>
      <c r="H68" s="16">
        <v>148400</v>
      </c>
      <c r="I68" s="16">
        <v>3640</v>
      </c>
      <c r="J68" s="16">
        <f t="shared" si="2"/>
        <v>540176000</v>
      </c>
      <c r="K68" s="1"/>
      <c r="L68" s="1"/>
    </row>
    <row r="69" spans="3:12">
      <c r="C69" s="2">
        <v>42581</v>
      </c>
      <c r="D69" s="2" t="s">
        <v>464</v>
      </c>
      <c r="E69" s="2"/>
      <c r="F69" s="2" t="s">
        <v>67</v>
      </c>
      <c r="G69" s="38" t="s">
        <v>71</v>
      </c>
      <c r="H69" s="16">
        <v>343000</v>
      </c>
      <c r="I69" s="16">
        <v>3580</v>
      </c>
      <c r="J69" s="16">
        <f t="shared" si="2"/>
        <v>1227940000</v>
      </c>
      <c r="K69" s="1"/>
      <c r="L69" s="1"/>
    </row>
    <row r="70" spans="3:12">
      <c r="C70" s="2">
        <v>42581</v>
      </c>
      <c r="D70" s="2" t="s">
        <v>345</v>
      </c>
      <c r="E70" s="2"/>
      <c r="F70" s="2" t="s">
        <v>67</v>
      </c>
      <c r="G70" s="38" t="s">
        <v>71</v>
      </c>
      <c r="H70" s="16">
        <v>44000</v>
      </c>
      <c r="I70" s="16">
        <v>3580</v>
      </c>
      <c r="J70" s="16">
        <f t="shared" si="2"/>
        <v>157520000</v>
      </c>
      <c r="K70" s="1">
        <v>30</v>
      </c>
      <c r="L70" s="21">
        <f>J70+J69+J68+J67+J66+J65</f>
        <v>3213626500</v>
      </c>
    </row>
    <row r="71" spans="3:12">
      <c r="H71" s="21">
        <f>SUM(H44:H70)</f>
        <v>2931700</v>
      </c>
      <c r="I71" s="21"/>
      <c r="J71" s="21">
        <f>SUM(J44:J70)</f>
        <v>10381550500</v>
      </c>
      <c r="K71" s="1"/>
      <c r="L71" s="21">
        <f>SUM(L44:L70)</f>
        <v>10381550500</v>
      </c>
    </row>
  </sheetData>
  <sortState ref="N9:W19">
    <sortCondition ref="S9:S19"/>
  </sortState>
  <mergeCells count="1">
    <mergeCell ref="C4:J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B4:Y31"/>
  <sheetViews>
    <sheetView topLeftCell="K1" workbookViewId="0">
      <selection activeCell="Z9" sqref="Z9:AB10"/>
    </sheetView>
  </sheetViews>
  <sheetFormatPr baseColWidth="10" defaultRowHeight="15"/>
  <cols>
    <col min="3" max="3" width="9" bestFit="1" customWidth="1"/>
    <col min="4" max="4" width="11.28515625" bestFit="1" customWidth="1"/>
    <col min="5" max="5" width="6.28515625" bestFit="1" customWidth="1"/>
    <col min="6" max="6" width="7" bestFit="1" customWidth="1"/>
    <col min="7" max="7" width="12.28515625" bestFit="1" customWidth="1"/>
    <col min="8" max="8" width="7.42578125" bestFit="1" customWidth="1"/>
    <col min="9" max="9" width="6.5703125" bestFit="1" customWidth="1"/>
    <col min="10" max="10" width="10.42578125" bestFit="1" customWidth="1"/>
    <col min="11" max="11" width="4.28515625" bestFit="1" customWidth="1"/>
    <col min="12" max="12" width="10.42578125" bestFit="1" customWidth="1"/>
    <col min="14" max="14" width="9" bestFit="1" customWidth="1"/>
    <col min="15" max="15" width="11.28515625" bestFit="1" customWidth="1"/>
    <col min="16" max="16" width="6.28515625" bestFit="1" customWidth="1"/>
    <col min="17" max="17" width="7" bestFit="1" customWidth="1"/>
    <col min="18" max="18" width="12.28515625" bestFit="1" customWidth="1"/>
    <col min="19" max="19" width="5.5703125" bestFit="1" customWidth="1"/>
    <col min="20" max="20" width="7.42578125" bestFit="1" customWidth="1"/>
    <col min="21" max="21" width="7.42578125" customWidth="1"/>
    <col min="22" max="22" width="5.7109375" bestFit="1" customWidth="1"/>
    <col min="23" max="23" width="10.42578125" bestFit="1" customWidth="1"/>
    <col min="24" max="24" width="12.28515625" bestFit="1" customWidth="1"/>
    <col min="25" max="25" width="10.42578125" bestFit="1" customWidth="1"/>
  </cols>
  <sheetData>
    <row r="4" spans="2:25" ht="21">
      <c r="C4" s="73" t="s">
        <v>19</v>
      </c>
      <c r="D4" s="73"/>
      <c r="E4" s="73"/>
      <c r="F4" s="73"/>
      <c r="G4" s="73"/>
      <c r="H4" s="73"/>
      <c r="I4" s="73"/>
      <c r="J4" s="73"/>
    </row>
    <row r="6" spans="2:25">
      <c r="C6" s="27" t="s">
        <v>1</v>
      </c>
      <c r="D6" s="27" t="s">
        <v>2</v>
      </c>
      <c r="E6" s="27" t="s">
        <v>21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21</v>
      </c>
      <c r="Q6" s="27" t="s">
        <v>4</v>
      </c>
      <c r="R6" s="27" t="s">
        <v>5</v>
      </c>
      <c r="S6" s="27" t="s">
        <v>518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517</v>
      </c>
      <c r="Y6" s="33" t="s">
        <v>514</v>
      </c>
    </row>
    <row r="7" spans="2:25">
      <c r="B7">
        <v>3</v>
      </c>
      <c r="C7" s="2">
        <v>42555</v>
      </c>
      <c r="D7" s="1" t="s">
        <v>34</v>
      </c>
      <c r="E7" s="1"/>
      <c r="F7" s="1" t="s">
        <v>19</v>
      </c>
      <c r="G7" s="31" t="s">
        <v>35</v>
      </c>
      <c r="H7" s="5">
        <v>30020</v>
      </c>
      <c r="I7" s="5">
        <v>3796.46</v>
      </c>
      <c r="J7" s="5">
        <f t="shared" ref="J7:J14" si="0">H7*I7</f>
        <v>113969729.2</v>
      </c>
      <c r="N7" s="2">
        <v>42565</v>
      </c>
      <c r="O7" s="15" t="s">
        <v>186</v>
      </c>
      <c r="P7" s="15"/>
      <c r="Q7" s="15" t="s">
        <v>19</v>
      </c>
      <c r="R7" s="37" t="s">
        <v>43</v>
      </c>
      <c r="S7" s="37">
        <v>1</v>
      </c>
      <c r="T7" s="16">
        <v>5300</v>
      </c>
      <c r="U7" s="16"/>
      <c r="V7" s="16">
        <v>3530.97</v>
      </c>
      <c r="W7" s="16">
        <f t="shared" ref="W7:W14" si="1">T7*V7</f>
        <v>18714141</v>
      </c>
      <c r="X7" s="1"/>
      <c r="Y7" s="21"/>
    </row>
    <row r="8" spans="2:25">
      <c r="B8">
        <v>3</v>
      </c>
      <c r="C8" s="2">
        <v>42557</v>
      </c>
      <c r="D8" s="1" t="s">
        <v>36</v>
      </c>
      <c r="E8" s="1"/>
      <c r="F8" s="1" t="s">
        <v>19</v>
      </c>
      <c r="G8" s="31" t="s">
        <v>37</v>
      </c>
      <c r="H8" s="5">
        <v>10012</v>
      </c>
      <c r="I8" s="5">
        <v>3530.97</v>
      </c>
      <c r="J8" s="5">
        <f t="shared" si="0"/>
        <v>35352071.640000001</v>
      </c>
      <c r="N8" s="2">
        <v>42557</v>
      </c>
      <c r="O8" s="1" t="s">
        <v>36</v>
      </c>
      <c r="P8" s="1"/>
      <c r="Q8" s="1" t="s">
        <v>19</v>
      </c>
      <c r="R8" s="31" t="s">
        <v>37</v>
      </c>
      <c r="S8" s="31">
        <v>1</v>
      </c>
      <c r="T8" s="5">
        <v>10012</v>
      </c>
      <c r="U8" s="5"/>
      <c r="V8" s="5">
        <v>3530.97</v>
      </c>
      <c r="W8" s="5">
        <f t="shared" si="1"/>
        <v>35352071.640000001</v>
      </c>
      <c r="X8" s="1"/>
      <c r="Y8" s="1"/>
    </row>
    <row r="9" spans="2:25">
      <c r="B9">
        <v>3</v>
      </c>
      <c r="C9" s="2">
        <v>42557</v>
      </c>
      <c r="D9" s="1" t="s">
        <v>36</v>
      </c>
      <c r="E9" s="1"/>
      <c r="F9" s="1" t="s">
        <v>19</v>
      </c>
      <c r="G9" s="31" t="s">
        <v>35</v>
      </c>
      <c r="H9" s="5">
        <v>25000</v>
      </c>
      <c r="I9" s="5">
        <v>3796.46</v>
      </c>
      <c r="J9" s="5">
        <f t="shared" si="0"/>
        <v>94911500</v>
      </c>
      <c r="N9" s="2">
        <v>42572</v>
      </c>
      <c r="O9" s="2" t="s">
        <v>283</v>
      </c>
      <c r="P9" s="2"/>
      <c r="Q9" s="2" t="s">
        <v>19</v>
      </c>
      <c r="R9" s="38" t="s">
        <v>37</v>
      </c>
      <c r="S9" s="31">
        <v>1</v>
      </c>
      <c r="T9" s="16">
        <v>15069</v>
      </c>
      <c r="U9" s="16">
        <f>T9+T8+T7</f>
        <v>30381</v>
      </c>
      <c r="V9" s="16">
        <v>3530.97</v>
      </c>
      <c r="W9" s="16">
        <f t="shared" si="1"/>
        <v>53208186.93</v>
      </c>
      <c r="X9" s="37" t="s">
        <v>43</v>
      </c>
      <c r="Y9" s="21">
        <f>W9+W8+W7</f>
        <v>107274399.56999999</v>
      </c>
    </row>
    <row r="10" spans="2:25">
      <c r="B10">
        <v>3</v>
      </c>
      <c r="C10" s="2">
        <v>42565</v>
      </c>
      <c r="D10" s="15" t="s">
        <v>186</v>
      </c>
      <c r="E10" s="15"/>
      <c r="F10" s="15" t="s">
        <v>19</v>
      </c>
      <c r="G10" s="37" t="s">
        <v>43</v>
      </c>
      <c r="H10" s="16">
        <v>5300</v>
      </c>
      <c r="I10" s="16">
        <v>3530.97</v>
      </c>
      <c r="J10" s="16">
        <f t="shared" si="0"/>
        <v>18714141</v>
      </c>
      <c r="N10" s="2">
        <v>42555</v>
      </c>
      <c r="O10" s="1" t="s">
        <v>34</v>
      </c>
      <c r="P10" s="1"/>
      <c r="Q10" s="1" t="s">
        <v>19</v>
      </c>
      <c r="R10" s="31" t="s">
        <v>35</v>
      </c>
      <c r="S10" s="31">
        <v>9</v>
      </c>
      <c r="T10" s="5">
        <v>30020</v>
      </c>
      <c r="U10" s="5"/>
      <c r="V10" s="5">
        <v>3796.46</v>
      </c>
      <c r="W10" s="5">
        <f t="shared" si="1"/>
        <v>113969729.2</v>
      </c>
      <c r="X10" s="1"/>
      <c r="Y10" s="1"/>
    </row>
    <row r="11" spans="2:25">
      <c r="B11">
        <v>3</v>
      </c>
      <c r="C11" s="2">
        <v>42565</v>
      </c>
      <c r="D11" s="15" t="s">
        <v>186</v>
      </c>
      <c r="E11" s="15"/>
      <c r="F11" s="15" t="s">
        <v>19</v>
      </c>
      <c r="G11" s="31" t="s">
        <v>35</v>
      </c>
      <c r="H11" s="16">
        <v>11400</v>
      </c>
      <c r="I11" s="16">
        <v>3796.46</v>
      </c>
      <c r="J11" s="16">
        <f t="shared" si="0"/>
        <v>43279644</v>
      </c>
      <c r="N11" s="2">
        <v>42557</v>
      </c>
      <c r="O11" s="1" t="s">
        <v>36</v>
      </c>
      <c r="P11" s="1"/>
      <c r="Q11" s="1" t="s">
        <v>19</v>
      </c>
      <c r="R11" s="31" t="s">
        <v>35</v>
      </c>
      <c r="S11" s="31">
        <v>9</v>
      </c>
      <c r="T11" s="5">
        <v>25000</v>
      </c>
      <c r="U11" s="5"/>
      <c r="V11" s="5">
        <v>3796.46</v>
      </c>
      <c r="W11" s="5">
        <f t="shared" si="1"/>
        <v>94911500</v>
      </c>
      <c r="X11" s="1"/>
      <c r="Y11" s="1"/>
    </row>
    <row r="12" spans="2:25">
      <c r="B12">
        <v>3</v>
      </c>
      <c r="C12" s="2">
        <v>42566</v>
      </c>
      <c r="D12" s="2" t="s">
        <v>189</v>
      </c>
      <c r="E12" s="2"/>
      <c r="F12" s="2" t="s">
        <v>19</v>
      </c>
      <c r="G12" s="38" t="s">
        <v>35</v>
      </c>
      <c r="H12" s="16">
        <v>24020</v>
      </c>
      <c r="I12" s="16">
        <v>3796.46</v>
      </c>
      <c r="J12" s="16">
        <f t="shared" si="0"/>
        <v>91190969.200000003</v>
      </c>
      <c r="N12" s="2">
        <v>42565</v>
      </c>
      <c r="O12" s="15" t="s">
        <v>186</v>
      </c>
      <c r="P12" s="15"/>
      <c r="Q12" s="15" t="s">
        <v>19</v>
      </c>
      <c r="R12" s="31" t="s">
        <v>35</v>
      </c>
      <c r="S12" s="31">
        <v>9</v>
      </c>
      <c r="T12" s="16">
        <v>11400</v>
      </c>
      <c r="U12" s="16"/>
      <c r="V12" s="16">
        <v>3796.46</v>
      </c>
      <c r="W12" s="16">
        <f t="shared" si="1"/>
        <v>43279644</v>
      </c>
      <c r="X12" s="1"/>
      <c r="Y12" s="1"/>
    </row>
    <row r="13" spans="2:25">
      <c r="B13">
        <v>3</v>
      </c>
      <c r="C13" s="2">
        <v>42572</v>
      </c>
      <c r="D13" s="2" t="s">
        <v>283</v>
      </c>
      <c r="E13" s="2"/>
      <c r="F13" s="2" t="s">
        <v>19</v>
      </c>
      <c r="G13" s="38" t="s">
        <v>37</v>
      </c>
      <c r="H13" s="16">
        <v>15069</v>
      </c>
      <c r="I13" s="16">
        <v>3530.97</v>
      </c>
      <c r="J13" s="16">
        <f t="shared" si="0"/>
        <v>53208186.93</v>
      </c>
      <c r="N13" s="2">
        <v>42566</v>
      </c>
      <c r="O13" s="2" t="s">
        <v>189</v>
      </c>
      <c r="P13" s="2"/>
      <c r="Q13" s="2" t="s">
        <v>19</v>
      </c>
      <c r="R13" s="38" t="s">
        <v>35</v>
      </c>
      <c r="S13" s="31">
        <v>9</v>
      </c>
      <c r="T13" s="16">
        <v>24020</v>
      </c>
      <c r="U13" s="16"/>
      <c r="V13" s="16">
        <v>3796.46</v>
      </c>
      <c r="W13" s="16">
        <f t="shared" si="1"/>
        <v>91190969.200000003</v>
      </c>
      <c r="X13" s="1"/>
      <c r="Y13" s="1"/>
    </row>
    <row r="14" spans="2:25">
      <c r="B14">
        <v>3</v>
      </c>
      <c r="C14" s="2">
        <v>42572</v>
      </c>
      <c r="D14" s="2" t="s">
        <v>283</v>
      </c>
      <c r="E14" s="2"/>
      <c r="F14" s="2" t="s">
        <v>19</v>
      </c>
      <c r="G14" s="38" t="s">
        <v>35</v>
      </c>
      <c r="H14" s="16">
        <v>15000</v>
      </c>
      <c r="I14" s="16">
        <v>3796.46</v>
      </c>
      <c r="J14" s="16">
        <f t="shared" si="0"/>
        <v>56946900</v>
      </c>
      <c r="N14" s="2">
        <v>42572</v>
      </c>
      <c r="O14" s="2" t="s">
        <v>283</v>
      </c>
      <c r="P14" s="2"/>
      <c r="Q14" s="2" t="s">
        <v>19</v>
      </c>
      <c r="R14" s="38" t="s">
        <v>35</v>
      </c>
      <c r="S14" s="31">
        <v>9</v>
      </c>
      <c r="T14" s="16">
        <v>15000</v>
      </c>
      <c r="U14" s="16">
        <f>T14+T13+T12+T11+T10</f>
        <v>105440</v>
      </c>
      <c r="V14" s="16">
        <v>3796.46</v>
      </c>
      <c r="W14" s="16">
        <f t="shared" si="1"/>
        <v>56946900</v>
      </c>
      <c r="X14" s="2" t="str">
        <f>R14</f>
        <v>Gasoil</v>
      </c>
      <c r="Y14" s="21">
        <f>W14+W13+W12+W11+W10</f>
        <v>400298742.39999998</v>
      </c>
    </row>
    <row r="15" spans="2:25">
      <c r="H15" s="21">
        <f>SUM(H7:H14)</f>
        <v>135821</v>
      </c>
      <c r="I15" s="21"/>
      <c r="J15" s="21">
        <f>SUM(J7:J14)</f>
        <v>507573141.97000003</v>
      </c>
      <c r="T15" s="21">
        <f>SUM(T7:T14)</f>
        <v>135821</v>
      </c>
      <c r="U15" s="21">
        <f>SUM(U7:U14)</f>
        <v>135821</v>
      </c>
      <c r="V15" s="21"/>
      <c r="W15" s="21">
        <f>SUM(W7:W14)</f>
        <v>507573141.96999997</v>
      </c>
      <c r="X15" s="1"/>
      <c r="Y15" s="21">
        <f>SUM(Y7:Y14)</f>
        <v>507573141.96999997</v>
      </c>
    </row>
    <row r="22" spans="3:12">
      <c r="C22" s="27" t="s">
        <v>1</v>
      </c>
      <c r="D22" s="27" t="s">
        <v>2</v>
      </c>
      <c r="E22" s="27" t="s">
        <v>21</v>
      </c>
      <c r="F22" s="27" t="s">
        <v>4</v>
      </c>
      <c r="G22" s="27" t="s">
        <v>5</v>
      </c>
      <c r="H22" s="27" t="s">
        <v>6</v>
      </c>
      <c r="I22" s="27" t="s">
        <v>7</v>
      </c>
      <c r="J22" s="27" t="s">
        <v>8</v>
      </c>
      <c r="K22" s="33" t="s">
        <v>510</v>
      </c>
      <c r="L22" s="33" t="s">
        <v>519</v>
      </c>
    </row>
    <row r="23" spans="3:12">
      <c r="C23" s="2">
        <v>42555</v>
      </c>
      <c r="D23" s="1" t="s">
        <v>34</v>
      </c>
      <c r="E23" s="1"/>
      <c r="F23" s="1" t="s">
        <v>19</v>
      </c>
      <c r="G23" s="31" t="s">
        <v>35</v>
      </c>
      <c r="H23" s="5">
        <v>30020</v>
      </c>
      <c r="I23" s="5">
        <v>3796.46</v>
      </c>
      <c r="J23" s="5">
        <f t="shared" ref="J23:J30" si="2">H23*I23</f>
        <v>113969729.2</v>
      </c>
      <c r="K23" s="1">
        <v>4</v>
      </c>
      <c r="L23" s="21">
        <f>J23</f>
        <v>113969729.2</v>
      </c>
    </row>
    <row r="24" spans="3:12">
      <c r="C24" s="2">
        <v>42557</v>
      </c>
      <c r="D24" s="1" t="s">
        <v>36</v>
      </c>
      <c r="E24" s="1"/>
      <c r="F24" s="1" t="s">
        <v>19</v>
      </c>
      <c r="G24" s="31" t="s">
        <v>37</v>
      </c>
      <c r="H24" s="5">
        <v>10012</v>
      </c>
      <c r="I24" s="5">
        <v>3530.97</v>
      </c>
      <c r="J24" s="5">
        <f t="shared" si="2"/>
        <v>35352071.640000001</v>
      </c>
      <c r="K24" s="1"/>
      <c r="L24" s="1"/>
    </row>
    <row r="25" spans="3:12">
      <c r="C25" s="2">
        <v>42557</v>
      </c>
      <c r="D25" s="1" t="s">
        <v>36</v>
      </c>
      <c r="E25" s="1"/>
      <c r="F25" s="1" t="s">
        <v>19</v>
      </c>
      <c r="G25" s="31" t="s">
        <v>35</v>
      </c>
      <c r="H25" s="5">
        <v>25000</v>
      </c>
      <c r="I25" s="5">
        <v>3796.46</v>
      </c>
      <c r="J25" s="5">
        <f t="shared" si="2"/>
        <v>94911500</v>
      </c>
      <c r="K25" s="1">
        <v>6</v>
      </c>
      <c r="L25" s="21">
        <f>J25+J24</f>
        <v>130263571.64</v>
      </c>
    </row>
    <row r="26" spans="3:12">
      <c r="C26" s="2">
        <v>42565</v>
      </c>
      <c r="D26" s="15" t="s">
        <v>186</v>
      </c>
      <c r="E26" s="15"/>
      <c r="F26" s="15" t="s">
        <v>19</v>
      </c>
      <c r="G26" s="37" t="s">
        <v>43</v>
      </c>
      <c r="H26" s="16">
        <v>5300</v>
      </c>
      <c r="I26" s="16">
        <v>3530.97</v>
      </c>
      <c r="J26" s="16">
        <f t="shared" si="2"/>
        <v>18714141</v>
      </c>
      <c r="K26" s="1"/>
      <c r="L26" s="1"/>
    </row>
    <row r="27" spans="3:12">
      <c r="C27" s="2">
        <v>42565</v>
      </c>
      <c r="D27" s="15" t="s">
        <v>186</v>
      </c>
      <c r="E27" s="15"/>
      <c r="F27" s="15" t="s">
        <v>19</v>
      </c>
      <c r="G27" s="31" t="s">
        <v>35</v>
      </c>
      <c r="H27" s="16">
        <v>11400</v>
      </c>
      <c r="I27" s="16">
        <v>3796.46</v>
      </c>
      <c r="J27" s="16">
        <f t="shared" si="2"/>
        <v>43279644</v>
      </c>
      <c r="K27" s="1">
        <v>14</v>
      </c>
      <c r="L27" s="21">
        <f>J27+J26</f>
        <v>61993785</v>
      </c>
    </row>
    <row r="28" spans="3:12">
      <c r="C28" s="2">
        <v>42566</v>
      </c>
      <c r="D28" s="2" t="s">
        <v>189</v>
      </c>
      <c r="E28" s="2"/>
      <c r="F28" s="2" t="s">
        <v>19</v>
      </c>
      <c r="G28" s="38" t="s">
        <v>35</v>
      </c>
      <c r="H28" s="16">
        <v>24020</v>
      </c>
      <c r="I28" s="16">
        <v>3796.46</v>
      </c>
      <c r="J28" s="16">
        <f t="shared" si="2"/>
        <v>91190969.200000003</v>
      </c>
      <c r="K28" s="1">
        <v>15</v>
      </c>
      <c r="L28" s="21">
        <f>J28</f>
        <v>91190969.200000003</v>
      </c>
    </row>
    <row r="29" spans="3:12">
      <c r="C29" s="2">
        <v>42572</v>
      </c>
      <c r="D29" s="2" t="s">
        <v>283</v>
      </c>
      <c r="E29" s="2"/>
      <c r="F29" s="2" t="s">
        <v>19</v>
      </c>
      <c r="G29" s="38" t="s">
        <v>37</v>
      </c>
      <c r="H29" s="16">
        <v>15069</v>
      </c>
      <c r="I29" s="16">
        <v>3530.97</v>
      </c>
      <c r="J29" s="16">
        <f t="shared" si="2"/>
        <v>53208186.93</v>
      </c>
      <c r="K29" s="1"/>
      <c r="L29" s="1"/>
    </row>
    <row r="30" spans="3:12">
      <c r="C30" s="2">
        <v>42572</v>
      </c>
      <c r="D30" s="2" t="s">
        <v>283</v>
      </c>
      <c r="E30" s="2"/>
      <c r="F30" s="2" t="s">
        <v>19</v>
      </c>
      <c r="G30" s="38" t="s">
        <v>35</v>
      </c>
      <c r="H30" s="16">
        <v>15000</v>
      </c>
      <c r="I30" s="16">
        <v>3796.46</v>
      </c>
      <c r="J30" s="16">
        <f t="shared" si="2"/>
        <v>56946900</v>
      </c>
      <c r="K30" s="1">
        <v>21</v>
      </c>
      <c r="L30" s="21">
        <f>J30+J29</f>
        <v>110155086.93000001</v>
      </c>
    </row>
    <row r="31" spans="3:12">
      <c r="H31" s="21">
        <f>SUM(H23:H30)</f>
        <v>135821</v>
      </c>
      <c r="I31" s="21"/>
      <c r="J31" s="21">
        <f>SUM(J23:J30)</f>
        <v>507573141.97000003</v>
      </c>
      <c r="K31" s="1"/>
      <c r="L31" s="21">
        <f>SUM(L23:L30)</f>
        <v>507573141.97000003</v>
      </c>
    </row>
  </sheetData>
  <sortState ref="N7:W14">
    <sortCondition ref="S7:S14"/>
  </sortState>
  <mergeCells count="1">
    <mergeCell ref="C4:J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B7:L47"/>
  <sheetViews>
    <sheetView topLeftCell="A30" workbookViewId="0">
      <selection activeCell="L48" sqref="L48"/>
    </sheetView>
  </sheetViews>
  <sheetFormatPr baseColWidth="10" defaultRowHeight="15"/>
  <cols>
    <col min="2" max="2" width="3.5703125" bestFit="1" customWidth="1"/>
    <col min="3" max="3" width="20" bestFit="1" customWidth="1"/>
    <col min="5" max="6" width="11.7109375" bestFit="1" customWidth="1"/>
    <col min="12" max="12" width="12.5703125" bestFit="1" customWidth="1"/>
  </cols>
  <sheetData>
    <row r="7" spans="2:12">
      <c r="G7" s="40" t="s">
        <v>519</v>
      </c>
    </row>
    <row r="9" spans="2:12">
      <c r="B9" s="1" t="s">
        <v>520</v>
      </c>
      <c r="C9" s="41" t="s">
        <v>521</v>
      </c>
      <c r="D9" s="42" t="s">
        <v>522</v>
      </c>
      <c r="E9" s="42" t="s">
        <v>523</v>
      </c>
      <c r="F9" s="5" t="s">
        <v>524</v>
      </c>
      <c r="G9" s="5" t="s">
        <v>525</v>
      </c>
      <c r="H9" s="5" t="s">
        <v>526</v>
      </c>
      <c r="I9" s="5" t="s">
        <v>527</v>
      </c>
      <c r="J9" s="5" t="s">
        <v>528</v>
      </c>
      <c r="K9" s="5" t="s">
        <v>529</v>
      </c>
      <c r="L9" s="27" t="s">
        <v>530</v>
      </c>
    </row>
    <row r="10" spans="2:12">
      <c r="B10" s="1">
        <v>1</v>
      </c>
      <c r="C10" s="41" t="s">
        <v>531</v>
      </c>
      <c r="D10" s="5">
        <v>330029000</v>
      </c>
      <c r="E10" s="5">
        <v>100134500</v>
      </c>
      <c r="F10" s="5">
        <v>56370000</v>
      </c>
      <c r="G10" s="5"/>
      <c r="H10" s="5">
        <v>24258000</v>
      </c>
      <c r="I10" s="43"/>
      <c r="J10" s="5"/>
      <c r="K10" s="5"/>
      <c r="L10" s="5">
        <f>SUM(D10:K10)</f>
        <v>510791500</v>
      </c>
    </row>
    <row r="11" spans="2:12">
      <c r="B11" s="1">
        <v>2</v>
      </c>
      <c r="C11" s="31" t="s">
        <v>532</v>
      </c>
      <c r="D11" s="5">
        <v>374636000</v>
      </c>
      <c r="E11" s="5">
        <v>1647022000</v>
      </c>
      <c r="F11" s="5">
        <v>457910000</v>
      </c>
      <c r="G11" s="5">
        <v>20500000</v>
      </c>
      <c r="H11" s="5">
        <v>45169500</v>
      </c>
      <c r="I11" s="5"/>
      <c r="J11" s="5"/>
      <c r="K11" s="5"/>
      <c r="L11" s="5">
        <f>SUM(D11:K11)</f>
        <v>2545237500</v>
      </c>
    </row>
    <row r="12" spans="2:12">
      <c r="B12" s="1">
        <v>3</v>
      </c>
      <c r="C12" s="31" t="s">
        <v>533</v>
      </c>
      <c r="D12" s="5">
        <v>125343000</v>
      </c>
      <c r="E12" s="5">
        <v>2977209500</v>
      </c>
      <c r="F12" s="5">
        <v>1063088000</v>
      </c>
      <c r="G12" s="5"/>
      <c r="H12" s="5"/>
      <c r="I12" s="5"/>
      <c r="J12" s="5"/>
      <c r="K12" s="5"/>
      <c r="L12" s="5">
        <f>SUM(D12:K12)</f>
        <v>4165640500</v>
      </c>
    </row>
    <row r="13" spans="2:12">
      <c r="B13" s="1">
        <v>4</v>
      </c>
      <c r="C13" s="31" t="s">
        <v>534</v>
      </c>
      <c r="D13" s="5">
        <v>229251000</v>
      </c>
      <c r="E13" s="5">
        <v>1661109000</v>
      </c>
      <c r="F13" s="5">
        <v>1375287000</v>
      </c>
      <c r="G13" s="5">
        <v>40500000</v>
      </c>
      <c r="H13" s="5">
        <v>70508500</v>
      </c>
      <c r="I13" s="5"/>
      <c r="J13" s="5"/>
      <c r="K13" s="5"/>
      <c r="L13" s="5">
        <f>SUM(D13:K13)</f>
        <v>3376655500</v>
      </c>
    </row>
    <row r="14" spans="2:12">
      <c r="B14" s="1">
        <v>5</v>
      </c>
      <c r="C14" s="31" t="s">
        <v>535</v>
      </c>
      <c r="D14" s="5">
        <v>510858500</v>
      </c>
      <c r="E14" s="5">
        <v>503647500</v>
      </c>
      <c r="F14" s="5">
        <v>277568000</v>
      </c>
      <c r="G14" s="5"/>
      <c r="H14" s="5">
        <v>21750000</v>
      </c>
      <c r="I14" s="5"/>
      <c r="J14" s="5"/>
      <c r="K14" s="5"/>
      <c r="L14" s="5"/>
    </row>
    <row r="15" spans="2:12">
      <c r="B15" s="1">
        <v>6</v>
      </c>
      <c r="C15" s="31" t="s">
        <v>15</v>
      </c>
      <c r="D15" s="5">
        <v>94760000</v>
      </c>
      <c r="E15" s="5"/>
      <c r="F15" s="5"/>
      <c r="G15" s="5"/>
      <c r="H15" s="5"/>
      <c r="I15" s="5"/>
      <c r="J15" s="5"/>
      <c r="K15" s="5"/>
      <c r="L15" s="5">
        <f>SUM(D15:K15)</f>
        <v>94760000</v>
      </c>
    </row>
    <row r="16" spans="2:12">
      <c r="B16" s="1">
        <v>7</v>
      </c>
      <c r="C16" s="31" t="s">
        <v>11</v>
      </c>
      <c r="D16" s="5">
        <v>23690000</v>
      </c>
      <c r="E16" s="5">
        <v>219450000</v>
      </c>
      <c r="F16" s="5">
        <v>19355000</v>
      </c>
      <c r="G16" s="5"/>
      <c r="H16" s="5"/>
      <c r="I16" s="5"/>
      <c r="J16" s="5"/>
      <c r="K16" s="5"/>
      <c r="L16" s="5">
        <f>SUM(D16:K16)</f>
        <v>262495000</v>
      </c>
    </row>
    <row r="17" spans="2:12">
      <c r="B17" s="1">
        <v>8</v>
      </c>
      <c r="C17" s="31" t="s">
        <v>60</v>
      </c>
      <c r="D17" s="5">
        <v>47380000</v>
      </c>
      <c r="E17" s="5">
        <v>39900000</v>
      </c>
      <c r="F17" s="5"/>
      <c r="G17" s="5"/>
      <c r="H17" s="5"/>
      <c r="I17" s="5"/>
      <c r="J17" s="5"/>
      <c r="K17" s="5"/>
      <c r="L17" s="5">
        <f t="shared" ref="L17:L21" si="0">SUM(D17:J17)</f>
        <v>87280000</v>
      </c>
    </row>
    <row r="18" spans="2:12">
      <c r="B18" s="1">
        <v>9</v>
      </c>
      <c r="C18" s="31" t="s">
        <v>536</v>
      </c>
      <c r="D18" s="5"/>
      <c r="E18" s="5"/>
      <c r="F18" s="5"/>
      <c r="G18" s="5"/>
      <c r="H18" s="5"/>
      <c r="I18" s="5"/>
      <c r="J18" s="5"/>
      <c r="K18" s="5"/>
      <c r="L18" s="5">
        <f t="shared" si="0"/>
        <v>0</v>
      </c>
    </row>
    <row r="19" spans="2:12">
      <c r="B19" s="15">
        <v>10</v>
      </c>
      <c r="C19" s="3" t="s">
        <v>537</v>
      </c>
      <c r="D19" s="5"/>
      <c r="E19" s="5"/>
      <c r="F19" s="5"/>
      <c r="G19" s="5"/>
      <c r="H19" s="5"/>
      <c r="I19" s="5"/>
      <c r="J19" s="5"/>
      <c r="K19" s="5"/>
      <c r="L19" s="5">
        <f>SUM(D19:K19)</f>
        <v>0</v>
      </c>
    </row>
    <row r="20" spans="2:12">
      <c r="B20" s="15">
        <v>11</v>
      </c>
      <c r="C20" s="1" t="s">
        <v>538</v>
      </c>
      <c r="D20" s="5"/>
      <c r="E20" s="5"/>
      <c r="F20" s="5"/>
      <c r="G20" s="5"/>
      <c r="H20" s="5"/>
      <c r="I20" s="5"/>
      <c r="J20" s="5"/>
      <c r="K20" s="5"/>
      <c r="L20" s="5">
        <f>SUM(D20:K20)</f>
        <v>0</v>
      </c>
    </row>
    <row r="21" spans="2:12">
      <c r="B21" s="15">
        <v>12</v>
      </c>
      <c r="C21" s="1" t="s">
        <v>539</v>
      </c>
      <c r="D21" s="5"/>
      <c r="E21" s="5"/>
      <c r="F21" s="5"/>
      <c r="G21" s="5"/>
      <c r="H21" s="5"/>
      <c r="I21" s="5"/>
      <c r="J21" s="5"/>
      <c r="K21" s="5"/>
      <c r="L21" s="5">
        <f t="shared" si="0"/>
        <v>0</v>
      </c>
    </row>
    <row r="22" spans="2:12">
      <c r="B22" s="15">
        <v>13</v>
      </c>
      <c r="C22" s="1" t="s">
        <v>540</v>
      </c>
      <c r="D22" s="5"/>
      <c r="E22" s="5"/>
      <c r="F22" s="5"/>
      <c r="G22" s="5"/>
      <c r="H22" s="5"/>
      <c r="I22" s="5"/>
      <c r="J22" s="5"/>
      <c r="K22" s="5"/>
      <c r="L22" s="5">
        <f>SUM(D22:K22)</f>
        <v>0</v>
      </c>
    </row>
    <row r="23" spans="2:12">
      <c r="B23" s="15">
        <v>14</v>
      </c>
      <c r="C23" s="3" t="s">
        <v>541</v>
      </c>
      <c r="D23" s="5"/>
      <c r="E23" s="5"/>
      <c r="F23" s="5"/>
      <c r="G23" s="5"/>
      <c r="H23" s="5"/>
      <c r="I23" s="5"/>
      <c r="J23" s="5"/>
      <c r="K23" s="5"/>
      <c r="L23" s="5">
        <f>SUM(D23:K23)</f>
        <v>0</v>
      </c>
    </row>
    <row r="24" spans="2:12">
      <c r="B24" s="15">
        <v>15</v>
      </c>
      <c r="C24" s="3" t="s">
        <v>542</v>
      </c>
      <c r="D24" s="5"/>
      <c r="E24" s="5"/>
      <c r="F24" s="5"/>
      <c r="G24" s="5"/>
      <c r="H24" s="5"/>
      <c r="I24" s="44"/>
      <c r="J24" s="5"/>
      <c r="K24" s="5"/>
      <c r="L24" s="5">
        <f>SUM(D24:J24)</f>
        <v>0</v>
      </c>
    </row>
    <row r="25" spans="2:12">
      <c r="B25" s="3">
        <v>16</v>
      </c>
      <c r="C25" s="3" t="s">
        <v>543</v>
      </c>
      <c r="D25" s="3"/>
      <c r="E25" s="3"/>
      <c r="F25" s="3"/>
      <c r="G25" s="3"/>
      <c r="H25" s="3"/>
      <c r="I25" s="3"/>
      <c r="J25" s="5"/>
      <c r="K25" s="5"/>
      <c r="L25" s="5">
        <f>SUM(D25:K25)</f>
        <v>0</v>
      </c>
    </row>
    <row r="26" spans="2:12">
      <c r="B26" s="1"/>
      <c r="C26" s="1"/>
      <c r="D26" s="5">
        <f t="shared" ref="D26:K26" si="1">SUM(D10:D25)</f>
        <v>1735947500</v>
      </c>
      <c r="E26" s="5">
        <f t="shared" si="1"/>
        <v>7148472500</v>
      </c>
      <c r="F26" s="5">
        <f t="shared" si="1"/>
        <v>3249578000</v>
      </c>
      <c r="G26" s="5">
        <f t="shared" si="1"/>
        <v>61000000</v>
      </c>
      <c r="H26" s="5">
        <f>SUM(H10:H25)</f>
        <v>161686000</v>
      </c>
      <c r="I26" s="5">
        <f t="shared" si="1"/>
        <v>0</v>
      </c>
      <c r="J26" s="5">
        <f t="shared" si="1"/>
        <v>0</v>
      </c>
      <c r="K26" s="5">
        <f t="shared" si="1"/>
        <v>0</v>
      </c>
      <c r="L26" s="5">
        <f>SUM(D26:K26)</f>
        <v>12356684000</v>
      </c>
    </row>
    <row r="27" spans="2:12"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</row>
    <row r="28" spans="2:12" ht="18.75">
      <c r="B28" s="76" t="s">
        <v>6</v>
      </c>
      <c r="C28" s="76"/>
      <c r="D28" s="76"/>
      <c r="E28" s="76"/>
      <c r="F28" s="76"/>
      <c r="G28" s="76"/>
      <c r="H28" s="76"/>
      <c r="I28" s="76"/>
      <c r="J28" s="76"/>
      <c r="K28" s="76"/>
      <c r="L28" s="76"/>
    </row>
    <row r="29" spans="2:12">
      <c r="B29" s="44"/>
      <c r="C29" s="44"/>
      <c r="D29" s="44"/>
      <c r="E29" s="44"/>
      <c r="F29" s="44"/>
      <c r="G29" s="44"/>
      <c r="H29" s="44"/>
      <c r="I29" s="44"/>
      <c r="J29" s="44"/>
      <c r="K29" s="44"/>
      <c r="L29" s="44"/>
    </row>
    <row r="30" spans="2:12">
      <c r="B30" s="1" t="s">
        <v>520</v>
      </c>
      <c r="C30" s="41" t="s">
        <v>521</v>
      </c>
      <c r="D30" s="27">
        <v>1</v>
      </c>
      <c r="E30" s="27">
        <v>2</v>
      </c>
      <c r="F30" s="27">
        <v>3</v>
      </c>
      <c r="G30" s="27">
        <v>4</v>
      </c>
      <c r="H30" s="27">
        <v>5</v>
      </c>
      <c r="I30" s="27">
        <v>6</v>
      </c>
      <c r="J30" s="27">
        <v>7</v>
      </c>
      <c r="K30" s="27">
        <v>8</v>
      </c>
      <c r="L30" s="27" t="s">
        <v>544</v>
      </c>
    </row>
    <row r="31" spans="2:12">
      <c r="B31" s="1">
        <v>1</v>
      </c>
      <c r="C31" s="41" t="s">
        <v>531</v>
      </c>
      <c r="D31" s="5">
        <v>85300</v>
      </c>
      <c r="E31" s="5">
        <v>27100</v>
      </c>
      <c r="F31" s="5">
        <v>16000</v>
      </c>
      <c r="G31" s="5"/>
      <c r="H31" s="5">
        <v>5200</v>
      </c>
      <c r="I31" s="5"/>
      <c r="J31" s="5"/>
      <c r="K31" s="5"/>
      <c r="L31" s="21">
        <f>SUM(D31:K31)</f>
        <v>133600</v>
      </c>
    </row>
    <row r="32" spans="2:12">
      <c r="B32" s="1">
        <v>2</v>
      </c>
      <c r="C32" s="31" t="s">
        <v>532</v>
      </c>
      <c r="D32" s="5">
        <v>96400</v>
      </c>
      <c r="E32" s="5">
        <v>449600</v>
      </c>
      <c r="F32" s="5">
        <v>131100</v>
      </c>
      <c r="G32" s="5">
        <v>5000</v>
      </c>
      <c r="H32" s="5">
        <v>10000</v>
      </c>
      <c r="I32" s="5"/>
      <c r="J32" s="5"/>
      <c r="K32" s="5"/>
      <c r="L32" s="21">
        <f>SUM(D32:K32)</f>
        <v>692100</v>
      </c>
    </row>
    <row r="33" spans="2:12">
      <c r="B33" s="1">
        <v>3</v>
      </c>
      <c r="C33" s="31" t="s">
        <v>533</v>
      </c>
      <c r="D33" s="5">
        <v>30800</v>
      </c>
      <c r="E33" s="5">
        <v>825000</v>
      </c>
      <c r="F33" s="5">
        <v>302000</v>
      </c>
      <c r="G33" s="5"/>
      <c r="H33" s="5"/>
      <c r="I33" s="5"/>
      <c r="J33" s="5"/>
      <c r="K33" s="5"/>
      <c r="L33" s="21">
        <f>SUM(D33:K33)</f>
        <v>1157800</v>
      </c>
    </row>
    <row r="34" spans="2:12">
      <c r="B34" s="1">
        <v>4</v>
      </c>
      <c r="C34" s="31" t="s">
        <v>534</v>
      </c>
      <c r="D34" s="5">
        <v>57100</v>
      </c>
      <c r="E34" s="5">
        <v>459900</v>
      </c>
      <c r="F34" s="5">
        <v>391900</v>
      </c>
      <c r="G34" s="5">
        <v>10000</v>
      </c>
      <c r="H34" s="5">
        <v>14900</v>
      </c>
      <c r="I34" s="5"/>
      <c r="J34" s="5"/>
      <c r="K34" s="5"/>
      <c r="L34" s="21">
        <f>SUM(D34:K34)</f>
        <v>933800</v>
      </c>
    </row>
    <row r="35" spans="2:12">
      <c r="B35" s="1">
        <v>5</v>
      </c>
      <c r="C35" s="31" t="s">
        <v>535</v>
      </c>
      <c r="D35" s="5">
        <v>133600</v>
      </c>
      <c r="E35" s="5">
        <v>138500</v>
      </c>
      <c r="F35" s="5">
        <v>79600</v>
      </c>
      <c r="G35" s="5"/>
      <c r="H35" s="5">
        <v>5000</v>
      </c>
      <c r="I35" s="5"/>
      <c r="J35" s="5"/>
      <c r="K35" s="5"/>
      <c r="L35" s="21">
        <f>SUM(D35:J35)</f>
        <v>356700</v>
      </c>
    </row>
    <row r="36" spans="2:12">
      <c r="B36" s="1">
        <v>6</v>
      </c>
      <c r="C36" s="31" t="s">
        <v>15</v>
      </c>
      <c r="D36" s="5">
        <v>20000</v>
      </c>
      <c r="E36" s="5"/>
      <c r="F36" s="5"/>
      <c r="G36" s="5"/>
      <c r="H36" s="5"/>
      <c r="I36" s="5"/>
      <c r="J36" s="5"/>
      <c r="K36" s="5"/>
      <c r="L36" s="21">
        <f>SUM(D36:K36)</f>
        <v>20000</v>
      </c>
    </row>
    <row r="37" spans="2:12">
      <c r="B37" s="1">
        <v>7</v>
      </c>
      <c r="C37" s="31" t="s">
        <v>11</v>
      </c>
      <c r="D37" s="5">
        <v>5000</v>
      </c>
      <c r="E37" s="5">
        <v>55000</v>
      </c>
      <c r="F37" s="5">
        <v>5000</v>
      </c>
      <c r="G37" s="5"/>
      <c r="H37" s="5"/>
      <c r="I37" s="5"/>
      <c r="J37" s="5"/>
      <c r="K37" s="5"/>
      <c r="L37" s="21">
        <f>SUM(D37:K37)</f>
        <v>65000</v>
      </c>
    </row>
    <row r="38" spans="2:12">
      <c r="B38" s="1">
        <v>8</v>
      </c>
      <c r="C38" s="31" t="s">
        <v>60</v>
      </c>
      <c r="D38" s="5">
        <v>10000</v>
      </c>
      <c r="E38" s="5">
        <v>10000</v>
      </c>
      <c r="F38" s="5"/>
      <c r="G38" s="5"/>
      <c r="H38" s="5"/>
      <c r="I38" s="5"/>
      <c r="J38" s="5"/>
      <c r="K38" s="5"/>
      <c r="L38" s="21">
        <f t="shared" ref="L38" si="2">SUM(D38:J38)</f>
        <v>20000</v>
      </c>
    </row>
    <row r="39" spans="2:12">
      <c r="B39" s="1">
        <v>9</v>
      </c>
      <c r="C39" s="31" t="s">
        <v>536</v>
      </c>
      <c r="D39" s="5"/>
      <c r="E39" s="5"/>
      <c r="F39" s="5"/>
      <c r="G39" s="5"/>
      <c r="H39" s="5"/>
      <c r="I39" s="5"/>
      <c r="J39" s="5"/>
      <c r="K39" s="5"/>
      <c r="L39" s="21">
        <f>SUM(D39:K39)</f>
        <v>0</v>
      </c>
    </row>
    <row r="40" spans="2:12">
      <c r="B40" s="15">
        <v>10</v>
      </c>
      <c r="C40" s="3" t="s">
        <v>537</v>
      </c>
      <c r="D40" s="1"/>
      <c r="E40" s="45"/>
      <c r="F40" s="1"/>
      <c r="G40" s="1"/>
      <c r="H40" s="1"/>
      <c r="I40" s="5"/>
      <c r="J40" s="1"/>
      <c r="K40" s="1"/>
      <c r="L40" s="21">
        <f>SUM(D40:K40)</f>
        <v>0</v>
      </c>
    </row>
    <row r="41" spans="2:12">
      <c r="B41" s="15">
        <v>11</v>
      </c>
      <c r="C41" s="1" t="s">
        <v>538</v>
      </c>
      <c r="D41" s="1"/>
      <c r="E41" s="45"/>
      <c r="F41" s="45"/>
      <c r="G41" s="45"/>
      <c r="H41" s="45"/>
      <c r="I41" s="45"/>
      <c r="J41" s="45"/>
      <c r="K41" s="45"/>
      <c r="L41" s="21">
        <f>SUM(D41:K41)</f>
        <v>0</v>
      </c>
    </row>
    <row r="42" spans="2:12">
      <c r="B42" s="15">
        <v>12</v>
      </c>
      <c r="C42" s="1" t="s">
        <v>539</v>
      </c>
      <c r="D42" s="1"/>
      <c r="E42" s="45"/>
      <c r="F42" s="45"/>
      <c r="G42" s="45"/>
      <c r="H42" s="45"/>
      <c r="I42" s="45"/>
      <c r="J42" s="45"/>
      <c r="K42" s="45"/>
      <c r="L42" s="5">
        <f t="shared" ref="L42:L45" si="3">SUM(D42:J42)</f>
        <v>0</v>
      </c>
    </row>
    <row r="43" spans="2:12">
      <c r="B43" s="15">
        <v>13</v>
      </c>
      <c r="C43" s="1" t="s">
        <v>540</v>
      </c>
      <c r="D43" s="1"/>
      <c r="E43" s="45"/>
      <c r="F43" s="45"/>
      <c r="G43" s="45"/>
      <c r="H43" s="45"/>
      <c r="I43" s="45"/>
      <c r="J43" s="45"/>
      <c r="K43" s="45"/>
      <c r="L43" s="5">
        <f>SUM(D43:K43)</f>
        <v>0</v>
      </c>
    </row>
    <row r="44" spans="2:12">
      <c r="B44" s="15">
        <v>14</v>
      </c>
      <c r="C44" s="3" t="s">
        <v>541</v>
      </c>
      <c r="D44" s="1"/>
      <c r="E44" s="45"/>
      <c r="F44" s="45"/>
      <c r="G44" s="45"/>
      <c r="H44" s="45"/>
      <c r="I44" s="45"/>
      <c r="J44" s="45"/>
      <c r="K44" s="45"/>
      <c r="L44" s="5">
        <f>SUM(D44:K44)</f>
        <v>0</v>
      </c>
    </row>
    <row r="45" spans="2:12">
      <c r="B45" s="15">
        <v>15</v>
      </c>
      <c r="C45" s="3" t="s">
        <v>542</v>
      </c>
      <c r="D45" s="1"/>
      <c r="E45" s="45"/>
      <c r="F45" s="45"/>
      <c r="G45" s="45"/>
      <c r="H45" s="45"/>
      <c r="I45" s="45"/>
      <c r="J45" s="45"/>
      <c r="K45" s="45"/>
      <c r="L45" s="5">
        <f t="shared" si="3"/>
        <v>0</v>
      </c>
    </row>
    <row r="46" spans="2:12">
      <c r="B46" s="15">
        <v>16</v>
      </c>
      <c r="C46" s="3" t="s">
        <v>543</v>
      </c>
      <c r="D46" s="1"/>
      <c r="E46" s="45"/>
      <c r="F46" s="45"/>
      <c r="G46" s="45"/>
      <c r="H46" s="45"/>
      <c r="I46" s="45"/>
      <c r="J46" s="45"/>
      <c r="K46" s="45"/>
      <c r="L46" s="5">
        <f>SUM(K46)</f>
        <v>0</v>
      </c>
    </row>
    <row r="47" spans="2:12">
      <c r="B47" s="1"/>
      <c r="C47" s="1"/>
      <c r="D47" s="21">
        <f t="shared" ref="D47:K47" si="4">SUM(D31:D46)</f>
        <v>438200</v>
      </c>
      <c r="E47" s="21">
        <f t="shared" si="4"/>
        <v>1965100</v>
      </c>
      <c r="F47" s="21">
        <f t="shared" si="4"/>
        <v>925600</v>
      </c>
      <c r="G47" s="21">
        <f t="shared" si="4"/>
        <v>15000</v>
      </c>
      <c r="H47" s="21">
        <f t="shared" si="4"/>
        <v>35100</v>
      </c>
      <c r="I47" s="21">
        <f t="shared" si="4"/>
        <v>0</v>
      </c>
      <c r="J47" s="21">
        <f t="shared" si="4"/>
        <v>0</v>
      </c>
      <c r="K47" s="21">
        <f t="shared" si="4"/>
        <v>0</v>
      </c>
      <c r="L47" s="5">
        <f>SUM(D47:K47)</f>
        <v>3379000</v>
      </c>
    </row>
  </sheetData>
  <mergeCells count="1">
    <mergeCell ref="B28:L2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B7:M21"/>
  <sheetViews>
    <sheetView workbookViewId="0">
      <selection activeCell="N21" sqref="N21"/>
    </sheetView>
  </sheetViews>
  <sheetFormatPr baseColWidth="10" defaultRowHeight="15"/>
  <cols>
    <col min="3" max="3" width="12.42578125" bestFit="1" customWidth="1"/>
    <col min="4" max="4" width="11.7109375" bestFit="1" customWidth="1"/>
    <col min="8" max="8" width="11.7109375" bestFit="1" customWidth="1"/>
    <col min="10" max="10" width="13.7109375" bestFit="1" customWidth="1"/>
    <col min="13" max="13" width="12.5703125" bestFit="1" customWidth="1"/>
  </cols>
  <sheetData>
    <row r="7" spans="2:13">
      <c r="H7" t="s">
        <v>519</v>
      </c>
    </row>
    <row r="9" spans="2:13">
      <c r="B9" s="1" t="s">
        <v>521</v>
      </c>
      <c r="C9" s="1" t="s">
        <v>545</v>
      </c>
      <c r="D9" s="1" t="s">
        <v>23</v>
      </c>
      <c r="E9" s="1" t="s">
        <v>546</v>
      </c>
      <c r="F9" s="1" t="s">
        <v>547</v>
      </c>
      <c r="G9" s="5" t="s">
        <v>548</v>
      </c>
      <c r="H9" s="5" t="s">
        <v>527</v>
      </c>
      <c r="I9" s="5" t="s">
        <v>528</v>
      </c>
      <c r="J9" s="5" t="s">
        <v>549</v>
      </c>
      <c r="K9" s="5" t="s">
        <v>550</v>
      </c>
      <c r="L9" s="16" t="s">
        <v>551</v>
      </c>
      <c r="M9" s="27" t="s">
        <v>530</v>
      </c>
    </row>
    <row r="10" spans="2:13">
      <c r="B10" s="1" t="s">
        <v>552</v>
      </c>
      <c r="C10" s="5">
        <v>141444000</v>
      </c>
      <c r="D10" s="5">
        <v>354036000</v>
      </c>
      <c r="E10" s="5"/>
      <c r="F10" s="5">
        <v>618561000</v>
      </c>
      <c r="G10" s="5">
        <v>41225000</v>
      </c>
      <c r="H10" s="5"/>
      <c r="I10" s="5">
        <v>20000000</v>
      </c>
      <c r="J10" s="5"/>
      <c r="K10" s="5"/>
      <c r="L10" s="5"/>
      <c r="M10" s="5">
        <f>SUM(C10:L10)</f>
        <v>1175266000</v>
      </c>
    </row>
    <row r="11" spans="2:13">
      <c r="B11" s="1" t="s">
        <v>553</v>
      </c>
      <c r="C11" s="5">
        <v>2869392000</v>
      </c>
      <c r="D11" s="5">
        <v>6316485000</v>
      </c>
      <c r="E11" s="5"/>
      <c r="F11" s="5"/>
      <c r="G11" s="5">
        <v>114411000</v>
      </c>
      <c r="H11" s="5">
        <v>1042762500</v>
      </c>
      <c r="I11" s="5"/>
      <c r="J11" s="5">
        <v>38500000</v>
      </c>
      <c r="K11" s="5"/>
      <c r="L11" s="5"/>
      <c r="M11" s="5">
        <f>SUM(C11:L11)</f>
        <v>10381550500</v>
      </c>
    </row>
    <row r="12" spans="2:13">
      <c r="B12" s="1" t="s">
        <v>19</v>
      </c>
      <c r="C12" s="5">
        <v>107274400</v>
      </c>
      <c r="D12" s="5"/>
      <c r="E12" s="5"/>
      <c r="F12" s="5"/>
      <c r="G12" s="5"/>
      <c r="H12" s="5"/>
      <c r="I12" s="5"/>
      <c r="J12" s="5"/>
      <c r="K12" s="5">
        <v>400298742</v>
      </c>
      <c r="L12" s="5"/>
      <c r="M12" s="5">
        <f>SUM(C12:L12)</f>
        <v>507573142</v>
      </c>
    </row>
    <row r="13" spans="2:13">
      <c r="B13" s="44"/>
      <c r="C13" s="5">
        <f>SUM(C10:C12)</f>
        <v>3118110400</v>
      </c>
      <c r="D13" s="5">
        <f t="shared" ref="D13:L13" si="0">SUM(D10:D11)</f>
        <v>6670521000</v>
      </c>
      <c r="E13" s="5">
        <f t="shared" si="0"/>
        <v>0</v>
      </c>
      <c r="F13" s="5">
        <f t="shared" si="0"/>
        <v>618561000</v>
      </c>
      <c r="G13" s="5">
        <f t="shared" si="0"/>
        <v>155636000</v>
      </c>
      <c r="H13" s="5">
        <f t="shared" si="0"/>
        <v>1042762500</v>
      </c>
      <c r="I13" s="5">
        <f t="shared" si="0"/>
        <v>20000000</v>
      </c>
      <c r="J13" s="5">
        <f t="shared" si="0"/>
        <v>38500000</v>
      </c>
      <c r="K13" s="5">
        <f>SUM(K12)</f>
        <v>400298742</v>
      </c>
      <c r="L13" s="5">
        <f t="shared" si="0"/>
        <v>0</v>
      </c>
      <c r="M13" s="5">
        <f>SUM(C13:L13)</f>
        <v>12064389642</v>
      </c>
    </row>
    <row r="14" spans="2:13">
      <c r="B14" s="44"/>
      <c r="C14" s="43"/>
      <c r="D14" s="43"/>
      <c r="E14" s="43"/>
      <c r="F14" s="43"/>
      <c r="G14" s="43"/>
      <c r="H14" s="43"/>
      <c r="I14" s="44"/>
      <c r="J14" s="44"/>
      <c r="K14" s="44"/>
      <c r="L14" s="44"/>
      <c r="M14" s="44"/>
    </row>
    <row r="15" spans="2:13">
      <c r="B15" s="44"/>
      <c r="C15" s="43"/>
      <c r="D15" s="43"/>
      <c r="E15" s="43"/>
      <c r="F15" s="43"/>
      <c r="G15" s="43"/>
      <c r="H15" s="43" t="s">
        <v>6</v>
      </c>
      <c r="I15" s="44"/>
      <c r="J15" s="44"/>
      <c r="K15" s="44"/>
      <c r="L15" s="44"/>
      <c r="M15" s="44"/>
    </row>
    <row r="16" spans="2:13">
      <c r="B16" s="44"/>
      <c r="C16" s="44"/>
      <c r="D16" s="44"/>
      <c r="E16" s="44"/>
      <c r="F16" s="44"/>
      <c r="G16" s="44"/>
      <c r="H16" s="44"/>
      <c r="I16" s="44"/>
      <c r="J16" s="44"/>
      <c r="K16" s="44"/>
      <c r="L16" s="44"/>
      <c r="M16" s="44"/>
    </row>
    <row r="17" spans="2:13">
      <c r="B17" s="1" t="s">
        <v>521</v>
      </c>
      <c r="C17" s="1" t="s">
        <v>545</v>
      </c>
      <c r="D17" s="1" t="s">
        <v>23</v>
      </c>
      <c r="E17" s="1" t="s">
        <v>546</v>
      </c>
      <c r="F17" s="1" t="s">
        <v>547</v>
      </c>
      <c r="G17" s="5" t="s">
        <v>548</v>
      </c>
      <c r="H17" s="5" t="s">
        <v>527</v>
      </c>
      <c r="I17" s="5" t="s">
        <v>528</v>
      </c>
      <c r="J17" s="5" t="s">
        <v>549</v>
      </c>
      <c r="K17" s="5" t="s">
        <v>550</v>
      </c>
      <c r="L17" s="16" t="s">
        <v>551</v>
      </c>
      <c r="M17" s="27" t="s">
        <v>530</v>
      </c>
    </row>
    <row r="18" spans="2:13">
      <c r="B18" s="1" t="s">
        <v>552</v>
      </c>
      <c r="C18" s="5">
        <v>42300</v>
      </c>
      <c r="D18" s="5">
        <v>94400</v>
      </c>
      <c r="E18" s="5"/>
      <c r="F18" s="5">
        <v>165700</v>
      </c>
      <c r="G18" s="5">
        <v>9700</v>
      </c>
      <c r="H18" s="5"/>
      <c r="I18" s="5">
        <v>5000</v>
      </c>
      <c r="J18" s="5"/>
      <c r="K18" s="5"/>
      <c r="L18" s="5"/>
      <c r="M18" s="5">
        <f>SUM(C18:L18)</f>
        <v>317100</v>
      </c>
    </row>
    <row r="19" spans="2:13">
      <c r="B19" s="1" t="s">
        <v>553</v>
      </c>
      <c r="C19" s="5">
        <v>853000</v>
      </c>
      <c r="D19" s="5">
        <v>1770800</v>
      </c>
      <c r="E19" s="5"/>
      <c r="F19" s="5"/>
      <c r="G19" s="5">
        <v>25400</v>
      </c>
      <c r="H19" s="5">
        <v>272500</v>
      </c>
      <c r="I19" s="5"/>
      <c r="J19" s="5">
        <v>10000</v>
      </c>
      <c r="K19" s="5"/>
      <c r="L19" s="5"/>
      <c r="M19" s="5">
        <f>SUM(C19:L19)</f>
        <v>2931700</v>
      </c>
    </row>
    <row r="20" spans="2:13">
      <c r="B20" s="1" t="s">
        <v>19</v>
      </c>
      <c r="C20" s="5">
        <v>30381</v>
      </c>
      <c r="D20" s="5"/>
      <c r="E20" s="5"/>
      <c r="F20" s="5"/>
      <c r="G20" s="5"/>
      <c r="H20" s="5"/>
      <c r="I20" s="5"/>
      <c r="J20" s="5"/>
      <c r="K20" s="5">
        <v>105440</v>
      </c>
      <c r="L20" s="5"/>
      <c r="M20" s="5">
        <f>SUM(C20:L20)</f>
        <v>135821</v>
      </c>
    </row>
    <row r="21" spans="2:13">
      <c r="B21" s="44"/>
      <c r="C21" s="5">
        <f>SUM(C18:C20)</f>
        <v>925681</v>
      </c>
      <c r="D21" s="5">
        <f t="shared" ref="D21:L21" si="1">SUM(D18:D19)</f>
        <v>1865200</v>
      </c>
      <c r="E21" s="5">
        <f t="shared" si="1"/>
        <v>0</v>
      </c>
      <c r="F21" s="5">
        <f t="shared" si="1"/>
        <v>165700</v>
      </c>
      <c r="G21" s="5">
        <f>SUM(G18:G19)</f>
        <v>35100</v>
      </c>
      <c r="H21" s="5">
        <f>SUM(H18:H19)</f>
        <v>272500</v>
      </c>
      <c r="I21" s="5">
        <f t="shared" si="1"/>
        <v>5000</v>
      </c>
      <c r="J21" s="5">
        <f>SUM(J18:J19)</f>
        <v>10000</v>
      </c>
      <c r="K21" s="5">
        <f>SUM(K18:K20)</f>
        <v>105440</v>
      </c>
      <c r="L21" s="5">
        <f t="shared" si="1"/>
        <v>0</v>
      </c>
      <c r="M21" s="5">
        <f>SUM(C21:L21)</f>
        <v>3384621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5:U587"/>
  <sheetViews>
    <sheetView topLeftCell="G578" workbookViewId="0">
      <selection activeCell="M300" sqref="M300:U587"/>
    </sheetView>
  </sheetViews>
  <sheetFormatPr baseColWidth="10" defaultRowHeight="15"/>
  <cols>
    <col min="5" max="5" width="15" bestFit="1" customWidth="1"/>
    <col min="6" max="6" width="15.42578125" bestFit="1" customWidth="1"/>
    <col min="7" max="7" width="12.140625" bestFit="1" customWidth="1"/>
    <col min="8" max="8" width="11.5703125" bestFit="1" customWidth="1"/>
    <col min="9" max="9" width="14.140625" bestFit="1" customWidth="1"/>
    <col min="13" max="13" width="12" bestFit="1" customWidth="1"/>
    <col min="14" max="14" width="9" bestFit="1" customWidth="1"/>
    <col min="15" max="16" width="10.42578125" bestFit="1" customWidth="1"/>
    <col min="17" max="17" width="15" bestFit="1" customWidth="1"/>
    <col min="18" max="18" width="14.85546875" bestFit="1" customWidth="1"/>
    <col min="19" max="19" width="9.85546875" bestFit="1" customWidth="1"/>
    <col min="20" max="20" width="6.85546875" bestFit="1" customWidth="1"/>
    <col min="21" max="21" width="13.7109375" bestFit="1" customWidth="1"/>
  </cols>
  <sheetData>
    <row r="5" spans="2:10">
      <c r="E5" t="s">
        <v>506</v>
      </c>
    </row>
    <row r="6" spans="2:10">
      <c r="F6" t="s">
        <v>505</v>
      </c>
    </row>
    <row r="7" spans="2:10">
      <c r="G7" s="71" t="s">
        <v>0</v>
      </c>
      <c r="H7" s="71"/>
    </row>
    <row r="8" spans="2:10"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</row>
    <row r="9" spans="2:10">
      <c r="B9" s="2">
        <v>42552</v>
      </c>
      <c r="C9" s="1" t="s">
        <v>25</v>
      </c>
      <c r="D9" s="3" t="s">
        <v>26</v>
      </c>
      <c r="E9" s="4" t="s">
        <v>11</v>
      </c>
      <c r="F9" s="1" t="s">
        <v>27</v>
      </c>
      <c r="G9" s="18">
        <v>5000</v>
      </c>
      <c r="H9" s="18">
        <v>3990</v>
      </c>
      <c r="I9" s="18">
        <f>G9*H9</f>
        <v>19950000</v>
      </c>
      <c r="J9" s="5"/>
    </row>
    <row r="10" spans="2:10">
      <c r="B10" s="2">
        <v>42552</v>
      </c>
      <c r="C10" s="3" t="s">
        <v>28</v>
      </c>
      <c r="D10" s="6" t="s">
        <v>29</v>
      </c>
      <c r="E10" s="4" t="s">
        <v>12</v>
      </c>
      <c r="F10" s="1" t="s">
        <v>27</v>
      </c>
      <c r="G10" s="18">
        <v>9700</v>
      </c>
      <c r="H10" s="18">
        <v>3595</v>
      </c>
      <c r="I10" s="18">
        <f t="shared" ref="I10:I23" si="0">G10*H10</f>
        <v>34871500</v>
      </c>
      <c r="J10" s="5"/>
    </row>
    <row r="11" spans="2:10">
      <c r="B11" s="2">
        <v>42552</v>
      </c>
      <c r="C11" s="3" t="s">
        <v>28</v>
      </c>
      <c r="D11" s="6" t="s">
        <v>29</v>
      </c>
      <c r="E11" s="4" t="s">
        <v>12</v>
      </c>
      <c r="F11" s="1" t="s">
        <v>14</v>
      </c>
      <c r="G11" s="18">
        <v>6000</v>
      </c>
      <c r="H11" s="18">
        <v>3650</v>
      </c>
      <c r="I11" s="18">
        <f t="shared" si="0"/>
        <v>21900000</v>
      </c>
      <c r="J11" s="5"/>
    </row>
    <row r="12" spans="2:10">
      <c r="B12" s="2">
        <v>42552</v>
      </c>
      <c r="C12" s="3" t="s">
        <v>30</v>
      </c>
      <c r="D12" s="3" t="s">
        <v>31</v>
      </c>
      <c r="E12" s="4" t="s">
        <v>15</v>
      </c>
      <c r="F12" s="1" t="s">
        <v>14</v>
      </c>
      <c r="G12" s="18">
        <v>5000</v>
      </c>
      <c r="H12" s="18">
        <v>4738</v>
      </c>
      <c r="I12" s="18">
        <f t="shared" si="0"/>
        <v>23690000</v>
      </c>
      <c r="J12" s="5"/>
    </row>
    <row r="13" spans="2:10">
      <c r="B13" s="2">
        <v>42552</v>
      </c>
      <c r="C13" s="3" t="s">
        <v>32</v>
      </c>
      <c r="D13" s="3" t="s">
        <v>33</v>
      </c>
      <c r="E13" s="4" t="s">
        <v>18</v>
      </c>
      <c r="F13" s="1" t="s">
        <v>14</v>
      </c>
      <c r="G13" s="18">
        <v>10000</v>
      </c>
      <c r="H13" s="18">
        <v>3650</v>
      </c>
      <c r="I13" s="18">
        <f t="shared" si="0"/>
        <v>36500000</v>
      </c>
      <c r="J13" s="5"/>
    </row>
    <row r="14" spans="2:10">
      <c r="B14" s="2">
        <v>42557</v>
      </c>
      <c r="C14" s="3" t="s">
        <v>38</v>
      </c>
      <c r="D14" s="3" t="s">
        <v>39</v>
      </c>
      <c r="E14" s="4" t="s">
        <v>10</v>
      </c>
      <c r="F14" s="1" t="s">
        <v>27</v>
      </c>
      <c r="G14" s="18">
        <v>25000</v>
      </c>
      <c r="H14" s="18">
        <v>3595</v>
      </c>
      <c r="I14" s="18">
        <f t="shared" si="0"/>
        <v>89875000</v>
      </c>
      <c r="J14" s="5"/>
    </row>
    <row r="15" spans="2:10">
      <c r="B15" s="2">
        <v>42557</v>
      </c>
      <c r="C15" s="3" t="s">
        <v>38</v>
      </c>
      <c r="D15" s="3" t="s">
        <v>39</v>
      </c>
      <c r="E15" s="4" t="s">
        <v>10</v>
      </c>
      <c r="F15" s="1" t="s">
        <v>16</v>
      </c>
      <c r="G15" s="18">
        <v>10000</v>
      </c>
      <c r="H15" s="18">
        <v>3530</v>
      </c>
      <c r="I15" s="18">
        <f t="shared" si="0"/>
        <v>35300000</v>
      </c>
      <c r="J15" s="5"/>
    </row>
    <row r="16" spans="2:10">
      <c r="B16" s="2">
        <v>42555</v>
      </c>
      <c r="C16" s="3" t="s">
        <v>40</v>
      </c>
      <c r="D16" s="3" t="s">
        <v>41</v>
      </c>
      <c r="E16" s="4" t="s">
        <v>12</v>
      </c>
      <c r="F16" s="1" t="s">
        <v>27</v>
      </c>
      <c r="G16" s="18">
        <v>30000</v>
      </c>
      <c r="H16" s="18">
        <v>3595</v>
      </c>
      <c r="I16" s="18">
        <f t="shared" si="0"/>
        <v>107850000</v>
      </c>
      <c r="J16" s="5"/>
    </row>
    <row r="17" spans="2:10">
      <c r="B17" s="6">
        <v>42557</v>
      </c>
      <c r="C17" s="3" t="s">
        <v>44</v>
      </c>
      <c r="D17" s="3" t="s">
        <v>45</v>
      </c>
      <c r="E17" s="7" t="s">
        <v>12</v>
      </c>
      <c r="F17" s="3" t="s">
        <v>27</v>
      </c>
      <c r="G17" s="18">
        <v>4700</v>
      </c>
      <c r="H17" s="18">
        <v>3595</v>
      </c>
      <c r="I17" s="18">
        <f t="shared" si="0"/>
        <v>16896500</v>
      </c>
      <c r="J17" s="8"/>
    </row>
    <row r="18" spans="2:10">
      <c r="B18" s="6">
        <v>42557</v>
      </c>
      <c r="C18" s="3" t="s">
        <v>44</v>
      </c>
      <c r="D18" s="3" t="s">
        <v>45</v>
      </c>
      <c r="E18" s="7" t="s">
        <v>12</v>
      </c>
      <c r="F18" s="3" t="s">
        <v>16</v>
      </c>
      <c r="G18" s="18">
        <v>6000</v>
      </c>
      <c r="H18" s="18">
        <v>3400</v>
      </c>
      <c r="I18" s="18">
        <f t="shared" si="0"/>
        <v>20400000</v>
      </c>
      <c r="J18" s="8"/>
    </row>
    <row r="19" spans="2:10">
      <c r="B19" s="6">
        <v>42557</v>
      </c>
      <c r="C19" s="3" t="s">
        <v>44</v>
      </c>
      <c r="D19" s="3" t="s">
        <v>45</v>
      </c>
      <c r="E19" s="7" t="s">
        <v>12</v>
      </c>
      <c r="F19" s="3" t="s">
        <v>14</v>
      </c>
      <c r="G19" s="18">
        <v>21000</v>
      </c>
      <c r="H19" s="18">
        <v>3650</v>
      </c>
      <c r="I19" s="18">
        <f t="shared" si="0"/>
        <v>76650000</v>
      </c>
      <c r="J19" s="8"/>
    </row>
    <row r="20" spans="2:10">
      <c r="B20" s="6">
        <v>42556</v>
      </c>
      <c r="C20" s="3" t="s">
        <v>48</v>
      </c>
      <c r="D20" s="3" t="s">
        <v>49</v>
      </c>
      <c r="E20" s="7" t="s">
        <v>11</v>
      </c>
      <c r="F20" s="3" t="s">
        <v>27</v>
      </c>
      <c r="G20" s="18">
        <v>15000</v>
      </c>
      <c r="H20" s="18">
        <v>3990</v>
      </c>
      <c r="I20" s="18">
        <f t="shared" si="0"/>
        <v>59850000</v>
      </c>
      <c r="J20" s="8"/>
    </row>
    <row r="21" spans="2:10">
      <c r="B21" s="6">
        <v>42556</v>
      </c>
      <c r="C21" s="3" t="s">
        <v>50</v>
      </c>
      <c r="D21" s="3" t="s">
        <v>51</v>
      </c>
      <c r="E21" s="7" t="s">
        <v>18</v>
      </c>
      <c r="F21" s="3" t="s">
        <v>14</v>
      </c>
      <c r="G21" s="18">
        <v>10000</v>
      </c>
      <c r="H21" s="18">
        <v>3650</v>
      </c>
      <c r="I21" s="18">
        <f t="shared" si="0"/>
        <v>36500000</v>
      </c>
      <c r="J21" s="8"/>
    </row>
    <row r="22" spans="2:10">
      <c r="B22" s="6">
        <v>42556</v>
      </c>
      <c r="C22" s="3" t="s">
        <v>52</v>
      </c>
      <c r="D22" s="3" t="s">
        <v>53</v>
      </c>
      <c r="E22" s="7" t="s">
        <v>17</v>
      </c>
      <c r="F22" s="3" t="s">
        <v>14</v>
      </c>
      <c r="G22" s="18">
        <v>11500</v>
      </c>
      <c r="H22" s="18">
        <v>3650</v>
      </c>
      <c r="I22" s="18">
        <f t="shared" si="0"/>
        <v>41975000</v>
      </c>
      <c r="J22" s="8"/>
    </row>
    <row r="23" spans="2:10">
      <c r="B23" s="6">
        <v>42556</v>
      </c>
      <c r="C23" s="3" t="s">
        <v>54</v>
      </c>
      <c r="D23" s="3" t="s">
        <v>55</v>
      </c>
      <c r="E23" s="7" t="s">
        <v>17</v>
      </c>
      <c r="F23" s="3" t="s">
        <v>14</v>
      </c>
      <c r="G23" s="18">
        <v>5200</v>
      </c>
      <c r="H23" s="18">
        <v>3650</v>
      </c>
      <c r="I23" s="18">
        <f t="shared" si="0"/>
        <v>18980000</v>
      </c>
      <c r="J23" s="8"/>
    </row>
    <row r="24" spans="2:10">
      <c r="B24" s="6">
        <v>42559</v>
      </c>
      <c r="C24" s="3" t="s">
        <v>58</v>
      </c>
      <c r="D24" s="3" t="s">
        <v>59</v>
      </c>
      <c r="E24" s="7" t="s">
        <v>60</v>
      </c>
      <c r="F24" s="3" t="s">
        <v>27</v>
      </c>
      <c r="G24" s="18">
        <v>5000</v>
      </c>
      <c r="H24" s="18">
        <v>3990</v>
      </c>
      <c r="I24" s="18">
        <f>G24*H24</f>
        <v>19950000</v>
      </c>
      <c r="J24" s="8"/>
    </row>
    <row r="25" spans="2:10">
      <c r="B25" s="6">
        <v>42559</v>
      </c>
      <c r="C25" s="3" t="s">
        <v>58</v>
      </c>
      <c r="D25" s="3" t="s">
        <v>59</v>
      </c>
      <c r="E25" s="7" t="s">
        <v>60</v>
      </c>
      <c r="F25" s="3" t="s">
        <v>14</v>
      </c>
      <c r="G25" s="18">
        <v>5000</v>
      </c>
      <c r="H25" s="18">
        <v>4738</v>
      </c>
      <c r="I25" s="18">
        <f>G25*H25</f>
        <v>23690000</v>
      </c>
      <c r="J25" s="8"/>
    </row>
    <row r="26" spans="2:10">
      <c r="B26" s="6">
        <v>42559</v>
      </c>
      <c r="C26" s="3" t="s">
        <v>61</v>
      </c>
      <c r="D26" s="3" t="s">
        <v>62</v>
      </c>
      <c r="E26" s="7" t="s">
        <v>18</v>
      </c>
      <c r="F26" s="3" t="s">
        <v>16</v>
      </c>
      <c r="G26" s="18">
        <v>10000</v>
      </c>
      <c r="H26" s="18">
        <v>3400</v>
      </c>
      <c r="I26" s="18">
        <f>G26*H26</f>
        <v>34000000</v>
      </c>
      <c r="J26" s="8"/>
    </row>
    <row r="27" spans="2:10">
      <c r="B27" s="6">
        <v>42559</v>
      </c>
      <c r="C27" s="3" t="s">
        <v>61</v>
      </c>
      <c r="D27" s="3" t="s">
        <v>62</v>
      </c>
      <c r="E27" s="7" t="s">
        <v>18</v>
      </c>
      <c r="F27" s="3" t="s">
        <v>14</v>
      </c>
      <c r="G27" s="18">
        <v>5000</v>
      </c>
      <c r="H27" s="18">
        <v>3650</v>
      </c>
      <c r="I27" s="18">
        <f t="shared" ref="I27:I95" si="1">G27*H27</f>
        <v>18250000</v>
      </c>
      <c r="J27" s="8"/>
    </row>
    <row r="28" spans="2:10">
      <c r="B28" s="6">
        <v>42559</v>
      </c>
      <c r="C28" s="3" t="s">
        <v>63</v>
      </c>
      <c r="D28" s="3" t="s">
        <v>64</v>
      </c>
      <c r="E28" s="7" t="s">
        <v>12</v>
      </c>
      <c r="F28" s="3" t="s">
        <v>65</v>
      </c>
      <c r="G28" s="18">
        <v>5000</v>
      </c>
      <c r="H28" s="18">
        <v>4100</v>
      </c>
      <c r="I28" s="18">
        <f t="shared" si="1"/>
        <v>20500000</v>
      </c>
      <c r="J28" s="8"/>
    </row>
    <row r="29" spans="2:10">
      <c r="B29" s="6">
        <v>42559</v>
      </c>
      <c r="C29" s="3" t="s">
        <v>63</v>
      </c>
      <c r="D29" s="3" t="s">
        <v>64</v>
      </c>
      <c r="E29" s="7" t="s">
        <v>12</v>
      </c>
      <c r="F29" s="3" t="s">
        <v>16</v>
      </c>
      <c r="G29" s="18">
        <v>5000</v>
      </c>
      <c r="H29" s="18">
        <v>3400</v>
      </c>
      <c r="I29" s="18">
        <f t="shared" si="1"/>
        <v>17000000</v>
      </c>
      <c r="J29" s="8"/>
    </row>
    <row r="30" spans="2:10">
      <c r="B30" s="6">
        <v>42559</v>
      </c>
      <c r="C30" s="3" t="s">
        <v>63</v>
      </c>
      <c r="D30" s="3" t="s">
        <v>64</v>
      </c>
      <c r="E30" s="7" t="s">
        <v>12</v>
      </c>
      <c r="F30" s="3" t="s">
        <v>14</v>
      </c>
      <c r="G30" s="18">
        <v>5300</v>
      </c>
      <c r="H30" s="18">
        <v>3650</v>
      </c>
      <c r="I30" s="18">
        <f t="shared" si="1"/>
        <v>19345000</v>
      </c>
      <c r="J30" s="8"/>
    </row>
    <row r="31" spans="2:10">
      <c r="B31" s="6">
        <v>42552</v>
      </c>
      <c r="C31" s="3" t="s">
        <v>72</v>
      </c>
      <c r="D31" s="3" t="s">
        <v>73</v>
      </c>
      <c r="E31" s="7" t="s">
        <v>10</v>
      </c>
      <c r="F31" s="3" t="s">
        <v>16</v>
      </c>
      <c r="G31" s="18">
        <v>17900</v>
      </c>
      <c r="H31" s="18">
        <v>3530</v>
      </c>
      <c r="I31" s="18">
        <f t="shared" si="1"/>
        <v>63187000</v>
      </c>
      <c r="J31" s="8"/>
    </row>
    <row r="32" spans="2:10">
      <c r="B32" s="6">
        <v>42552</v>
      </c>
      <c r="C32" s="3" t="s">
        <v>74</v>
      </c>
      <c r="D32" s="3" t="s">
        <v>75</v>
      </c>
      <c r="E32" s="7" t="s">
        <v>13</v>
      </c>
      <c r="F32" s="3" t="s">
        <v>16</v>
      </c>
      <c r="G32" s="18">
        <v>5000</v>
      </c>
      <c r="H32" s="18">
        <v>3530</v>
      </c>
      <c r="I32" s="18">
        <f t="shared" si="1"/>
        <v>17650000</v>
      </c>
      <c r="J32" s="8"/>
    </row>
    <row r="33" spans="2:10">
      <c r="B33" s="6">
        <v>42552</v>
      </c>
      <c r="C33" s="3" t="s">
        <v>74</v>
      </c>
      <c r="D33" s="3" t="s">
        <v>75</v>
      </c>
      <c r="E33" s="7" t="s">
        <v>13</v>
      </c>
      <c r="F33" s="3" t="s">
        <v>14</v>
      </c>
      <c r="G33" s="18">
        <v>5000</v>
      </c>
      <c r="H33" s="18">
        <v>4085</v>
      </c>
      <c r="I33" s="18">
        <f t="shared" si="1"/>
        <v>20425000</v>
      </c>
      <c r="J33" s="8"/>
    </row>
    <row r="34" spans="2:10">
      <c r="B34" s="6">
        <v>42552</v>
      </c>
      <c r="C34" s="3" t="s">
        <v>74</v>
      </c>
      <c r="D34" s="3" t="s">
        <v>75</v>
      </c>
      <c r="E34" s="7" t="s">
        <v>13</v>
      </c>
      <c r="F34" s="3" t="s">
        <v>76</v>
      </c>
      <c r="G34" s="18">
        <v>5000</v>
      </c>
      <c r="H34" s="18">
        <v>4765</v>
      </c>
      <c r="I34" s="18">
        <f t="shared" si="1"/>
        <v>23825000</v>
      </c>
      <c r="J34" s="8"/>
    </row>
    <row r="35" spans="2:10">
      <c r="B35" s="6">
        <v>42552</v>
      </c>
      <c r="C35" s="3" t="s">
        <v>77</v>
      </c>
      <c r="D35" s="3" t="s">
        <v>78</v>
      </c>
      <c r="E35" s="7" t="s">
        <v>13</v>
      </c>
      <c r="F35" s="3" t="s">
        <v>16</v>
      </c>
      <c r="G35" s="18">
        <v>10200</v>
      </c>
      <c r="H35" s="18">
        <v>3530</v>
      </c>
      <c r="I35" s="18">
        <f t="shared" si="1"/>
        <v>36006000</v>
      </c>
      <c r="J35" s="8"/>
    </row>
    <row r="36" spans="2:10">
      <c r="B36" s="6">
        <v>42552</v>
      </c>
      <c r="C36" s="3" t="s">
        <v>79</v>
      </c>
      <c r="D36" s="3" t="s">
        <v>80</v>
      </c>
      <c r="E36" s="7" t="s">
        <v>13</v>
      </c>
      <c r="F36" s="3" t="s">
        <v>16</v>
      </c>
      <c r="G36" s="18">
        <v>7400</v>
      </c>
      <c r="H36" s="18">
        <v>3530</v>
      </c>
      <c r="I36" s="18">
        <f t="shared" si="1"/>
        <v>26122000</v>
      </c>
      <c r="J36" s="8"/>
    </row>
    <row r="37" spans="2:10">
      <c r="B37" s="6">
        <v>42552</v>
      </c>
      <c r="C37" s="3" t="s">
        <v>79</v>
      </c>
      <c r="D37" s="3" t="s">
        <v>80</v>
      </c>
      <c r="E37" s="7" t="s">
        <v>13</v>
      </c>
      <c r="F37" s="3" t="s">
        <v>14</v>
      </c>
      <c r="G37" s="18">
        <v>5100</v>
      </c>
      <c r="H37" s="18">
        <v>4085</v>
      </c>
      <c r="I37" s="18">
        <f t="shared" si="1"/>
        <v>20833500</v>
      </c>
      <c r="J37" s="8"/>
    </row>
    <row r="38" spans="2:10">
      <c r="B38" s="6">
        <v>42555</v>
      </c>
      <c r="C38" s="3" t="s">
        <v>81</v>
      </c>
      <c r="D38" s="3" t="s">
        <v>82</v>
      </c>
      <c r="E38" s="7" t="s">
        <v>10</v>
      </c>
      <c r="F38" s="3" t="s">
        <v>16</v>
      </c>
      <c r="G38" s="18">
        <v>10600</v>
      </c>
      <c r="H38" s="18">
        <v>3530</v>
      </c>
      <c r="I38" s="18">
        <f t="shared" si="1"/>
        <v>37418000</v>
      </c>
      <c r="J38" s="8"/>
    </row>
    <row r="39" spans="2:10">
      <c r="B39" s="6">
        <v>42555</v>
      </c>
      <c r="C39" s="3" t="s">
        <v>83</v>
      </c>
      <c r="D39" s="3" t="s">
        <v>84</v>
      </c>
      <c r="E39" s="7" t="s">
        <v>10</v>
      </c>
      <c r="F39" s="3" t="s">
        <v>27</v>
      </c>
      <c r="G39" s="18">
        <v>5000</v>
      </c>
      <c r="H39" s="18">
        <v>3595</v>
      </c>
      <c r="I39" s="18">
        <f t="shared" si="1"/>
        <v>17975000</v>
      </c>
      <c r="J39" s="8"/>
    </row>
    <row r="40" spans="2:10">
      <c r="B40" s="6">
        <v>42555</v>
      </c>
      <c r="C40" s="3" t="s">
        <v>83</v>
      </c>
      <c r="D40" s="3" t="s">
        <v>84</v>
      </c>
      <c r="E40" s="7" t="s">
        <v>10</v>
      </c>
      <c r="F40" s="3" t="s">
        <v>16</v>
      </c>
      <c r="G40" s="18">
        <v>17800</v>
      </c>
      <c r="H40" s="18">
        <v>3530</v>
      </c>
      <c r="I40" s="18">
        <f t="shared" si="1"/>
        <v>62834000</v>
      </c>
      <c r="J40" s="8"/>
    </row>
    <row r="41" spans="2:10">
      <c r="B41" s="6">
        <v>42555</v>
      </c>
      <c r="C41" s="3" t="s">
        <v>85</v>
      </c>
      <c r="D41" s="3" t="s">
        <v>86</v>
      </c>
      <c r="E41" s="7" t="s">
        <v>10</v>
      </c>
      <c r="F41" s="3" t="s">
        <v>16</v>
      </c>
      <c r="G41" s="18">
        <v>20000</v>
      </c>
      <c r="H41" s="18">
        <v>3530</v>
      </c>
      <c r="I41" s="18">
        <f t="shared" si="1"/>
        <v>70600000</v>
      </c>
      <c r="J41" s="8"/>
    </row>
    <row r="42" spans="2:10">
      <c r="B42" s="6">
        <v>42555</v>
      </c>
      <c r="C42" s="3" t="s">
        <v>85</v>
      </c>
      <c r="D42" s="3" t="s">
        <v>86</v>
      </c>
      <c r="E42" s="7" t="s">
        <v>10</v>
      </c>
      <c r="F42" s="3" t="s">
        <v>14</v>
      </c>
      <c r="G42" s="18">
        <v>5000</v>
      </c>
      <c r="H42" s="18">
        <v>4065</v>
      </c>
      <c r="I42" s="18">
        <f t="shared" si="1"/>
        <v>20325000</v>
      </c>
      <c r="J42" s="8"/>
    </row>
    <row r="43" spans="2:10">
      <c r="B43" s="6">
        <v>42555</v>
      </c>
      <c r="C43" s="3" t="s">
        <v>87</v>
      </c>
      <c r="D43" s="3" t="s">
        <v>88</v>
      </c>
      <c r="E43" s="7" t="s">
        <v>12</v>
      </c>
      <c r="F43" s="3" t="s">
        <v>27</v>
      </c>
      <c r="G43" s="18">
        <v>15700</v>
      </c>
      <c r="H43" s="18">
        <v>3595</v>
      </c>
      <c r="I43" s="18">
        <f t="shared" si="1"/>
        <v>56441500</v>
      </c>
      <c r="J43" s="8"/>
    </row>
    <row r="44" spans="2:10">
      <c r="B44" s="6">
        <v>42555</v>
      </c>
      <c r="C44" s="3" t="s">
        <v>89</v>
      </c>
      <c r="D44" s="3" t="s">
        <v>90</v>
      </c>
      <c r="E44" s="7" t="s">
        <v>12</v>
      </c>
      <c r="F44" s="3" t="s">
        <v>27</v>
      </c>
      <c r="G44" s="18">
        <v>9000</v>
      </c>
      <c r="H44" s="18">
        <v>3595</v>
      </c>
      <c r="I44" s="18">
        <f t="shared" si="1"/>
        <v>32355000</v>
      </c>
      <c r="J44" s="8"/>
    </row>
    <row r="45" spans="2:10">
      <c r="B45" s="6">
        <v>42555</v>
      </c>
      <c r="C45" s="3" t="s">
        <v>91</v>
      </c>
      <c r="D45" s="3" t="s">
        <v>92</v>
      </c>
      <c r="E45" s="7" t="s">
        <v>18</v>
      </c>
      <c r="F45" s="3" t="s">
        <v>27</v>
      </c>
      <c r="G45" s="18">
        <v>12500</v>
      </c>
      <c r="H45" s="18">
        <v>3595</v>
      </c>
      <c r="I45" s="18">
        <f t="shared" si="1"/>
        <v>44937500</v>
      </c>
      <c r="J45" s="8"/>
    </row>
    <row r="46" spans="2:10">
      <c r="B46" s="6">
        <v>42555</v>
      </c>
      <c r="C46" s="3" t="s">
        <v>91</v>
      </c>
      <c r="D46" s="3" t="s">
        <v>92</v>
      </c>
      <c r="E46" s="7" t="s">
        <v>18</v>
      </c>
      <c r="F46" s="3" t="s">
        <v>16</v>
      </c>
      <c r="G46" s="18">
        <v>11500</v>
      </c>
      <c r="H46" s="18">
        <v>3530</v>
      </c>
      <c r="I46" s="18">
        <f t="shared" si="1"/>
        <v>40595000</v>
      </c>
      <c r="J46" s="8"/>
    </row>
    <row r="47" spans="2:10">
      <c r="B47" s="6">
        <v>42558</v>
      </c>
      <c r="C47" s="3" t="s">
        <v>93</v>
      </c>
      <c r="D47" s="3" t="s">
        <v>94</v>
      </c>
      <c r="E47" s="7" t="s">
        <v>13</v>
      </c>
      <c r="F47" s="3" t="s">
        <v>16</v>
      </c>
      <c r="G47" s="18">
        <v>30000</v>
      </c>
      <c r="H47" s="18">
        <v>3530</v>
      </c>
      <c r="I47" s="18">
        <f t="shared" si="1"/>
        <v>105900000</v>
      </c>
      <c r="J47" s="8"/>
    </row>
    <row r="48" spans="2:10">
      <c r="B48" s="6">
        <v>42557</v>
      </c>
      <c r="C48" s="3" t="s">
        <v>95</v>
      </c>
      <c r="D48" s="3" t="s">
        <v>96</v>
      </c>
      <c r="E48" s="7" t="s">
        <v>13</v>
      </c>
      <c r="F48" s="3" t="s">
        <v>16</v>
      </c>
      <c r="G48" s="18">
        <v>15000</v>
      </c>
      <c r="H48" s="18">
        <v>3530</v>
      </c>
      <c r="I48" s="18">
        <f t="shared" si="1"/>
        <v>52950000</v>
      </c>
      <c r="J48" s="8"/>
    </row>
    <row r="49" spans="2:10">
      <c r="B49" s="6">
        <v>42557</v>
      </c>
      <c r="C49" s="3" t="s">
        <v>97</v>
      </c>
      <c r="D49" s="3" t="s">
        <v>98</v>
      </c>
      <c r="E49" s="7" t="s">
        <v>10</v>
      </c>
      <c r="F49" s="3" t="s">
        <v>16</v>
      </c>
      <c r="G49" s="18">
        <v>15000</v>
      </c>
      <c r="H49" s="18">
        <v>3530</v>
      </c>
      <c r="I49" s="18">
        <f t="shared" si="1"/>
        <v>52950000</v>
      </c>
      <c r="J49" s="8"/>
    </row>
    <row r="50" spans="2:10">
      <c r="B50" s="6">
        <v>42557</v>
      </c>
      <c r="C50" s="3" t="s">
        <v>99</v>
      </c>
      <c r="D50" s="3" t="s">
        <v>100</v>
      </c>
      <c r="E50" s="7" t="s">
        <v>10</v>
      </c>
      <c r="F50" s="3" t="s">
        <v>27</v>
      </c>
      <c r="G50" s="18">
        <v>5800</v>
      </c>
      <c r="H50" s="18">
        <v>3595</v>
      </c>
      <c r="I50" s="18">
        <f t="shared" si="1"/>
        <v>20851000</v>
      </c>
      <c r="J50" s="9"/>
    </row>
    <row r="51" spans="2:10">
      <c r="B51" s="6">
        <v>42557</v>
      </c>
      <c r="C51" s="3" t="s">
        <v>99</v>
      </c>
      <c r="D51" s="3" t="s">
        <v>100</v>
      </c>
      <c r="E51" s="7" t="s">
        <v>10</v>
      </c>
      <c r="F51" s="3" t="s">
        <v>16</v>
      </c>
      <c r="G51" s="18">
        <v>11900</v>
      </c>
      <c r="H51" s="18">
        <v>3530</v>
      </c>
      <c r="I51" s="18">
        <f t="shared" si="1"/>
        <v>42007000</v>
      </c>
      <c r="J51" s="8"/>
    </row>
    <row r="52" spans="2:10">
      <c r="B52" s="6">
        <v>42557</v>
      </c>
      <c r="C52" s="3" t="s">
        <v>99</v>
      </c>
      <c r="D52" s="3" t="s">
        <v>100</v>
      </c>
      <c r="E52" s="7" t="s">
        <v>10</v>
      </c>
      <c r="F52" s="10" t="s">
        <v>14</v>
      </c>
      <c r="G52" s="19">
        <v>5000</v>
      </c>
      <c r="H52" s="19">
        <v>4085</v>
      </c>
      <c r="I52" s="19">
        <f t="shared" si="1"/>
        <v>20425000</v>
      </c>
      <c r="J52" s="11"/>
    </row>
    <row r="53" spans="2:10">
      <c r="B53" s="6">
        <v>42558</v>
      </c>
      <c r="C53" s="3" t="s">
        <v>101</v>
      </c>
      <c r="D53" s="3" t="s">
        <v>102</v>
      </c>
      <c r="E53" s="7" t="s">
        <v>13</v>
      </c>
      <c r="F53" s="3" t="s">
        <v>16</v>
      </c>
      <c r="G53" s="18">
        <v>29900</v>
      </c>
      <c r="H53" s="18">
        <v>3530</v>
      </c>
      <c r="I53" s="20">
        <f t="shared" si="1"/>
        <v>105547000</v>
      </c>
      <c r="J53" s="8"/>
    </row>
    <row r="54" spans="2:10">
      <c r="B54" s="6">
        <v>42558</v>
      </c>
      <c r="C54" s="3" t="s">
        <v>103</v>
      </c>
      <c r="D54" s="3" t="s">
        <v>104</v>
      </c>
      <c r="E54" s="7" t="s">
        <v>12</v>
      </c>
      <c r="F54" s="3" t="s">
        <v>27</v>
      </c>
      <c r="G54" s="18">
        <v>30000</v>
      </c>
      <c r="H54" s="18">
        <v>3595</v>
      </c>
      <c r="I54" s="18">
        <f t="shared" si="1"/>
        <v>107850000</v>
      </c>
      <c r="J54" s="8"/>
    </row>
    <row r="55" spans="2:10">
      <c r="B55" s="6">
        <v>42559</v>
      </c>
      <c r="C55" s="3" t="s">
        <v>105</v>
      </c>
      <c r="D55" s="3" t="s">
        <v>106</v>
      </c>
      <c r="E55" s="7" t="s">
        <v>10</v>
      </c>
      <c r="F55" s="3" t="s">
        <v>16</v>
      </c>
      <c r="G55" s="18">
        <v>5000</v>
      </c>
      <c r="H55" s="18">
        <v>3530</v>
      </c>
      <c r="I55" s="18">
        <f t="shared" si="1"/>
        <v>17650000</v>
      </c>
      <c r="J55" s="8"/>
    </row>
    <row r="56" spans="2:10">
      <c r="B56" s="6">
        <v>42559</v>
      </c>
      <c r="C56" s="3" t="s">
        <v>107</v>
      </c>
      <c r="D56" s="3" t="s">
        <v>108</v>
      </c>
      <c r="E56" s="7" t="s">
        <v>12</v>
      </c>
      <c r="F56" s="3" t="s">
        <v>27</v>
      </c>
      <c r="G56" s="18">
        <v>7400</v>
      </c>
      <c r="H56" s="18">
        <v>3595</v>
      </c>
      <c r="I56" s="18">
        <f t="shared" si="1"/>
        <v>26603000</v>
      </c>
      <c r="J56" s="8"/>
    </row>
    <row r="57" spans="2:10">
      <c r="B57" s="6">
        <v>42559</v>
      </c>
      <c r="C57" s="3" t="s">
        <v>107</v>
      </c>
      <c r="D57" s="3" t="s">
        <v>108</v>
      </c>
      <c r="E57" s="7" t="s">
        <v>12</v>
      </c>
      <c r="F57" s="3" t="s">
        <v>16</v>
      </c>
      <c r="G57" s="18">
        <v>16600</v>
      </c>
      <c r="H57" s="18">
        <v>3530</v>
      </c>
      <c r="I57" s="18">
        <f t="shared" si="1"/>
        <v>58598000</v>
      </c>
      <c r="J57" s="8"/>
    </row>
    <row r="58" spans="2:10">
      <c r="B58" s="6">
        <v>42559</v>
      </c>
      <c r="C58" s="3" t="s">
        <v>109</v>
      </c>
      <c r="D58" s="3" t="s">
        <v>110</v>
      </c>
      <c r="E58" s="7" t="s">
        <v>10</v>
      </c>
      <c r="F58" s="3" t="s">
        <v>14</v>
      </c>
      <c r="G58" s="18">
        <v>15800</v>
      </c>
      <c r="H58" s="18">
        <v>4085</v>
      </c>
      <c r="I58" s="18">
        <f t="shared" si="1"/>
        <v>64543000</v>
      </c>
      <c r="J58" s="8"/>
    </row>
    <row r="59" spans="2:10">
      <c r="B59" s="6">
        <v>42559</v>
      </c>
      <c r="C59" s="3" t="s">
        <v>111</v>
      </c>
      <c r="D59" s="3" t="s">
        <v>112</v>
      </c>
      <c r="E59" s="7" t="s">
        <v>10</v>
      </c>
      <c r="F59" s="3" t="s">
        <v>16</v>
      </c>
      <c r="G59" s="18">
        <v>15800</v>
      </c>
      <c r="H59" s="18">
        <v>3530</v>
      </c>
      <c r="I59" s="18">
        <f t="shared" si="1"/>
        <v>55774000</v>
      </c>
      <c r="J59" s="9"/>
    </row>
    <row r="60" spans="2:10">
      <c r="B60" s="6">
        <v>42559</v>
      </c>
      <c r="C60" s="3" t="s">
        <v>113</v>
      </c>
      <c r="D60" s="3" t="s">
        <v>114</v>
      </c>
      <c r="E60" s="7" t="s">
        <v>13</v>
      </c>
      <c r="F60" s="3" t="s">
        <v>16</v>
      </c>
      <c r="G60" s="18">
        <v>5000</v>
      </c>
      <c r="H60" s="18">
        <v>3530</v>
      </c>
      <c r="I60" s="18">
        <f t="shared" si="1"/>
        <v>17650000</v>
      </c>
      <c r="J60" s="8"/>
    </row>
    <row r="61" spans="2:10">
      <c r="B61" s="6">
        <v>42559</v>
      </c>
      <c r="C61" s="3" t="s">
        <v>113</v>
      </c>
      <c r="D61" s="3" t="s">
        <v>114</v>
      </c>
      <c r="E61" s="7" t="s">
        <v>13</v>
      </c>
      <c r="F61" s="3" t="s">
        <v>14</v>
      </c>
      <c r="G61" s="18">
        <v>10000</v>
      </c>
      <c r="H61" s="18">
        <v>3885</v>
      </c>
      <c r="I61" s="18">
        <f t="shared" si="1"/>
        <v>38850000</v>
      </c>
      <c r="J61" s="8"/>
    </row>
    <row r="62" spans="2:10">
      <c r="B62" s="6">
        <v>42552</v>
      </c>
      <c r="C62" s="3" t="s">
        <v>116</v>
      </c>
      <c r="D62" s="3" t="s">
        <v>117</v>
      </c>
      <c r="E62" s="7" t="s">
        <v>10</v>
      </c>
      <c r="F62" s="3" t="s">
        <v>27</v>
      </c>
      <c r="G62" s="18">
        <v>15800</v>
      </c>
      <c r="H62" s="18">
        <v>3560</v>
      </c>
      <c r="I62" s="18">
        <f t="shared" si="1"/>
        <v>56248000</v>
      </c>
      <c r="J62" s="8"/>
    </row>
    <row r="63" spans="2:10">
      <c r="B63" s="6">
        <v>42552</v>
      </c>
      <c r="C63" s="3" t="s">
        <v>118</v>
      </c>
      <c r="D63" s="3" t="s">
        <v>119</v>
      </c>
      <c r="E63" s="7" t="s">
        <v>13</v>
      </c>
      <c r="F63" s="3" t="s">
        <v>27</v>
      </c>
      <c r="G63" s="18">
        <v>15000</v>
      </c>
      <c r="H63" s="18">
        <v>3560</v>
      </c>
      <c r="I63" s="18">
        <f t="shared" si="1"/>
        <v>53400000</v>
      </c>
      <c r="J63" s="8"/>
    </row>
    <row r="64" spans="2:10">
      <c r="B64" s="6">
        <v>42552</v>
      </c>
      <c r="C64" s="3" t="s">
        <v>120</v>
      </c>
      <c r="D64" s="3" t="s">
        <v>121</v>
      </c>
      <c r="E64" s="7" t="s">
        <v>13</v>
      </c>
      <c r="F64" s="3" t="s">
        <v>27</v>
      </c>
      <c r="G64" s="18">
        <v>5300</v>
      </c>
      <c r="H64" s="18">
        <v>3560</v>
      </c>
      <c r="I64" s="18">
        <f t="shared" si="1"/>
        <v>18868000</v>
      </c>
      <c r="J64" s="8"/>
    </row>
    <row r="65" spans="2:12">
      <c r="B65" s="6">
        <v>42552</v>
      </c>
      <c r="C65" s="3" t="s">
        <v>122</v>
      </c>
      <c r="D65" s="3" t="s">
        <v>123</v>
      </c>
      <c r="E65" s="7" t="s">
        <v>13</v>
      </c>
      <c r="F65" s="3" t="s">
        <v>27</v>
      </c>
      <c r="G65" s="18">
        <v>11500</v>
      </c>
      <c r="H65" s="18">
        <v>3560</v>
      </c>
      <c r="I65" s="18">
        <f t="shared" si="1"/>
        <v>40940000</v>
      </c>
      <c r="J65" s="8"/>
      <c r="K65" s="13"/>
      <c r="L65" s="13"/>
    </row>
    <row r="66" spans="2:12">
      <c r="B66" s="6">
        <v>42555</v>
      </c>
      <c r="C66" s="3" t="s">
        <v>124</v>
      </c>
      <c r="D66" s="3" t="s">
        <v>125</v>
      </c>
      <c r="E66" s="7" t="s">
        <v>10</v>
      </c>
      <c r="F66" s="3" t="s">
        <v>27</v>
      </c>
      <c r="G66" s="18">
        <v>20000</v>
      </c>
      <c r="H66" s="18">
        <v>3560</v>
      </c>
      <c r="I66" s="18">
        <f t="shared" si="1"/>
        <v>71200000</v>
      </c>
      <c r="J66" s="18"/>
      <c r="K66" s="13"/>
    </row>
    <row r="67" spans="2:12">
      <c r="B67" s="2">
        <v>42555</v>
      </c>
      <c r="C67" s="10" t="s">
        <v>126</v>
      </c>
      <c r="D67" s="10" t="s">
        <v>127</v>
      </c>
      <c r="E67" s="14" t="s">
        <v>10</v>
      </c>
      <c r="F67" s="10" t="s">
        <v>27</v>
      </c>
      <c r="G67" s="18">
        <v>15000</v>
      </c>
      <c r="H67" s="18">
        <v>3560</v>
      </c>
      <c r="I67" s="18">
        <f t="shared" si="1"/>
        <v>53400000</v>
      </c>
      <c r="J67" s="18"/>
    </row>
    <row r="68" spans="2:12">
      <c r="B68" s="2">
        <v>42555</v>
      </c>
      <c r="C68" s="10" t="s">
        <v>128</v>
      </c>
      <c r="D68" s="10" t="s">
        <v>129</v>
      </c>
      <c r="E68" s="14" t="s">
        <v>10</v>
      </c>
      <c r="F68" s="10" t="s">
        <v>27</v>
      </c>
      <c r="G68" s="18">
        <v>5200</v>
      </c>
      <c r="H68" s="18">
        <v>3560</v>
      </c>
      <c r="I68" s="18">
        <f t="shared" si="1"/>
        <v>18512000</v>
      </c>
      <c r="J68" s="18"/>
    </row>
    <row r="69" spans="2:12">
      <c r="B69" s="2">
        <v>42555</v>
      </c>
      <c r="C69" s="10" t="s">
        <v>130</v>
      </c>
      <c r="D69" s="10" t="s">
        <v>131</v>
      </c>
      <c r="E69" s="14" t="s">
        <v>10</v>
      </c>
      <c r="F69" s="10" t="s">
        <v>27</v>
      </c>
      <c r="G69" s="18">
        <v>10900</v>
      </c>
      <c r="H69" s="18">
        <v>3560</v>
      </c>
      <c r="I69" s="18">
        <f t="shared" si="1"/>
        <v>38804000</v>
      </c>
      <c r="J69" s="18"/>
    </row>
    <row r="70" spans="2:12">
      <c r="B70" s="2">
        <v>42555</v>
      </c>
      <c r="C70" s="10" t="s">
        <v>132</v>
      </c>
      <c r="D70" s="10" t="s">
        <v>133</v>
      </c>
      <c r="E70" s="14" t="s">
        <v>10</v>
      </c>
      <c r="F70" s="10" t="s">
        <v>27</v>
      </c>
      <c r="G70" s="18">
        <v>10000</v>
      </c>
      <c r="H70" s="18">
        <v>3560</v>
      </c>
      <c r="I70" s="18">
        <f t="shared" si="1"/>
        <v>35600000</v>
      </c>
      <c r="J70" s="18"/>
    </row>
    <row r="71" spans="2:12">
      <c r="B71" s="2">
        <v>42555</v>
      </c>
      <c r="C71" s="10" t="s">
        <v>134</v>
      </c>
      <c r="D71" s="10" t="s">
        <v>135</v>
      </c>
      <c r="E71" s="14" t="s">
        <v>13</v>
      </c>
      <c r="F71" s="10" t="s">
        <v>27</v>
      </c>
      <c r="G71" s="18">
        <v>15500</v>
      </c>
      <c r="H71" s="18">
        <v>3560</v>
      </c>
      <c r="I71" s="18">
        <f t="shared" si="1"/>
        <v>55180000</v>
      </c>
      <c r="J71" s="18"/>
    </row>
    <row r="72" spans="2:12">
      <c r="B72" s="2">
        <v>42556</v>
      </c>
      <c r="C72" s="10" t="s">
        <v>136</v>
      </c>
      <c r="D72" s="10" t="s">
        <v>137</v>
      </c>
      <c r="E72" s="14" t="s">
        <v>13</v>
      </c>
      <c r="F72" s="10" t="s">
        <v>27</v>
      </c>
      <c r="G72" s="18">
        <v>19900</v>
      </c>
      <c r="H72" s="18">
        <v>3560</v>
      </c>
      <c r="I72" s="18">
        <f t="shared" si="1"/>
        <v>70844000</v>
      </c>
      <c r="J72" s="18"/>
    </row>
    <row r="73" spans="2:12">
      <c r="B73" s="2">
        <v>42557</v>
      </c>
      <c r="C73" s="1" t="s">
        <v>138</v>
      </c>
      <c r="D73" s="1" t="s">
        <v>139</v>
      </c>
      <c r="E73" s="1" t="s">
        <v>10</v>
      </c>
      <c r="F73" s="1" t="s">
        <v>27</v>
      </c>
      <c r="G73" s="18">
        <v>10000</v>
      </c>
      <c r="H73" s="18">
        <v>3560</v>
      </c>
      <c r="I73" s="18">
        <f t="shared" si="1"/>
        <v>35600000</v>
      </c>
      <c r="J73" s="18"/>
    </row>
    <row r="74" spans="2:12">
      <c r="B74" s="2">
        <v>42557</v>
      </c>
      <c r="C74" s="1" t="s">
        <v>140</v>
      </c>
      <c r="D74" s="1" t="s">
        <v>141</v>
      </c>
      <c r="E74" s="1" t="s">
        <v>10</v>
      </c>
      <c r="F74" s="1" t="s">
        <v>27</v>
      </c>
      <c r="G74" s="18">
        <v>10800</v>
      </c>
      <c r="H74" s="18">
        <v>3560</v>
      </c>
      <c r="I74" s="18">
        <f t="shared" si="1"/>
        <v>38448000</v>
      </c>
      <c r="J74" s="18"/>
    </row>
    <row r="75" spans="2:12">
      <c r="B75" s="2">
        <v>42557</v>
      </c>
      <c r="C75" s="1" t="s">
        <v>142</v>
      </c>
      <c r="D75" s="1" t="s">
        <v>143</v>
      </c>
      <c r="E75" s="1" t="s">
        <v>10</v>
      </c>
      <c r="F75" s="1" t="s">
        <v>27</v>
      </c>
      <c r="G75" s="18">
        <v>11000</v>
      </c>
      <c r="H75" s="18">
        <v>3560</v>
      </c>
      <c r="I75" s="18">
        <f t="shared" si="1"/>
        <v>39160000</v>
      </c>
      <c r="J75" s="18"/>
    </row>
    <row r="76" spans="2:12">
      <c r="B76" s="2">
        <v>42557</v>
      </c>
      <c r="C76" s="1" t="s">
        <v>144</v>
      </c>
      <c r="D76" s="1" t="s">
        <v>145</v>
      </c>
      <c r="E76" s="1" t="s">
        <v>13</v>
      </c>
      <c r="F76" s="1" t="s">
        <v>27</v>
      </c>
      <c r="G76" s="18">
        <v>24000</v>
      </c>
      <c r="H76" s="18">
        <v>3560</v>
      </c>
      <c r="I76" s="18">
        <f t="shared" si="1"/>
        <v>85440000</v>
      </c>
      <c r="J76" s="18"/>
    </row>
    <row r="77" spans="2:12">
      <c r="B77" s="2">
        <v>42558</v>
      </c>
      <c r="C77" s="1" t="s">
        <v>146</v>
      </c>
      <c r="D77" s="1" t="s">
        <v>147</v>
      </c>
      <c r="E77" s="1" t="s">
        <v>13</v>
      </c>
      <c r="F77" s="1" t="s">
        <v>27</v>
      </c>
      <c r="G77" s="18">
        <v>5000</v>
      </c>
      <c r="H77" s="18">
        <v>3560</v>
      </c>
      <c r="I77" s="18">
        <f t="shared" si="1"/>
        <v>17800000</v>
      </c>
      <c r="J77" s="18"/>
    </row>
    <row r="78" spans="2:12">
      <c r="B78" s="2">
        <v>42529</v>
      </c>
      <c r="C78" s="1" t="s">
        <v>148</v>
      </c>
      <c r="D78" s="1" t="s">
        <v>149</v>
      </c>
      <c r="E78" s="1" t="s">
        <v>10</v>
      </c>
      <c r="F78" s="1" t="s">
        <v>27</v>
      </c>
      <c r="G78" s="18">
        <v>30000</v>
      </c>
      <c r="H78" s="18">
        <v>3560</v>
      </c>
      <c r="I78" s="18">
        <f t="shared" si="1"/>
        <v>106800000</v>
      </c>
      <c r="J78" s="18"/>
    </row>
    <row r="79" spans="2:12">
      <c r="B79" s="2">
        <v>42559</v>
      </c>
      <c r="C79" s="1" t="s">
        <v>150</v>
      </c>
      <c r="D79" s="1" t="s">
        <v>151</v>
      </c>
      <c r="E79" s="1" t="s">
        <v>10</v>
      </c>
      <c r="F79" s="1" t="s">
        <v>27</v>
      </c>
      <c r="G79" s="18">
        <v>17900</v>
      </c>
      <c r="H79" s="18">
        <v>3560</v>
      </c>
      <c r="I79" s="18">
        <f t="shared" si="1"/>
        <v>63724000</v>
      </c>
      <c r="J79" s="18"/>
    </row>
    <row r="80" spans="2:12">
      <c r="B80" s="2">
        <v>42559</v>
      </c>
      <c r="C80" s="1" t="s">
        <v>152</v>
      </c>
      <c r="D80" s="1" t="s">
        <v>153</v>
      </c>
      <c r="E80" s="1" t="s">
        <v>10</v>
      </c>
      <c r="F80" s="1" t="s">
        <v>27</v>
      </c>
      <c r="G80" s="18">
        <v>30000</v>
      </c>
      <c r="H80" s="18">
        <v>3560</v>
      </c>
      <c r="I80" s="18">
        <f t="shared" si="1"/>
        <v>106800000</v>
      </c>
      <c r="J80" s="18"/>
    </row>
    <row r="81" spans="2:10">
      <c r="B81" s="2">
        <v>42559</v>
      </c>
      <c r="C81" s="1" t="s">
        <v>154</v>
      </c>
      <c r="D81" s="1" t="s">
        <v>155</v>
      </c>
      <c r="E81" s="1" t="s">
        <v>13</v>
      </c>
      <c r="F81" s="1" t="s">
        <v>27</v>
      </c>
      <c r="G81" s="18">
        <v>15500</v>
      </c>
      <c r="H81" s="18">
        <v>3560</v>
      </c>
      <c r="I81" s="18">
        <f t="shared" si="1"/>
        <v>55180000</v>
      </c>
      <c r="J81" s="18"/>
    </row>
    <row r="82" spans="2:10">
      <c r="B82" s="2">
        <v>42559</v>
      </c>
      <c r="C82" s="1" t="s">
        <v>156</v>
      </c>
      <c r="D82" s="1" t="s">
        <v>157</v>
      </c>
      <c r="E82" s="1" t="s">
        <v>13</v>
      </c>
      <c r="F82" s="1" t="s">
        <v>27</v>
      </c>
      <c r="G82" s="18">
        <v>15000</v>
      </c>
      <c r="H82" s="18">
        <v>3560</v>
      </c>
      <c r="I82" s="18">
        <f t="shared" si="1"/>
        <v>53400000</v>
      </c>
      <c r="J82" s="18"/>
    </row>
    <row r="83" spans="2:10">
      <c r="B83" s="2">
        <v>42562</v>
      </c>
      <c r="C83" s="1" t="s">
        <v>160</v>
      </c>
      <c r="D83" s="1" t="s">
        <v>161</v>
      </c>
      <c r="E83" s="1" t="s">
        <v>18</v>
      </c>
      <c r="F83" s="1" t="s">
        <v>14</v>
      </c>
      <c r="G83" s="18">
        <v>10000</v>
      </c>
      <c r="H83" s="18">
        <v>3650</v>
      </c>
      <c r="I83" s="18">
        <f t="shared" si="1"/>
        <v>36500000</v>
      </c>
      <c r="J83" s="18"/>
    </row>
    <row r="84" spans="2:10">
      <c r="B84" s="2">
        <v>42562</v>
      </c>
      <c r="C84" s="1" t="s">
        <v>162</v>
      </c>
      <c r="D84" s="1" t="s">
        <v>163</v>
      </c>
      <c r="E84" s="1" t="s">
        <v>18</v>
      </c>
      <c r="F84" s="1" t="s">
        <v>27</v>
      </c>
      <c r="G84" s="18">
        <v>5000</v>
      </c>
      <c r="H84" s="18">
        <v>3595</v>
      </c>
      <c r="I84" s="18">
        <f t="shared" si="1"/>
        <v>17975000</v>
      </c>
      <c r="J84" s="18"/>
    </row>
    <row r="85" spans="2:10">
      <c r="B85" s="2">
        <v>42562</v>
      </c>
      <c r="C85" s="1" t="s">
        <v>162</v>
      </c>
      <c r="D85" s="1" t="s">
        <v>163</v>
      </c>
      <c r="E85" s="1" t="s">
        <v>18</v>
      </c>
      <c r="F85" s="1" t="s">
        <v>76</v>
      </c>
      <c r="G85" s="18">
        <v>5000</v>
      </c>
      <c r="H85" s="18">
        <v>4350</v>
      </c>
      <c r="I85" s="18">
        <f t="shared" si="1"/>
        <v>21750000</v>
      </c>
      <c r="J85" s="18"/>
    </row>
    <row r="86" spans="2:10">
      <c r="B86" s="2">
        <v>42562</v>
      </c>
      <c r="C86" s="1" t="s">
        <v>164</v>
      </c>
      <c r="D86" s="1" t="s">
        <v>165</v>
      </c>
      <c r="E86" s="1" t="s">
        <v>12</v>
      </c>
      <c r="F86" s="1" t="s">
        <v>16</v>
      </c>
      <c r="G86" s="18">
        <v>11000</v>
      </c>
      <c r="H86" s="18">
        <v>3400</v>
      </c>
      <c r="I86" s="18">
        <f t="shared" si="1"/>
        <v>37400000</v>
      </c>
      <c r="J86" s="18"/>
    </row>
    <row r="87" spans="2:10">
      <c r="B87" s="2">
        <v>42562</v>
      </c>
      <c r="C87" s="1" t="s">
        <v>164</v>
      </c>
      <c r="D87" s="1" t="s">
        <v>165</v>
      </c>
      <c r="E87" s="1" t="s">
        <v>12</v>
      </c>
      <c r="F87" s="1" t="s">
        <v>76</v>
      </c>
      <c r="G87" s="18">
        <v>4700</v>
      </c>
      <c r="H87" s="18">
        <v>4350</v>
      </c>
      <c r="I87" s="18">
        <f t="shared" si="1"/>
        <v>20445000</v>
      </c>
      <c r="J87" s="18"/>
    </row>
    <row r="88" spans="2:10">
      <c r="B88" s="2">
        <v>42562</v>
      </c>
      <c r="C88" s="1" t="s">
        <v>166</v>
      </c>
      <c r="D88" s="1" t="s">
        <v>167</v>
      </c>
      <c r="E88" s="1" t="s">
        <v>17</v>
      </c>
      <c r="F88" s="1" t="s">
        <v>14</v>
      </c>
      <c r="G88" s="18">
        <v>5200</v>
      </c>
      <c r="H88" s="18">
        <v>3650</v>
      </c>
      <c r="I88" s="18">
        <f t="shared" si="1"/>
        <v>18980000</v>
      </c>
      <c r="J88" s="18"/>
    </row>
    <row r="89" spans="2:10">
      <c r="B89" s="2">
        <v>42562</v>
      </c>
      <c r="C89" s="1" t="s">
        <v>168</v>
      </c>
      <c r="D89" s="1" t="s">
        <v>169</v>
      </c>
      <c r="E89" s="1" t="s">
        <v>17</v>
      </c>
      <c r="F89" s="1" t="s">
        <v>14</v>
      </c>
      <c r="G89" s="18">
        <v>11500</v>
      </c>
      <c r="H89" s="18">
        <v>3650</v>
      </c>
      <c r="I89" s="18">
        <f t="shared" si="1"/>
        <v>41975000</v>
      </c>
      <c r="J89" s="18"/>
    </row>
    <row r="90" spans="2:10">
      <c r="B90" s="2">
        <v>42563</v>
      </c>
      <c r="C90" s="1" t="s">
        <v>171</v>
      </c>
      <c r="D90" s="1" t="s">
        <v>172</v>
      </c>
      <c r="E90" s="1" t="s">
        <v>11</v>
      </c>
      <c r="F90" s="1" t="s">
        <v>27</v>
      </c>
      <c r="G90" s="18">
        <v>5000</v>
      </c>
      <c r="H90" s="18">
        <v>3990</v>
      </c>
      <c r="I90" s="18">
        <f t="shared" si="1"/>
        <v>19950000</v>
      </c>
      <c r="J90" s="18"/>
    </row>
    <row r="91" spans="2:10">
      <c r="B91" s="2">
        <v>42563</v>
      </c>
      <c r="C91" s="1" t="s">
        <v>171</v>
      </c>
      <c r="D91" s="1" t="s">
        <v>172</v>
      </c>
      <c r="E91" s="1" t="s">
        <v>11</v>
      </c>
      <c r="F91" s="1" t="s">
        <v>14</v>
      </c>
      <c r="G91" s="18">
        <v>5000</v>
      </c>
      <c r="H91" s="18">
        <v>4738</v>
      </c>
      <c r="I91" s="18">
        <f t="shared" si="1"/>
        <v>23690000</v>
      </c>
      <c r="J91" s="18"/>
    </row>
    <row r="92" spans="2:10">
      <c r="B92" s="2">
        <v>42563</v>
      </c>
      <c r="C92" s="1" t="s">
        <v>173</v>
      </c>
      <c r="D92" s="1" t="s">
        <v>174</v>
      </c>
      <c r="E92" s="1" t="s">
        <v>15</v>
      </c>
      <c r="F92" s="1" t="s">
        <v>14</v>
      </c>
      <c r="G92" s="18">
        <v>10000</v>
      </c>
      <c r="H92" s="18">
        <v>4738</v>
      </c>
      <c r="I92" s="18">
        <f t="shared" si="1"/>
        <v>47380000</v>
      </c>
      <c r="J92" s="18"/>
    </row>
    <row r="93" spans="2:10">
      <c r="B93" s="2">
        <v>42563</v>
      </c>
      <c r="C93" s="1" t="s">
        <v>175</v>
      </c>
      <c r="D93" s="1" t="s">
        <v>176</v>
      </c>
      <c r="E93" s="1" t="s">
        <v>18</v>
      </c>
      <c r="F93" s="1" t="s">
        <v>27</v>
      </c>
      <c r="G93" s="18">
        <v>5000</v>
      </c>
      <c r="H93" s="18">
        <v>3595</v>
      </c>
      <c r="I93" s="18">
        <f t="shared" si="1"/>
        <v>17975000</v>
      </c>
      <c r="J93" s="18"/>
    </row>
    <row r="94" spans="2:10">
      <c r="B94" s="2">
        <v>42563</v>
      </c>
      <c r="C94" s="1" t="s">
        <v>175</v>
      </c>
      <c r="D94" s="1" t="s">
        <v>176</v>
      </c>
      <c r="E94" s="1" t="s">
        <v>18</v>
      </c>
      <c r="F94" s="1" t="s">
        <v>14</v>
      </c>
      <c r="G94" s="18">
        <v>5000</v>
      </c>
      <c r="H94" s="18">
        <v>3650</v>
      </c>
      <c r="I94" s="18">
        <f t="shared" si="1"/>
        <v>18250000</v>
      </c>
      <c r="J94" s="18"/>
    </row>
    <row r="95" spans="2:10">
      <c r="B95" s="2">
        <v>42563</v>
      </c>
      <c r="C95" s="1" t="s">
        <v>177</v>
      </c>
      <c r="D95" s="1" t="s">
        <v>178</v>
      </c>
      <c r="E95" s="1" t="s">
        <v>12</v>
      </c>
      <c r="F95" s="1" t="s">
        <v>27</v>
      </c>
      <c r="G95" s="18">
        <v>10000</v>
      </c>
      <c r="H95" s="18">
        <v>3595</v>
      </c>
      <c r="I95" s="18">
        <f t="shared" si="1"/>
        <v>35950000</v>
      </c>
      <c r="J95" s="18"/>
    </row>
    <row r="96" spans="2:10">
      <c r="B96" s="2">
        <v>42563</v>
      </c>
      <c r="C96" s="1" t="s">
        <v>179</v>
      </c>
      <c r="D96" s="1" t="s">
        <v>180</v>
      </c>
      <c r="E96" s="1" t="s">
        <v>18</v>
      </c>
      <c r="F96" s="1" t="s">
        <v>14</v>
      </c>
      <c r="G96" s="18">
        <v>30000</v>
      </c>
      <c r="H96" s="18">
        <v>3650</v>
      </c>
      <c r="I96" s="18">
        <f t="shared" ref="I96:I282" si="2">G96*H96</f>
        <v>109500000</v>
      </c>
      <c r="J96" s="18"/>
    </row>
    <row r="97" spans="2:11">
      <c r="B97" s="2">
        <v>42564</v>
      </c>
      <c r="C97" s="1" t="s">
        <v>182</v>
      </c>
      <c r="D97" s="1" t="s">
        <v>183</v>
      </c>
      <c r="E97" s="1" t="s">
        <v>12</v>
      </c>
      <c r="F97" s="1" t="s">
        <v>16</v>
      </c>
      <c r="G97" s="18">
        <v>10300</v>
      </c>
      <c r="H97" s="18">
        <v>3580</v>
      </c>
      <c r="I97" s="18">
        <f t="shared" si="2"/>
        <v>36874000</v>
      </c>
      <c r="J97" s="18"/>
    </row>
    <row r="98" spans="2:11">
      <c r="B98" s="2">
        <v>42564</v>
      </c>
      <c r="C98" s="1" t="s">
        <v>182</v>
      </c>
      <c r="D98" s="1" t="s">
        <v>183</v>
      </c>
      <c r="E98" s="1" t="s">
        <v>12</v>
      </c>
      <c r="F98" s="1" t="s">
        <v>14</v>
      </c>
      <c r="G98" s="18">
        <v>5000</v>
      </c>
      <c r="H98" s="18">
        <v>3950</v>
      </c>
      <c r="I98" s="18">
        <f t="shared" si="2"/>
        <v>19750000</v>
      </c>
      <c r="J98" s="18"/>
    </row>
    <row r="99" spans="2:11">
      <c r="B99" s="2">
        <v>42565</v>
      </c>
      <c r="C99" s="1" t="s">
        <v>184</v>
      </c>
      <c r="D99" s="1" t="s">
        <v>185</v>
      </c>
      <c r="E99" s="1" t="s">
        <v>12</v>
      </c>
      <c r="F99" s="1" t="s">
        <v>27</v>
      </c>
      <c r="G99" s="18">
        <v>30000</v>
      </c>
      <c r="H99" s="18">
        <v>3655</v>
      </c>
      <c r="I99" s="18">
        <f t="shared" si="2"/>
        <v>109650000</v>
      </c>
      <c r="J99" s="18"/>
    </row>
    <row r="100" spans="2:11">
      <c r="B100" s="2">
        <v>42565</v>
      </c>
      <c r="C100" s="1" t="s">
        <v>187</v>
      </c>
      <c r="D100" s="1" t="s">
        <v>188</v>
      </c>
      <c r="E100" s="1" t="s">
        <v>17</v>
      </c>
      <c r="F100" s="1" t="s">
        <v>27</v>
      </c>
      <c r="G100" s="18">
        <v>11400</v>
      </c>
      <c r="H100" s="18">
        <v>3695</v>
      </c>
      <c r="I100" s="18">
        <f t="shared" si="2"/>
        <v>42123000</v>
      </c>
      <c r="J100" s="18"/>
    </row>
    <row r="101" spans="2:11">
      <c r="B101" s="2">
        <v>42565</v>
      </c>
      <c r="C101" s="1" t="s">
        <v>187</v>
      </c>
      <c r="D101" s="1" t="s">
        <v>188</v>
      </c>
      <c r="E101" s="1" t="s">
        <v>17</v>
      </c>
      <c r="F101" s="1" t="s">
        <v>16</v>
      </c>
      <c r="G101" s="18">
        <v>5300</v>
      </c>
      <c r="H101" s="18">
        <v>3590</v>
      </c>
      <c r="I101" s="18">
        <f t="shared" si="2"/>
        <v>19027000</v>
      </c>
      <c r="J101" s="18"/>
    </row>
    <row r="102" spans="2:11">
      <c r="B102" s="2">
        <v>42566</v>
      </c>
      <c r="C102" s="1" t="s">
        <v>190</v>
      </c>
      <c r="D102" s="1" t="s">
        <v>191</v>
      </c>
      <c r="E102" s="1" t="s">
        <v>13</v>
      </c>
      <c r="F102" s="1" t="s">
        <v>27</v>
      </c>
      <c r="G102" s="18">
        <v>24000</v>
      </c>
      <c r="H102" s="18">
        <v>3695</v>
      </c>
      <c r="I102" s="18">
        <f t="shared" si="2"/>
        <v>88680000</v>
      </c>
      <c r="J102" s="18"/>
      <c r="K102" t="s">
        <v>192</v>
      </c>
    </row>
    <row r="103" spans="2:11">
      <c r="B103" s="2">
        <v>42562</v>
      </c>
      <c r="C103" s="1" t="s">
        <v>195</v>
      </c>
      <c r="D103" s="1" t="s">
        <v>196</v>
      </c>
      <c r="E103" s="1" t="s">
        <v>18</v>
      </c>
      <c r="F103" s="1" t="s">
        <v>27</v>
      </c>
      <c r="G103" s="18">
        <v>14600</v>
      </c>
      <c r="H103" s="18">
        <v>3595</v>
      </c>
      <c r="I103" s="18">
        <f t="shared" si="2"/>
        <v>52487000</v>
      </c>
      <c r="J103" s="18"/>
    </row>
    <row r="104" spans="2:11">
      <c r="B104" s="2">
        <v>42562</v>
      </c>
      <c r="C104" s="1" t="s">
        <v>195</v>
      </c>
      <c r="D104" s="1" t="s">
        <v>196</v>
      </c>
      <c r="E104" s="1" t="s">
        <v>18</v>
      </c>
      <c r="F104" s="1" t="s">
        <v>16</v>
      </c>
      <c r="G104" s="18">
        <v>5100</v>
      </c>
      <c r="H104" s="18">
        <v>3530</v>
      </c>
      <c r="I104" s="18">
        <f t="shared" si="2"/>
        <v>18003000</v>
      </c>
      <c r="J104" s="18"/>
    </row>
    <row r="105" spans="2:11">
      <c r="B105" s="2">
        <v>42562</v>
      </c>
      <c r="C105" s="1" t="s">
        <v>195</v>
      </c>
      <c r="D105" s="1" t="s">
        <v>196</v>
      </c>
      <c r="E105" s="1" t="s">
        <v>18</v>
      </c>
      <c r="F105" s="1" t="s">
        <v>14</v>
      </c>
      <c r="G105" s="18">
        <v>4300</v>
      </c>
      <c r="H105" s="18">
        <v>4085</v>
      </c>
      <c r="I105" s="18">
        <f t="shared" si="2"/>
        <v>17565500</v>
      </c>
      <c r="J105" s="18"/>
    </row>
    <row r="106" spans="2:11">
      <c r="B106" s="2">
        <v>42562</v>
      </c>
      <c r="C106" s="1" t="s">
        <v>197</v>
      </c>
      <c r="D106" s="1" t="s">
        <v>198</v>
      </c>
      <c r="E106" s="1" t="s">
        <v>10</v>
      </c>
      <c r="F106" s="1" t="s">
        <v>16</v>
      </c>
      <c r="G106" s="18">
        <v>15000</v>
      </c>
      <c r="H106" s="18">
        <v>3530</v>
      </c>
      <c r="I106" s="18">
        <f t="shared" si="2"/>
        <v>52950000</v>
      </c>
      <c r="J106" s="18"/>
    </row>
    <row r="107" spans="2:11">
      <c r="B107" s="2">
        <v>42562</v>
      </c>
      <c r="C107" s="1" t="s">
        <v>199</v>
      </c>
      <c r="D107" s="1" t="s">
        <v>200</v>
      </c>
      <c r="E107" s="1" t="s">
        <v>10</v>
      </c>
      <c r="F107" s="1" t="s">
        <v>16</v>
      </c>
      <c r="G107" s="18">
        <v>5000</v>
      </c>
      <c r="H107" s="18">
        <v>3530</v>
      </c>
      <c r="I107" s="18">
        <f t="shared" si="2"/>
        <v>17650000</v>
      </c>
      <c r="J107" s="18"/>
    </row>
    <row r="108" spans="2:11">
      <c r="B108" s="2">
        <v>42562</v>
      </c>
      <c r="C108" s="1" t="s">
        <v>201</v>
      </c>
      <c r="D108" s="1" t="s">
        <v>202</v>
      </c>
      <c r="E108" s="1" t="s">
        <v>10</v>
      </c>
      <c r="F108" s="1" t="s">
        <v>16</v>
      </c>
      <c r="G108" s="18">
        <v>5800</v>
      </c>
      <c r="H108" s="18">
        <v>3530</v>
      </c>
      <c r="I108" s="18">
        <f t="shared" si="2"/>
        <v>20474000</v>
      </c>
      <c r="J108" s="18"/>
    </row>
    <row r="109" spans="2:11">
      <c r="B109" s="2">
        <v>42562</v>
      </c>
      <c r="C109" s="1" t="s">
        <v>203</v>
      </c>
      <c r="D109" s="1" t="s">
        <v>204</v>
      </c>
      <c r="E109" s="1" t="s">
        <v>18</v>
      </c>
      <c r="F109" s="1" t="s">
        <v>27</v>
      </c>
      <c r="G109" s="18">
        <v>20000</v>
      </c>
      <c r="H109" s="18">
        <v>3595</v>
      </c>
      <c r="I109" s="18">
        <f t="shared" si="2"/>
        <v>71900000</v>
      </c>
      <c r="J109" s="18"/>
    </row>
    <row r="110" spans="2:11">
      <c r="B110" s="2">
        <v>42562</v>
      </c>
      <c r="C110" s="1" t="s">
        <v>205</v>
      </c>
      <c r="D110" s="1" t="s">
        <v>206</v>
      </c>
      <c r="E110" s="1" t="s">
        <v>12</v>
      </c>
      <c r="F110" s="1" t="s">
        <v>27</v>
      </c>
      <c r="G110" s="18">
        <v>9000</v>
      </c>
      <c r="H110" s="18">
        <v>3595</v>
      </c>
      <c r="I110" s="18">
        <f t="shared" si="2"/>
        <v>32355000</v>
      </c>
      <c r="J110" s="18"/>
    </row>
    <row r="111" spans="2:11">
      <c r="B111" s="2">
        <v>42562</v>
      </c>
      <c r="C111" s="1" t="s">
        <v>207</v>
      </c>
      <c r="D111" s="1" t="s">
        <v>208</v>
      </c>
      <c r="E111" s="1" t="s">
        <v>13</v>
      </c>
      <c r="F111" s="1" t="s">
        <v>65</v>
      </c>
      <c r="G111" s="18">
        <v>5000</v>
      </c>
      <c r="H111" s="18">
        <v>4050</v>
      </c>
      <c r="I111" s="18">
        <f t="shared" si="2"/>
        <v>20250000</v>
      </c>
      <c r="J111" s="18"/>
    </row>
    <row r="112" spans="2:11">
      <c r="B112" s="2">
        <v>42562</v>
      </c>
      <c r="C112" s="1" t="s">
        <v>207</v>
      </c>
      <c r="D112" s="1" t="s">
        <v>208</v>
      </c>
      <c r="E112" s="1" t="s">
        <v>13</v>
      </c>
      <c r="F112" s="1" t="s">
        <v>16</v>
      </c>
      <c r="G112" s="18">
        <v>5000</v>
      </c>
      <c r="H112" s="18">
        <v>3530</v>
      </c>
      <c r="I112" s="18">
        <f t="shared" si="2"/>
        <v>17650000</v>
      </c>
      <c r="J112" s="12"/>
    </row>
    <row r="113" spans="2:15">
      <c r="B113" s="2">
        <v>42562</v>
      </c>
      <c r="C113" s="1" t="s">
        <v>207</v>
      </c>
      <c r="D113" s="1" t="s">
        <v>208</v>
      </c>
      <c r="E113" s="1" t="s">
        <v>13</v>
      </c>
      <c r="F113" s="1" t="s">
        <v>14</v>
      </c>
      <c r="G113" s="18">
        <v>5000</v>
      </c>
      <c r="H113" s="18">
        <v>4085</v>
      </c>
      <c r="I113" s="18">
        <f t="shared" si="2"/>
        <v>20425000</v>
      </c>
      <c r="J113" s="12"/>
    </row>
    <row r="114" spans="2:15">
      <c r="B114" s="2">
        <v>42562</v>
      </c>
      <c r="C114" s="1" t="s">
        <v>209</v>
      </c>
      <c r="D114" s="1" t="s">
        <v>210</v>
      </c>
      <c r="E114" s="1" t="s">
        <v>13</v>
      </c>
      <c r="F114" s="1" t="s">
        <v>16</v>
      </c>
      <c r="G114" s="18">
        <v>4000</v>
      </c>
      <c r="H114" s="18">
        <v>3530</v>
      </c>
      <c r="I114" s="18">
        <f t="shared" si="2"/>
        <v>14120000</v>
      </c>
      <c r="J114" s="12"/>
      <c r="O114" s="17"/>
    </row>
    <row r="115" spans="2:15">
      <c r="B115" s="2">
        <v>42562</v>
      </c>
      <c r="C115" s="1" t="s">
        <v>209</v>
      </c>
      <c r="D115" s="1" t="s">
        <v>210</v>
      </c>
      <c r="E115" s="1" t="s">
        <v>13</v>
      </c>
      <c r="F115" s="1" t="s">
        <v>14</v>
      </c>
      <c r="G115" s="18">
        <v>5300</v>
      </c>
      <c r="H115" s="18">
        <v>4085</v>
      </c>
      <c r="I115" s="18">
        <f t="shared" si="2"/>
        <v>21650500</v>
      </c>
      <c r="J115" s="12"/>
    </row>
    <row r="116" spans="2:15">
      <c r="B116" s="2">
        <v>42563</v>
      </c>
      <c r="C116" s="1" t="s">
        <v>211</v>
      </c>
      <c r="D116" s="1" t="s">
        <v>212</v>
      </c>
      <c r="E116" s="1" t="s">
        <v>12</v>
      </c>
      <c r="F116" s="1" t="s">
        <v>27</v>
      </c>
      <c r="G116" s="18">
        <v>5000</v>
      </c>
      <c r="H116" s="18">
        <v>3595</v>
      </c>
      <c r="I116" s="18">
        <f t="shared" si="2"/>
        <v>17975000</v>
      </c>
    </row>
    <row r="117" spans="2:15">
      <c r="B117" s="2">
        <v>42563</v>
      </c>
      <c r="C117" s="1" t="s">
        <v>211</v>
      </c>
      <c r="D117" s="1" t="s">
        <v>212</v>
      </c>
      <c r="E117" s="1" t="s">
        <v>12</v>
      </c>
      <c r="F117" s="1" t="s">
        <v>16</v>
      </c>
      <c r="G117" s="18">
        <v>4000</v>
      </c>
      <c r="H117" s="18">
        <v>3530</v>
      </c>
      <c r="I117" s="18">
        <f t="shared" si="2"/>
        <v>14120000</v>
      </c>
    </row>
    <row r="118" spans="2:15">
      <c r="B118" s="2">
        <v>42564</v>
      </c>
      <c r="C118" s="1" t="s">
        <v>213</v>
      </c>
      <c r="D118" s="1" t="s">
        <v>214</v>
      </c>
      <c r="E118" s="1" t="s">
        <v>10</v>
      </c>
      <c r="F118" s="1" t="s">
        <v>16</v>
      </c>
      <c r="G118" s="18">
        <v>35000</v>
      </c>
      <c r="H118" s="18">
        <v>3530</v>
      </c>
      <c r="I118" s="18">
        <f t="shared" si="2"/>
        <v>123550000</v>
      </c>
    </row>
    <row r="119" spans="2:15">
      <c r="B119" s="2">
        <v>42563</v>
      </c>
      <c r="C119" s="1" t="s">
        <v>215</v>
      </c>
      <c r="D119" s="1" t="s">
        <v>216</v>
      </c>
      <c r="E119" s="1" t="s">
        <v>18</v>
      </c>
      <c r="F119" s="1" t="s">
        <v>27</v>
      </c>
      <c r="G119" s="18">
        <v>24000</v>
      </c>
      <c r="H119" s="18">
        <v>3595</v>
      </c>
      <c r="I119" s="18">
        <f t="shared" si="2"/>
        <v>86280000</v>
      </c>
    </row>
    <row r="120" spans="2:15">
      <c r="B120" s="2">
        <v>42564</v>
      </c>
      <c r="C120" s="1" t="s">
        <v>217</v>
      </c>
      <c r="D120" s="1" t="s">
        <v>218</v>
      </c>
      <c r="E120" s="1" t="s">
        <v>10</v>
      </c>
      <c r="F120" s="1" t="s">
        <v>16</v>
      </c>
      <c r="G120" s="18">
        <v>17900</v>
      </c>
      <c r="H120" s="18">
        <v>3530</v>
      </c>
      <c r="I120" s="18">
        <f t="shared" si="2"/>
        <v>63187000</v>
      </c>
    </row>
    <row r="121" spans="2:15">
      <c r="B121" s="2">
        <v>42564</v>
      </c>
      <c r="C121" s="1" t="s">
        <v>219</v>
      </c>
      <c r="D121" s="1" t="s">
        <v>220</v>
      </c>
      <c r="E121" s="1" t="s">
        <v>13</v>
      </c>
      <c r="F121" s="1" t="s">
        <v>16</v>
      </c>
      <c r="G121" s="18">
        <v>14900</v>
      </c>
      <c r="H121" s="18">
        <v>3530</v>
      </c>
      <c r="I121" s="18">
        <f t="shared" si="2"/>
        <v>52597000</v>
      </c>
    </row>
    <row r="122" spans="2:15">
      <c r="B122" s="2">
        <v>42564</v>
      </c>
      <c r="C122" s="1" t="s">
        <v>221</v>
      </c>
      <c r="D122" s="1" t="s">
        <v>222</v>
      </c>
      <c r="E122" s="1" t="s">
        <v>13</v>
      </c>
      <c r="F122" s="1" t="s">
        <v>65</v>
      </c>
      <c r="G122" s="18">
        <v>5000</v>
      </c>
      <c r="H122" s="18">
        <v>4050</v>
      </c>
      <c r="I122" s="18">
        <f t="shared" si="2"/>
        <v>20250000</v>
      </c>
    </row>
    <row r="123" spans="2:15">
      <c r="B123" s="2">
        <v>42564</v>
      </c>
      <c r="C123" s="1" t="s">
        <v>221</v>
      </c>
      <c r="D123" s="1" t="s">
        <v>222</v>
      </c>
      <c r="E123" s="1" t="s">
        <v>13</v>
      </c>
      <c r="F123" s="1" t="s">
        <v>16</v>
      </c>
      <c r="G123" s="18">
        <v>15000</v>
      </c>
      <c r="H123" s="18">
        <v>3530</v>
      </c>
      <c r="I123" s="18">
        <f t="shared" si="2"/>
        <v>52950000</v>
      </c>
    </row>
    <row r="124" spans="2:15">
      <c r="B124" s="2">
        <v>42564</v>
      </c>
      <c r="C124" s="1" t="s">
        <v>221</v>
      </c>
      <c r="D124" s="1" t="s">
        <v>222</v>
      </c>
      <c r="E124" s="1" t="s">
        <v>13</v>
      </c>
      <c r="F124" s="1" t="s">
        <v>76</v>
      </c>
      <c r="G124" s="18">
        <v>5000</v>
      </c>
      <c r="H124" s="18">
        <v>4765</v>
      </c>
      <c r="I124" s="18">
        <f t="shared" si="2"/>
        <v>23825000</v>
      </c>
    </row>
    <row r="125" spans="2:15">
      <c r="B125" s="2">
        <v>42566</v>
      </c>
      <c r="C125" s="1" t="s">
        <v>224</v>
      </c>
      <c r="D125" s="1" t="s">
        <v>225</v>
      </c>
      <c r="E125" s="1" t="s">
        <v>10</v>
      </c>
      <c r="F125" s="1" t="s">
        <v>16</v>
      </c>
      <c r="G125" s="18">
        <v>5000</v>
      </c>
      <c r="H125" s="18">
        <v>3590</v>
      </c>
      <c r="I125" s="18">
        <f t="shared" si="2"/>
        <v>17950000</v>
      </c>
    </row>
    <row r="126" spans="2:15">
      <c r="B126" s="2">
        <v>42566</v>
      </c>
      <c r="C126" s="1" t="s">
        <v>226</v>
      </c>
      <c r="D126" s="1" t="s">
        <v>227</v>
      </c>
      <c r="E126" s="1" t="s">
        <v>10</v>
      </c>
      <c r="F126" s="1" t="s">
        <v>27</v>
      </c>
      <c r="G126" s="18">
        <v>15000</v>
      </c>
      <c r="H126" s="18">
        <v>3695</v>
      </c>
      <c r="I126" s="18">
        <f t="shared" si="2"/>
        <v>55425000</v>
      </c>
    </row>
    <row r="127" spans="2:15">
      <c r="B127" s="2">
        <v>42566</v>
      </c>
      <c r="C127" s="1" t="s">
        <v>226</v>
      </c>
      <c r="D127" s="1" t="s">
        <v>227</v>
      </c>
      <c r="E127" s="1" t="s">
        <v>10</v>
      </c>
      <c r="F127" s="1" t="s">
        <v>16</v>
      </c>
      <c r="G127" s="18">
        <v>5000</v>
      </c>
      <c r="H127" s="18">
        <v>3590</v>
      </c>
      <c r="I127" s="18">
        <f t="shared" si="2"/>
        <v>17950000</v>
      </c>
    </row>
    <row r="128" spans="2:15">
      <c r="B128" s="2">
        <v>42566</v>
      </c>
      <c r="C128" s="1" t="s">
        <v>228</v>
      </c>
      <c r="D128" s="1" t="s">
        <v>229</v>
      </c>
      <c r="E128" s="1" t="s">
        <v>18</v>
      </c>
      <c r="F128" s="1" t="s">
        <v>27</v>
      </c>
      <c r="G128" s="18">
        <v>10000</v>
      </c>
      <c r="H128" s="18">
        <v>3695</v>
      </c>
      <c r="I128" s="18">
        <f t="shared" si="2"/>
        <v>36950000</v>
      </c>
    </row>
    <row r="129" spans="2:9">
      <c r="B129" s="2">
        <v>42566</v>
      </c>
      <c r="C129" s="1" t="s">
        <v>228</v>
      </c>
      <c r="D129" s="1" t="s">
        <v>229</v>
      </c>
      <c r="E129" s="1" t="s">
        <v>18</v>
      </c>
      <c r="F129" s="1" t="s">
        <v>230</v>
      </c>
      <c r="G129" s="18">
        <v>20000</v>
      </c>
      <c r="H129" s="18">
        <v>4010</v>
      </c>
      <c r="I129" s="18">
        <f t="shared" si="2"/>
        <v>80200000</v>
      </c>
    </row>
    <row r="130" spans="2:9">
      <c r="B130" s="2">
        <v>42566</v>
      </c>
      <c r="C130" s="1" t="s">
        <v>231</v>
      </c>
      <c r="D130" s="1" t="s">
        <v>232</v>
      </c>
      <c r="E130" s="1" t="s">
        <v>13</v>
      </c>
      <c r="F130" s="1" t="s">
        <v>16</v>
      </c>
      <c r="G130" s="18">
        <v>9300</v>
      </c>
      <c r="H130" s="18">
        <v>3590</v>
      </c>
      <c r="I130" s="18">
        <f t="shared" si="2"/>
        <v>33387000</v>
      </c>
    </row>
    <row r="131" spans="2:9">
      <c r="B131" s="2">
        <v>42566</v>
      </c>
      <c r="C131" s="1" t="s">
        <v>233</v>
      </c>
      <c r="D131" s="1" t="s">
        <v>234</v>
      </c>
      <c r="E131" s="1" t="s">
        <v>13</v>
      </c>
      <c r="F131" s="1" t="s">
        <v>16</v>
      </c>
      <c r="G131" s="18">
        <v>9700</v>
      </c>
      <c r="H131" s="18">
        <v>3590</v>
      </c>
      <c r="I131" s="18">
        <f t="shared" si="2"/>
        <v>34823000</v>
      </c>
    </row>
    <row r="132" spans="2:9">
      <c r="B132" s="2">
        <v>42566</v>
      </c>
      <c r="C132" s="1" t="s">
        <v>233</v>
      </c>
      <c r="D132" s="1" t="s">
        <v>234</v>
      </c>
      <c r="E132" s="1" t="s">
        <v>13</v>
      </c>
      <c r="F132" s="1" t="s">
        <v>14</v>
      </c>
      <c r="G132" s="18">
        <v>5300</v>
      </c>
      <c r="H132" s="18">
        <v>4010</v>
      </c>
      <c r="I132" s="18">
        <f t="shared" si="2"/>
        <v>21253000</v>
      </c>
    </row>
    <row r="133" spans="2:9">
      <c r="B133" s="2">
        <v>42566</v>
      </c>
      <c r="C133" s="1" t="s">
        <v>235</v>
      </c>
      <c r="D133" s="1" t="s">
        <v>236</v>
      </c>
      <c r="E133" s="1" t="s">
        <v>12</v>
      </c>
      <c r="F133" s="1" t="s">
        <v>27</v>
      </c>
      <c r="G133" s="18">
        <v>9700</v>
      </c>
      <c r="H133" s="18">
        <v>3695</v>
      </c>
      <c r="I133" s="18">
        <f t="shared" si="2"/>
        <v>35841500</v>
      </c>
    </row>
    <row r="134" spans="2:9">
      <c r="B134" s="2">
        <v>42566</v>
      </c>
      <c r="C134" s="1" t="s">
        <v>235</v>
      </c>
      <c r="D134" s="1" t="s">
        <v>236</v>
      </c>
      <c r="E134" s="1" t="s">
        <v>12</v>
      </c>
      <c r="F134" s="1" t="s">
        <v>14</v>
      </c>
      <c r="G134" s="18">
        <v>6000</v>
      </c>
      <c r="H134" s="18">
        <v>4010</v>
      </c>
      <c r="I134" s="18">
        <f t="shared" si="2"/>
        <v>24060000</v>
      </c>
    </row>
    <row r="135" spans="2:9">
      <c r="B135" s="2">
        <v>42566</v>
      </c>
      <c r="C135" s="1" t="s">
        <v>237</v>
      </c>
      <c r="D135" s="1" t="s">
        <v>238</v>
      </c>
      <c r="E135" s="1" t="s">
        <v>12</v>
      </c>
      <c r="F135" s="1" t="s">
        <v>27</v>
      </c>
      <c r="G135" s="18">
        <v>9000</v>
      </c>
      <c r="H135" s="18">
        <v>3695</v>
      </c>
      <c r="I135" s="18">
        <f t="shared" si="2"/>
        <v>33255000</v>
      </c>
    </row>
    <row r="136" spans="2:9">
      <c r="B136" s="2">
        <v>42566</v>
      </c>
      <c r="C136" s="1" t="s">
        <v>239</v>
      </c>
      <c r="D136" s="1" t="s">
        <v>240</v>
      </c>
      <c r="E136" s="1" t="s">
        <v>12</v>
      </c>
      <c r="F136" s="1" t="s">
        <v>27</v>
      </c>
      <c r="G136" s="18">
        <v>30000</v>
      </c>
      <c r="H136" s="18">
        <v>3695</v>
      </c>
      <c r="I136" s="18">
        <f t="shared" si="2"/>
        <v>110850000</v>
      </c>
    </row>
    <row r="137" spans="2:9">
      <c r="B137" s="2">
        <v>42566</v>
      </c>
      <c r="C137" s="1" t="s">
        <v>241</v>
      </c>
      <c r="D137" s="1" t="s">
        <v>242</v>
      </c>
      <c r="E137" s="1" t="s">
        <v>18</v>
      </c>
      <c r="F137" s="1" t="s">
        <v>27</v>
      </c>
      <c r="G137" s="18">
        <v>5000</v>
      </c>
      <c r="H137" s="18">
        <v>3695</v>
      </c>
      <c r="I137" s="18">
        <f t="shared" si="2"/>
        <v>18475000</v>
      </c>
    </row>
    <row r="138" spans="2:9">
      <c r="B138" s="2">
        <v>42566</v>
      </c>
      <c r="C138" s="1" t="s">
        <v>243</v>
      </c>
      <c r="D138" s="1" t="s">
        <v>244</v>
      </c>
      <c r="E138" s="1" t="s">
        <v>11</v>
      </c>
      <c r="F138" s="1" t="s">
        <v>27</v>
      </c>
      <c r="G138" s="18">
        <v>10000</v>
      </c>
      <c r="H138" s="18">
        <v>3990</v>
      </c>
      <c r="I138" s="18">
        <f t="shared" si="2"/>
        <v>39900000</v>
      </c>
    </row>
    <row r="139" spans="2:9">
      <c r="B139" s="2">
        <v>42566</v>
      </c>
      <c r="C139" s="1" t="s">
        <v>243</v>
      </c>
      <c r="D139" s="1" t="s">
        <v>244</v>
      </c>
      <c r="E139" s="1" t="s">
        <v>11</v>
      </c>
      <c r="F139" s="1" t="s">
        <v>16</v>
      </c>
      <c r="G139" s="18">
        <v>5000</v>
      </c>
      <c r="H139" s="18">
        <v>3871</v>
      </c>
      <c r="I139" s="18">
        <f t="shared" si="2"/>
        <v>19355000</v>
      </c>
    </row>
    <row r="140" spans="2:9">
      <c r="B140" s="2">
        <v>42562</v>
      </c>
      <c r="C140" s="1" t="s">
        <v>246</v>
      </c>
      <c r="D140" s="1" t="s">
        <v>247</v>
      </c>
      <c r="E140" s="1" t="s">
        <v>10</v>
      </c>
      <c r="F140" s="1" t="s">
        <v>27</v>
      </c>
      <c r="G140" s="18">
        <v>10000</v>
      </c>
      <c r="H140" s="18">
        <v>3560</v>
      </c>
      <c r="I140" s="18">
        <f t="shared" si="2"/>
        <v>35600000</v>
      </c>
    </row>
    <row r="141" spans="2:9">
      <c r="B141" s="2">
        <v>42562</v>
      </c>
      <c r="C141" s="1" t="s">
        <v>248</v>
      </c>
      <c r="D141" s="1" t="s">
        <v>249</v>
      </c>
      <c r="E141" s="1" t="s">
        <v>10</v>
      </c>
      <c r="F141" s="1" t="s">
        <v>27</v>
      </c>
      <c r="G141" s="18">
        <v>20000</v>
      </c>
      <c r="H141" s="18">
        <v>3560</v>
      </c>
      <c r="I141" s="18">
        <f t="shared" si="2"/>
        <v>71200000</v>
      </c>
    </row>
    <row r="142" spans="2:9">
      <c r="B142" s="2">
        <v>42562</v>
      </c>
      <c r="C142" s="1" t="s">
        <v>250</v>
      </c>
      <c r="D142" s="1" t="s">
        <v>251</v>
      </c>
      <c r="E142" s="1" t="s">
        <v>10</v>
      </c>
      <c r="F142" s="1" t="s">
        <v>27</v>
      </c>
      <c r="G142" s="18">
        <v>5000</v>
      </c>
      <c r="H142" s="18">
        <v>3560</v>
      </c>
      <c r="I142" s="18">
        <f t="shared" si="2"/>
        <v>17800000</v>
      </c>
    </row>
    <row r="143" spans="2:9">
      <c r="B143" s="2">
        <v>42562</v>
      </c>
      <c r="C143" s="1" t="s">
        <v>252</v>
      </c>
      <c r="D143" s="1" t="s">
        <v>253</v>
      </c>
      <c r="E143" s="1" t="s">
        <v>10</v>
      </c>
      <c r="F143" s="1" t="s">
        <v>27</v>
      </c>
      <c r="G143" s="18">
        <v>17900</v>
      </c>
      <c r="H143" s="18">
        <v>3560</v>
      </c>
      <c r="I143" s="18">
        <f t="shared" si="2"/>
        <v>63724000</v>
      </c>
    </row>
    <row r="144" spans="2:9">
      <c r="B144" s="2">
        <v>42562</v>
      </c>
      <c r="C144" s="1" t="s">
        <v>254</v>
      </c>
      <c r="D144" s="1" t="s">
        <v>255</v>
      </c>
      <c r="E144" s="1" t="s">
        <v>10</v>
      </c>
      <c r="F144" s="1" t="s">
        <v>27</v>
      </c>
      <c r="G144" s="18">
        <v>15000</v>
      </c>
      <c r="H144" s="18">
        <v>3560</v>
      </c>
      <c r="I144" s="18">
        <f t="shared" si="2"/>
        <v>53400000</v>
      </c>
    </row>
    <row r="145" spans="2:10">
      <c r="B145" s="2">
        <v>42562</v>
      </c>
      <c r="C145" s="1" t="s">
        <v>256</v>
      </c>
      <c r="D145" s="1" t="s">
        <v>257</v>
      </c>
      <c r="E145" s="1" t="s">
        <v>13</v>
      </c>
      <c r="F145" s="1" t="s">
        <v>27</v>
      </c>
      <c r="G145" s="18">
        <v>15000</v>
      </c>
      <c r="H145" s="18">
        <v>3560</v>
      </c>
      <c r="I145" s="18">
        <f t="shared" si="2"/>
        <v>53400000</v>
      </c>
    </row>
    <row r="146" spans="2:10">
      <c r="B146" s="2">
        <v>42562</v>
      </c>
      <c r="C146" s="1" t="s">
        <v>258</v>
      </c>
      <c r="D146" s="1" t="s">
        <v>259</v>
      </c>
      <c r="E146" s="1" t="s">
        <v>13</v>
      </c>
      <c r="F146" s="1" t="s">
        <v>27</v>
      </c>
      <c r="G146" s="18">
        <v>6200</v>
      </c>
      <c r="H146" s="18">
        <v>3560</v>
      </c>
      <c r="I146" s="18">
        <f t="shared" si="2"/>
        <v>22072000</v>
      </c>
    </row>
    <row r="147" spans="2:10">
      <c r="B147" s="2">
        <v>42564</v>
      </c>
      <c r="C147" s="1" t="s">
        <v>260</v>
      </c>
      <c r="D147" s="1" t="s">
        <v>261</v>
      </c>
      <c r="E147" s="1" t="s">
        <v>13</v>
      </c>
      <c r="F147" s="1" t="s">
        <v>27</v>
      </c>
      <c r="G147" s="18">
        <v>5000</v>
      </c>
      <c r="H147" s="18">
        <v>3560</v>
      </c>
      <c r="I147" s="18">
        <f t="shared" si="2"/>
        <v>17800000</v>
      </c>
    </row>
    <row r="148" spans="2:10">
      <c r="B148" s="2">
        <v>42564</v>
      </c>
      <c r="C148" s="1" t="s">
        <v>262</v>
      </c>
      <c r="D148" s="1" t="s">
        <v>263</v>
      </c>
      <c r="E148" s="1" t="s">
        <v>10</v>
      </c>
      <c r="F148" s="1" t="s">
        <v>27</v>
      </c>
      <c r="G148" s="18">
        <v>10000</v>
      </c>
      <c r="H148" s="18">
        <v>3560</v>
      </c>
      <c r="I148" s="18">
        <f t="shared" si="2"/>
        <v>35600000</v>
      </c>
    </row>
    <row r="149" spans="2:10">
      <c r="B149" s="2">
        <v>42564</v>
      </c>
      <c r="C149" s="1" t="s">
        <v>264</v>
      </c>
      <c r="D149" s="1" t="s">
        <v>265</v>
      </c>
      <c r="E149" s="1" t="s">
        <v>10</v>
      </c>
      <c r="F149" s="1" t="s">
        <v>27</v>
      </c>
      <c r="G149" s="18">
        <v>5800</v>
      </c>
      <c r="H149" s="18">
        <v>3560</v>
      </c>
      <c r="I149" s="18">
        <f t="shared" si="2"/>
        <v>20648000</v>
      </c>
    </row>
    <row r="150" spans="2:10">
      <c r="B150" s="2">
        <v>42564</v>
      </c>
      <c r="C150" s="1" t="s">
        <v>266</v>
      </c>
      <c r="D150" s="1" t="s">
        <v>267</v>
      </c>
      <c r="E150" s="1" t="s">
        <v>10</v>
      </c>
      <c r="F150" s="1" t="s">
        <v>27</v>
      </c>
      <c r="G150" s="18">
        <v>15800</v>
      </c>
      <c r="H150" s="18">
        <v>3560</v>
      </c>
      <c r="I150" s="18">
        <f t="shared" si="2"/>
        <v>56248000</v>
      </c>
    </row>
    <row r="151" spans="2:10">
      <c r="B151" s="2">
        <v>42564</v>
      </c>
      <c r="C151" s="1" t="s">
        <v>268</v>
      </c>
      <c r="D151" s="1" t="s">
        <v>269</v>
      </c>
      <c r="E151" s="1" t="s">
        <v>13</v>
      </c>
      <c r="F151" s="1" t="s">
        <v>27</v>
      </c>
      <c r="G151" s="18">
        <v>20000</v>
      </c>
      <c r="H151" s="18">
        <v>3560</v>
      </c>
      <c r="I151" s="18">
        <f t="shared" si="2"/>
        <v>71200000</v>
      </c>
    </row>
    <row r="152" spans="2:10">
      <c r="B152" s="2">
        <v>42565</v>
      </c>
      <c r="C152" s="1" t="s">
        <v>271</v>
      </c>
      <c r="D152" s="1" t="s">
        <v>272</v>
      </c>
      <c r="E152" s="1" t="s">
        <v>13</v>
      </c>
      <c r="F152" s="1" t="s">
        <v>27</v>
      </c>
      <c r="G152" s="18">
        <v>15500</v>
      </c>
      <c r="H152" s="18">
        <v>3635</v>
      </c>
      <c r="I152" s="18">
        <f t="shared" si="2"/>
        <v>56342500</v>
      </c>
    </row>
    <row r="153" spans="2:10">
      <c r="B153" s="2">
        <v>42566</v>
      </c>
      <c r="C153" s="1" t="s">
        <v>273</v>
      </c>
      <c r="D153" s="1" t="s">
        <v>274</v>
      </c>
      <c r="E153" s="1" t="s">
        <v>10</v>
      </c>
      <c r="F153" s="1" t="s">
        <v>27</v>
      </c>
      <c r="G153" s="18">
        <v>28700</v>
      </c>
      <c r="H153" s="18">
        <v>3635</v>
      </c>
      <c r="I153" s="18">
        <f t="shared" si="2"/>
        <v>104324500</v>
      </c>
    </row>
    <row r="154" spans="2:10">
      <c r="B154" s="2">
        <v>42566</v>
      </c>
      <c r="C154" s="1" t="s">
        <v>275</v>
      </c>
      <c r="D154" s="1" t="s">
        <v>276</v>
      </c>
      <c r="E154" s="1" t="s">
        <v>10</v>
      </c>
      <c r="F154" s="1" t="s">
        <v>27</v>
      </c>
      <c r="G154" s="18">
        <v>15000</v>
      </c>
      <c r="H154" s="18">
        <v>3635</v>
      </c>
      <c r="I154" s="18">
        <f t="shared" si="2"/>
        <v>54525000</v>
      </c>
    </row>
    <row r="155" spans="2:10">
      <c r="B155" s="2">
        <v>42566</v>
      </c>
      <c r="C155" s="1" t="s">
        <v>277</v>
      </c>
      <c r="D155" s="1" t="s">
        <v>278</v>
      </c>
      <c r="E155" s="1" t="s">
        <v>13</v>
      </c>
      <c r="F155" s="1" t="s">
        <v>27</v>
      </c>
      <c r="G155" s="18">
        <v>6200</v>
      </c>
      <c r="H155" s="18">
        <v>3635</v>
      </c>
      <c r="I155" s="18">
        <f t="shared" si="2"/>
        <v>22537000</v>
      </c>
    </row>
    <row r="156" spans="2:10">
      <c r="B156" s="2">
        <v>42566</v>
      </c>
      <c r="C156" s="1" t="s">
        <v>279</v>
      </c>
      <c r="D156" s="1" t="s">
        <v>280</v>
      </c>
      <c r="E156" s="1" t="s">
        <v>13</v>
      </c>
      <c r="F156" s="1" t="s">
        <v>27</v>
      </c>
      <c r="G156" s="18">
        <v>15000</v>
      </c>
      <c r="H156" s="18">
        <v>3635</v>
      </c>
      <c r="I156" s="18">
        <f t="shared" si="2"/>
        <v>54525000</v>
      </c>
    </row>
    <row r="157" spans="2:10">
      <c r="B157" s="2">
        <v>42566</v>
      </c>
      <c r="C157" s="1" t="s">
        <v>281</v>
      </c>
      <c r="D157" s="1" t="s">
        <v>282</v>
      </c>
      <c r="E157" s="1" t="s">
        <v>13</v>
      </c>
      <c r="F157" s="1" t="s">
        <v>27</v>
      </c>
      <c r="G157" s="18">
        <v>5500</v>
      </c>
      <c r="H157" s="18">
        <v>3635</v>
      </c>
      <c r="I157" s="18">
        <f t="shared" si="2"/>
        <v>19992500</v>
      </c>
    </row>
    <row r="158" spans="2:10">
      <c r="B158" s="2">
        <v>42572</v>
      </c>
      <c r="C158" s="1" t="s">
        <v>284</v>
      </c>
      <c r="D158" s="1" t="s">
        <v>285</v>
      </c>
      <c r="E158" s="1" t="s">
        <v>13</v>
      </c>
      <c r="F158" s="1" t="s">
        <v>27</v>
      </c>
      <c r="G158" s="18">
        <v>15000</v>
      </c>
      <c r="H158" s="18">
        <v>3695</v>
      </c>
      <c r="I158" s="18">
        <f t="shared" si="2"/>
        <v>55425000</v>
      </c>
      <c r="J158" t="s">
        <v>286</v>
      </c>
    </row>
    <row r="159" spans="2:10">
      <c r="B159" s="2">
        <v>42572</v>
      </c>
      <c r="C159" s="1" t="s">
        <v>284</v>
      </c>
      <c r="D159" s="1" t="s">
        <v>285</v>
      </c>
      <c r="E159" s="1" t="s">
        <v>13</v>
      </c>
      <c r="F159" s="1" t="s">
        <v>16</v>
      </c>
      <c r="G159" s="18">
        <v>15000</v>
      </c>
      <c r="H159" s="18">
        <v>3490</v>
      </c>
      <c r="I159" s="18">
        <f t="shared" si="2"/>
        <v>52350000</v>
      </c>
    </row>
    <row r="160" spans="2:10">
      <c r="B160" s="22">
        <v>42569</v>
      </c>
      <c r="C160" s="23" t="s">
        <v>288</v>
      </c>
      <c r="D160" s="23" t="s">
        <v>289</v>
      </c>
      <c r="E160" s="23" t="s">
        <v>10</v>
      </c>
      <c r="F160" s="23" t="s">
        <v>14</v>
      </c>
      <c r="G160" s="24">
        <v>5000</v>
      </c>
      <c r="H160" s="24">
        <v>4010</v>
      </c>
      <c r="I160" s="24">
        <f t="shared" si="2"/>
        <v>20050000</v>
      </c>
    </row>
    <row r="161" spans="2:9">
      <c r="B161" s="2">
        <v>42569</v>
      </c>
      <c r="C161" s="1" t="s">
        <v>290</v>
      </c>
      <c r="D161" s="1" t="s">
        <v>291</v>
      </c>
      <c r="E161" s="1" t="s">
        <v>12</v>
      </c>
      <c r="F161" s="1" t="s">
        <v>27</v>
      </c>
      <c r="G161" s="18">
        <v>5000</v>
      </c>
      <c r="H161" s="18">
        <v>3695</v>
      </c>
      <c r="I161" s="18">
        <f t="shared" si="2"/>
        <v>18475000</v>
      </c>
    </row>
    <row r="162" spans="2:9">
      <c r="B162" s="2">
        <v>42569</v>
      </c>
      <c r="C162" s="1" t="s">
        <v>290</v>
      </c>
      <c r="D162" s="1" t="s">
        <v>291</v>
      </c>
      <c r="E162" s="1" t="s">
        <v>12</v>
      </c>
      <c r="F162" s="1" t="s">
        <v>16</v>
      </c>
      <c r="G162" s="18">
        <v>6000</v>
      </c>
      <c r="H162" s="18">
        <v>3590</v>
      </c>
      <c r="I162" s="18">
        <f t="shared" si="2"/>
        <v>21540000</v>
      </c>
    </row>
    <row r="163" spans="2:9">
      <c r="B163" s="2">
        <v>42569</v>
      </c>
      <c r="C163" s="1" t="s">
        <v>290</v>
      </c>
      <c r="D163" s="1" t="s">
        <v>291</v>
      </c>
      <c r="E163" s="1" t="s">
        <v>12</v>
      </c>
      <c r="F163" s="1" t="s">
        <v>14</v>
      </c>
      <c r="G163" s="18">
        <v>4700</v>
      </c>
      <c r="H163" s="18">
        <v>4010</v>
      </c>
      <c r="I163" s="18">
        <f t="shared" si="2"/>
        <v>18847000</v>
      </c>
    </row>
    <row r="164" spans="2:9">
      <c r="B164" s="2">
        <v>42566</v>
      </c>
      <c r="C164" s="1" t="s">
        <v>292</v>
      </c>
      <c r="D164" s="1" t="s">
        <v>293</v>
      </c>
      <c r="E164" s="1" t="s">
        <v>12</v>
      </c>
      <c r="F164" s="1" t="s">
        <v>27</v>
      </c>
      <c r="G164" s="18">
        <v>10000</v>
      </c>
      <c r="H164" s="18">
        <v>3695</v>
      </c>
      <c r="I164" s="18">
        <f t="shared" si="2"/>
        <v>36950000</v>
      </c>
    </row>
    <row r="165" spans="2:9">
      <c r="B165" s="2">
        <v>42566</v>
      </c>
      <c r="C165" s="1" t="s">
        <v>292</v>
      </c>
      <c r="D165" s="1" t="s">
        <v>293</v>
      </c>
      <c r="E165" s="1" t="s">
        <v>12</v>
      </c>
      <c r="F165" s="1" t="s">
        <v>76</v>
      </c>
      <c r="G165" s="18">
        <v>5300</v>
      </c>
      <c r="H165" s="18">
        <v>4665</v>
      </c>
      <c r="I165" s="18">
        <f t="shared" si="2"/>
        <v>24724500</v>
      </c>
    </row>
    <row r="166" spans="2:9">
      <c r="B166" s="2">
        <v>42570</v>
      </c>
      <c r="C166" s="1" t="s">
        <v>294</v>
      </c>
      <c r="D166" s="1" t="s">
        <v>295</v>
      </c>
      <c r="E166" s="1" t="s">
        <v>12</v>
      </c>
      <c r="F166" s="1" t="s">
        <v>27</v>
      </c>
      <c r="G166" s="18">
        <v>30000</v>
      </c>
      <c r="H166" s="18">
        <v>3695</v>
      </c>
      <c r="I166" s="18">
        <f t="shared" si="2"/>
        <v>110850000</v>
      </c>
    </row>
    <row r="167" spans="2:9">
      <c r="B167" s="2">
        <v>42570</v>
      </c>
      <c r="C167" s="1" t="s">
        <v>296</v>
      </c>
      <c r="D167" s="1" t="s">
        <v>297</v>
      </c>
      <c r="E167" s="1" t="s">
        <v>12</v>
      </c>
      <c r="F167" s="1" t="s">
        <v>27</v>
      </c>
      <c r="G167" s="18">
        <v>12300</v>
      </c>
      <c r="H167" s="18">
        <v>3695</v>
      </c>
      <c r="I167" s="18">
        <f t="shared" si="2"/>
        <v>45448500</v>
      </c>
    </row>
    <row r="168" spans="2:9">
      <c r="B168" s="2">
        <v>42570</v>
      </c>
      <c r="C168" s="1" t="s">
        <v>298</v>
      </c>
      <c r="D168" s="1" t="s">
        <v>299</v>
      </c>
      <c r="E168" s="1" t="s">
        <v>18</v>
      </c>
      <c r="F168" s="1" t="s">
        <v>27</v>
      </c>
      <c r="G168" s="18">
        <v>7400</v>
      </c>
      <c r="H168" s="18">
        <v>3695</v>
      </c>
      <c r="I168" s="18">
        <f t="shared" si="2"/>
        <v>27343000</v>
      </c>
    </row>
    <row r="169" spans="2:9">
      <c r="B169" s="2">
        <v>42570</v>
      </c>
      <c r="C169" s="1" t="s">
        <v>298</v>
      </c>
      <c r="D169" s="1" t="s">
        <v>299</v>
      </c>
      <c r="E169" s="1" t="s">
        <v>18</v>
      </c>
      <c r="F169" s="1" t="s">
        <v>14</v>
      </c>
      <c r="G169" s="18">
        <v>4300</v>
      </c>
      <c r="H169" s="18">
        <v>4010</v>
      </c>
      <c r="I169" s="18">
        <f t="shared" si="2"/>
        <v>17243000</v>
      </c>
    </row>
    <row r="170" spans="2:9">
      <c r="B170" s="2">
        <v>42570</v>
      </c>
      <c r="C170" s="1" t="s">
        <v>300</v>
      </c>
      <c r="D170" s="1" t="s">
        <v>301</v>
      </c>
      <c r="E170" s="1" t="s">
        <v>13</v>
      </c>
      <c r="F170" s="1" t="s">
        <v>16</v>
      </c>
      <c r="G170" s="18">
        <v>30000</v>
      </c>
      <c r="H170" s="18">
        <v>3490</v>
      </c>
      <c r="I170" s="18">
        <f t="shared" si="2"/>
        <v>104700000</v>
      </c>
    </row>
    <row r="171" spans="2:9">
      <c r="B171" s="2">
        <v>42570</v>
      </c>
      <c r="C171" s="1" t="s">
        <v>302</v>
      </c>
      <c r="D171" s="1" t="s">
        <v>303</v>
      </c>
      <c r="E171" s="1" t="s">
        <v>13</v>
      </c>
      <c r="F171" s="1" t="s">
        <v>14</v>
      </c>
      <c r="G171" s="18">
        <v>5300</v>
      </c>
      <c r="H171" s="18">
        <v>4010</v>
      </c>
      <c r="I171" s="18">
        <f t="shared" si="2"/>
        <v>21253000</v>
      </c>
    </row>
    <row r="172" spans="2:9">
      <c r="B172" s="2">
        <v>42571</v>
      </c>
      <c r="C172" s="1" t="s">
        <v>304</v>
      </c>
      <c r="D172" s="1" t="s">
        <v>305</v>
      </c>
      <c r="E172" s="1" t="s">
        <v>12</v>
      </c>
      <c r="F172" s="1" t="s">
        <v>27</v>
      </c>
      <c r="G172" s="18">
        <v>9000</v>
      </c>
      <c r="H172" s="18">
        <v>3695</v>
      </c>
      <c r="I172" s="18">
        <f t="shared" si="2"/>
        <v>33255000</v>
      </c>
    </row>
    <row r="173" spans="2:9">
      <c r="B173" s="2">
        <v>42571</v>
      </c>
      <c r="C173" s="1" t="s">
        <v>306</v>
      </c>
      <c r="D173" s="1" t="s">
        <v>307</v>
      </c>
      <c r="E173" s="1" t="s">
        <v>12</v>
      </c>
      <c r="F173" s="1" t="s">
        <v>27</v>
      </c>
      <c r="G173" s="18">
        <v>5000</v>
      </c>
      <c r="H173" s="18">
        <v>3695</v>
      </c>
      <c r="I173" s="18">
        <f t="shared" si="2"/>
        <v>18475000</v>
      </c>
    </row>
    <row r="174" spans="2:9">
      <c r="B174" s="2">
        <v>42571</v>
      </c>
      <c r="C174" s="1" t="s">
        <v>306</v>
      </c>
      <c r="D174" s="1" t="s">
        <v>307</v>
      </c>
      <c r="E174" s="1" t="s">
        <v>12</v>
      </c>
      <c r="F174" s="1" t="s">
        <v>16</v>
      </c>
      <c r="G174" s="18">
        <v>5300</v>
      </c>
      <c r="H174" s="18">
        <v>3490</v>
      </c>
      <c r="I174" s="18">
        <f t="shared" si="2"/>
        <v>18497000</v>
      </c>
    </row>
    <row r="175" spans="2:9">
      <c r="B175" s="2">
        <v>42571</v>
      </c>
      <c r="C175" s="1" t="s">
        <v>306</v>
      </c>
      <c r="D175" s="1" t="s">
        <v>307</v>
      </c>
      <c r="E175" s="1" t="s">
        <v>12</v>
      </c>
      <c r="F175" s="1" t="s">
        <v>14</v>
      </c>
      <c r="G175" s="18">
        <v>5000</v>
      </c>
      <c r="H175" s="18">
        <v>4010</v>
      </c>
      <c r="I175" s="18">
        <f t="shared" si="2"/>
        <v>20050000</v>
      </c>
    </row>
    <row r="176" spans="2:9">
      <c r="B176" s="2">
        <v>42572</v>
      </c>
      <c r="C176" s="1" t="s">
        <v>308</v>
      </c>
      <c r="D176" s="1" t="s">
        <v>309</v>
      </c>
      <c r="E176" s="1" t="s">
        <v>17</v>
      </c>
      <c r="F176" s="1" t="s">
        <v>14</v>
      </c>
      <c r="G176" s="18">
        <v>6200</v>
      </c>
      <c r="H176" s="18">
        <v>4010</v>
      </c>
      <c r="I176" s="18">
        <f t="shared" si="2"/>
        <v>24862000</v>
      </c>
    </row>
    <row r="177" spans="2:9">
      <c r="B177" s="2">
        <v>42572</v>
      </c>
      <c r="C177" s="1" t="s">
        <v>310</v>
      </c>
      <c r="D177" s="1" t="s">
        <v>311</v>
      </c>
      <c r="E177" s="1" t="s">
        <v>17</v>
      </c>
      <c r="F177" s="1" t="s">
        <v>14</v>
      </c>
      <c r="G177" s="18">
        <v>5300</v>
      </c>
      <c r="H177" s="18">
        <v>4010</v>
      </c>
      <c r="I177" s="18">
        <f t="shared" si="2"/>
        <v>21253000</v>
      </c>
    </row>
    <row r="178" spans="2:9">
      <c r="B178" s="2">
        <v>42572</v>
      </c>
      <c r="C178" s="1" t="s">
        <v>312</v>
      </c>
      <c r="D178" s="1" t="s">
        <v>313</v>
      </c>
      <c r="E178" s="1" t="s">
        <v>18</v>
      </c>
      <c r="F178" s="1" t="s">
        <v>27</v>
      </c>
      <c r="G178" s="18">
        <v>10000</v>
      </c>
      <c r="H178" s="18">
        <v>3695</v>
      </c>
      <c r="I178" s="18">
        <f t="shared" si="2"/>
        <v>36950000</v>
      </c>
    </row>
    <row r="179" spans="2:9">
      <c r="B179" s="2">
        <v>42572</v>
      </c>
      <c r="C179" s="1" t="s">
        <v>312</v>
      </c>
      <c r="D179" s="1" t="s">
        <v>313</v>
      </c>
      <c r="E179" s="1" t="s">
        <v>18</v>
      </c>
      <c r="F179" s="1" t="s">
        <v>14</v>
      </c>
      <c r="G179" s="18">
        <v>20000</v>
      </c>
      <c r="H179" s="18">
        <v>4010</v>
      </c>
      <c r="I179" s="18">
        <f t="shared" si="2"/>
        <v>80200000</v>
      </c>
    </row>
    <row r="180" spans="2:9">
      <c r="B180" s="2">
        <v>42572</v>
      </c>
      <c r="C180" s="1" t="s">
        <v>314</v>
      </c>
      <c r="D180" s="1" t="s">
        <v>315</v>
      </c>
      <c r="E180" s="1" t="s">
        <v>17</v>
      </c>
      <c r="F180" s="1" t="s">
        <v>14</v>
      </c>
      <c r="G180" s="18">
        <v>5200</v>
      </c>
      <c r="H180" s="18">
        <v>4010</v>
      </c>
      <c r="I180" s="18">
        <f t="shared" si="2"/>
        <v>20852000</v>
      </c>
    </row>
    <row r="181" spans="2:9">
      <c r="B181" s="2">
        <v>42572</v>
      </c>
      <c r="C181" s="1" t="s">
        <v>316</v>
      </c>
      <c r="D181" s="1" t="s">
        <v>317</v>
      </c>
      <c r="E181" s="1" t="s">
        <v>12</v>
      </c>
      <c r="F181" s="1" t="s">
        <v>27</v>
      </c>
      <c r="G181" s="18">
        <v>8800</v>
      </c>
      <c r="H181" s="18">
        <v>3695</v>
      </c>
      <c r="I181" s="18">
        <f t="shared" si="2"/>
        <v>32516000</v>
      </c>
    </row>
    <row r="182" spans="2:9">
      <c r="B182" s="2">
        <v>42572</v>
      </c>
      <c r="C182" s="1" t="s">
        <v>316</v>
      </c>
      <c r="D182" s="1" t="s">
        <v>317</v>
      </c>
      <c r="E182" s="1" t="s">
        <v>12</v>
      </c>
      <c r="F182" s="1" t="s">
        <v>16</v>
      </c>
      <c r="G182" s="18">
        <v>5000</v>
      </c>
      <c r="H182" s="18">
        <v>3490</v>
      </c>
      <c r="I182" s="18">
        <f t="shared" si="2"/>
        <v>17450000</v>
      </c>
    </row>
    <row r="183" spans="2:9">
      <c r="B183" s="2">
        <v>42572</v>
      </c>
      <c r="C183" s="1" t="s">
        <v>316</v>
      </c>
      <c r="D183" s="1" t="s">
        <v>317</v>
      </c>
      <c r="E183" s="1" t="s">
        <v>12</v>
      </c>
      <c r="F183" s="1" t="s">
        <v>14</v>
      </c>
      <c r="G183" s="18">
        <v>17900</v>
      </c>
      <c r="H183" s="18">
        <v>4010</v>
      </c>
      <c r="I183" s="18">
        <f t="shared" si="2"/>
        <v>71779000</v>
      </c>
    </row>
    <row r="184" spans="2:9">
      <c r="B184" s="2">
        <v>42572</v>
      </c>
      <c r="C184" s="1" t="s">
        <v>318</v>
      </c>
      <c r="D184" s="1" t="s">
        <v>319</v>
      </c>
      <c r="E184" s="1" t="s">
        <v>12</v>
      </c>
      <c r="F184" s="1" t="s">
        <v>27</v>
      </c>
      <c r="G184" s="18">
        <v>15000</v>
      </c>
      <c r="H184" s="18">
        <v>3695</v>
      </c>
      <c r="I184" s="18">
        <f t="shared" si="2"/>
        <v>55425000</v>
      </c>
    </row>
    <row r="185" spans="2:9">
      <c r="B185" s="2">
        <v>42572</v>
      </c>
      <c r="C185" s="1" t="s">
        <v>320</v>
      </c>
      <c r="D185" s="1" t="s">
        <v>321</v>
      </c>
      <c r="E185" s="1" t="s">
        <v>18</v>
      </c>
      <c r="F185" s="1" t="s">
        <v>27</v>
      </c>
      <c r="G185" s="18">
        <v>15000</v>
      </c>
      <c r="H185" s="18">
        <v>3695</v>
      </c>
      <c r="I185" s="18">
        <f t="shared" si="2"/>
        <v>55425000</v>
      </c>
    </row>
    <row r="186" spans="2:9">
      <c r="B186" s="2">
        <v>42572</v>
      </c>
      <c r="C186" s="1" t="s">
        <v>322</v>
      </c>
      <c r="D186" s="1" t="s">
        <v>323</v>
      </c>
      <c r="E186" s="1" t="s">
        <v>13</v>
      </c>
      <c r="F186" s="1" t="s">
        <v>16</v>
      </c>
      <c r="G186" s="18">
        <v>4000</v>
      </c>
      <c r="H186" s="18">
        <v>3490</v>
      </c>
      <c r="I186" s="18">
        <f t="shared" si="2"/>
        <v>13960000</v>
      </c>
    </row>
    <row r="187" spans="2:9">
      <c r="B187" s="2">
        <v>42572</v>
      </c>
      <c r="C187" s="1" t="s">
        <v>324</v>
      </c>
      <c r="D187" s="1" t="s">
        <v>325</v>
      </c>
      <c r="E187" s="1" t="s">
        <v>12</v>
      </c>
      <c r="F187" s="1" t="s">
        <v>27</v>
      </c>
      <c r="G187" s="18">
        <v>4000</v>
      </c>
      <c r="H187" s="18">
        <v>3695</v>
      </c>
      <c r="I187" s="18">
        <f t="shared" si="2"/>
        <v>14780000</v>
      </c>
    </row>
    <row r="188" spans="2:9">
      <c r="B188" s="2">
        <v>42572</v>
      </c>
      <c r="C188" s="1" t="s">
        <v>324</v>
      </c>
      <c r="D188" s="1" t="s">
        <v>325</v>
      </c>
      <c r="E188" s="1" t="s">
        <v>12</v>
      </c>
      <c r="F188" s="1" t="s">
        <v>14</v>
      </c>
      <c r="G188" s="18">
        <v>5000</v>
      </c>
      <c r="H188" s="18">
        <v>4010</v>
      </c>
      <c r="I188" s="18">
        <f t="shared" si="2"/>
        <v>20050000</v>
      </c>
    </row>
    <row r="189" spans="2:9">
      <c r="B189" s="2">
        <v>42572</v>
      </c>
      <c r="C189" s="1" t="s">
        <v>326</v>
      </c>
      <c r="D189" s="1" t="s">
        <v>327</v>
      </c>
      <c r="E189" s="1" t="s">
        <v>18</v>
      </c>
      <c r="F189" s="1" t="s">
        <v>16</v>
      </c>
      <c r="G189" s="18">
        <v>24000</v>
      </c>
      <c r="H189" s="18">
        <v>3490</v>
      </c>
      <c r="I189" s="18">
        <f t="shared" si="2"/>
        <v>83760000</v>
      </c>
    </row>
    <row r="190" spans="2:9">
      <c r="B190" s="2">
        <v>42573</v>
      </c>
      <c r="C190" s="1" t="s">
        <v>328</v>
      </c>
      <c r="D190" s="1" t="s">
        <v>329</v>
      </c>
      <c r="E190" s="1" t="s">
        <v>10</v>
      </c>
      <c r="F190" s="1" t="s">
        <v>16</v>
      </c>
      <c r="G190" s="18">
        <v>20000</v>
      </c>
      <c r="H190" s="18">
        <v>3490</v>
      </c>
      <c r="I190" s="18">
        <f t="shared" si="2"/>
        <v>69800000</v>
      </c>
    </row>
    <row r="191" spans="2:9">
      <c r="B191" s="2">
        <v>42573</v>
      </c>
      <c r="C191" s="1" t="s">
        <v>330</v>
      </c>
      <c r="D191" s="1" t="s">
        <v>331</v>
      </c>
      <c r="E191" s="1" t="s">
        <v>10</v>
      </c>
      <c r="F191" s="1" t="s">
        <v>16</v>
      </c>
      <c r="G191" s="18">
        <v>15000</v>
      </c>
      <c r="H191" s="18">
        <v>3490</v>
      </c>
      <c r="I191" s="18">
        <f t="shared" si="2"/>
        <v>52350000</v>
      </c>
    </row>
    <row r="192" spans="2:9">
      <c r="B192" s="2">
        <v>42573</v>
      </c>
      <c r="C192" s="1" t="s">
        <v>332</v>
      </c>
      <c r="D192" s="1" t="s">
        <v>333</v>
      </c>
      <c r="E192" s="1" t="s">
        <v>18</v>
      </c>
      <c r="F192" s="1" t="s">
        <v>27</v>
      </c>
      <c r="G192" s="18">
        <v>5000</v>
      </c>
      <c r="H192" s="18">
        <v>3695</v>
      </c>
      <c r="I192" s="18">
        <f t="shared" si="2"/>
        <v>18475000</v>
      </c>
    </row>
    <row r="193" spans="2:13">
      <c r="B193" s="2">
        <v>42573</v>
      </c>
      <c r="C193" s="1" t="s">
        <v>332</v>
      </c>
      <c r="D193" s="1" t="s">
        <v>333</v>
      </c>
      <c r="E193" s="1" t="s">
        <v>18</v>
      </c>
      <c r="F193" s="1" t="s">
        <v>16</v>
      </c>
      <c r="G193" s="18">
        <v>5000</v>
      </c>
      <c r="H193" s="18">
        <v>3490</v>
      </c>
      <c r="I193" s="18">
        <f t="shared" si="2"/>
        <v>17450000</v>
      </c>
    </row>
    <row r="194" spans="2:13">
      <c r="B194" s="2">
        <v>42573</v>
      </c>
      <c r="C194" s="1" t="s">
        <v>332</v>
      </c>
      <c r="D194" s="1" t="s">
        <v>333</v>
      </c>
      <c r="E194" s="1" t="s">
        <v>18</v>
      </c>
      <c r="F194" s="1" t="s">
        <v>14</v>
      </c>
      <c r="G194" s="18">
        <v>5000</v>
      </c>
      <c r="H194" s="18">
        <v>4010</v>
      </c>
      <c r="I194" s="18">
        <f t="shared" si="2"/>
        <v>20050000</v>
      </c>
    </row>
    <row r="195" spans="2:13">
      <c r="B195" s="2">
        <v>42573</v>
      </c>
      <c r="C195" s="1" t="s">
        <v>334</v>
      </c>
      <c r="D195" s="1" t="s">
        <v>335</v>
      </c>
      <c r="E195" s="1" t="s">
        <v>13</v>
      </c>
      <c r="F195" s="1" t="s">
        <v>16</v>
      </c>
      <c r="G195" s="18">
        <v>14900</v>
      </c>
      <c r="H195" s="18">
        <v>3490</v>
      </c>
      <c r="I195" s="18">
        <f t="shared" si="2"/>
        <v>52001000</v>
      </c>
    </row>
    <row r="196" spans="2:13">
      <c r="B196" s="2">
        <v>42573</v>
      </c>
      <c r="C196" s="1" t="s">
        <v>336</v>
      </c>
      <c r="D196" s="1" t="s">
        <v>337</v>
      </c>
      <c r="E196" s="1" t="s">
        <v>13</v>
      </c>
      <c r="F196" s="1" t="s">
        <v>16</v>
      </c>
      <c r="G196" s="18">
        <v>24000</v>
      </c>
      <c r="H196" s="18">
        <v>3490</v>
      </c>
      <c r="I196" s="18">
        <f t="shared" si="2"/>
        <v>83760000</v>
      </c>
    </row>
    <row r="197" spans="2:13">
      <c r="B197" s="2">
        <v>42573</v>
      </c>
      <c r="C197" s="1" t="s">
        <v>338</v>
      </c>
      <c r="D197" s="1" t="s">
        <v>339</v>
      </c>
      <c r="E197" s="1" t="s">
        <v>13</v>
      </c>
      <c r="F197" s="1" t="s">
        <v>16</v>
      </c>
      <c r="G197" s="18">
        <v>4000</v>
      </c>
      <c r="H197" s="18">
        <v>3490</v>
      </c>
      <c r="I197" s="18">
        <f t="shared" si="2"/>
        <v>13960000</v>
      </c>
    </row>
    <row r="198" spans="2:13">
      <c r="B198" s="2">
        <v>42573</v>
      </c>
      <c r="C198" s="1" t="s">
        <v>338</v>
      </c>
      <c r="D198" s="1" t="s">
        <v>339</v>
      </c>
      <c r="E198" s="1" t="s">
        <v>13</v>
      </c>
      <c r="F198" s="1" t="s">
        <v>14</v>
      </c>
      <c r="G198" s="18">
        <v>5300</v>
      </c>
      <c r="H198" s="18">
        <v>4010</v>
      </c>
      <c r="I198" s="18">
        <f t="shared" si="2"/>
        <v>21253000</v>
      </c>
    </row>
    <row r="199" spans="2:13">
      <c r="B199" s="2">
        <v>42573</v>
      </c>
      <c r="C199" s="1" t="s">
        <v>340</v>
      </c>
      <c r="D199" s="1" t="s">
        <v>341</v>
      </c>
      <c r="E199" s="1" t="s">
        <v>13</v>
      </c>
      <c r="F199" s="1" t="s">
        <v>14</v>
      </c>
      <c r="G199" s="18">
        <v>5500</v>
      </c>
      <c r="H199" s="18">
        <v>4010</v>
      </c>
      <c r="I199" s="18">
        <f t="shared" si="2"/>
        <v>22055000</v>
      </c>
    </row>
    <row r="200" spans="2:13">
      <c r="B200" s="2">
        <v>42570</v>
      </c>
      <c r="C200" s="1" t="s">
        <v>342</v>
      </c>
      <c r="D200" s="1" t="s">
        <v>343</v>
      </c>
      <c r="E200" s="1" t="s">
        <v>13</v>
      </c>
      <c r="F200" s="1" t="s">
        <v>16</v>
      </c>
      <c r="G200" s="18">
        <v>14900</v>
      </c>
      <c r="H200" s="18">
        <v>3490</v>
      </c>
      <c r="I200" s="18">
        <f t="shared" si="2"/>
        <v>52001000</v>
      </c>
      <c r="J200" s="17"/>
      <c r="K200" s="17"/>
      <c r="L200" s="17"/>
      <c r="M200" s="17"/>
    </row>
    <row r="201" spans="2:13">
      <c r="B201" s="2">
        <v>42569</v>
      </c>
      <c r="C201" s="1" t="s">
        <v>347</v>
      </c>
      <c r="D201" s="1" t="s">
        <v>348</v>
      </c>
      <c r="E201" s="1" t="s">
        <v>10</v>
      </c>
      <c r="F201" s="1" t="s">
        <v>27</v>
      </c>
      <c r="G201" s="18">
        <v>30000</v>
      </c>
      <c r="H201" s="18">
        <v>3635</v>
      </c>
      <c r="I201" s="18">
        <f t="shared" si="2"/>
        <v>109050000</v>
      </c>
    </row>
    <row r="202" spans="2:13">
      <c r="B202" s="2">
        <v>42569</v>
      </c>
      <c r="C202" s="1" t="s">
        <v>349</v>
      </c>
      <c r="D202" s="1" t="s">
        <v>350</v>
      </c>
      <c r="E202" s="1" t="s">
        <v>10</v>
      </c>
      <c r="F202" s="1" t="s">
        <v>27</v>
      </c>
      <c r="G202" s="18">
        <v>30000</v>
      </c>
      <c r="H202" s="18">
        <v>3635</v>
      </c>
      <c r="I202" s="18">
        <f t="shared" si="2"/>
        <v>109050000</v>
      </c>
    </row>
    <row r="203" spans="2:13">
      <c r="B203" s="2">
        <v>42569</v>
      </c>
      <c r="C203" s="1" t="s">
        <v>351</v>
      </c>
      <c r="D203" s="1" t="s">
        <v>352</v>
      </c>
      <c r="E203" s="1" t="s">
        <v>13</v>
      </c>
      <c r="F203" s="1" t="s">
        <v>27</v>
      </c>
      <c r="G203" s="18">
        <v>13700</v>
      </c>
      <c r="H203" s="18">
        <v>3635</v>
      </c>
      <c r="I203" s="18">
        <f t="shared" si="2"/>
        <v>49799500</v>
      </c>
    </row>
    <row r="204" spans="2:13">
      <c r="B204" s="2">
        <v>42570</v>
      </c>
      <c r="C204" s="1" t="s">
        <v>353</v>
      </c>
      <c r="D204" s="1" t="s">
        <v>354</v>
      </c>
      <c r="E204" s="1" t="s">
        <v>10</v>
      </c>
      <c r="F204" s="1" t="s">
        <v>27</v>
      </c>
      <c r="G204" s="18">
        <v>10800</v>
      </c>
      <c r="H204" s="18">
        <v>3635</v>
      </c>
      <c r="I204" s="18">
        <f t="shared" si="2"/>
        <v>39258000</v>
      </c>
    </row>
    <row r="205" spans="2:13">
      <c r="B205" s="2">
        <v>42570</v>
      </c>
      <c r="C205" s="1" t="s">
        <v>355</v>
      </c>
      <c r="D205" s="1" t="s">
        <v>356</v>
      </c>
      <c r="E205" s="1" t="s">
        <v>10</v>
      </c>
      <c r="F205" s="1" t="s">
        <v>27</v>
      </c>
      <c r="G205" s="18">
        <v>5000</v>
      </c>
      <c r="H205" s="18">
        <v>3635</v>
      </c>
      <c r="I205" s="18">
        <f t="shared" si="2"/>
        <v>18175000</v>
      </c>
    </row>
    <row r="206" spans="2:13">
      <c r="B206" s="2">
        <v>42570</v>
      </c>
      <c r="C206" s="1" t="s">
        <v>357</v>
      </c>
      <c r="D206" s="1" t="s">
        <v>358</v>
      </c>
      <c r="E206" s="1" t="s">
        <v>10</v>
      </c>
      <c r="F206" s="1" t="s">
        <v>27</v>
      </c>
      <c r="G206" s="18">
        <v>21700</v>
      </c>
      <c r="H206" s="18">
        <v>3635</v>
      </c>
      <c r="I206" s="18">
        <f t="shared" si="2"/>
        <v>78879500</v>
      </c>
    </row>
    <row r="207" spans="2:13">
      <c r="B207" s="2">
        <v>42570</v>
      </c>
      <c r="C207" s="1" t="s">
        <v>360</v>
      </c>
      <c r="D207" s="1" t="s">
        <v>359</v>
      </c>
      <c r="E207" s="1" t="s">
        <v>13</v>
      </c>
      <c r="F207" s="1" t="s">
        <v>27</v>
      </c>
      <c r="G207" s="18">
        <v>10200</v>
      </c>
      <c r="H207" s="18">
        <v>3635</v>
      </c>
      <c r="I207" s="18">
        <f t="shared" si="2"/>
        <v>37077000</v>
      </c>
    </row>
    <row r="208" spans="2:13">
      <c r="B208" s="2">
        <v>42571</v>
      </c>
      <c r="C208" s="1" t="s">
        <v>361</v>
      </c>
      <c r="D208" s="1" t="s">
        <v>362</v>
      </c>
      <c r="E208" s="1" t="s">
        <v>10</v>
      </c>
      <c r="F208" s="1" t="s">
        <v>27</v>
      </c>
      <c r="G208" s="18">
        <v>33700</v>
      </c>
      <c r="H208" s="18">
        <v>3635</v>
      </c>
      <c r="I208" s="18">
        <f t="shared" si="2"/>
        <v>122499500</v>
      </c>
    </row>
    <row r="209" spans="2:9">
      <c r="B209" s="2">
        <v>42571</v>
      </c>
      <c r="C209" s="1" t="s">
        <v>363</v>
      </c>
      <c r="D209" s="1" t="s">
        <v>364</v>
      </c>
      <c r="E209" s="1" t="s">
        <v>13</v>
      </c>
      <c r="F209" s="1" t="s">
        <v>27</v>
      </c>
      <c r="G209" s="18">
        <v>5500</v>
      </c>
      <c r="H209" s="18">
        <v>3635</v>
      </c>
      <c r="I209" s="18">
        <f t="shared" si="2"/>
        <v>19992500</v>
      </c>
    </row>
    <row r="210" spans="2:9">
      <c r="B210" s="2">
        <v>42572</v>
      </c>
      <c r="C210" s="1" t="s">
        <v>365</v>
      </c>
      <c r="D210" s="1" t="s">
        <v>366</v>
      </c>
      <c r="E210" s="1" t="s">
        <v>10</v>
      </c>
      <c r="F210" s="1" t="s">
        <v>27</v>
      </c>
      <c r="G210" s="18">
        <v>15000</v>
      </c>
      <c r="H210" s="18">
        <v>3635</v>
      </c>
      <c r="I210" s="18">
        <f t="shared" si="2"/>
        <v>54525000</v>
      </c>
    </row>
    <row r="211" spans="2:9">
      <c r="B211" s="2">
        <v>42572</v>
      </c>
      <c r="C211" s="1" t="s">
        <v>367</v>
      </c>
      <c r="D211" s="1" t="s">
        <v>368</v>
      </c>
      <c r="E211" s="1" t="s">
        <v>10</v>
      </c>
      <c r="F211" s="1" t="s">
        <v>27</v>
      </c>
      <c r="G211" s="18">
        <v>15000</v>
      </c>
      <c r="H211" s="18">
        <v>3635</v>
      </c>
      <c r="I211" s="18">
        <f t="shared" si="2"/>
        <v>54525000</v>
      </c>
    </row>
    <row r="212" spans="2:9">
      <c r="B212" s="2">
        <v>42572</v>
      </c>
      <c r="C212" s="1" t="s">
        <v>369</v>
      </c>
      <c r="D212" s="1" t="s">
        <v>370</v>
      </c>
      <c r="E212" s="1" t="s">
        <v>13</v>
      </c>
      <c r="F212" s="1" t="s">
        <v>27</v>
      </c>
      <c r="G212" s="18">
        <v>11500</v>
      </c>
      <c r="H212" s="18">
        <v>3635</v>
      </c>
      <c r="I212" s="18">
        <f t="shared" si="2"/>
        <v>41802500</v>
      </c>
    </row>
    <row r="213" spans="2:9">
      <c r="B213" s="2">
        <v>42572</v>
      </c>
      <c r="C213" s="1" t="s">
        <v>371</v>
      </c>
      <c r="D213" s="1" t="s">
        <v>372</v>
      </c>
      <c r="E213" s="1" t="s">
        <v>10</v>
      </c>
      <c r="F213" s="1" t="s">
        <v>27</v>
      </c>
      <c r="G213" s="18">
        <v>5000</v>
      </c>
      <c r="H213" s="18">
        <v>3635</v>
      </c>
      <c r="I213" s="18">
        <f t="shared" si="2"/>
        <v>18175000</v>
      </c>
    </row>
    <row r="214" spans="2:9">
      <c r="B214" s="2">
        <v>42573</v>
      </c>
      <c r="C214" s="1" t="s">
        <v>373</v>
      </c>
      <c r="D214" s="1" t="s">
        <v>374</v>
      </c>
      <c r="E214" s="1" t="s">
        <v>13</v>
      </c>
      <c r="F214" s="1" t="s">
        <v>27</v>
      </c>
      <c r="G214" s="18">
        <v>20000</v>
      </c>
      <c r="H214" s="18">
        <v>3635</v>
      </c>
      <c r="I214" s="18">
        <f t="shared" si="2"/>
        <v>72700000</v>
      </c>
    </row>
    <row r="215" spans="2:9">
      <c r="B215" s="2">
        <v>42573</v>
      </c>
      <c r="C215" s="1" t="s">
        <v>375</v>
      </c>
      <c r="D215" s="1" t="s">
        <v>376</v>
      </c>
      <c r="E215" s="1" t="s">
        <v>13</v>
      </c>
      <c r="F215" s="1" t="s">
        <v>27</v>
      </c>
      <c r="G215" s="18">
        <v>30000</v>
      </c>
      <c r="H215" s="18">
        <v>3635</v>
      </c>
      <c r="I215" s="18">
        <f t="shared" si="2"/>
        <v>109050000</v>
      </c>
    </row>
    <row r="216" spans="2:9">
      <c r="B216" s="2">
        <v>42573</v>
      </c>
      <c r="C216" s="1" t="s">
        <v>377</v>
      </c>
      <c r="D216" s="1" t="s">
        <v>378</v>
      </c>
      <c r="E216" s="1" t="s">
        <v>13</v>
      </c>
      <c r="F216" s="1" t="s">
        <v>27</v>
      </c>
      <c r="G216" s="18">
        <v>6200</v>
      </c>
      <c r="H216" s="18">
        <v>3635</v>
      </c>
      <c r="I216" s="18">
        <f t="shared" si="2"/>
        <v>22537000</v>
      </c>
    </row>
    <row r="217" spans="2:9">
      <c r="B217" s="2">
        <v>42569</v>
      </c>
      <c r="C217" s="1" t="s">
        <v>379</v>
      </c>
      <c r="D217" s="1" t="s">
        <v>380</v>
      </c>
      <c r="E217" s="1" t="s">
        <v>13</v>
      </c>
      <c r="F217" s="1" t="s">
        <v>27</v>
      </c>
      <c r="G217" s="18">
        <v>24000</v>
      </c>
      <c r="H217" s="18">
        <v>3635</v>
      </c>
      <c r="I217" s="18">
        <f t="shared" si="2"/>
        <v>87240000</v>
      </c>
    </row>
    <row r="218" spans="2:9">
      <c r="B218" s="2">
        <v>42570</v>
      </c>
      <c r="C218" s="1" t="s">
        <v>381</v>
      </c>
      <c r="D218" s="1" t="s">
        <v>382</v>
      </c>
      <c r="E218" s="1" t="s">
        <v>13</v>
      </c>
      <c r="F218" s="1" t="s">
        <v>27</v>
      </c>
      <c r="G218" s="18">
        <v>20000</v>
      </c>
      <c r="H218" s="18">
        <v>3635</v>
      </c>
      <c r="I218" s="18">
        <f t="shared" si="2"/>
        <v>72700000</v>
      </c>
    </row>
    <row r="219" spans="2:9">
      <c r="B219" s="2">
        <v>42576</v>
      </c>
      <c r="C219" s="1" t="s">
        <v>386</v>
      </c>
      <c r="D219" s="1" t="s">
        <v>387</v>
      </c>
      <c r="E219" s="1" t="s">
        <v>10</v>
      </c>
      <c r="F219" s="1" t="s">
        <v>27</v>
      </c>
      <c r="G219" s="18">
        <v>5400</v>
      </c>
      <c r="H219" s="18">
        <v>3695</v>
      </c>
      <c r="I219" s="18">
        <f t="shared" si="2"/>
        <v>19953000</v>
      </c>
    </row>
    <row r="220" spans="2:9">
      <c r="B220" s="2">
        <v>42576</v>
      </c>
      <c r="C220" s="1" t="s">
        <v>386</v>
      </c>
      <c r="D220" s="1" t="s">
        <v>387</v>
      </c>
      <c r="E220" s="1" t="s">
        <v>10</v>
      </c>
      <c r="F220" s="1" t="s">
        <v>16</v>
      </c>
      <c r="G220" s="18">
        <v>10400</v>
      </c>
      <c r="H220" s="18">
        <v>3490</v>
      </c>
      <c r="I220" s="18">
        <f t="shared" si="2"/>
        <v>36296000</v>
      </c>
    </row>
    <row r="221" spans="2:9">
      <c r="B221" s="2">
        <v>42576</v>
      </c>
      <c r="C221" s="1" t="s">
        <v>388</v>
      </c>
      <c r="D221" s="1" t="s">
        <v>389</v>
      </c>
      <c r="E221" s="1" t="s">
        <v>11</v>
      </c>
      <c r="F221" s="1" t="s">
        <v>27</v>
      </c>
      <c r="G221" s="18">
        <v>10000</v>
      </c>
      <c r="H221" s="18">
        <v>3990</v>
      </c>
      <c r="I221" s="18">
        <f t="shared" si="2"/>
        <v>39900000</v>
      </c>
    </row>
    <row r="222" spans="2:9">
      <c r="B222" s="2">
        <v>42576</v>
      </c>
      <c r="C222" s="1" t="s">
        <v>390</v>
      </c>
      <c r="D222" s="1" t="s">
        <v>391</v>
      </c>
      <c r="E222" s="1" t="s">
        <v>18</v>
      </c>
      <c r="F222" s="1" t="s">
        <v>230</v>
      </c>
      <c r="G222" s="18">
        <v>10000</v>
      </c>
      <c r="H222" s="18">
        <v>4010</v>
      </c>
      <c r="I222" s="18">
        <f t="shared" si="2"/>
        <v>40100000</v>
      </c>
    </row>
    <row r="223" spans="2:9">
      <c r="B223" s="2">
        <v>42576</v>
      </c>
      <c r="C223" s="1" t="s">
        <v>392</v>
      </c>
      <c r="D223" s="1" t="s">
        <v>393</v>
      </c>
      <c r="E223" s="1" t="s">
        <v>15</v>
      </c>
      <c r="F223" s="1" t="s">
        <v>230</v>
      </c>
      <c r="G223" s="18">
        <v>5000</v>
      </c>
      <c r="H223" s="18">
        <v>4738</v>
      </c>
      <c r="I223" s="18">
        <f t="shared" si="2"/>
        <v>23690000</v>
      </c>
    </row>
    <row r="224" spans="2:9">
      <c r="B224" s="2">
        <v>42576</v>
      </c>
      <c r="C224" s="1" t="s">
        <v>394</v>
      </c>
      <c r="D224" s="1" t="s">
        <v>395</v>
      </c>
      <c r="E224" s="1" t="s">
        <v>17</v>
      </c>
      <c r="F224" s="1" t="s">
        <v>230</v>
      </c>
      <c r="G224" s="18">
        <v>6200</v>
      </c>
      <c r="H224" s="18">
        <v>4010</v>
      </c>
      <c r="I224" s="18">
        <f t="shared" si="2"/>
        <v>24862000</v>
      </c>
    </row>
    <row r="225" spans="2:9">
      <c r="B225" s="2">
        <v>42576</v>
      </c>
      <c r="C225" s="1" t="s">
        <v>396</v>
      </c>
      <c r="D225" s="1" t="s">
        <v>397</v>
      </c>
      <c r="E225" s="1" t="s">
        <v>17</v>
      </c>
      <c r="F225" s="1" t="s">
        <v>230</v>
      </c>
      <c r="G225" s="18">
        <v>5300</v>
      </c>
      <c r="H225" s="18">
        <v>4010</v>
      </c>
      <c r="I225" s="18">
        <f t="shared" si="2"/>
        <v>21253000</v>
      </c>
    </row>
    <row r="226" spans="2:9">
      <c r="B226" s="2">
        <v>42576</v>
      </c>
      <c r="C226" s="1" t="s">
        <v>396</v>
      </c>
      <c r="D226" s="1" t="s">
        <v>397</v>
      </c>
      <c r="E226" s="1" t="s">
        <v>17</v>
      </c>
      <c r="F226" s="1" t="s">
        <v>76</v>
      </c>
      <c r="G226" s="18">
        <v>5200</v>
      </c>
      <c r="H226" s="18">
        <v>4665</v>
      </c>
      <c r="I226" s="18">
        <f t="shared" si="2"/>
        <v>24258000</v>
      </c>
    </row>
    <row r="227" spans="2:9">
      <c r="B227" s="2">
        <v>42576</v>
      </c>
      <c r="C227" s="1" t="s">
        <v>398</v>
      </c>
      <c r="D227" s="1" t="s">
        <v>399</v>
      </c>
      <c r="E227" s="1" t="s">
        <v>12</v>
      </c>
      <c r="F227" s="1" t="s">
        <v>27</v>
      </c>
      <c r="G227" s="18">
        <v>15700</v>
      </c>
      <c r="H227" s="18">
        <v>3695</v>
      </c>
      <c r="I227" s="18">
        <f t="shared" si="2"/>
        <v>58011500</v>
      </c>
    </row>
    <row r="228" spans="2:9">
      <c r="B228" s="2">
        <v>42576</v>
      </c>
      <c r="C228" s="1" t="s">
        <v>400</v>
      </c>
      <c r="D228" s="1" t="s">
        <v>401</v>
      </c>
      <c r="E228" s="1" t="s">
        <v>12</v>
      </c>
      <c r="F228" s="1" t="s">
        <v>27</v>
      </c>
      <c r="G228" s="18">
        <v>30000</v>
      </c>
      <c r="H228" s="18">
        <v>3695</v>
      </c>
      <c r="I228" s="18">
        <f t="shared" si="2"/>
        <v>110850000</v>
      </c>
    </row>
    <row r="229" spans="2:9">
      <c r="B229" s="2">
        <v>42577</v>
      </c>
      <c r="C229" s="1" t="s">
        <v>402</v>
      </c>
      <c r="D229" s="1" t="s">
        <v>403</v>
      </c>
      <c r="E229" s="1" t="s">
        <v>18</v>
      </c>
      <c r="F229" s="1" t="s">
        <v>16</v>
      </c>
      <c r="G229" s="18">
        <v>24000</v>
      </c>
      <c r="H229" s="18">
        <v>3490</v>
      </c>
      <c r="I229" s="18">
        <f t="shared" si="2"/>
        <v>83760000</v>
      </c>
    </row>
    <row r="230" spans="2:9">
      <c r="B230" s="2">
        <v>42577</v>
      </c>
      <c r="C230" s="1" t="s">
        <v>404</v>
      </c>
      <c r="D230" s="1" t="s">
        <v>405</v>
      </c>
      <c r="E230" s="1" t="s">
        <v>12</v>
      </c>
      <c r="F230" s="1" t="s">
        <v>27</v>
      </c>
      <c r="G230" s="18">
        <v>5000</v>
      </c>
      <c r="H230" s="18">
        <v>3695</v>
      </c>
      <c r="I230" s="18">
        <f t="shared" si="2"/>
        <v>18475000</v>
      </c>
    </row>
    <row r="231" spans="2:9">
      <c r="B231" s="2">
        <v>42577</v>
      </c>
      <c r="C231" s="1" t="s">
        <v>404</v>
      </c>
      <c r="D231" s="1" t="s">
        <v>405</v>
      </c>
      <c r="E231" s="1" t="s">
        <v>12</v>
      </c>
      <c r="F231" s="1" t="s">
        <v>16</v>
      </c>
      <c r="G231" s="18">
        <v>4000</v>
      </c>
      <c r="H231" s="18">
        <v>3490</v>
      </c>
      <c r="I231" s="18">
        <f t="shared" si="2"/>
        <v>13960000</v>
      </c>
    </row>
    <row r="232" spans="2:9">
      <c r="B232" s="2">
        <v>42577</v>
      </c>
      <c r="C232" s="1" t="s">
        <v>406</v>
      </c>
      <c r="D232" s="1" t="s">
        <v>407</v>
      </c>
      <c r="E232" s="1" t="s">
        <v>13</v>
      </c>
      <c r="F232" s="1" t="s">
        <v>16</v>
      </c>
      <c r="G232" s="18">
        <v>24000</v>
      </c>
      <c r="H232" s="18">
        <v>3490</v>
      </c>
      <c r="I232" s="18">
        <f t="shared" si="2"/>
        <v>83760000</v>
      </c>
    </row>
    <row r="233" spans="2:9">
      <c r="B233" s="2">
        <v>42577</v>
      </c>
      <c r="C233" s="1" t="s">
        <v>408</v>
      </c>
      <c r="D233" s="1" t="s">
        <v>409</v>
      </c>
      <c r="E233" s="1" t="s">
        <v>13</v>
      </c>
      <c r="F233" s="1" t="s">
        <v>16</v>
      </c>
      <c r="G233" s="18">
        <v>11500</v>
      </c>
      <c r="H233" s="18">
        <v>3490</v>
      </c>
      <c r="I233" s="18">
        <f t="shared" si="2"/>
        <v>40135000</v>
      </c>
    </row>
    <row r="234" spans="2:9">
      <c r="B234" s="2">
        <v>42577</v>
      </c>
      <c r="C234" s="1" t="s">
        <v>410</v>
      </c>
      <c r="D234" s="1" t="s">
        <v>411</v>
      </c>
      <c r="E234" s="1" t="s">
        <v>12</v>
      </c>
      <c r="F234" s="1" t="s">
        <v>27</v>
      </c>
      <c r="G234" s="18">
        <v>11900</v>
      </c>
      <c r="H234" s="18">
        <v>3695</v>
      </c>
      <c r="I234" s="18">
        <f t="shared" si="2"/>
        <v>43970500</v>
      </c>
    </row>
    <row r="235" spans="2:9">
      <c r="B235" s="2">
        <v>42577</v>
      </c>
      <c r="C235" s="1" t="s">
        <v>410</v>
      </c>
      <c r="D235" s="1" t="s">
        <v>411</v>
      </c>
      <c r="E235" s="1" t="s">
        <v>12</v>
      </c>
      <c r="F235" s="1" t="s">
        <v>16</v>
      </c>
      <c r="G235" s="18">
        <v>10300</v>
      </c>
      <c r="H235" s="18">
        <v>3490</v>
      </c>
      <c r="I235" s="18">
        <f t="shared" si="2"/>
        <v>35947000</v>
      </c>
    </row>
    <row r="236" spans="2:9">
      <c r="B236" s="2">
        <v>42577</v>
      </c>
      <c r="C236" s="1" t="s">
        <v>410</v>
      </c>
      <c r="D236" s="1" t="s">
        <v>411</v>
      </c>
      <c r="E236" s="1" t="s">
        <v>12</v>
      </c>
      <c r="F236" s="1" t="s">
        <v>14</v>
      </c>
      <c r="G236" s="18">
        <v>9500</v>
      </c>
      <c r="H236" s="18">
        <v>4010</v>
      </c>
      <c r="I236" s="18">
        <f t="shared" si="2"/>
        <v>38095000</v>
      </c>
    </row>
    <row r="237" spans="2:9">
      <c r="B237" s="2">
        <v>42578</v>
      </c>
      <c r="C237" s="1" t="s">
        <v>412</v>
      </c>
      <c r="D237" s="1" t="s">
        <v>413</v>
      </c>
      <c r="E237" s="1" t="s">
        <v>10</v>
      </c>
      <c r="F237" s="1" t="s">
        <v>16</v>
      </c>
      <c r="G237" s="18">
        <v>11900</v>
      </c>
      <c r="H237" s="18">
        <v>3490</v>
      </c>
      <c r="I237" s="18">
        <f t="shared" si="2"/>
        <v>41531000</v>
      </c>
    </row>
    <row r="238" spans="2:9">
      <c r="B238" s="2">
        <v>42578</v>
      </c>
      <c r="C238" s="1" t="s">
        <v>414</v>
      </c>
      <c r="D238" s="1" t="s">
        <v>415</v>
      </c>
      <c r="E238" s="1" t="s">
        <v>10</v>
      </c>
      <c r="F238" s="1" t="s">
        <v>16</v>
      </c>
      <c r="G238" s="18">
        <v>15000</v>
      </c>
      <c r="H238" s="18">
        <v>3490</v>
      </c>
      <c r="I238" s="18">
        <f t="shared" si="2"/>
        <v>52350000</v>
      </c>
    </row>
    <row r="239" spans="2:9">
      <c r="B239" s="2">
        <v>42578</v>
      </c>
      <c r="C239" s="1" t="s">
        <v>416</v>
      </c>
      <c r="D239" s="1" t="s">
        <v>417</v>
      </c>
      <c r="E239" s="1" t="s">
        <v>17</v>
      </c>
      <c r="F239" s="1" t="s">
        <v>14</v>
      </c>
      <c r="G239" s="18">
        <v>11500</v>
      </c>
      <c r="H239" s="18">
        <v>4010</v>
      </c>
      <c r="I239" s="18">
        <f t="shared" si="2"/>
        <v>46115000</v>
      </c>
    </row>
    <row r="240" spans="2:9">
      <c r="B240" s="2">
        <v>42578</v>
      </c>
      <c r="C240" s="1" t="s">
        <v>418</v>
      </c>
      <c r="D240" s="1" t="s">
        <v>419</v>
      </c>
      <c r="E240" s="1" t="s">
        <v>17</v>
      </c>
      <c r="F240" s="1" t="s">
        <v>27</v>
      </c>
      <c r="G240" s="18">
        <v>5200</v>
      </c>
      <c r="H240" s="18">
        <v>3695</v>
      </c>
      <c r="I240" s="18">
        <f t="shared" si="2"/>
        <v>19214000</v>
      </c>
    </row>
    <row r="241" spans="2:9">
      <c r="B241" s="2">
        <v>42578</v>
      </c>
      <c r="C241" s="1" t="s">
        <v>420</v>
      </c>
      <c r="D241" s="1" t="s">
        <v>421</v>
      </c>
      <c r="E241" s="1" t="s">
        <v>12</v>
      </c>
      <c r="F241" s="1" t="s">
        <v>27</v>
      </c>
      <c r="G241" s="18">
        <v>30000</v>
      </c>
      <c r="H241" s="18">
        <v>3695</v>
      </c>
      <c r="I241" s="18">
        <f t="shared" si="2"/>
        <v>110850000</v>
      </c>
    </row>
    <row r="242" spans="2:9">
      <c r="B242" s="2">
        <v>42578</v>
      </c>
      <c r="C242" s="1" t="s">
        <v>422</v>
      </c>
      <c r="D242" s="1" t="s">
        <v>423</v>
      </c>
      <c r="E242" s="1" t="s">
        <v>13</v>
      </c>
      <c r="F242" s="1" t="s">
        <v>16</v>
      </c>
      <c r="G242" s="18">
        <v>5000</v>
      </c>
      <c r="H242" s="18">
        <v>3490</v>
      </c>
      <c r="I242" s="18">
        <f t="shared" si="2"/>
        <v>17450000</v>
      </c>
    </row>
    <row r="243" spans="2:9">
      <c r="B243" s="2">
        <v>42578</v>
      </c>
      <c r="C243" s="1" t="s">
        <v>424</v>
      </c>
      <c r="D243" s="1" t="s">
        <v>425</v>
      </c>
      <c r="E243" s="1" t="s">
        <v>13</v>
      </c>
      <c r="F243" s="1" t="s">
        <v>16</v>
      </c>
      <c r="G243" s="18">
        <v>24000</v>
      </c>
      <c r="H243" s="18">
        <v>3490</v>
      </c>
      <c r="I243" s="18">
        <f t="shared" si="2"/>
        <v>83760000</v>
      </c>
    </row>
    <row r="244" spans="2:9">
      <c r="B244" s="2">
        <v>42579</v>
      </c>
      <c r="C244" s="1" t="s">
        <v>426</v>
      </c>
      <c r="D244" s="1" t="s">
        <v>427</v>
      </c>
      <c r="E244" s="1" t="s">
        <v>12</v>
      </c>
      <c r="F244" s="1" t="s">
        <v>27</v>
      </c>
      <c r="G244" s="18">
        <v>10000</v>
      </c>
      <c r="H244" s="18">
        <v>3695</v>
      </c>
      <c r="I244" s="18">
        <f t="shared" si="2"/>
        <v>36950000</v>
      </c>
    </row>
    <row r="245" spans="2:9">
      <c r="B245" s="2">
        <v>42579</v>
      </c>
      <c r="C245" s="1" t="s">
        <v>426</v>
      </c>
      <c r="D245" s="1" t="s">
        <v>427</v>
      </c>
      <c r="E245" s="1" t="s">
        <v>12</v>
      </c>
      <c r="F245" s="1" t="s">
        <v>16</v>
      </c>
      <c r="G245" s="18">
        <v>5300</v>
      </c>
      <c r="H245" s="18">
        <v>3490</v>
      </c>
      <c r="I245" s="18">
        <f t="shared" si="2"/>
        <v>18497000</v>
      </c>
    </row>
    <row r="246" spans="2:9">
      <c r="B246" s="2">
        <v>42579</v>
      </c>
      <c r="C246" s="1" t="s">
        <v>428</v>
      </c>
      <c r="D246" s="1" t="s">
        <v>429</v>
      </c>
      <c r="E246" s="1" t="s">
        <v>12</v>
      </c>
      <c r="F246" s="1" t="s">
        <v>27</v>
      </c>
      <c r="G246" s="18">
        <v>9000</v>
      </c>
      <c r="H246" s="18">
        <v>3695</v>
      </c>
      <c r="I246" s="18">
        <f t="shared" si="2"/>
        <v>33255000</v>
      </c>
    </row>
    <row r="247" spans="2:9">
      <c r="B247" s="2">
        <v>42579</v>
      </c>
      <c r="C247" s="1" t="s">
        <v>430</v>
      </c>
      <c r="D247" s="1" t="s">
        <v>431</v>
      </c>
      <c r="E247" s="1" t="s">
        <v>12</v>
      </c>
      <c r="F247" s="1" t="s">
        <v>16</v>
      </c>
      <c r="G247" s="18">
        <v>24000</v>
      </c>
      <c r="H247" s="18">
        <v>3490</v>
      </c>
      <c r="I247" s="18">
        <f t="shared" si="2"/>
        <v>83760000</v>
      </c>
    </row>
    <row r="248" spans="2:9">
      <c r="B248" s="2">
        <v>42579</v>
      </c>
      <c r="C248" s="1" t="s">
        <v>432</v>
      </c>
      <c r="D248" s="1" t="s">
        <v>433</v>
      </c>
      <c r="E248" s="1" t="s">
        <v>13</v>
      </c>
      <c r="F248" s="1" t="s">
        <v>16</v>
      </c>
      <c r="G248" s="18">
        <v>6200</v>
      </c>
      <c r="H248" s="18">
        <v>3490</v>
      </c>
      <c r="I248" s="18">
        <f t="shared" si="2"/>
        <v>21638000</v>
      </c>
    </row>
    <row r="249" spans="2:9">
      <c r="B249" s="2">
        <v>42579</v>
      </c>
      <c r="C249" s="1" t="s">
        <v>432</v>
      </c>
      <c r="D249" s="1" t="s">
        <v>433</v>
      </c>
      <c r="E249" s="1" t="s">
        <v>13</v>
      </c>
      <c r="F249" s="1" t="s">
        <v>14</v>
      </c>
      <c r="G249" s="18">
        <v>5300</v>
      </c>
      <c r="H249" s="18">
        <v>4010</v>
      </c>
      <c r="I249" s="18">
        <f t="shared" si="2"/>
        <v>21253000</v>
      </c>
    </row>
    <row r="250" spans="2:9">
      <c r="B250" s="2">
        <v>42580</v>
      </c>
      <c r="C250" s="1" t="s">
        <v>434</v>
      </c>
      <c r="D250" s="1" t="s">
        <v>435</v>
      </c>
      <c r="E250" s="1" t="s">
        <v>10</v>
      </c>
      <c r="F250" s="1" t="s">
        <v>16</v>
      </c>
      <c r="G250" s="18">
        <v>12000</v>
      </c>
      <c r="H250" s="18">
        <v>3490</v>
      </c>
      <c r="I250" s="18">
        <f t="shared" si="2"/>
        <v>41880000</v>
      </c>
    </row>
    <row r="251" spans="2:9">
      <c r="B251" s="2">
        <v>42580</v>
      </c>
      <c r="C251" s="1" t="s">
        <v>436</v>
      </c>
      <c r="D251" s="1" t="s">
        <v>437</v>
      </c>
      <c r="E251" s="1" t="s">
        <v>17</v>
      </c>
      <c r="F251" s="1" t="s">
        <v>27</v>
      </c>
      <c r="G251" s="18">
        <v>10500</v>
      </c>
      <c r="H251" s="18">
        <v>3695</v>
      </c>
      <c r="I251" s="18">
        <f t="shared" si="2"/>
        <v>38797500</v>
      </c>
    </row>
    <row r="252" spans="2:9">
      <c r="B252" s="2">
        <v>42580</v>
      </c>
      <c r="C252" s="1" t="s">
        <v>436</v>
      </c>
      <c r="D252" s="1" t="s">
        <v>437</v>
      </c>
      <c r="E252" s="1" t="s">
        <v>17</v>
      </c>
      <c r="F252" s="1" t="s">
        <v>16</v>
      </c>
      <c r="G252" s="18">
        <v>6200</v>
      </c>
      <c r="H252" s="18">
        <v>3490</v>
      </c>
      <c r="I252" s="18">
        <f t="shared" si="2"/>
        <v>21638000</v>
      </c>
    </row>
    <row r="253" spans="2:9">
      <c r="B253" s="2">
        <v>42580</v>
      </c>
      <c r="C253" s="1" t="s">
        <v>438</v>
      </c>
      <c r="D253" s="1" t="s">
        <v>439</v>
      </c>
      <c r="E253" s="1" t="s">
        <v>12</v>
      </c>
      <c r="F253" s="1" t="s">
        <v>27</v>
      </c>
      <c r="G253" s="18">
        <v>4700</v>
      </c>
      <c r="H253" s="18">
        <v>3695</v>
      </c>
      <c r="I253" s="18">
        <f t="shared" si="2"/>
        <v>17366500</v>
      </c>
    </row>
    <row r="254" spans="2:9">
      <c r="B254" s="2">
        <v>42580</v>
      </c>
      <c r="C254" s="1" t="s">
        <v>438</v>
      </c>
      <c r="D254" s="1" t="s">
        <v>439</v>
      </c>
      <c r="E254" s="1" t="s">
        <v>12</v>
      </c>
      <c r="F254" s="1" t="s">
        <v>16</v>
      </c>
      <c r="G254" s="18">
        <v>9300</v>
      </c>
      <c r="H254" s="18">
        <v>3490</v>
      </c>
      <c r="I254" s="18">
        <f t="shared" si="2"/>
        <v>32457000</v>
      </c>
    </row>
    <row r="255" spans="2:9">
      <c r="B255" s="2">
        <v>42580</v>
      </c>
      <c r="C255" s="1" t="s">
        <v>438</v>
      </c>
      <c r="D255" s="1" t="s">
        <v>439</v>
      </c>
      <c r="E255" s="1" t="s">
        <v>12</v>
      </c>
      <c r="F255" s="1" t="s">
        <v>14</v>
      </c>
      <c r="G255" s="18">
        <v>6000</v>
      </c>
      <c r="H255" s="18">
        <v>4010</v>
      </c>
      <c r="I255" s="18">
        <f t="shared" si="2"/>
        <v>24060000</v>
      </c>
    </row>
    <row r="256" spans="2:9">
      <c r="B256" s="2">
        <v>42580</v>
      </c>
      <c r="C256" s="1" t="s">
        <v>440</v>
      </c>
      <c r="D256" s="1" t="s">
        <v>441</v>
      </c>
      <c r="E256" s="1" t="s">
        <v>17</v>
      </c>
      <c r="F256" s="1" t="s">
        <v>16</v>
      </c>
      <c r="G256" s="18">
        <v>4500</v>
      </c>
      <c r="H256" s="18">
        <v>3490</v>
      </c>
      <c r="I256" s="18">
        <f t="shared" si="2"/>
        <v>15705000</v>
      </c>
    </row>
    <row r="257" spans="2:9">
      <c r="B257" s="2">
        <v>42580</v>
      </c>
      <c r="C257" s="1" t="s">
        <v>442</v>
      </c>
      <c r="D257" s="1" t="s">
        <v>443</v>
      </c>
      <c r="E257" s="1" t="s">
        <v>17</v>
      </c>
      <c r="F257" s="1" t="s">
        <v>14</v>
      </c>
      <c r="G257" s="18">
        <v>7200</v>
      </c>
      <c r="H257" s="18">
        <v>4010</v>
      </c>
      <c r="I257" s="18">
        <f t="shared" si="2"/>
        <v>28872000</v>
      </c>
    </row>
    <row r="258" spans="2:9">
      <c r="B258" s="2">
        <v>42580</v>
      </c>
      <c r="C258" s="1" t="s">
        <v>444</v>
      </c>
      <c r="D258" s="1" t="s">
        <v>445</v>
      </c>
      <c r="E258" s="1" t="s">
        <v>11</v>
      </c>
      <c r="F258" s="1" t="s">
        <v>27</v>
      </c>
      <c r="G258" s="18">
        <v>10000</v>
      </c>
      <c r="H258" s="18">
        <v>3990</v>
      </c>
      <c r="I258" s="18">
        <f t="shared" si="2"/>
        <v>39900000</v>
      </c>
    </row>
    <row r="259" spans="2:9">
      <c r="B259" s="2">
        <v>42580</v>
      </c>
      <c r="C259" s="1" t="s">
        <v>446</v>
      </c>
      <c r="D259" s="1" t="s">
        <v>447</v>
      </c>
      <c r="E259" s="1" t="s">
        <v>60</v>
      </c>
      <c r="F259" s="1" t="s">
        <v>27</v>
      </c>
      <c r="G259" s="18">
        <v>5000</v>
      </c>
      <c r="H259" s="18">
        <v>3990</v>
      </c>
      <c r="I259" s="18">
        <f t="shared" si="2"/>
        <v>19950000</v>
      </c>
    </row>
    <row r="260" spans="2:9">
      <c r="B260" s="2">
        <v>42580</v>
      </c>
      <c r="C260" s="1" t="s">
        <v>446</v>
      </c>
      <c r="D260" s="1" t="s">
        <v>447</v>
      </c>
      <c r="E260" s="1" t="s">
        <v>60</v>
      </c>
      <c r="F260" s="1" t="s">
        <v>14</v>
      </c>
      <c r="G260" s="18">
        <v>5000</v>
      </c>
      <c r="H260" s="18">
        <v>4738</v>
      </c>
      <c r="I260" s="18">
        <f t="shared" si="2"/>
        <v>23690000</v>
      </c>
    </row>
    <row r="261" spans="2:9">
      <c r="B261" s="2">
        <v>42580</v>
      </c>
      <c r="C261" s="1" t="s">
        <v>448</v>
      </c>
      <c r="D261" s="1" t="s">
        <v>449</v>
      </c>
      <c r="E261" s="1" t="s">
        <v>18</v>
      </c>
      <c r="F261" s="1" t="s">
        <v>27</v>
      </c>
      <c r="G261" s="18">
        <v>5000</v>
      </c>
      <c r="H261" s="18">
        <v>3695</v>
      </c>
      <c r="I261" s="18">
        <f t="shared" si="2"/>
        <v>18475000</v>
      </c>
    </row>
    <row r="262" spans="2:9">
      <c r="B262" s="2">
        <v>42580</v>
      </c>
      <c r="C262" s="1" t="s">
        <v>450</v>
      </c>
      <c r="D262" s="1" t="s">
        <v>451</v>
      </c>
      <c r="E262" s="1" t="s">
        <v>17</v>
      </c>
      <c r="F262" s="1" t="s">
        <v>14</v>
      </c>
      <c r="G262" s="18">
        <v>5000</v>
      </c>
      <c r="H262" s="18">
        <v>4010</v>
      </c>
      <c r="I262" s="18">
        <f t="shared" si="2"/>
        <v>20050000</v>
      </c>
    </row>
    <row r="263" spans="2:9">
      <c r="B263" s="2">
        <v>42580</v>
      </c>
      <c r="C263" s="1" t="s">
        <v>452</v>
      </c>
      <c r="D263" s="1" t="s">
        <v>453</v>
      </c>
      <c r="E263" s="1" t="s">
        <v>13</v>
      </c>
      <c r="F263" s="1" t="s">
        <v>16</v>
      </c>
      <c r="G263" s="18">
        <v>10000</v>
      </c>
      <c r="H263" s="18">
        <v>3490</v>
      </c>
      <c r="I263" s="18">
        <f t="shared" si="2"/>
        <v>34900000</v>
      </c>
    </row>
    <row r="264" spans="2:9">
      <c r="B264" s="2">
        <v>42580</v>
      </c>
      <c r="C264" s="1" t="s">
        <v>452</v>
      </c>
      <c r="D264" s="1" t="s">
        <v>453</v>
      </c>
      <c r="E264" s="1" t="s">
        <v>13</v>
      </c>
      <c r="F264" s="1" t="s">
        <v>76</v>
      </c>
      <c r="G264" s="18">
        <v>4900</v>
      </c>
      <c r="H264" s="18">
        <v>4665</v>
      </c>
      <c r="I264" s="18">
        <f t="shared" si="2"/>
        <v>22858500</v>
      </c>
    </row>
    <row r="265" spans="2:9">
      <c r="B265" s="2">
        <v>42580</v>
      </c>
      <c r="C265" s="1" t="s">
        <v>455</v>
      </c>
      <c r="D265" s="1" t="s">
        <v>454</v>
      </c>
      <c r="E265" s="1" t="s">
        <v>13</v>
      </c>
      <c r="F265" s="1" t="s">
        <v>16</v>
      </c>
      <c r="G265" s="18">
        <v>20000</v>
      </c>
      <c r="H265" s="18">
        <v>3490</v>
      </c>
      <c r="I265" s="18">
        <f t="shared" si="2"/>
        <v>69800000</v>
      </c>
    </row>
    <row r="266" spans="2:9">
      <c r="B266" s="2">
        <v>42580</v>
      </c>
      <c r="C266" s="1" t="s">
        <v>456</v>
      </c>
      <c r="D266" s="1" t="s">
        <v>457</v>
      </c>
      <c r="E266" s="1" t="s">
        <v>13</v>
      </c>
      <c r="F266" s="1" t="s">
        <v>16</v>
      </c>
      <c r="G266" s="18">
        <v>24000</v>
      </c>
      <c r="H266" s="18">
        <v>3490</v>
      </c>
      <c r="I266" s="18">
        <f t="shared" si="2"/>
        <v>83760000</v>
      </c>
    </row>
    <row r="267" spans="2:9">
      <c r="B267" s="2">
        <v>42580</v>
      </c>
      <c r="C267" s="1" t="s">
        <v>458</v>
      </c>
      <c r="D267" s="1" t="s">
        <v>459</v>
      </c>
      <c r="E267" s="1" t="s">
        <v>12</v>
      </c>
      <c r="F267" s="1" t="s">
        <v>27</v>
      </c>
      <c r="G267" s="18">
        <v>20000</v>
      </c>
      <c r="H267" s="18">
        <v>3695</v>
      </c>
      <c r="I267" s="18">
        <f t="shared" si="2"/>
        <v>73900000</v>
      </c>
    </row>
    <row r="268" spans="2:9">
      <c r="B268" s="2">
        <v>42580</v>
      </c>
      <c r="C268" s="1" t="s">
        <v>458</v>
      </c>
      <c r="D268" s="1" t="s">
        <v>459</v>
      </c>
      <c r="E268" s="1" t="s">
        <v>12</v>
      </c>
      <c r="F268" s="1" t="s">
        <v>16</v>
      </c>
      <c r="G268" s="18">
        <v>5000</v>
      </c>
      <c r="H268" s="18">
        <v>3490</v>
      </c>
      <c r="I268" s="18">
        <f t="shared" si="2"/>
        <v>17450000</v>
      </c>
    </row>
    <row r="269" spans="2:9">
      <c r="B269" s="2">
        <v>42580</v>
      </c>
      <c r="C269" s="1" t="s">
        <v>458</v>
      </c>
      <c r="D269" s="1" t="s">
        <v>459</v>
      </c>
      <c r="E269" s="1" t="s">
        <v>12</v>
      </c>
      <c r="F269" s="1" t="s">
        <v>14</v>
      </c>
      <c r="G269" s="18">
        <v>5000</v>
      </c>
      <c r="H269" s="18">
        <v>4010</v>
      </c>
      <c r="I269" s="18">
        <f t="shared" si="2"/>
        <v>20050000</v>
      </c>
    </row>
    <row r="270" spans="2:9">
      <c r="B270" s="2">
        <v>42580</v>
      </c>
      <c r="C270" s="1" t="s">
        <v>460</v>
      </c>
      <c r="D270" s="1" t="s">
        <v>461</v>
      </c>
      <c r="E270" s="1" t="s">
        <v>12</v>
      </c>
      <c r="F270" s="1" t="s">
        <v>27</v>
      </c>
      <c r="G270" s="18">
        <v>5000</v>
      </c>
      <c r="H270" s="18">
        <v>3695</v>
      </c>
      <c r="I270" s="18">
        <f t="shared" si="2"/>
        <v>18475000</v>
      </c>
    </row>
    <row r="271" spans="2:9">
      <c r="B271" s="2">
        <v>42580</v>
      </c>
      <c r="C271" s="1" t="s">
        <v>460</v>
      </c>
      <c r="D271" s="1" t="s">
        <v>461</v>
      </c>
      <c r="E271" s="1" t="s">
        <v>12</v>
      </c>
      <c r="F271" s="1" t="s">
        <v>16</v>
      </c>
      <c r="G271" s="18">
        <v>4000</v>
      </c>
      <c r="H271" s="18">
        <v>3490</v>
      </c>
      <c r="I271" s="18">
        <f t="shared" si="2"/>
        <v>13960000</v>
      </c>
    </row>
    <row r="272" spans="2:9">
      <c r="B272" s="2">
        <v>42581</v>
      </c>
      <c r="C272" s="1" t="s">
        <v>462</v>
      </c>
      <c r="D272" s="1" t="s">
        <v>463</v>
      </c>
      <c r="E272" s="1" t="s">
        <v>10</v>
      </c>
      <c r="F272" s="1" t="s">
        <v>16</v>
      </c>
      <c r="G272" s="18">
        <v>5000</v>
      </c>
      <c r="H272" s="18">
        <v>3490</v>
      </c>
      <c r="I272" s="18">
        <f t="shared" si="2"/>
        <v>17450000</v>
      </c>
    </row>
    <row r="273" spans="2:9">
      <c r="B273" s="2">
        <v>42579</v>
      </c>
      <c r="C273" s="1" t="s">
        <v>465</v>
      </c>
      <c r="D273" s="1" t="s">
        <v>466</v>
      </c>
      <c r="E273" s="1" t="s">
        <v>10</v>
      </c>
      <c r="F273" s="1" t="s">
        <v>27</v>
      </c>
      <c r="G273" s="18">
        <v>35000</v>
      </c>
      <c r="H273" s="18">
        <v>3635</v>
      </c>
      <c r="I273" s="18">
        <f t="shared" si="2"/>
        <v>127225000</v>
      </c>
    </row>
    <row r="274" spans="2:9">
      <c r="B274" s="2">
        <v>42576</v>
      </c>
      <c r="C274" s="1" t="s">
        <v>467</v>
      </c>
      <c r="D274" s="1" t="s">
        <v>468</v>
      </c>
      <c r="E274" s="1" t="s">
        <v>10</v>
      </c>
      <c r="F274" s="1" t="s">
        <v>27</v>
      </c>
      <c r="G274" s="18">
        <v>33700</v>
      </c>
      <c r="H274" s="18">
        <v>3635</v>
      </c>
      <c r="I274" s="18">
        <f t="shared" si="2"/>
        <v>122499500</v>
      </c>
    </row>
    <row r="275" spans="2:9">
      <c r="B275" s="2">
        <v>42576</v>
      </c>
      <c r="C275" s="1" t="s">
        <v>469</v>
      </c>
      <c r="D275" s="1" t="s">
        <v>470</v>
      </c>
      <c r="E275" s="1" t="s">
        <v>13</v>
      </c>
      <c r="F275" s="1" t="s">
        <v>27</v>
      </c>
      <c r="G275" s="18">
        <v>6200</v>
      </c>
      <c r="H275" s="18">
        <v>3635</v>
      </c>
      <c r="I275" s="18">
        <f t="shared" si="2"/>
        <v>22537000</v>
      </c>
    </row>
    <row r="276" spans="2:9">
      <c r="B276" s="2">
        <v>42576</v>
      </c>
      <c r="C276" s="1" t="s">
        <v>471</v>
      </c>
      <c r="D276" s="1" t="s">
        <v>472</v>
      </c>
      <c r="E276" s="1" t="s">
        <v>13</v>
      </c>
      <c r="F276" s="1" t="s">
        <v>27</v>
      </c>
      <c r="G276" s="18">
        <v>5500</v>
      </c>
      <c r="H276" s="18">
        <v>3635</v>
      </c>
      <c r="I276" s="18">
        <f t="shared" si="2"/>
        <v>19992500</v>
      </c>
    </row>
    <row r="277" spans="2:9">
      <c r="B277" s="2">
        <v>42576</v>
      </c>
      <c r="C277" s="1" t="s">
        <v>473</v>
      </c>
      <c r="D277" s="1" t="s">
        <v>474</v>
      </c>
      <c r="E277" s="1" t="s">
        <v>10</v>
      </c>
      <c r="F277" s="1" t="s">
        <v>27</v>
      </c>
      <c r="G277" s="18">
        <v>9300</v>
      </c>
      <c r="H277" s="18">
        <v>3635</v>
      </c>
      <c r="I277" s="18">
        <f t="shared" si="2"/>
        <v>33805500</v>
      </c>
    </row>
    <row r="278" spans="2:9">
      <c r="B278" s="2">
        <v>42576</v>
      </c>
      <c r="C278" s="1" t="s">
        <v>475</v>
      </c>
      <c r="D278" s="1" t="s">
        <v>476</v>
      </c>
      <c r="E278" s="1" t="s">
        <v>10</v>
      </c>
      <c r="F278" s="1" t="s">
        <v>27</v>
      </c>
      <c r="G278" s="18">
        <v>15500</v>
      </c>
      <c r="H278" s="18">
        <v>3635</v>
      </c>
      <c r="I278" s="18">
        <f t="shared" si="2"/>
        <v>56342500</v>
      </c>
    </row>
    <row r="279" spans="2:9">
      <c r="B279" s="2">
        <v>42577</v>
      </c>
      <c r="C279" s="1" t="s">
        <v>477</v>
      </c>
      <c r="D279" s="1" t="s">
        <v>478</v>
      </c>
      <c r="E279" s="1" t="s">
        <v>10</v>
      </c>
      <c r="F279" s="1" t="s">
        <v>27</v>
      </c>
      <c r="G279" s="18">
        <v>10000</v>
      </c>
      <c r="H279" s="18">
        <v>3635</v>
      </c>
      <c r="I279" s="18">
        <f t="shared" si="2"/>
        <v>36350000</v>
      </c>
    </row>
    <row r="280" spans="2:9">
      <c r="B280" s="2">
        <v>42577</v>
      </c>
      <c r="C280" s="1" t="s">
        <v>479</v>
      </c>
      <c r="D280" s="1" t="s">
        <v>480</v>
      </c>
      <c r="E280" s="1" t="s">
        <v>10</v>
      </c>
      <c r="F280" s="1" t="s">
        <v>27</v>
      </c>
      <c r="G280" s="18">
        <v>20000</v>
      </c>
      <c r="H280" s="18">
        <v>3635</v>
      </c>
      <c r="I280" s="18">
        <f t="shared" si="2"/>
        <v>72700000</v>
      </c>
    </row>
    <row r="281" spans="2:9">
      <c r="B281" s="2">
        <v>42577</v>
      </c>
      <c r="C281" s="1" t="s">
        <v>482</v>
      </c>
      <c r="D281" s="1" t="s">
        <v>481</v>
      </c>
      <c r="E281" s="1" t="s">
        <v>13</v>
      </c>
      <c r="F281" s="1" t="s">
        <v>27</v>
      </c>
      <c r="G281" s="18">
        <v>4000</v>
      </c>
      <c r="H281" s="18">
        <v>3635</v>
      </c>
      <c r="I281" s="18">
        <f t="shared" si="2"/>
        <v>14540000</v>
      </c>
    </row>
    <row r="282" spans="2:9">
      <c r="B282" s="2">
        <v>42578</v>
      </c>
      <c r="C282" s="1" t="s">
        <v>483</v>
      </c>
      <c r="D282" s="1" t="s">
        <v>484</v>
      </c>
      <c r="E282" s="1" t="s">
        <v>10</v>
      </c>
      <c r="F282" s="1" t="s">
        <v>27</v>
      </c>
      <c r="G282" s="18">
        <v>15800</v>
      </c>
      <c r="H282" s="18">
        <v>3635</v>
      </c>
      <c r="I282" s="18">
        <f t="shared" si="2"/>
        <v>57433000</v>
      </c>
    </row>
    <row r="283" spans="2:9">
      <c r="B283" s="2">
        <v>42578</v>
      </c>
      <c r="C283" s="1" t="s">
        <v>486</v>
      </c>
      <c r="D283" s="1" t="s">
        <v>485</v>
      </c>
      <c r="E283" s="1" t="s">
        <v>10</v>
      </c>
      <c r="F283" s="1" t="s">
        <v>27</v>
      </c>
      <c r="G283" s="18">
        <v>21800</v>
      </c>
      <c r="H283" s="18">
        <v>3635</v>
      </c>
      <c r="I283" s="18">
        <f t="shared" ref="I283" si="3">G283*H283</f>
        <v>79243000</v>
      </c>
    </row>
    <row r="284" spans="2:9">
      <c r="B284" s="2">
        <v>42578</v>
      </c>
      <c r="C284" s="1" t="s">
        <v>488</v>
      </c>
      <c r="D284" s="1" t="s">
        <v>487</v>
      </c>
      <c r="E284" s="1" t="s">
        <v>10</v>
      </c>
      <c r="F284" s="1" t="s">
        <v>27</v>
      </c>
      <c r="G284" s="18">
        <v>20000</v>
      </c>
      <c r="H284" s="18">
        <v>3635</v>
      </c>
      <c r="I284" s="18">
        <f t="shared" ref="I284" si="4">G284*H284</f>
        <v>72700000</v>
      </c>
    </row>
    <row r="285" spans="2:9">
      <c r="B285" s="2">
        <v>42578</v>
      </c>
      <c r="C285" s="1" t="s">
        <v>490</v>
      </c>
      <c r="D285" s="1" t="s">
        <v>489</v>
      </c>
      <c r="E285" s="1" t="s">
        <v>10</v>
      </c>
      <c r="F285" s="1" t="s">
        <v>27</v>
      </c>
      <c r="G285" s="18">
        <v>20000</v>
      </c>
      <c r="H285" s="18">
        <v>3635</v>
      </c>
      <c r="I285" s="18">
        <f t="shared" ref="I285" si="5">G285*H285</f>
        <v>72700000</v>
      </c>
    </row>
    <row r="286" spans="2:9">
      <c r="B286" s="2">
        <v>42577</v>
      </c>
      <c r="C286" s="1" t="s">
        <v>491</v>
      </c>
      <c r="D286" s="1" t="s">
        <v>492</v>
      </c>
      <c r="E286" s="1" t="s">
        <v>13</v>
      </c>
      <c r="F286" s="1" t="s">
        <v>27</v>
      </c>
      <c r="G286" s="18">
        <v>4000</v>
      </c>
      <c r="H286" s="18">
        <v>3635</v>
      </c>
      <c r="I286" s="18">
        <f t="shared" ref="I286:I287" si="6">G286*H286</f>
        <v>14540000</v>
      </c>
    </row>
    <row r="287" spans="2:9">
      <c r="B287" s="2">
        <v>42580</v>
      </c>
      <c r="C287" s="1" t="s">
        <v>493</v>
      </c>
      <c r="D287" s="1" t="s">
        <v>494</v>
      </c>
      <c r="E287" s="1" t="s">
        <v>10</v>
      </c>
      <c r="F287" s="1" t="s">
        <v>27</v>
      </c>
      <c r="G287" s="18">
        <v>20000</v>
      </c>
      <c r="H287" s="18">
        <v>3635</v>
      </c>
      <c r="I287" s="18">
        <f t="shared" si="6"/>
        <v>72700000</v>
      </c>
    </row>
    <row r="288" spans="2:9">
      <c r="B288" s="2">
        <v>42580</v>
      </c>
      <c r="C288" s="1" t="s">
        <v>495</v>
      </c>
      <c r="D288" s="1" t="s">
        <v>496</v>
      </c>
      <c r="E288" s="1" t="s">
        <v>10</v>
      </c>
      <c r="F288" s="1" t="s">
        <v>27</v>
      </c>
      <c r="G288" s="18">
        <v>21700</v>
      </c>
      <c r="H288" s="18">
        <v>3635</v>
      </c>
      <c r="I288" s="18">
        <f t="shared" ref="I288:I289" si="7">G288*H288</f>
        <v>78879500</v>
      </c>
    </row>
    <row r="289" spans="2:21">
      <c r="B289" s="2">
        <v>42580</v>
      </c>
      <c r="C289" s="1" t="s">
        <v>497</v>
      </c>
      <c r="D289" s="1" t="s">
        <v>498</v>
      </c>
      <c r="E289" s="1" t="s">
        <v>13</v>
      </c>
      <c r="F289" s="1" t="s">
        <v>27</v>
      </c>
      <c r="G289" s="18">
        <v>10000</v>
      </c>
      <c r="H289" s="18">
        <v>3635</v>
      </c>
      <c r="I289" s="18">
        <f t="shared" si="7"/>
        <v>36350000</v>
      </c>
    </row>
    <row r="290" spans="2:21">
      <c r="B290" s="2">
        <v>42580</v>
      </c>
      <c r="C290" s="1" t="s">
        <v>499</v>
      </c>
      <c r="D290" s="1" t="s">
        <v>500</v>
      </c>
      <c r="E290" s="1" t="s">
        <v>13</v>
      </c>
      <c r="F290" s="1" t="s">
        <v>27</v>
      </c>
      <c r="G290" s="18">
        <v>10000</v>
      </c>
      <c r="H290" s="18">
        <v>3635</v>
      </c>
      <c r="I290" s="18">
        <f t="shared" ref="I290:I292" si="8">G290*H290</f>
        <v>36350000</v>
      </c>
    </row>
    <row r="291" spans="2:21">
      <c r="B291" s="2">
        <v>42581</v>
      </c>
      <c r="C291" s="1" t="s">
        <v>502</v>
      </c>
      <c r="D291" s="1" t="s">
        <v>501</v>
      </c>
      <c r="E291" s="1" t="s">
        <v>10</v>
      </c>
      <c r="F291" s="1" t="s">
        <v>27</v>
      </c>
      <c r="G291" s="18">
        <v>30000</v>
      </c>
      <c r="H291" s="18">
        <v>3635</v>
      </c>
      <c r="I291" s="18">
        <f t="shared" si="8"/>
        <v>109050000</v>
      </c>
    </row>
    <row r="292" spans="2:21">
      <c r="B292" s="2">
        <v>42578</v>
      </c>
      <c r="C292" s="1" t="s">
        <v>503</v>
      </c>
      <c r="D292" s="1" t="s">
        <v>504</v>
      </c>
      <c r="E292" s="1" t="s">
        <v>13</v>
      </c>
      <c r="F292" s="1" t="s">
        <v>27</v>
      </c>
      <c r="G292" s="18">
        <v>25000</v>
      </c>
      <c r="H292" s="18">
        <v>3635</v>
      </c>
      <c r="I292" s="18">
        <f t="shared" si="8"/>
        <v>90875000</v>
      </c>
    </row>
    <row r="293" spans="2:21">
      <c r="B293" s="2"/>
      <c r="C293" s="1"/>
      <c r="D293" s="1"/>
      <c r="E293" s="1"/>
      <c r="F293" s="1"/>
      <c r="G293" s="18">
        <f>SUM(G9:G292)</f>
        <v>3379000</v>
      </c>
      <c r="H293" s="18"/>
      <c r="I293" s="18">
        <f>SUM(I9:I292)</f>
        <v>12356684000</v>
      </c>
    </row>
    <row r="300" spans="2:21">
      <c r="F300" t="s">
        <v>505</v>
      </c>
      <c r="Q300" t="s">
        <v>509</v>
      </c>
    </row>
    <row r="301" spans="2:21">
      <c r="G301" s="71" t="s">
        <v>0</v>
      </c>
      <c r="H301" s="71"/>
    </row>
    <row r="302" spans="2:21">
      <c r="B302" s="27" t="s">
        <v>1</v>
      </c>
      <c r="C302" s="27" t="s">
        <v>2</v>
      </c>
      <c r="D302" s="27" t="s">
        <v>3</v>
      </c>
      <c r="E302" s="27" t="s">
        <v>4</v>
      </c>
      <c r="F302" s="27" t="s">
        <v>5</v>
      </c>
      <c r="G302" s="27" t="s">
        <v>6</v>
      </c>
      <c r="H302" s="27" t="s">
        <v>7</v>
      </c>
      <c r="I302" s="27" t="s">
        <v>8</v>
      </c>
      <c r="J302" s="1" t="s">
        <v>9</v>
      </c>
      <c r="N302" s="27" t="s">
        <v>1</v>
      </c>
      <c r="O302" s="27" t="s">
        <v>2</v>
      </c>
      <c r="P302" s="27" t="s">
        <v>3</v>
      </c>
      <c r="Q302" s="27" t="s">
        <v>4</v>
      </c>
      <c r="R302" s="27" t="s">
        <v>5</v>
      </c>
      <c r="S302" s="27" t="s">
        <v>6</v>
      </c>
      <c r="T302" s="27" t="s">
        <v>7</v>
      </c>
      <c r="U302" s="27" t="s">
        <v>8</v>
      </c>
    </row>
    <row r="303" spans="2:21">
      <c r="B303" s="2">
        <v>42552</v>
      </c>
      <c r="C303" s="3" t="s">
        <v>28</v>
      </c>
      <c r="D303" s="6" t="s">
        <v>29</v>
      </c>
      <c r="E303" s="4" t="s">
        <v>12</v>
      </c>
      <c r="F303" s="1" t="s">
        <v>27</v>
      </c>
      <c r="G303" s="18">
        <v>9700</v>
      </c>
      <c r="H303" s="18">
        <v>3595</v>
      </c>
      <c r="I303" s="18">
        <f t="shared" ref="I303:I366" si="9">G303*H303</f>
        <v>34871500</v>
      </c>
      <c r="J303" s="5"/>
      <c r="M303">
        <v>1</v>
      </c>
      <c r="N303" s="6">
        <v>42556</v>
      </c>
      <c r="O303" s="3" t="s">
        <v>52</v>
      </c>
      <c r="P303" s="3" t="s">
        <v>53</v>
      </c>
      <c r="Q303" s="7" t="s">
        <v>17</v>
      </c>
      <c r="R303" s="3" t="s">
        <v>14</v>
      </c>
      <c r="S303" s="18">
        <v>11500</v>
      </c>
      <c r="T303" s="18">
        <v>3650</v>
      </c>
      <c r="U303" s="18">
        <f t="shared" ref="U303:U366" si="10">S303*T303</f>
        <v>41975000</v>
      </c>
    </row>
    <row r="304" spans="2:21">
      <c r="B304" s="2">
        <v>42552</v>
      </c>
      <c r="C304" s="3" t="s">
        <v>28</v>
      </c>
      <c r="D304" s="6" t="s">
        <v>29</v>
      </c>
      <c r="E304" s="4" t="s">
        <v>12</v>
      </c>
      <c r="F304" s="1" t="s">
        <v>14</v>
      </c>
      <c r="G304" s="18">
        <v>6000</v>
      </c>
      <c r="H304" s="18">
        <v>3650</v>
      </c>
      <c r="I304" s="18">
        <f t="shared" si="9"/>
        <v>21900000</v>
      </c>
      <c r="J304" s="5"/>
      <c r="M304">
        <v>1</v>
      </c>
      <c r="N304" s="6">
        <v>42556</v>
      </c>
      <c r="O304" s="3" t="s">
        <v>54</v>
      </c>
      <c r="P304" s="3" t="s">
        <v>55</v>
      </c>
      <c r="Q304" s="7" t="s">
        <v>17</v>
      </c>
      <c r="R304" s="3" t="s">
        <v>14</v>
      </c>
      <c r="S304" s="18">
        <v>5200</v>
      </c>
      <c r="T304" s="18">
        <v>3650</v>
      </c>
      <c r="U304" s="18">
        <f t="shared" si="10"/>
        <v>18980000</v>
      </c>
    </row>
    <row r="305" spans="2:21">
      <c r="B305" s="6">
        <v>42552</v>
      </c>
      <c r="C305" s="3" t="s">
        <v>116</v>
      </c>
      <c r="D305" s="3" t="s">
        <v>117</v>
      </c>
      <c r="E305" s="7" t="s">
        <v>10</v>
      </c>
      <c r="F305" s="3" t="s">
        <v>27</v>
      </c>
      <c r="G305" s="18">
        <v>15800</v>
      </c>
      <c r="H305" s="18">
        <v>3560</v>
      </c>
      <c r="I305" s="18">
        <f t="shared" si="9"/>
        <v>56248000</v>
      </c>
      <c r="J305" s="8"/>
      <c r="M305">
        <v>1</v>
      </c>
      <c r="N305" s="2">
        <v>42562</v>
      </c>
      <c r="O305" s="1" t="s">
        <v>166</v>
      </c>
      <c r="P305" s="1" t="s">
        <v>167</v>
      </c>
      <c r="Q305" s="1" t="s">
        <v>17</v>
      </c>
      <c r="R305" s="1" t="s">
        <v>14</v>
      </c>
      <c r="S305" s="18">
        <v>5200</v>
      </c>
      <c r="T305" s="18">
        <v>3650</v>
      </c>
      <c r="U305" s="18">
        <f t="shared" si="10"/>
        <v>18980000</v>
      </c>
    </row>
    <row r="306" spans="2:21">
      <c r="B306" s="2">
        <v>42552</v>
      </c>
      <c r="C306" s="3" t="s">
        <v>30</v>
      </c>
      <c r="D306" s="3" t="s">
        <v>31</v>
      </c>
      <c r="E306" s="4" t="s">
        <v>15</v>
      </c>
      <c r="F306" s="1" t="s">
        <v>14</v>
      </c>
      <c r="G306" s="18">
        <v>5000</v>
      </c>
      <c r="H306" s="18">
        <v>4738</v>
      </c>
      <c r="I306" s="18">
        <f t="shared" si="9"/>
        <v>23690000</v>
      </c>
      <c r="J306" s="5"/>
      <c r="M306">
        <v>1</v>
      </c>
      <c r="N306" s="2">
        <v>42562</v>
      </c>
      <c r="O306" s="1" t="s">
        <v>168</v>
      </c>
      <c r="P306" s="1" t="s">
        <v>169</v>
      </c>
      <c r="Q306" s="1" t="s">
        <v>17</v>
      </c>
      <c r="R306" s="1" t="s">
        <v>14</v>
      </c>
      <c r="S306" s="18">
        <v>11500</v>
      </c>
      <c r="T306" s="18">
        <v>3650</v>
      </c>
      <c r="U306" s="18">
        <f t="shared" si="10"/>
        <v>41975000</v>
      </c>
    </row>
    <row r="307" spans="2:21">
      <c r="B307" s="2">
        <v>42552</v>
      </c>
      <c r="C307" s="3" t="s">
        <v>32</v>
      </c>
      <c r="D307" s="3" t="s">
        <v>33</v>
      </c>
      <c r="E307" s="4" t="s">
        <v>18</v>
      </c>
      <c r="F307" s="1" t="s">
        <v>14</v>
      </c>
      <c r="G307" s="18">
        <v>10000</v>
      </c>
      <c r="H307" s="18">
        <v>3650</v>
      </c>
      <c r="I307" s="18">
        <f t="shared" si="9"/>
        <v>36500000</v>
      </c>
      <c r="J307" s="5"/>
      <c r="M307">
        <v>1</v>
      </c>
      <c r="N307" s="2">
        <v>42565</v>
      </c>
      <c r="O307" s="1" t="s">
        <v>187</v>
      </c>
      <c r="P307" s="1" t="s">
        <v>188</v>
      </c>
      <c r="Q307" s="1" t="s">
        <v>17</v>
      </c>
      <c r="R307" s="1" t="s">
        <v>27</v>
      </c>
      <c r="S307" s="18">
        <v>11400</v>
      </c>
      <c r="T307" s="18">
        <v>3695</v>
      </c>
      <c r="U307" s="18">
        <f t="shared" si="10"/>
        <v>42123000</v>
      </c>
    </row>
    <row r="308" spans="2:21">
      <c r="B308" s="2">
        <v>42552</v>
      </c>
      <c r="C308" s="1" t="s">
        <v>25</v>
      </c>
      <c r="D308" s="3" t="s">
        <v>26</v>
      </c>
      <c r="E308" s="4" t="s">
        <v>11</v>
      </c>
      <c r="F308" s="1" t="s">
        <v>27</v>
      </c>
      <c r="G308" s="18">
        <v>5000</v>
      </c>
      <c r="H308" s="18">
        <v>3990</v>
      </c>
      <c r="I308" s="18">
        <f t="shared" si="9"/>
        <v>19950000</v>
      </c>
      <c r="J308" s="5"/>
      <c r="M308">
        <v>1</v>
      </c>
      <c r="N308" s="2">
        <v>42565</v>
      </c>
      <c r="O308" s="1" t="s">
        <v>187</v>
      </c>
      <c r="P308" s="1" t="s">
        <v>188</v>
      </c>
      <c r="Q308" s="1" t="s">
        <v>17</v>
      </c>
      <c r="R308" s="1" t="s">
        <v>16</v>
      </c>
      <c r="S308" s="18">
        <v>5300</v>
      </c>
      <c r="T308" s="18">
        <v>3590</v>
      </c>
      <c r="U308" s="18">
        <f t="shared" si="10"/>
        <v>19027000</v>
      </c>
    </row>
    <row r="309" spans="2:21">
      <c r="B309" s="6">
        <v>42552</v>
      </c>
      <c r="C309" s="3" t="s">
        <v>72</v>
      </c>
      <c r="D309" s="3" t="s">
        <v>73</v>
      </c>
      <c r="E309" s="7" t="s">
        <v>10</v>
      </c>
      <c r="F309" s="3" t="s">
        <v>16</v>
      </c>
      <c r="G309" s="18">
        <v>17900</v>
      </c>
      <c r="H309" s="18">
        <v>3530</v>
      </c>
      <c r="I309" s="18">
        <f t="shared" si="9"/>
        <v>63187000</v>
      </c>
      <c r="J309" s="8"/>
      <c r="M309">
        <v>1</v>
      </c>
      <c r="N309" s="2">
        <v>42572</v>
      </c>
      <c r="O309" s="1" t="s">
        <v>308</v>
      </c>
      <c r="P309" s="1" t="s">
        <v>309</v>
      </c>
      <c r="Q309" s="1" t="s">
        <v>17</v>
      </c>
      <c r="R309" s="1" t="s">
        <v>14</v>
      </c>
      <c r="S309" s="18">
        <v>6200</v>
      </c>
      <c r="T309" s="18">
        <v>4010</v>
      </c>
      <c r="U309" s="18">
        <f t="shared" si="10"/>
        <v>24862000</v>
      </c>
    </row>
    <row r="310" spans="2:21">
      <c r="B310" s="6">
        <v>42552</v>
      </c>
      <c r="C310" s="3" t="s">
        <v>118</v>
      </c>
      <c r="D310" s="3" t="s">
        <v>119</v>
      </c>
      <c r="E310" s="7" t="s">
        <v>13</v>
      </c>
      <c r="F310" s="3" t="s">
        <v>27</v>
      </c>
      <c r="G310" s="18">
        <v>15000</v>
      </c>
      <c r="H310" s="18">
        <v>3560</v>
      </c>
      <c r="I310" s="18">
        <f t="shared" si="9"/>
        <v>53400000</v>
      </c>
      <c r="J310" s="8"/>
      <c r="M310">
        <v>1</v>
      </c>
      <c r="N310" s="2">
        <v>42572</v>
      </c>
      <c r="O310" s="1" t="s">
        <v>310</v>
      </c>
      <c r="P310" s="1" t="s">
        <v>311</v>
      </c>
      <c r="Q310" s="1" t="s">
        <v>17</v>
      </c>
      <c r="R310" s="1" t="s">
        <v>14</v>
      </c>
      <c r="S310" s="18">
        <v>5300</v>
      </c>
      <c r="T310" s="18">
        <v>4010</v>
      </c>
      <c r="U310" s="18">
        <f t="shared" si="10"/>
        <v>21253000</v>
      </c>
    </row>
    <row r="311" spans="2:21">
      <c r="B311" s="6">
        <v>42552</v>
      </c>
      <c r="C311" s="3" t="s">
        <v>74</v>
      </c>
      <c r="D311" s="3" t="s">
        <v>75</v>
      </c>
      <c r="E311" s="7" t="s">
        <v>13</v>
      </c>
      <c r="F311" s="3" t="s">
        <v>16</v>
      </c>
      <c r="G311" s="18">
        <v>5000</v>
      </c>
      <c r="H311" s="18">
        <v>3530</v>
      </c>
      <c r="I311" s="18">
        <f t="shared" si="9"/>
        <v>17650000</v>
      </c>
      <c r="J311" s="8"/>
      <c r="M311">
        <v>1</v>
      </c>
      <c r="N311" s="2">
        <v>42572</v>
      </c>
      <c r="O311" s="1" t="s">
        <v>314</v>
      </c>
      <c r="P311" s="1" t="s">
        <v>315</v>
      </c>
      <c r="Q311" s="1" t="s">
        <v>17</v>
      </c>
      <c r="R311" s="1" t="s">
        <v>14</v>
      </c>
      <c r="S311" s="18">
        <v>5200</v>
      </c>
      <c r="T311" s="18">
        <v>4010</v>
      </c>
      <c r="U311" s="18">
        <f t="shared" si="10"/>
        <v>20852000</v>
      </c>
    </row>
    <row r="312" spans="2:21">
      <c r="B312" s="6">
        <v>42552</v>
      </c>
      <c r="C312" s="3" t="s">
        <v>74</v>
      </c>
      <c r="D312" s="3" t="s">
        <v>75</v>
      </c>
      <c r="E312" s="7" t="s">
        <v>13</v>
      </c>
      <c r="F312" s="3" t="s">
        <v>14</v>
      </c>
      <c r="G312" s="18">
        <v>5000</v>
      </c>
      <c r="H312" s="18">
        <v>4085</v>
      </c>
      <c r="I312" s="18">
        <f t="shared" si="9"/>
        <v>20425000</v>
      </c>
      <c r="J312" s="8"/>
      <c r="M312">
        <v>1</v>
      </c>
      <c r="N312" s="2">
        <v>42576</v>
      </c>
      <c r="O312" s="1" t="s">
        <v>394</v>
      </c>
      <c r="P312" s="1" t="s">
        <v>395</v>
      </c>
      <c r="Q312" s="1" t="s">
        <v>17</v>
      </c>
      <c r="R312" s="1" t="s">
        <v>230</v>
      </c>
      <c r="S312" s="18">
        <v>6200</v>
      </c>
      <c r="T312" s="18">
        <v>4010</v>
      </c>
      <c r="U312" s="18">
        <f t="shared" si="10"/>
        <v>24862000</v>
      </c>
    </row>
    <row r="313" spans="2:21">
      <c r="B313" s="6">
        <v>42552</v>
      </c>
      <c r="C313" s="3" t="s">
        <v>74</v>
      </c>
      <c r="D313" s="3" t="s">
        <v>75</v>
      </c>
      <c r="E313" s="7" t="s">
        <v>13</v>
      </c>
      <c r="F313" s="3" t="s">
        <v>76</v>
      </c>
      <c r="G313" s="18">
        <v>5000</v>
      </c>
      <c r="H313" s="18">
        <v>4765</v>
      </c>
      <c r="I313" s="18">
        <f t="shared" si="9"/>
        <v>23825000</v>
      </c>
      <c r="J313" s="8"/>
      <c r="M313">
        <v>1</v>
      </c>
      <c r="N313" s="2">
        <v>42576</v>
      </c>
      <c r="O313" s="1" t="s">
        <v>396</v>
      </c>
      <c r="P313" s="1" t="s">
        <v>397</v>
      </c>
      <c r="Q313" s="1" t="s">
        <v>17</v>
      </c>
      <c r="R313" s="1" t="s">
        <v>230</v>
      </c>
      <c r="S313" s="18">
        <v>5300</v>
      </c>
      <c r="T313" s="18">
        <v>4010</v>
      </c>
      <c r="U313" s="18">
        <f t="shared" si="10"/>
        <v>21253000</v>
      </c>
    </row>
    <row r="314" spans="2:21">
      <c r="B314" s="6">
        <v>42552</v>
      </c>
      <c r="C314" s="3" t="s">
        <v>120</v>
      </c>
      <c r="D314" s="3" t="s">
        <v>121</v>
      </c>
      <c r="E314" s="7" t="s">
        <v>13</v>
      </c>
      <c r="F314" s="3" t="s">
        <v>27</v>
      </c>
      <c r="G314" s="18">
        <v>5300</v>
      </c>
      <c r="H314" s="18">
        <v>3560</v>
      </c>
      <c r="I314" s="18">
        <f t="shared" si="9"/>
        <v>18868000</v>
      </c>
      <c r="J314" s="8"/>
      <c r="M314">
        <v>1</v>
      </c>
      <c r="N314" s="2">
        <v>42576</v>
      </c>
      <c r="O314" s="1" t="s">
        <v>396</v>
      </c>
      <c r="P314" s="1" t="s">
        <v>397</v>
      </c>
      <c r="Q314" s="1" t="s">
        <v>17</v>
      </c>
      <c r="R314" s="1" t="s">
        <v>76</v>
      </c>
      <c r="S314" s="18">
        <v>5200</v>
      </c>
      <c r="T314" s="18">
        <v>4665</v>
      </c>
      <c r="U314" s="18">
        <f t="shared" si="10"/>
        <v>24258000</v>
      </c>
    </row>
    <row r="315" spans="2:21">
      <c r="B315" s="6">
        <v>42552</v>
      </c>
      <c r="C315" s="3" t="s">
        <v>77</v>
      </c>
      <c r="D315" s="3" t="s">
        <v>78</v>
      </c>
      <c r="E315" s="7" t="s">
        <v>13</v>
      </c>
      <c r="F315" s="3" t="s">
        <v>16</v>
      </c>
      <c r="G315" s="18">
        <v>10200</v>
      </c>
      <c r="H315" s="18">
        <v>3530</v>
      </c>
      <c r="I315" s="18">
        <f t="shared" si="9"/>
        <v>36006000</v>
      </c>
      <c r="J315" s="8"/>
      <c r="M315">
        <v>1</v>
      </c>
      <c r="N315" s="2">
        <v>42578</v>
      </c>
      <c r="O315" s="1" t="s">
        <v>416</v>
      </c>
      <c r="P315" s="1" t="s">
        <v>417</v>
      </c>
      <c r="Q315" s="1" t="s">
        <v>17</v>
      </c>
      <c r="R315" s="1" t="s">
        <v>14</v>
      </c>
      <c r="S315" s="18">
        <v>11500</v>
      </c>
      <c r="T315" s="18">
        <v>4010</v>
      </c>
      <c r="U315" s="18">
        <f t="shared" si="10"/>
        <v>46115000</v>
      </c>
    </row>
    <row r="316" spans="2:21">
      <c r="B316" s="6">
        <v>42552</v>
      </c>
      <c r="C316" s="3" t="s">
        <v>122</v>
      </c>
      <c r="D316" s="3" t="s">
        <v>123</v>
      </c>
      <c r="E316" s="7" t="s">
        <v>13</v>
      </c>
      <c r="F316" s="3" t="s">
        <v>27</v>
      </c>
      <c r="G316" s="18">
        <v>11500</v>
      </c>
      <c r="H316" s="18">
        <v>3560</v>
      </c>
      <c r="I316" s="18">
        <f t="shared" si="9"/>
        <v>40940000</v>
      </c>
      <c r="J316" s="8"/>
      <c r="M316">
        <v>1</v>
      </c>
      <c r="N316" s="2">
        <v>42578</v>
      </c>
      <c r="O316" s="1" t="s">
        <v>418</v>
      </c>
      <c r="P316" s="1" t="s">
        <v>419</v>
      </c>
      <c r="Q316" s="1" t="s">
        <v>17</v>
      </c>
      <c r="R316" s="1" t="s">
        <v>27</v>
      </c>
      <c r="S316" s="18">
        <v>5200</v>
      </c>
      <c r="T316" s="18">
        <v>3695</v>
      </c>
      <c r="U316" s="18">
        <f t="shared" si="10"/>
        <v>19214000</v>
      </c>
    </row>
    <row r="317" spans="2:21">
      <c r="B317" s="6">
        <v>42552</v>
      </c>
      <c r="C317" s="3" t="s">
        <v>79</v>
      </c>
      <c r="D317" s="3" t="s">
        <v>80</v>
      </c>
      <c r="E317" s="7" t="s">
        <v>13</v>
      </c>
      <c r="F317" s="3" t="s">
        <v>16</v>
      </c>
      <c r="G317" s="18">
        <v>7400</v>
      </c>
      <c r="H317" s="18">
        <v>3530</v>
      </c>
      <c r="I317" s="18">
        <f t="shared" si="9"/>
        <v>26122000</v>
      </c>
      <c r="J317" s="8"/>
      <c r="M317">
        <v>1</v>
      </c>
      <c r="N317" s="2">
        <v>42580</v>
      </c>
      <c r="O317" s="1" t="s">
        <v>436</v>
      </c>
      <c r="P317" s="1" t="s">
        <v>437</v>
      </c>
      <c r="Q317" s="1" t="s">
        <v>17</v>
      </c>
      <c r="R317" s="1" t="s">
        <v>27</v>
      </c>
      <c r="S317" s="18">
        <v>10500</v>
      </c>
      <c r="T317" s="18">
        <v>3695</v>
      </c>
      <c r="U317" s="18">
        <f t="shared" si="10"/>
        <v>38797500</v>
      </c>
    </row>
    <row r="318" spans="2:21">
      <c r="B318" s="6">
        <v>42552</v>
      </c>
      <c r="C318" s="3" t="s">
        <v>79</v>
      </c>
      <c r="D318" s="3" t="s">
        <v>80</v>
      </c>
      <c r="E318" s="7" t="s">
        <v>13</v>
      </c>
      <c r="F318" s="3" t="s">
        <v>14</v>
      </c>
      <c r="G318" s="18">
        <v>5100</v>
      </c>
      <c r="H318" s="18">
        <v>4085</v>
      </c>
      <c r="I318" s="18">
        <f t="shared" si="9"/>
        <v>20833500</v>
      </c>
      <c r="J318" s="8"/>
      <c r="M318">
        <v>1</v>
      </c>
      <c r="N318" s="2">
        <v>42580</v>
      </c>
      <c r="O318" s="1" t="s">
        <v>436</v>
      </c>
      <c r="P318" s="1" t="s">
        <v>437</v>
      </c>
      <c r="Q318" s="1" t="s">
        <v>17</v>
      </c>
      <c r="R318" s="1" t="s">
        <v>16</v>
      </c>
      <c r="S318" s="18">
        <v>6200</v>
      </c>
      <c r="T318" s="18">
        <v>3490</v>
      </c>
      <c r="U318" s="18">
        <f t="shared" si="10"/>
        <v>21638000</v>
      </c>
    </row>
    <row r="319" spans="2:21">
      <c r="B319" s="6">
        <v>42555</v>
      </c>
      <c r="C319" s="3" t="s">
        <v>124</v>
      </c>
      <c r="D319" s="3" t="s">
        <v>125</v>
      </c>
      <c r="E319" s="7" t="s">
        <v>10</v>
      </c>
      <c r="F319" s="3" t="s">
        <v>27</v>
      </c>
      <c r="G319" s="18">
        <v>20000</v>
      </c>
      <c r="H319" s="18">
        <v>3560</v>
      </c>
      <c r="I319" s="18">
        <f t="shared" si="9"/>
        <v>71200000</v>
      </c>
      <c r="J319" s="18"/>
      <c r="M319">
        <v>1</v>
      </c>
      <c r="N319" s="2">
        <v>42580</v>
      </c>
      <c r="O319" s="1" t="s">
        <v>440</v>
      </c>
      <c r="P319" s="1" t="s">
        <v>441</v>
      </c>
      <c r="Q319" s="1" t="s">
        <v>17</v>
      </c>
      <c r="R319" s="1" t="s">
        <v>16</v>
      </c>
      <c r="S319" s="18">
        <v>4500</v>
      </c>
      <c r="T319" s="18">
        <v>3490</v>
      </c>
      <c r="U319" s="18">
        <f t="shared" si="10"/>
        <v>15705000</v>
      </c>
    </row>
    <row r="320" spans="2:21">
      <c r="B320" s="2">
        <v>42555</v>
      </c>
      <c r="C320" s="10" t="s">
        <v>126</v>
      </c>
      <c r="D320" s="10" t="s">
        <v>127</v>
      </c>
      <c r="E320" s="14" t="s">
        <v>10</v>
      </c>
      <c r="F320" s="10" t="s">
        <v>27</v>
      </c>
      <c r="G320" s="18">
        <v>15000</v>
      </c>
      <c r="H320" s="18">
        <v>3560</v>
      </c>
      <c r="I320" s="18">
        <f t="shared" si="9"/>
        <v>53400000</v>
      </c>
      <c r="J320" s="18"/>
      <c r="M320">
        <v>1</v>
      </c>
      <c r="N320" s="2">
        <v>42580</v>
      </c>
      <c r="O320" s="1" t="s">
        <v>442</v>
      </c>
      <c r="P320" s="1" t="s">
        <v>443</v>
      </c>
      <c r="Q320" s="1" t="s">
        <v>17</v>
      </c>
      <c r="R320" s="1" t="s">
        <v>14</v>
      </c>
      <c r="S320" s="18">
        <v>7200</v>
      </c>
      <c r="T320" s="18">
        <v>4010</v>
      </c>
      <c r="U320" s="18">
        <f t="shared" si="10"/>
        <v>28872000</v>
      </c>
    </row>
    <row r="321" spans="2:21">
      <c r="B321" s="2">
        <v>42555</v>
      </c>
      <c r="C321" s="10" t="s">
        <v>128</v>
      </c>
      <c r="D321" s="10" t="s">
        <v>129</v>
      </c>
      <c r="E321" s="14" t="s">
        <v>10</v>
      </c>
      <c r="F321" s="10" t="s">
        <v>27</v>
      </c>
      <c r="G321" s="18">
        <v>5200</v>
      </c>
      <c r="H321" s="18">
        <v>3560</v>
      </c>
      <c r="I321" s="18">
        <f t="shared" si="9"/>
        <v>18512000</v>
      </c>
      <c r="J321" s="18"/>
      <c r="M321">
        <v>1</v>
      </c>
      <c r="N321" s="2">
        <v>42580</v>
      </c>
      <c r="O321" s="1" t="s">
        <v>450</v>
      </c>
      <c r="P321" s="1" t="s">
        <v>451</v>
      </c>
      <c r="Q321" s="1" t="s">
        <v>17</v>
      </c>
      <c r="R321" s="1" t="s">
        <v>14</v>
      </c>
      <c r="S321" s="18">
        <v>5000</v>
      </c>
      <c r="T321" s="18">
        <v>4010</v>
      </c>
      <c r="U321" s="18">
        <f t="shared" si="10"/>
        <v>20050000</v>
      </c>
    </row>
    <row r="322" spans="2:21">
      <c r="B322" s="6">
        <v>42555</v>
      </c>
      <c r="C322" s="3" t="s">
        <v>81</v>
      </c>
      <c r="D322" s="3" t="s">
        <v>82</v>
      </c>
      <c r="E322" s="7" t="s">
        <v>10</v>
      </c>
      <c r="F322" s="3" t="s">
        <v>16</v>
      </c>
      <c r="G322" s="18">
        <v>10600</v>
      </c>
      <c r="H322" s="18">
        <v>3530</v>
      </c>
      <c r="I322" s="18">
        <f t="shared" si="9"/>
        <v>37418000</v>
      </c>
      <c r="J322" s="8"/>
      <c r="M322">
        <v>2</v>
      </c>
      <c r="N322" s="2">
        <v>42552</v>
      </c>
      <c r="O322" s="3" t="s">
        <v>28</v>
      </c>
      <c r="P322" s="6" t="s">
        <v>29</v>
      </c>
      <c r="Q322" s="4" t="s">
        <v>12</v>
      </c>
      <c r="R322" s="1" t="s">
        <v>27</v>
      </c>
      <c r="S322" s="18">
        <v>9700</v>
      </c>
      <c r="T322" s="18">
        <v>3595</v>
      </c>
      <c r="U322" s="18">
        <f t="shared" si="10"/>
        <v>34871500</v>
      </c>
    </row>
    <row r="323" spans="2:21">
      <c r="B323" s="2">
        <v>42555</v>
      </c>
      <c r="C323" s="10" t="s">
        <v>130</v>
      </c>
      <c r="D323" s="10" t="s">
        <v>131</v>
      </c>
      <c r="E323" s="14" t="s">
        <v>10</v>
      </c>
      <c r="F323" s="10" t="s">
        <v>27</v>
      </c>
      <c r="G323" s="18">
        <v>10900</v>
      </c>
      <c r="H323" s="18">
        <v>3560</v>
      </c>
      <c r="I323" s="18">
        <f t="shared" si="9"/>
        <v>38804000</v>
      </c>
      <c r="J323" s="18"/>
      <c r="M323">
        <v>2</v>
      </c>
      <c r="N323" s="2">
        <v>42552</v>
      </c>
      <c r="O323" s="3" t="s">
        <v>28</v>
      </c>
      <c r="P323" s="6" t="s">
        <v>29</v>
      </c>
      <c r="Q323" s="4" t="s">
        <v>12</v>
      </c>
      <c r="R323" s="1" t="s">
        <v>14</v>
      </c>
      <c r="S323" s="18">
        <v>6000</v>
      </c>
      <c r="T323" s="18">
        <v>3650</v>
      </c>
      <c r="U323" s="18">
        <f t="shared" si="10"/>
        <v>21900000</v>
      </c>
    </row>
    <row r="324" spans="2:21">
      <c r="B324" s="6">
        <v>42555</v>
      </c>
      <c r="C324" s="3" t="s">
        <v>83</v>
      </c>
      <c r="D324" s="3" t="s">
        <v>84</v>
      </c>
      <c r="E324" s="7" t="s">
        <v>10</v>
      </c>
      <c r="F324" s="3" t="s">
        <v>27</v>
      </c>
      <c r="G324" s="18">
        <v>5000</v>
      </c>
      <c r="H324" s="18">
        <v>3595</v>
      </c>
      <c r="I324" s="18">
        <f t="shared" si="9"/>
        <v>17975000</v>
      </c>
      <c r="J324" s="8"/>
      <c r="M324">
        <v>2</v>
      </c>
      <c r="N324" s="6">
        <v>42555</v>
      </c>
      <c r="O324" s="3" t="s">
        <v>87</v>
      </c>
      <c r="P324" s="3" t="s">
        <v>88</v>
      </c>
      <c r="Q324" s="7" t="s">
        <v>12</v>
      </c>
      <c r="R324" s="3" t="s">
        <v>27</v>
      </c>
      <c r="S324" s="18">
        <v>15700</v>
      </c>
      <c r="T324" s="18">
        <v>3595</v>
      </c>
      <c r="U324" s="18">
        <f t="shared" si="10"/>
        <v>56441500</v>
      </c>
    </row>
    <row r="325" spans="2:21">
      <c r="B325" s="6">
        <v>42555</v>
      </c>
      <c r="C325" s="3" t="s">
        <v>83</v>
      </c>
      <c r="D325" s="3" t="s">
        <v>84</v>
      </c>
      <c r="E325" s="7" t="s">
        <v>10</v>
      </c>
      <c r="F325" s="3" t="s">
        <v>16</v>
      </c>
      <c r="G325" s="18">
        <v>17800</v>
      </c>
      <c r="H325" s="18">
        <v>3530</v>
      </c>
      <c r="I325" s="18">
        <f t="shared" si="9"/>
        <v>62834000</v>
      </c>
      <c r="J325" s="8"/>
      <c r="M325">
        <v>2</v>
      </c>
      <c r="N325" s="2">
        <v>42555</v>
      </c>
      <c r="O325" s="3" t="s">
        <v>40</v>
      </c>
      <c r="P325" s="3" t="s">
        <v>41</v>
      </c>
      <c r="Q325" s="4" t="s">
        <v>12</v>
      </c>
      <c r="R325" s="1" t="s">
        <v>27</v>
      </c>
      <c r="S325" s="18">
        <v>30000</v>
      </c>
      <c r="T325" s="18">
        <v>3595</v>
      </c>
      <c r="U325" s="18">
        <f t="shared" si="10"/>
        <v>107850000</v>
      </c>
    </row>
    <row r="326" spans="2:21">
      <c r="B326" s="2">
        <v>42555</v>
      </c>
      <c r="C326" s="10" t="s">
        <v>132</v>
      </c>
      <c r="D326" s="10" t="s">
        <v>133</v>
      </c>
      <c r="E326" s="14" t="s">
        <v>10</v>
      </c>
      <c r="F326" s="10" t="s">
        <v>27</v>
      </c>
      <c r="G326" s="18">
        <v>10000</v>
      </c>
      <c r="H326" s="18">
        <v>3560</v>
      </c>
      <c r="I326" s="18">
        <f t="shared" si="9"/>
        <v>35600000</v>
      </c>
      <c r="J326" s="18"/>
      <c r="M326">
        <v>2</v>
      </c>
      <c r="N326" s="6">
        <v>42555</v>
      </c>
      <c r="O326" s="3" t="s">
        <v>89</v>
      </c>
      <c r="P326" s="3" t="s">
        <v>90</v>
      </c>
      <c r="Q326" s="7" t="s">
        <v>12</v>
      </c>
      <c r="R326" s="3" t="s">
        <v>27</v>
      </c>
      <c r="S326" s="18">
        <v>9000</v>
      </c>
      <c r="T326" s="18">
        <v>3595</v>
      </c>
      <c r="U326" s="18">
        <f t="shared" si="10"/>
        <v>32355000</v>
      </c>
    </row>
    <row r="327" spans="2:21">
      <c r="B327" s="6">
        <v>42555</v>
      </c>
      <c r="C327" s="3" t="s">
        <v>85</v>
      </c>
      <c r="D327" s="3" t="s">
        <v>86</v>
      </c>
      <c r="E327" s="7" t="s">
        <v>10</v>
      </c>
      <c r="F327" s="3" t="s">
        <v>16</v>
      </c>
      <c r="G327" s="18">
        <v>20000</v>
      </c>
      <c r="H327" s="18">
        <v>3530</v>
      </c>
      <c r="I327" s="18">
        <f t="shared" si="9"/>
        <v>70600000</v>
      </c>
      <c r="J327" s="8"/>
      <c r="M327">
        <v>2</v>
      </c>
      <c r="N327" s="6">
        <v>42557</v>
      </c>
      <c r="O327" s="3" t="s">
        <v>44</v>
      </c>
      <c r="P327" s="3" t="s">
        <v>45</v>
      </c>
      <c r="Q327" s="7" t="s">
        <v>12</v>
      </c>
      <c r="R327" s="3" t="s">
        <v>27</v>
      </c>
      <c r="S327" s="18">
        <v>4700</v>
      </c>
      <c r="T327" s="18">
        <v>3595</v>
      </c>
      <c r="U327" s="18">
        <f t="shared" si="10"/>
        <v>16896500</v>
      </c>
    </row>
    <row r="328" spans="2:21">
      <c r="B328" s="6">
        <v>42555</v>
      </c>
      <c r="C328" s="3" t="s">
        <v>85</v>
      </c>
      <c r="D328" s="3" t="s">
        <v>86</v>
      </c>
      <c r="E328" s="7" t="s">
        <v>10</v>
      </c>
      <c r="F328" s="3" t="s">
        <v>14</v>
      </c>
      <c r="G328" s="18">
        <v>5000</v>
      </c>
      <c r="H328" s="18">
        <v>4065</v>
      </c>
      <c r="I328" s="18">
        <f t="shared" si="9"/>
        <v>20325000</v>
      </c>
      <c r="J328" s="8"/>
      <c r="M328">
        <v>2</v>
      </c>
      <c r="N328" s="6">
        <v>42557</v>
      </c>
      <c r="O328" s="3" t="s">
        <v>44</v>
      </c>
      <c r="P328" s="3" t="s">
        <v>45</v>
      </c>
      <c r="Q328" s="7" t="s">
        <v>12</v>
      </c>
      <c r="R328" s="3" t="s">
        <v>16</v>
      </c>
      <c r="S328" s="18">
        <v>6000</v>
      </c>
      <c r="T328" s="18">
        <v>3400</v>
      </c>
      <c r="U328" s="18">
        <f t="shared" si="10"/>
        <v>20400000</v>
      </c>
    </row>
    <row r="329" spans="2:21">
      <c r="B329" s="6">
        <v>42555</v>
      </c>
      <c r="C329" s="3" t="s">
        <v>87</v>
      </c>
      <c r="D329" s="3" t="s">
        <v>88</v>
      </c>
      <c r="E329" s="7" t="s">
        <v>12</v>
      </c>
      <c r="F329" s="3" t="s">
        <v>27</v>
      </c>
      <c r="G329" s="18">
        <v>15700</v>
      </c>
      <c r="H329" s="18">
        <v>3595</v>
      </c>
      <c r="I329" s="18">
        <f t="shared" si="9"/>
        <v>56441500</v>
      </c>
      <c r="J329" s="8"/>
      <c r="M329">
        <v>2</v>
      </c>
      <c r="N329" s="6">
        <v>42557</v>
      </c>
      <c r="O329" s="3" t="s">
        <v>44</v>
      </c>
      <c r="P329" s="3" t="s">
        <v>45</v>
      </c>
      <c r="Q329" s="7" t="s">
        <v>12</v>
      </c>
      <c r="R329" s="3" t="s">
        <v>14</v>
      </c>
      <c r="S329" s="18">
        <v>21000</v>
      </c>
      <c r="T329" s="18">
        <v>3650</v>
      </c>
      <c r="U329" s="18">
        <f t="shared" si="10"/>
        <v>76650000</v>
      </c>
    </row>
    <row r="330" spans="2:21">
      <c r="B330" s="2">
        <v>42555</v>
      </c>
      <c r="C330" s="3" t="s">
        <v>40</v>
      </c>
      <c r="D330" s="3" t="s">
        <v>41</v>
      </c>
      <c r="E330" s="4" t="s">
        <v>12</v>
      </c>
      <c r="F330" s="1" t="s">
        <v>27</v>
      </c>
      <c r="G330" s="18">
        <v>30000</v>
      </c>
      <c r="H330" s="18">
        <v>3595</v>
      </c>
      <c r="I330" s="18">
        <f t="shared" si="9"/>
        <v>107850000</v>
      </c>
      <c r="J330" s="5"/>
      <c r="M330">
        <v>2</v>
      </c>
      <c r="N330" s="6">
        <v>42558</v>
      </c>
      <c r="O330" s="3" t="s">
        <v>103</v>
      </c>
      <c r="P330" s="3" t="s">
        <v>104</v>
      </c>
      <c r="Q330" s="7" t="s">
        <v>12</v>
      </c>
      <c r="R330" s="3" t="s">
        <v>27</v>
      </c>
      <c r="S330" s="18">
        <v>30000</v>
      </c>
      <c r="T330" s="18">
        <v>3595</v>
      </c>
      <c r="U330" s="18">
        <f t="shared" si="10"/>
        <v>107850000</v>
      </c>
    </row>
    <row r="331" spans="2:21">
      <c r="B331" s="2">
        <v>42555</v>
      </c>
      <c r="C331" s="10" t="s">
        <v>134</v>
      </c>
      <c r="D331" s="10" t="s">
        <v>135</v>
      </c>
      <c r="E331" s="14" t="s">
        <v>13</v>
      </c>
      <c r="F331" s="10" t="s">
        <v>27</v>
      </c>
      <c r="G331" s="18">
        <v>15500</v>
      </c>
      <c r="H331" s="18">
        <v>3560</v>
      </c>
      <c r="I331" s="18">
        <f t="shared" si="9"/>
        <v>55180000</v>
      </c>
      <c r="J331" s="18"/>
      <c r="M331">
        <v>2</v>
      </c>
      <c r="N331" s="6">
        <v>42559</v>
      </c>
      <c r="O331" s="3" t="s">
        <v>63</v>
      </c>
      <c r="P331" s="3" t="s">
        <v>64</v>
      </c>
      <c r="Q331" s="7" t="s">
        <v>12</v>
      </c>
      <c r="R331" s="3" t="s">
        <v>65</v>
      </c>
      <c r="S331" s="18">
        <v>5000</v>
      </c>
      <c r="T331" s="18">
        <v>4100</v>
      </c>
      <c r="U331" s="18">
        <f t="shared" si="10"/>
        <v>20500000</v>
      </c>
    </row>
    <row r="332" spans="2:21">
      <c r="B332" s="6">
        <v>42555</v>
      </c>
      <c r="C332" s="3" t="s">
        <v>89</v>
      </c>
      <c r="D332" s="3" t="s">
        <v>90</v>
      </c>
      <c r="E332" s="7" t="s">
        <v>12</v>
      </c>
      <c r="F332" s="3" t="s">
        <v>27</v>
      </c>
      <c r="G332" s="18">
        <v>9000</v>
      </c>
      <c r="H332" s="18">
        <v>3595</v>
      </c>
      <c r="I332" s="18">
        <f t="shared" si="9"/>
        <v>32355000</v>
      </c>
      <c r="J332" s="8"/>
      <c r="M332">
        <v>2</v>
      </c>
      <c r="N332" s="6">
        <v>42559</v>
      </c>
      <c r="O332" s="3" t="s">
        <v>63</v>
      </c>
      <c r="P332" s="3" t="s">
        <v>64</v>
      </c>
      <c r="Q332" s="7" t="s">
        <v>12</v>
      </c>
      <c r="R332" s="3" t="s">
        <v>16</v>
      </c>
      <c r="S332" s="18">
        <v>5000</v>
      </c>
      <c r="T332" s="18">
        <v>3400</v>
      </c>
      <c r="U332" s="18">
        <f t="shared" si="10"/>
        <v>17000000</v>
      </c>
    </row>
    <row r="333" spans="2:21">
      <c r="B333" s="6">
        <v>42555</v>
      </c>
      <c r="C333" s="3" t="s">
        <v>91</v>
      </c>
      <c r="D333" s="3" t="s">
        <v>92</v>
      </c>
      <c r="E333" s="7" t="s">
        <v>18</v>
      </c>
      <c r="F333" s="3" t="s">
        <v>27</v>
      </c>
      <c r="G333" s="18">
        <v>12500</v>
      </c>
      <c r="H333" s="18">
        <v>3595</v>
      </c>
      <c r="I333" s="18">
        <f t="shared" si="9"/>
        <v>44937500</v>
      </c>
      <c r="J333" s="8"/>
      <c r="M333">
        <v>2</v>
      </c>
      <c r="N333" s="6">
        <v>42559</v>
      </c>
      <c r="O333" s="3" t="s">
        <v>63</v>
      </c>
      <c r="P333" s="3" t="s">
        <v>64</v>
      </c>
      <c r="Q333" s="7" t="s">
        <v>12</v>
      </c>
      <c r="R333" s="3" t="s">
        <v>14</v>
      </c>
      <c r="S333" s="18">
        <v>5300</v>
      </c>
      <c r="T333" s="18">
        <v>3650</v>
      </c>
      <c r="U333" s="18">
        <f t="shared" si="10"/>
        <v>19345000</v>
      </c>
    </row>
    <row r="334" spans="2:21">
      <c r="B334" s="6">
        <v>42555</v>
      </c>
      <c r="C334" s="3" t="s">
        <v>91</v>
      </c>
      <c r="D334" s="3" t="s">
        <v>92</v>
      </c>
      <c r="E334" s="7" t="s">
        <v>18</v>
      </c>
      <c r="F334" s="3" t="s">
        <v>16</v>
      </c>
      <c r="G334" s="18">
        <v>11500</v>
      </c>
      <c r="H334" s="18">
        <v>3530</v>
      </c>
      <c r="I334" s="18">
        <f t="shared" si="9"/>
        <v>40595000</v>
      </c>
      <c r="J334" s="8"/>
      <c r="M334">
        <v>2</v>
      </c>
      <c r="N334" s="6">
        <v>42559</v>
      </c>
      <c r="O334" s="3" t="s">
        <v>107</v>
      </c>
      <c r="P334" s="3" t="s">
        <v>108</v>
      </c>
      <c r="Q334" s="7" t="s">
        <v>12</v>
      </c>
      <c r="R334" s="3" t="s">
        <v>27</v>
      </c>
      <c r="S334" s="18">
        <v>7400</v>
      </c>
      <c r="T334" s="18">
        <v>3595</v>
      </c>
      <c r="U334" s="18">
        <f t="shared" si="10"/>
        <v>26603000</v>
      </c>
    </row>
    <row r="335" spans="2:21">
      <c r="B335" s="6">
        <v>42556</v>
      </c>
      <c r="C335" s="3" t="s">
        <v>52</v>
      </c>
      <c r="D335" s="3" t="s">
        <v>53</v>
      </c>
      <c r="E335" s="7" t="s">
        <v>17</v>
      </c>
      <c r="F335" s="3" t="s">
        <v>14</v>
      </c>
      <c r="G335" s="18">
        <v>11500</v>
      </c>
      <c r="H335" s="18">
        <v>3650</v>
      </c>
      <c r="I335" s="18">
        <f t="shared" si="9"/>
        <v>41975000</v>
      </c>
      <c r="J335" s="8"/>
      <c r="M335">
        <v>2</v>
      </c>
      <c r="N335" s="6">
        <v>42559</v>
      </c>
      <c r="O335" s="3" t="s">
        <v>107</v>
      </c>
      <c r="P335" s="3" t="s">
        <v>108</v>
      </c>
      <c r="Q335" s="7" t="s">
        <v>12</v>
      </c>
      <c r="R335" s="3" t="s">
        <v>16</v>
      </c>
      <c r="S335" s="18">
        <v>16600</v>
      </c>
      <c r="T335" s="18">
        <v>3530</v>
      </c>
      <c r="U335" s="18">
        <f t="shared" si="10"/>
        <v>58598000</v>
      </c>
    </row>
    <row r="336" spans="2:21">
      <c r="B336" s="6">
        <v>42556</v>
      </c>
      <c r="C336" s="3" t="s">
        <v>54</v>
      </c>
      <c r="D336" s="3" t="s">
        <v>55</v>
      </c>
      <c r="E336" s="7" t="s">
        <v>17</v>
      </c>
      <c r="F336" s="3" t="s">
        <v>14</v>
      </c>
      <c r="G336" s="18">
        <v>5200</v>
      </c>
      <c r="H336" s="18">
        <v>3650</v>
      </c>
      <c r="I336" s="18">
        <f t="shared" si="9"/>
        <v>18980000</v>
      </c>
      <c r="J336" s="8"/>
      <c r="M336">
        <v>2</v>
      </c>
      <c r="N336" s="2">
        <v>42562</v>
      </c>
      <c r="O336" s="1" t="s">
        <v>164</v>
      </c>
      <c r="P336" s="1" t="s">
        <v>165</v>
      </c>
      <c r="Q336" s="1" t="s">
        <v>12</v>
      </c>
      <c r="R336" s="1" t="s">
        <v>16</v>
      </c>
      <c r="S336" s="18">
        <v>11000</v>
      </c>
      <c r="T336" s="18">
        <v>3400</v>
      </c>
      <c r="U336" s="18">
        <f t="shared" si="10"/>
        <v>37400000</v>
      </c>
    </row>
    <row r="337" spans="2:21">
      <c r="B337" s="6">
        <v>42556</v>
      </c>
      <c r="C337" s="3" t="s">
        <v>48</v>
      </c>
      <c r="D337" s="3" t="s">
        <v>49</v>
      </c>
      <c r="E337" s="7" t="s">
        <v>11</v>
      </c>
      <c r="F337" s="3" t="s">
        <v>27</v>
      </c>
      <c r="G337" s="18">
        <v>15000</v>
      </c>
      <c r="H337" s="18">
        <v>3990</v>
      </c>
      <c r="I337" s="18">
        <f t="shared" si="9"/>
        <v>59850000</v>
      </c>
      <c r="J337" s="8"/>
      <c r="M337">
        <v>2</v>
      </c>
      <c r="N337" s="2">
        <v>42562</v>
      </c>
      <c r="O337" s="1" t="s">
        <v>164</v>
      </c>
      <c r="P337" s="1" t="s">
        <v>165</v>
      </c>
      <c r="Q337" s="1" t="s">
        <v>12</v>
      </c>
      <c r="R337" s="1" t="s">
        <v>76</v>
      </c>
      <c r="S337" s="18">
        <v>4700</v>
      </c>
      <c r="T337" s="18">
        <v>4350</v>
      </c>
      <c r="U337" s="18">
        <f t="shared" si="10"/>
        <v>20445000</v>
      </c>
    </row>
    <row r="338" spans="2:21">
      <c r="B338" s="6">
        <v>42556</v>
      </c>
      <c r="C338" s="3" t="s">
        <v>50</v>
      </c>
      <c r="D338" s="3" t="s">
        <v>51</v>
      </c>
      <c r="E338" s="7" t="s">
        <v>18</v>
      </c>
      <c r="F338" s="3" t="s">
        <v>14</v>
      </c>
      <c r="G338" s="18">
        <v>10000</v>
      </c>
      <c r="H338" s="18">
        <v>3650</v>
      </c>
      <c r="I338" s="18">
        <f t="shared" si="9"/>
        <v>36500000</v>
      </c>
      <c r="J338" s="8"/>
      <c r="M338">
        <v>2</v>
      </c>
      <c r="N338" s="2">
        <v>42562</v>
      </c>
      <c r="O338" s="1" t="s">
        <v>205</v>
      </c>
      <c r="P338" s="1" t="s">
        <v>206</v>
      </c>
      <c r="Q338" s="1" t="s">
        <v>12</v>
      </c>
      <c r="R338" s="1" t="s">
        <v>27</v>
      </c>
      <c r="S338" s="18">
        <v>9000</v>
      </c>
      <c r="T338" s="18">
        <v>3595</v>
      </c>
      <c r="U338" s="18">
        <f t="shared" si="10"/>
        <v>32355000</v>
      </c>
    </row>
    <row r="339" spans="2:21">
      <c r="B339" s="6">
        <v>42558</v>
      </c>
      <c r="C339" s="3" t="s">
        <v>93</v>
      </c>
      <c r="D339" s="3" t="s">
        <v>94</v>
      </c>
      <c r="E339" s="7" t="s">
        <v>13</v>
      </c>
      <c r="F339" s="3" t="s">
        <v>16</v>
      </c>
      <c r="G339" s="18">
        <v>30000</v>
      </c>
      <c r="H339" s="18">
        <v>3530</v>
      </c>
      <c r="I339" s="18">
        <f t="shared" si="9"/>
        <v>105900000</v>
      </c>
      <c r="J339" s="8"/>
      <c r="M339">
        <v>2</v>
      </c>
      <c r="N339" s="2">
        <v>42563</v>
      </c>
      <c r="O339" s="1" t="s">
        <v>211</v>
      </c>
      <c r="P339" s="1" t="s">
        <v>212</v>
      </c>
      <c r="Q339" s="1" t="s">
        <v>12</v>
      </c>
      <c r="R339" s="1" t="s">
        <v>27</v>
      </c>
      <c r="S339" s="18">
        <v>5000</v>
      </c>
      <c r="T339" s="18">
        <v>3595</v>
      </c>
      <c r="U339" s="18">
        <f t="shared" si="10"/>
        <v>17975000</v>
      </c>
    </row>
    <row r="340" spans="2:21">
      <c r="B340" s="2">
        <v>42556</v>
      </c>
      <c r="C340" s="10" t="s">
        <v>136</v>
      </c>
      <c r="D340" s="10" t="s">
        <v>137</v>
      </c>
      <c r="E340" s="14" t="s">
        <v>13</v>
      </c>
      <c r="F340" s="10" t="s">
        <v>27</v>
      </c>
      <c r="G340" s="18">
        <v>19900</v>
      </c>
      <c r="H340" s="18">
        <v>3560</v>
      </c>
      <c r="I340" s="18">
        <f t="shared" si="9"/>
        <v>70844000</v>
      </c>
      <c r="J340" s="18"/>
      <c r="M340">
        <v>2</v>
      </c>
      <c r="N340" s="2">
        <v>42563</v>
      </c>
      <c r="O340" s="1" t="s">
        <v>211</v>
      </c>
      <c r="P340" s="1" t="s">
        <v>212</v>
      </c>
      <c r="Q340" s="1" t="s">
        <v>12</v>
      </c>
      <c r="R340" s="1" t="s">
        <v>16</v>
      </c>
      <c r="S340" s="18">
        <v>4000</v>
      </c>
      <c r="T340" s="18">
        <v>3530</v>
      </c>
      <c r="U340" s="18">
        <f t="shared" si="10"/>
        <v>14120000</v>
      </c>
    </row>
    <row r="341" spans="2:21">
      <c r="B341" s="6">
        <v>42557</v>
      </c>
      <c r="C341" s="3" t="s">
        <v>95</v>
      </c>
      <c r="D341" s="3" t="s">
        <v>96</v>
      </c>
      <c r="E341" s="7" t="s">
        <v>13</v>
      </c>
      <c r="F341" s="3" t="s">
        <v>16</v>
      </c>
      <c r="G341" s="18">
        <v>15000</v>
      </c>
      <c r="H341" s="18">
        <v>3530</v>
      </c>
      <c r="I341" s="18">
        <f t="shared" si="9"/>
        <v>52950000</v>
      </c>
      <c r="J341" s="8"/>
      <c r="M341">
        <v>2</v>
      </c>
      <c r="N341" s="2">
        <v>42563</v>
      </c>
      <c r="O341" s="1" t="s">
        <v>177</v>
      </c>
      <c r="P341" s="1" t="s">
        <v>178</v>
      </c>
      <c r="Q341" s="1" t="s">
        <v>12</v>
      </c>
      <c r="R341" s="1" t="s">
        <v>27</v>
      </c>
      <c r="S341" s="18">
        <v>10000</v>
      </c>
      <c r="T341" s="18">
        <v>3595</v>
      </c>
      <c r="U341" s="18">
        <f t="shared" si="10"/>
        <v>35950000</v>
      </c>
    </row>
    <row r="342" spans="2:21">
      <c r="B342" s="2">
        <v>42557</v>
      </c>
      <c r="C342" s="3" t="s">
        <v>38</v>
      </c>
      <c r="D342" s="3" t="s">
        <v>39</v>
      </c>
      <c r="E342" s="4" t="s">
        <v>10</v>
      </c>
      <c r="F342" s="1" t="s">
        <v>27</v>
      </c>
      <c r="G342" s="18">
        <v>25000</v>
      </c>
      <c r="H342" s="18">
        <v>3595</v>
      </c>
      <c r="I342" s="18">
        <f t="shared" si="9"/>
        <v>89875000</v>
      </c>
      <c r="J342" s="5"/>
      <c r="M342">
        <v>2</v>
      </c>
      <c r="N342" s="2">
        <v>42564</v>
      </c>
      <c r="O342" s="1" t="s">
        <v>182</v>
      </c>
      <c r="P342" s="1" t="s">
        <v>183</v>
      </c>
      <c r="Q342" s="1" t="s">
        <v>12</v>
      </c>
      <c r="R342" s="1" t="s">
        <v>16</v>
      </c>
      <c r="S342" s="18">
        <v>10300</v>
      </c>
      <c r="T342" s="18">
        <v>3580</v>
      </c>
      <c r="U342" s="18">
        <f t="shared" si="10"/>
        <v>36874000</v>
      </c>
    </row>
    <row r="343" spans="2:21">
      <c r="B343" s="2">
        <v>42557</v>
      </c>
      <c r="C343" s="3" t="s">
        <v>38</v>
      </c>
      <c r="D343" s="3" t="s">
        <v>39</v>
      </c>
      <c r="E343" s="4" t="s">
        <v>10</v>
      </c>
      <c r="F343" s="1" t="s">
        <v>16</v>
      </c>
      <c r="G343" s="18">
        <v>10000</v>
      </c>
      <c r="H343" s="18">
        <v>3530</v>
      </c>
      <c r="I343" s="18">
        <f t="shared" si="9"/>
        <v>35300000</v>
      </c>
      <c r="J343" s="5"/>
      <c r="M343">
        <v>2</v>
      </c>
      <c r="N343" s="2">
        <v>42564</v>
      </c>
      <c r="O343" s="1" t="s">
        <v>182</v>
      </c>
      <c r="P343" s="1" t="s">
        <v>183</v>
      </c>
      <c r="Q343" s="1" t="s">
        <v>12</v>
      </c>
      <c r="R343" s="1" t="s">
        <v>14</v>
      </c>
      <c r="S343" s="18">
        <v>5000</v>
      </c>
      <c r="T343" s="18">
        <v>3950</v>
      </c>
      <c r="U343" s="18">
        <f t="shared" si="10"/>
        <v>19750000</v>
      </c>
    </row>
    <row r="344" spans="2:21">
      <c r="B344" s="2">
        <v>42557</v>
      </c>
      <c r="C344" s="1" t="s">
        <v>138</v>
      </c>
      <c r="D344" s="1" t="s">
        <v>139</v>
      </c>
      <c r="E344" s="1" t="s">
        <v>10</v>
      </c>
      <c r="F344" s="1" t="s">
        <v>27</v>
      </c>
      <c r="G344" s="18">
        <v>10000</v>
      </c>
      <c r="H344" s="18">
        <v>3560</v>
      </c>
      <c r="I344" s="18">
        <f t="shared" si="9"/>
        <v>35600000</v>
      </c>
      <c r="J344" s="18"/>
      <c r="M344">
        <v>2</v>
      </c>
      <c r="N344" s="2">
        <v>42565</v>
      </c>
      <c r="O344" s="1" t="s">
        <v>184</v>
      </c>
      <c r="P344" s="1" t="s">
        <v>185</v>
      </c>
      <c r="Q344" s="1" t="s">
        <v>12</v>
      </c>
      <c r="R344" s="1" t="s">
        <v>27</v>
      </c>
      <c r="S344" s="18">
        <v>30000</v>
      </c>
      <c r="T344" s="18">
        <v>3655</v>
      </c>
      <c r="U344" s="18">
        <f t="shared" si="10"/>
        <v>109650000</v>
      </c>
    </row>
    <row r="345" spans="2:21">
      <c r="B345" s="6">
        <v>42557</v>
      </c>
      <c r="C345" s="3" t="s">
        <v>97</v>
      </c>
      <c r="D345" s="3" t="s">
        <v>98</v>
      </c>
      <c r="E345" s="7" t="s">
        <v>10</v>
      </c>
      <c r="F345" s="3" t="s">
        <v>16</v>
      </c>
      <c r="G345" s="18">
        <v>15000</v>
      </c>
      <c r="H345" s="18">
        <v>3530</v>
      </c>
      <c r="I345" s="18">
        <f t="shared" si="9"/>
        <v>52950000</v>
      </c>
      <c r="J345" s="8"/>
      <c r="M345">
        <v>2</v>
      </c>
      <c r="N345" s="2">
        <v>42569</v>
      </c>
      <c r="O345" s="1" t="s">
        <v>290</v>
      </c>
      <c r="P345" s="1" t="s">
        <v>291</v>
      </c>
      <c r="Q345" s="1" t="s">
        <v>12</v>
      </c>
      <c r="R345" s="1" t="s">
        <v>27</v>
      </c>
      <c r="S345" s="18">
        <v>5000</v>
      </c>
      <c r="T345" s="18">
        <v>3695</v>
      </c>
      <c r="U345" s="18">
        <f t="shared" si="10"/>
        <v>18475000</v>
      </c>
    </row>
    <row r="346" spans="2:21">
      <c r="B346" s="2">
        <v>42557</v>
      </c>
      <c r="C346" s="1" t="s">
        <v>140</v>
      </c>
      <c r="D346" s="1" t="s">
        <v>141</v>
      </c>
      <c r="E346" s="1" t="s">
        <v>10</v>
      </c>
      <c r="F346" s="1" t="s">
        <v>27</v>
      </c>
      <c r="G346" s="18">
        <v>10800</v>
      </c>
      <c r="H346" s="18">
        <v>3560</v>
      </c>
      <c r="I346" s="18">
        <f t="shared" si="9"/>
        <v>38448000</v>
      </c>
      <c r="J346" s="18"/>
      <c r="M346">
        <v>2</v>
      </c>
      <c r="N346" s="2">
        <v>42569</v>
      </c>
      <c r="O346" s="1" t="s">
        <v>290</v>
      </c>
      <c r="P346" s="1" t="s">
        <v>291</v>
      </c>
      <c r="Q346" s="1" t="s">
        <v>12</v>
      </c>
      <c r="R346" s="1" t="s">
        <v>16</v>
      </c>
      <c r="S346" s="18">
        <v>6000</v>
      </c>
      <c r="T346" s="18">
        <v>3590</v>
      </c>
      <c r="U346" s="18">
        <f t="shared" si="10"/>
        <v>21540000</v>
      </c>
    </row>
    <row r="347" spans="2:21">
      <c r="B347" s="2">
        <v>42557</v>
      </c>
      <c r="C347" s="1" t="s">
        <v>142</v>
      </c>
      <c r="D347" s="1" t="s">
        <v>143</v>
      </c>
      <c r="E347" s="1" t="s">
        <v>10</v>
      </c>
      <c r="F347" s="1" t="s">
        <v>27</v>
      </c>
      <c r="G347" s="18">
        <v>11000</v>
      </c>
      <c r="H347" s="18">
        <v>3560</v>
      </c>
      <c r="I347" s="18">
        <f t="shared" si="9"/>
        <v>39160000</v>
      </c>
      <c r="J347" s="18"/>
      <c r="M347">
        <v>2</v>
      </c>
      <c r="N347" s="2">
        <v>42569</v>
      </c>
      <c r="O347" s="1" t="s">
        <v>290</v>
      </c>
      <c r="P347" s="1" t="s">
        <v>291</v>
      </c>
      <c r="Q347" s="1" t="s">
        <v>12</v>
      </c>
      <c r="R347" s="1" t="s">
        <v>14</v>
      </c>
      <c r="S347" s="18">
        <v>4700</v>
      </c>
      <c r="T347" s="18">
        <v>4010</v>
      </c>
      <c r="U347" s="18">
        <f t="shared" si="10"/>
        <v>18847000</v>
      </c>
    </row>
    <row r="348" spans="2:21">
      <c r="B348" s="6">
        <v>42557</v>
      </c>
      <c r="C348" s="3" t="s">
        <v>99</v>
      </c>
      <c r="D348" s="3" t="s">
        <v>100</v>
      </c>
      <c r="E348" s="7" t="s">
        <v>10</v>
      </c>
      <c r="F348" s="3" t="s">
        <v>27</v>
      </c>
      <c r="G348" s="18">
        <v>5800</v>
      </c>
      <c r="H348" s="18">
        <v>3595</v>
      </c>
      <c r="I348" s="18">
        <f t="shared" si="9"/>
        <v>20851000</v>
      </c>
      <c r="J348" s="9"/>
      <c r="M348">
        <v>2</v>
      </c>
      <c r="N348" s="2">
        <v>42566</v>
      </c>
      <c r="O348" s="1" t="s">
        <v>292</v>
      </c>
      <c r="P348" s="1" t="s">
        <v>293</v>
      </c>
      <c r="Q348" s="1" t="s">
        <v>12</v>
      </c>
      <c r="R348" s="1" t="s">
        <v>27</v>
      </c>
      <c r="S348" s="18">
        <v>10000</v>
      </c>
      <c r="T348" s="18">
        <v>3695</v>
      </c>
      <c r="U348" s="18">
        <f t="shared" si="10"/>
        <v>36950000</v>
      </c>
    </row>
    <row r="349" spans="2:21">
      <c r="B349" s="6">
        <v>42557</v>
      </c>
      <c r="C349" s="3" t="s">
        <v>99</v>
      </c>
      <c r="D349" s="3" t="s">
        <v>100</v>
      </c>
      <c r="E349" s="7" t="s">
        <v>10</v>
      </c>
      <c r="F349" s="3" t="s">
        <v>16</v>
      </c>
      <c r="G349" s="18">
        <v>11900</v>
      </c>
      <c r="H349" s="18">
        <v>3530</v>
      </c>
      <c r="I349" s="18">
        <f t="shared" si="9"/>
        <v>42007000</v>
      </c>
      <c r="J349" s="8"/>
      <c r="M349">
        <v>2</v>
      </c>
      <c r="N349" s="2">
        <v>42566</v>
      </c>
      <c r="O349" s="1" t="s">
        <v>292</v>
      </c>
      <c r="P349" s="1" t="s">
        <v>293</v>
      </c>
      <c r="Q349" s="1" t="s">
        <v>12</v>
      </c>
      <c r="R349" s="1" t="s">
        <v>76</v>
      </c>
      <c r="S349" s="18">
        <v>5300</v>
      </c>
      <c r="T349" s="18">
        <v>4665</v>
      </c>
      <c r="U349" s="18">
        <f t="shared" si="10"/>
        <v>24724500</v>
      </c>
    </row>
    <row r="350" spans="2:21">
      <c r="B350" s="6">
        <v>42557</v>
      </c>
      <c r="C350" s="3" t="s">
        <v>99</v>
      </c>
      <c r="D350" s="3" t="s">
        <v>100</v>
      </c>
      <c r="E350" s="7" t="s">
        <v>10</v>
      </c>
      <c r="F350" s="10" t="s">
        <v>14</v>
      </c>
      <c r="G350" s="19">
        <v>5000</v>
      </c>
      <c r="H350" s="19">
        <v>4085</v>
      </c>
      <c r="I350" s="19">
        <f t="shared" si="9"/>
        <v>20425000</v>
      </c>
      <c r="J350" s="11"/>
      <c r="M350">
        <v>2</v>
      </c>
      <c r="N350" s="2">
        <v>42570</v>
      </c>
      <c r="O350" s="1" t="s">
        <v>294</v>
      </c>
      <c r="P350" s="1" t="s">
        <v>295</v>
      </c>
      <c r="Q350" s="1" t="s">
        <v>12</v>
      </c>
      <c r="R350" s="1" t="s">
        <v>27</v>
      </c>
      <c r="S350" s="18">
        <v>30000</v>
      </c>
      <c r="T350" s="18">
        <v>3695</v>
      </c>
      <c r="U350" s="18">
        <f t="shared" si="10"/>
        <v>110850000</v>
      </c>
    </row>
    <row r="351" spans="2:21">
      <c r="B351" s="6">
        <v>42557</v>
      </c>
      <c r="C351" s="3" t="s">
        <v>44</v>
      </c>
      <c r="D351" s="3" t="s">
        <v>45</v>
      </c>
      <c r="E351" s="7" t="s">
        <v>12</v>
      </c>
      <c r="F351" s="3" t="s">
        <v>27</v>
      </c>
      <c r="G351" s="18">
        <v>4700</v>
      </c>
      <c r="H351" s="18">
        <v>3595</v>
      </c>
      <c r="I351" s="18">
        <f t="shared" si="9"/>
        <v>16896500</v>
      </c>
      <c r="J351" s="8"/>
      <c r="M351">
        <v>2</v>
      </c>
      <c r="N351" s="2">
        <v>42570</v>
      </c>
      <c r="O351" s="1" t="s">
        <v>296</v>
      </c>
      <c r="P351" s="1" t="s">
        <v>297</v>
      </c>
      <c r="Q351" s="1" t="s">
        <v>12</v>
      </c>
      <c r="R351" s="1" t="s">
        <v>27</v>
      </c>
      <c r="S351" s="18">
        <v>12300</v>
      </c>
      <c r="T351" s="18">
        <v>3695</v>
      </c>
      <c r="U351" s="18">
        <f t="shared" si="10"/>
        <v>45448500</v>
      </c>
    </row>
    <row r="352" spans="2:21">
      <c r="B352" s="6">
        <v>42557</v>
      </c>
      <c r="C352" s="3" t="s">
        <v>44</v>
      </c>
      <c r="D352" s="3" t="s">
        <v>45</v>
      </c>
      <c r="E352" s="7" t="s">
        <v>12</v>
      </c>
      <c r="F352" s="3" t="s">
        <v>16</v>
      </c>
      <c r="G352" s="18">
        <v>6000</v>
      </c>
      <c r="H352" s="18">
        <v>3400</v>
      </c>
      <c r="I352" s="18">
        <f t="shared" si="9"/>
        <v>20400000</v>
      </c>
      <c r="J352" s="8"/>
      <c r="M352">
        <v>2</v>
      </c>
      <c r="N352" s="2">
        <v>42571</v>
      </c>
      <c r="O352" s="1" t="s">
        <v>304</v>
      </c>
      <c r="P352" s="1" t="s">
        <v>305</v>
      </c>
      <c r="Q352" s="1" t="s">
        <v>12</v>
      </c>
      <c r="R352" s="1" t="s">
        <v>27</v>
      </c>
      <c r="S352" s="18">
        <v>9000</v>
      </c>
      <c r="T352" s="18">
        <v>3695</v>
      </c>
      <c r="U352" s="18">
        <f t="shared" si="10"/>
        <v>33255000</v>
      </c>
    </row>
    <row r="353" spans="2:21">
      <c r="B353" s="6">
        <v>42557</v>
      </c>
      <c r="C353" s="3" t="s">
        <v>44</v>
      </c>
      <c r="D353" s="3" t="s">
        <v>45</v>
      </c>
      <c r="E353" s="7" t="s">
        <v>12</v>
      </c>
      <c r="F353" s="3" t="s">
        <v>14</v>
      </c>
      <c r="G353" s="18">
        <v>21000</v>
      </c>
      <c r="H353" s="18">
        <v>3650</v>
      </c>
      <c r="I353" s="18">
        <f t="shared" si="9"/>
        <v>76650000</v>
      </c>
      <c r="J353" s="8"/>
      <c r="M353">
        <v>2</v>
      </c>
      <c r="N353" s="2">
        <v>42571</v>
      </c>
      <c r="O353" s="1" t="s">
        <v>306</v>
      </c>
      <c r="P353" s="1" t="s">
        <v>307</v>
      </c>
      <c r="Q353" s="1" t="s">
        <v>12</v>
      </c>
      <c r="R353" s="1" t="s">
        <v>27</v>
      </c>
      <c r="S353" s="18">
        <v>5000</v>
      </c>
      <c r="T353" s="18">
        <v>3695</v>
      </c>
      <c r="U353" s="18">
        <f t="shared" si="10"/>
        <v>18475000</v>
      </c>
    </row>
    <row r="354" spans="2:21">
      <c r="B354" s="2">
        <v>42557</v>
      </c>
      <c r="C354" s="1" t="s">
        <v>144</v>
      </c>
      <c r="D354" s="1" t="s">
        <v>145</v>
      </c>
      <c r="E354" s="1" t="s">
        <v>13</v>
      </c>
      <c r="F354" s="1" t="s">
        <v>27</v>
      </c>
      <c r="G354" s="18">
        <v>24000</v>
      </c>
      <c r="H354" s="18">
        <v>3560</v>
      </c>
      <c r="I354" s="18">
        <f t="shared" si="9"/>
        <v>85440000</v>
      </c>
      <c r="J354" s="18"/>
      <c r="M354">
        <v>2</v>
      </c>
      <c r="N354" s="2">
        <v>42571</v>
      </c>
      <c r="O354" s="1" t="s">
        <v>306</v>
      </c>
      <c r="P354" s="1" t="s">
        <v>307</v>
      </c>
      <c r="Q354" s="1" t="s">
        <v>12</v>
      </c>
      <c r="R354" s="1" t="s">
        <v>16</v>
      </c>
      <c r="S354" s="18">
        <v>5300</v>
      </c>
      <c r="T354" s="18">
        <v>3490</v>
      </c>
      <c r="U354" s="18">
        <f t="shared" si="10"/>
        <v>18497000</v>
      </c>
    </row>
    <row r="355" spans="2:21">
      <c r="B355" s="2">
        <v>42558</v>
      </c>
      <c r="C355" s="1" t="s">
        <v>146</v>
      </c>
      <c r="D355" s="1" t="s">
        <v>147</v>
      </c>
      <c r="E355" s="1" t="s">
        <v>13</v>
      </c>
      <c r="F355" s="1" t="s">
        <v>27</v>
      </c>
      <c r="G355" s="18">
        <v>5000</v>
      </c>
      <c r="H355" s="18">
        <v>3560</v>
      </c>
      <c r="I355" s="18">
        <f t="shared" si="9"/>
        <v>17800000</v>
      </c>
      <c r="J355" s="18"/>
      <c r="M355">
        <v>2</v>
      </c>
      <c r="N355" s="2">
        <v>42571</v>
      </c>
      <c r="O355" s="1" t="s">
        <v>306</v>
      </c>
      <c r="P355" s="1" t="s">
        <v>307</v>
      </c>
      <c r="Q355" s="1" t="s">
        <v>12</v>
      </c>
      <c r="R355" s="1" t="s">
        <v>14</v>
      </c>
      <c r="S355" s="18">
        <v>5000</v>
      </c>
      <c r="T355" s="18">
        <v>4010</v>
      </c>
      <c r="U355" s="18">
        <f t="shared" si="10"/>
        <v>20050000</v>
      </c>
    </row>
    <row r="356" spans="2:21">
      <c r="B356" s="6">
        <v>42558</v>
      </c>
      <c r="C356" s="3" t="s">
        <v>101</v>
      </c>
      <c r="D356" s="3" t="s">
        <v>102</v>
      </c>
      <c r="E356" s="7" t="s">
        <v>13</v>
      </c>
      <c r="F356" s="3" t="s">
        <v>16</v>
      </c>
      <c r="G356" s="18">
        <v>29900</v>
      </c>
      <c r="H356" s="18">
        <v>3530</v>
      </c>
      <c r="I356" s="20">
        <f t="shared" si="9"/>
        <v>105547000</v>
      </c>
      <c r="J356" s="8"/>
      <c r="M356">
        <v>2</v>
      </c>
      <c r="N356" s="2">
        <v>42572</v>
      </c>
      <c r="O356" s="1" t="s">
        <v>316</v>
      </c>
      <c r="P356" s="1" t="s">
        <v>317</v>
      </c>
      <c r="Q356" s="1" t="s">
        <v>12</v>
      </c>
      <c r="R356" s="1" t="s">
        <v>27</v>
      </c>
      <c r="S356" s="18">
        <v>8800</v>
      </c>
      <c r="T356" s="18">
        <v>3695</v>
      </c>
      <c r="U356" s="18">
        <f t="shared" si="10"/>
        <v>32516000</v>
      </c>
    </row>
    <row r="357" spans="2:21">
      <c r="B357" s="6">
        <v>42558</v>
      </c>
      <c r="C357" s="3" t="s">
        <v>103</v>
      </c>
      <c r="D357" s="3" t="s">
        <v>104</v>
      </c>
      <c r="E357" s="7" t="s">
        <v>12</v>
      </c>
      <c r="F357" s="3" t="s">
        <v>27</v>
      </c>
      <c r="G357" s="18">
        <v>30000</v>
      </c>
      <c r="H357" s="18">
        <v>3595</v>
      </c>
      <c r="I357" s="18">
        <f t="shared" si="9"/>
        <v>107850000</v>
      </c>
      <c r="J357" s="8"/>
      <c r="M357">
        <v>2</v>
      </c>
      <c r="N357" s="2">
        <v>42572</v>
      </c>
      <c r="O357" s="1" t="s">
        <v>316</v>
      </c>
      <c r="P357" s="1" t="s">
        <v>317</v>
      </c>
      <c r="Q357" s="1" t="s">
        <v>12</v>
      </c>
      <c r="R357" s="1" t="s">
        <v>16</v>
      </c>
      <c r="S357" s="18">
        <v>5000</v>
      </c>
      <c r="T357" s="18">
        <v>3490</v>
      </c>
      <c r="U357" s="18">
        <f t="shared" si="10"/>
        <v>17450000</v>
      </c>
    </row>
    <row r="358" spans="2:21">
      <c r="B358" s="2">
        <v>42529</v>
      </c>
      <c r="C358" s="1" t="s">
        <v>148</v>
      </c>
      <c r="D358" s="1" t="s">
        <v>149</v>
      </c>
      <c r="E358" s="1" t="s">
        <v>10</v>
      </c>
      <c r="F358" s="1" t="s">
        <v>27</v>
      </c>
      <c r="G358" s="18">
        <v>30000</v>
      </c>
      <c r="H358" s="18">
        <v>3560</v>
      </c>
      <c r="I358" s="18">
        <f t="shared" si="9"/>
        <v>106800000</v>
      </c>
      <c r="J358" s="18"/>
      <c r="M358">
        <v>2</v>
      </c>
      <c r="N358" s="2">
        <v>42572</v>
      </c>
      <c r="O358" s="1" t="s">
        <v>316</v>
      </c>
      <c r="P358" s="1" t="s">
        <v>317</v>
      </c>
      <c r="Q358" s="1" t="s">
        <v>12</v>
      </c>
      <c r="R358" s="1" t="s">
        <v>14</v>
      </c>
      <c r="S358" s="18">
        <v>17900</v>
      </c>
      <c r="T358" s="18">
        <v>4010</v>
      </c>
      <c r="U358" s="18">
        <f t="shared" si="10"/>
        <v>71779000</v>
      </c>
    </row>
    <row r="359" spans="2:21">
      <c r="B359" s="6">
        <v>42559</v>
      </c>
      <c r="C359" s="3" t="s">
        <v>105</v>
      </c>
      <c r="D359" s="3" t="s">
        <v>106</v>
      </c>
      <c r="E359" s="7" t="s">
        <v>10</v>
      </c>
      <c r="F359" s="3" t="s">
        <v>16</v>
      </c>
      <c r="G359" s="18">
        <v>5000</v>
      </c>
      <c r="H359" s="18">
        <v>3530</v>
      </c>
      <c r="I359" s="18">
        <f t="shared" si="9"/>
        <v>17650000</v>
      </c>
      <c r="J359" s="8"/>
      <c r="M359">
        <v>2</v>
      </c>
      <c r="N359" s="2">
        <v>42572</v>
      </c>
      <c r="O359" s="1" t="s">
        <v>318</v>
      </c>
      <c r="P359" s="1" t="s">
        <v>319</v>
      </c>
      <c r="Q359" s="1" t="s">
        <v>12</v>
      </c>
      <c r="R359" s="1" t="s">
        <v>27</v>
      </c>
      <c r="S359" s="18">
        <v>15000</v>
      </c>
      <c r="T359" s="18">
        <v>3695</v>
      </c>
      <c r="U359" s="18">
        <f t="shared" si="10"/>
        <v>55425000</v>
      </c>
    </row>
    <row r="360" spans="2:21">
      <c r="B360" s="6">
        <v>42559</v>
      </c>
      <c r="C360" s="3" t="s">
        <v>109</v>
      </c>
      <c r="D360" s="3" t="s">
        <v>110</v>
      </c>
      <c r="E360" s="7" t="s">
        <v>10</v>
      </c>
      <c r="F360" s="3" t="s">
        <v>14</v>
      </c>
      <c r="G360" s="18">
        <v>15800</v>
      </c>
      <c r="H360" s="18">
        <v>4085</v>
      </c>
      <c r="I360" s="18">
        <f t="shared" si="9"/>
        <v>64543000</v>
      </c>
      <c r="J360" s="8"/>
      <c r="M360">
        <v>2</v>
      </c>
      <c r="N360" s="2">
        <v>42572</v>
      </c>
      <c r="O360" s="1" t="s">
        <v>324</v>
      </c>
      <c r="P360" s="1" t="s">
        <v>325</v>
      </c>
      <c r="Q360" s="1" t="s">
        <v>12</v>
      </c>
      <c r="R360" s="1" t="s">
        <v>27</v>
      </c>
      <c r="S360" s="18">
        <v>4000</v>
      </c>
      <c r="T360" s="18">
        <v>3695</v>
      </c>
      <c r="U360" s="18">
        <f t="shared" si="10"/>
        <v>14780000</v>
      </c>
    </row>
    <row r="361" spans="2:21">
      <c r="B361" s="6">
        <v>42559</v>
      </c>
      <c r="C361" s="3" t="s">
        <v>111</v>
      </c>
      <c r="D361" s="3" t="s">
        <v>112</v>
      </c>
      <c r="E361" s="7" t="s">
        <v>10</v>
      </c>
      <c r="F361" s="3" t="s">
        <v>16</v>
      </c>
      <c r="G361" s="18">
        <v>15800</v>
      </c>
      <c r="H361" s="18">
        <v>3530</v>
      </c>
      <c r="I361" s="18">
        <f t="shared" si="9"/>
        <v>55774000</v>
      </c>
      <c r="J361" s="9"/>
      <c r="M361">
        <v>2</v>
      </c>
      <c r="N361" s="2">
        <v>42572</v>
      </c>
      <c r="O361" s="1" t="s">
        <v>324</v>
      </c>
      <c r="P361" s="1" t="s">
        <v>325</v>
      </c>
      <c r="Q361" s="1" t="s">
        <v>12</v>
      </c>
      <c r="R361" s="1" t="s">
        <v>14</v>
      </c>
      <c r="S361" s="18">
        <v>5000</v>
      </c>
      <c r="T361" s="18">
        <v>4010</v>
      </c>
      <c r="U361" s="18">
        <f t="shared" si="10"/>
        <v>20050000</v>
      </c>
    </row>
    <row r="362" spans="2:21">
      <c r="B362" s="2">
        <v>42559</v>
      </c>
      <c r="C362" s="1" t="s">
        <v>150</v>
      </c>
      <c r="D362" s="1" t="s">
        <v>151</v>
      </c>
      <c r="E362" s="1" t="s">
        <v>10</v>
      </c>
      <c r="F362" s="1" t="s">
        <v>27</v>
      </c>
      <c r="G362" s="18">
        <v>17900</v>
      </c>
      <c r="H362" s="18">
        <v>3560</v>
      </c>
      <c r="I362" s="18">
        <f t="shared" si="9"/>
        <v>63724000</v>
      </c>
      <c r="J362" s="18"/>
      <c r="M362">
        <v>2</v>
      </c>
      <c r="N362" s="2">
        <v>42576</v>
      </c>
      <c r="O362" s="1" t="s">
        <v>398</v>
      </c>
      <c r="P362" s="1" t="s">
        <v>399</v>
      </c>
      <c r="Q362" s="1" t="s">
        <v>12</v>
      </c>
      <c r="R362" s="1" t="s">
        <v>27</v>
      </c>
      <c r="S362" s="18">
        <v>15700</v>
      </c>
      <c r="T362" s="18">
        <v>3695</v>
      </c>
      <c r="U362" s="18">
        <f t="shared" si="10"/>
        <v>58011500</v>
      </c>
    </row>
    <row r="363" spans="2:21">
      <c r="B363" s="2">
        <v>42559</v>
      </c>
      <c r="C363" s="1" t="s">
        <v>152</v>
      </c>
      <c r="D363" s="1" t="s">
        <v>153</v>
      </c>
      <c r="E363" s="1" t="s">
        <v>10</v>
      </c>
      <c r="F363" s="1" t="s">
        <v>27</v>
      </c>
      <c r="G363" s="18">
        <v>30000</v>
      </c>
      <c r="H363" s="18">
        <v>3560</v>
      </c>
      <c r="I363" s="18">
        <f t="shared" si="9"/>
        <v>106800000</v>
      </c>
      <c r="J363" s="18"/>
      <c r="M363">
        <v>2</v>
      </c>
      <c r="N363" s="2">
        <v>42576</v>
      </c>
      <c r="O363" s="1" t="s">
        <v>400</v>
      </c>
      <c r="P363" s="1" t="s">
        <v>401</v>
      </c>
      <c r="Q363" s="1" t="s">
        <v>12</v>
      </c>
      <c r="R363" s="1" t="s">
        <v>27</v>
      </c>
      <c r="S363" s="18">
        <v>30000</v>
      </c>
      <c r="T363" s="18">
        <v>3695</v>
      </c>
      <c r="U363" s="18">
        <f t="shared" si="10"/>
        <v>110850000</v>
      </c>
    </row>
    <row r="364" spans="2:21">
      <c r="B364" s="2">
        <v>42559</v>
      </c>
      <c r="C364" s="1" t="s">
        <v>154</v>
      </c>
      <c r="D364" s="1" t="s">
        <v>155</v>
      </c>
      <c r="E364" s="1" t="s">
        <v>13</v>
      </c>
      <c r="F364" s="1" t="s">
        <v>27</v>
      </c>
      <c r="G364" s="18">
        <v>15500</v>
      </c>
      <c r="H364" s="18">
        <v>3560</v>
      </c>
      <c r="I364" s="18">
        <f t="shared" si="9"/>
        <v>55180000</v>
      </c>
      <c r="J364" s="18"/>
      <c r="M364">
        <v>2</v>
      </c>
      <c r="N364" s="2">
        <v>42577</v>
      </c>
      <c r="O364" s="1" t="s">
        <v>404</v>
      </c>
      <c r="P364" s="1" t="s">
        <v>405</v>
      </c>
      <c r="Q364" s="1" t="s">
        <v>12</v>
      </c>
      <c r="R364" s="1" t="s">
        <v>27</v>
      </c>
      <c r="S364" s="18">
        <v>5000</v>
      </c>
      <c r="T364" s="18">
        <v>3695</v>
      </c>
      <c r="U364" s="18">
        <f t="shared" si="10"/>
        <v>18475000</v>
      </c>
    </row>
    <row r="365" spans="2:21">
      <c r="B365" s="6">
        <v>42559</v>
      </c>
      <c r="C365" s="3" t="s">
        <v>63</v>
      </c>
      <c r="D365" s="3" t="s">
        <v>64</v>
      </c>
      <c r="E365" s="7" t="s">
        <v>12</v>
      </c>
      <c r="F365" s="3" t="s">
        <v>65</v>
      </c>
      <c r="G365" s="18">
        <v>5000</v>
      </c>
      <c r="H365" s="18">
        <v>4100</v>
      </c>
      <c r="I365" s="18">
        <f t="shared" si="9"/>
        <v>20500000</v>
      </c>
      <c r="J365" s="8"/>
      <c r="M365">
        <v>2</v>
      </c>
      <c r="N365" s="2">
        <v>42577</v>
      </c>
      <c r="O365" s="1" t="s">
        <v>404</v>
      </c>
      <c r="P365" s="1" t="s">
        <v>405</v>
      </c>
      <c r="Q365" s="1" t="s">
        <v>12</v>
      </c>
      <c r="R365" s="1" t="s">
        <v>16</v>
      </c>
      <c r="S365" s="18">
        <v>4000</v>
      </c>
      <c r="T365" s="18">
        <v>3490</v>
      </c>
      <c r="U365" s="18">
        <f t="shared" si="10"/>
        <v>13960000</v>
      </c>
    </row>
    <row r="366" spans="2:21">
      <c r="B366" s="6">
        <v>42559</v>
      </c>
      <c r="C366" s="3" t="s">
        <v>63</v>
      </c>
      <c r="D366" s="3" t="s">
        <v>64</v>
      </c>
      <c r="E366" s="7" t="s">
        <v>12</v>
      </c>
      <c r="F366" s="3" t="s">
        <v>16</v>
      </c>
      <c r="G366" s="18">
        <v>5000</v>
      </c>
      <c r="H366" s="18">
        <v>3400</v>
      </c>
      <c r="I366" s="18">
        <f t="shared" si="9"/>
        <v>17000000</v>
      </c>
      <c r="J366" s="8"/>
      <c r="M366">
        <v>2</v>
      </c>
      <c r="N366" s="2">
        <v>42577</v>
      </c>
      <c r="O366" s="1" t="s">
        <v>410</v>
      </c>
      <c r="P366" s="1" t="s">
        <v>411</v>
      </c>
      <c r="Q366" s="1" t="s">
        <v>12</v>
      </c>
      <c r="R366" s="1" t="s">
        <v>27</v>
      </c>
      <c r="S366" s="18">
        <v>11900</v>
      </c>
      <c r="T366" s="18">
        <v>3695</v>
      </c>
      <c r="U366" s="18">
        <f t="shared" si="10"/>
        <v>43970500</v>
      </c>
    </row>
    <row r="367" spans="2:21">
      <c r="B367" s="6">
        <v>42559</v>
      </c>
      <c r="C367" s="3" t="s">
        <v>63</v>
      </c>
      <c r="D367" s="3" t="s">
        <v>64</v>
      </c>
      <c r="E367" s="7" t="s">
        <v>12</v>
      </c>
      <c r="F367" s="3" t="s">
        <v>14</v>
      </c>
      <c r="G367" s="18">
        <v>5300</v>
      </c>
      <c r="H367" s="18">
        <v>3650</v>
      </c>
      <c r="I367" s="18">
        <f t="shared" ref="I367:I430" si="11">G367*H367</f>
        <v>19345000</v>
      </c>
      <c r="J367" s="8"/>
      <c r="M367">
        <v>2</v>
      </c>
      <c r="N367" s="2">
        <v>42577</v>
      </c>
      <c r="O367" s="1" t="s">
        <v>410</v>
      </c>
      <c r="P367" s="1" t="s">
        <v>411</v>
      </c>
      <c r="Q367" s="1" t="s">
        <v>12</v>
      </c>
      <c r="R367" s="1" t="s">
        <v>16</v>
      </c>
      <c r="S367" s="18">
        <v>10300</v>
      </c>
      <c r="T367" s="18">
        <v>3490</v>
      </c>
      <c r="U367" s="18">
        <f t="shared" ref="U367:U430" si="12">S367*T367</f>
        <v>35947000</v>
      </c>
    </row>
    <row r="368" spans="2:21">
      <c r="B368" s="6">
        <v>42559</v>
      </c>
      <c r="C368" s="3" t="s">
        <v>107</v>
      </c>
      <c r="D368" s="3" t="s">
        <v>108</v>
      </c>
      <c r="E368" s="7" t="s">
        <v>12</v>
      </c>
      <c r="F368" s="3" t="s">
        <v>27</v>
      </c>
      <c r="G368" s="18">
        <v>7400</v>
      </c>
      <c r="H368" s="18">
        <v>3595</v>
      </c>
      <c r="I368" s="18">
        <f t="shared" si="11"/>
        <v>26603000</v>
      </c>
      <c r="J368" s="8"/>
      <c r="M368">
        <v>2</v>
      </c>
      <c r="N368" s="2">
        <v>42577</v>
      </c>
      <c r="O368" s="1" t="s">
        <v>410</v>
      </c>
      <c r="P368" s="1" t="s">
        <v>411</v>
      </c>
      <c r="Q368" s="1" t="s">
        <v>12</v>
      </c>
      <c r="R368" s="1" t="s">
        <v>14</v>
      </c>
      <c r="S368" s="18">
        <v>9500</v>
      </c>
      <c r="T368" s="18">
        <v>4010</v>
      </c>
      <c r="U368" s="18">
        <f t="shared" si="12"/>
        <v>38095000</v>
      </c>
    </row>
    <row r="369" spans="2:21">
      <c r="B369" s="6">
        <v>42559</v>
      </c>
      <c r="C369" s="3" t="s">
        <v>107</v>
      </c>
      <c r="D369" s="3" t="s">
        <v>108</v>
      </c>
      <c r="E369" s="7" t="s">
        <v>12</v>
      </c>
      <c r="F369" s="3" t="s">
        <v>16</v>
      </c>
      <c r="G369" s="18">
        <v>16600</v>
      </c>
      <c r="H369" s="18">
        <v>3530</v>
      </c>
      <c r="I369" s="18">
        <f t="shared" si="11"/>
        <v>58598000</v>
      </c>
      <c r="J369" s="8"/>
      <c r="M369">
        <v>2</v>
      </c>
      <c r="N369" s="2">
        <v>42578</v>
      </c>
      <c r="O369" s="1" t="s">
        <v>420</v>
      </c>
      <c r="P369" s="1" t="s">
        <v>421</v>
      </c>
      <c r="Q369" s="1" t="s">
        <v>12</v>
      </c>
      <c r="R369" s="1" t="s">
        <v>27</v>
      </c>
      <c r="S369" s="18">
        <v>30000</v>
      </c>
      <c r="T369" s="18">
        <v>3695</v>
      </c>
      <c r="U369" s="18">
        <f t="shared" si="12"/>
        <v>110850000</v>
      </c>
    </row>
    <row r="370" spans="2:21">
      <c r="B370" s="6">
        <v>42559</v>
      </c>
      <c r="C370" s="3" t="s">
        <v>61</v>
      </c>
      <c r="D370" s="3" t="s">
        <v>62</v>
      </c>
      <c r="E370" s="7" t="s">
        <v>18</v>
      </c>
      <c r="F370" s="3" t="s">
        <v>16</v>
      </c>
      <c r="G370" s="18">
        <v>10000</v>
      </c>
      <c r="H370" s="18">
        <v>3400</v>
      </c>
      <c r="I370" s="18">
        <f t="shared" si="11"/>
        <v>34000000</v>
      </c>
      <c r="J370" s="8"/>
      <c r="M370">
        <v>2</v>
      </c>
      <c r="N370" s="2">
        <v>42579</v>
      </c>
      <c r="O370" s="1" t="s">
        <v>426</v>
      </c>
      <c r="P370" s="1" t="s">
        <v>427</v>
      </c>
      <c r="Q370" s="1" t="s">
        <v>12</v>
      </c>
      <c r="R370" s="1" t="s">
        <v>27</v>
      </c>
      <c r="S370" s="18">
        <v>10000</v>
      </c>
      <c r="T370" s="18">
        <v>3695</v>
      </c>
      <c r="U370" s="18">
        <f t="shared" si="12"/>
        <v>36950000</v>
      </c>
    </row>
    <row r="371" spans="2:21">
      <c r="B371" s="6">
        <v>42559</v>
      </c>
      <c r="C371" s="3" t="s">
        <v>61</v>
      </c>
      <c r="D371" s="3" t="s">
        <v>62</v>
      </c>
      <c r="E371" s="7" t="s">
        <v>18</v>
      </c>
      <c r="F371" s="3" t="s">
        <v>14</v>
      </c>
      <c r="G371" s="18">
        <v>5000</v>
      </c>
      <c r="H371" s="18">
        <v>3650</v>
      </c>
      <c r="I371" s="18">
        <f t="shared" si="11"/>
        <v>18250000</v>
      </c>
      <c r="J371" s="8"/>
      <c r="M371">
        <v>2</v>
      </c>
      <c r="N371" s="2">
        <v>42579</v>
      </c>
      <c r="O371" s="1" t="s">
        <v>426</v>
      </c>
      <c r="P371" s="1" t="s">
        <v>427</v>
      </c>
      <c r="Q371" s="1" t="s">
        <v>12</v>
      </c>
      <c r="R371" s="1" t="s">
        <v>16</v>
      </c>
      <c r="S371" s="18">
        <v>5300</v>
      </c>
      <c r="T371" s="18">
        <v>3490</v>
      </c>
      <c r="U371" s="18">
        <f t="shared" si="12"/>
        <v>18497000</v>
      </c>
    </row>
    <row r="372" spans="2:21">
      <c r="B372" s="6">
        <v>42559</v>
      </c>
      <c r="C372" s="3" t="s">
        <v>58</v>
      </c>
      <c r="D372" s="3" t="s">
        <v>59</v>
      </c>
      <c r="E372" s="7" t="s">
        <v>60</v>
      </c>
      <c r="F372" s="3" t="s">
        <v>27</v>
      </c>
      <c r="G372" s="18">
        <v>5000</v>
      </c>
      <c r="H372" s="18">
        <v>3990</v>
      </c>
      <c r="I372" s="18">
        <f t="shared" si="11"/>
        <v>19950000</v>
      </c>
      <c r="J372" s="8"/>
      <c r="M372">
        <v>2</v>
      </c>
      <c r="N372" s="2">
        <v>42579</v>
      </c>
      <c r="O372" s="1" t="s">
        <v>428</v>
      </c>
      <c r="P372" s="1" t="s">
        <v>429</v>
      </c>
      <c r="Q372" s="1" t="s">
        <v>12</v>
      </c>
      <c r="R372" s="1" t="s">
        <v>27</v>
      </c>
      <c r="S372" s="18">
        <v>9000</v>
      </c>
      <c r="T372" s="18">
        <v>3695</v>
      </c>
      <c r="U372" s="18">
        <f t="shared" si="12"/>
        <v>33255000</v>
      </c>
    </row>
    <row r="373" spans="2:21">
      <c r="B373" s="6">
        <v>42559</v>
      </c>
      <c r="C373" s="3" t="s">
        <v>58</v>
      </c>
      <c r="D373" s="3" t="s">
        <v>59</v>
      </c>
      <c r="E373" s="7" t="s">
        <v>60</v>
      </c>
      <c r="F373" s="3" t="s">
        <v>14</v>
      </c>
      <c r="G373" s="18">
        <v>5000</v>
      </c>
      <c r="H373" s="18">
        <v>4738</v>
      </c>
      <c r="I373" s="18">
        <f t="shared" si="11"/>
        <v>23690000</v>
      </c>
      <c r="J373" s="8"/>
      <c r="M373">
        <v>2</v>
      </c>
      <c r="N373" s="2">
        <v>42579</v>
      </c>
      <c r="O373" s="1" t="s">
        <v>430</v>
      </c>
      <c r="P373" s="1" t="s">
        <v>431</v>
      </c>
      <c r="Q373" s="1" t="s">
        <v>12</v>
      </c>
      <c r="R373" s="1" t="s">
        <v>16</v>
      </c>
      <c r="S373" s="18">
        <v>24000</v>
      </c>
      <c r="T373" s="18">
        <v>3490</v>
      </c>
      <c r="U373" s="18">
        <f t="shared" si="12"/>
        <v>83760000</v>
      </c>
    </row>
    <row r="374" spans="2:21">
      <c r="B374" s="2">
        <v>42559</v>
      </c>
      <c r="C374" s="1" t="s">
        <v>156</v>
      </c>
      <c r="D374" s="1" t="s">
        <v>157</v>
      </c>
      <c r="E374" s="1" t="s">
        <v>13</v>
      </c>
      <c r="F374" s="1" t="s">
        <v>27</v>
      </c>
      <c r="G374" s="18">
        <v>15000</v>
      </c>
      <c r="H374" s="18">
        <v>3560</v>
      </c>
      <c r="I374" s="18">
        <f t="shared" si="11"/>
        <v>53400000</v>
      </c>
      <c r="J374" s="18"/>
      <c r="M374">
        <v>2</v>
      </c>
      <c r="N374" s="2">
        <v>42580</v>
      </c>
      <c r="O374" s="1" t="s">
        <v>438</v>
      </c>
      <c r="P374" s="1" t="s">
        <v>439</v>
      </c>
      <c r="Q374" s="1" t="s">
        <v>12</v>
      </c>
      <c r="R374" s="1" t="s">
        <v>27</v>
      </c>
      <c r="S374" s="18">
        <v>4700</v>
      </c>
      <c r="T374" s="18">
        <v>3695</v>
      </c>
      <c r="U374" s="18">
        <f t="shared" si="12"/>
        <v>17366500</v>
      </c>
    </row>
    <row r="375" spans="2:21">
      <c r="B375" s="6">
        <v>42559</v>
      </c>
      <c r="C375" s="3" t="s">
        <v>113</v>
      </c>
      <c r="D375" s="3" t="s">
        <v>114</v>
      </c>
      <c r="E375" s="7" t="s">
        <v>13</v>
      </c>
      <c r="F375" s="3" t="s">
        <v>16</v>
      </c>
      <c r="G375" s="18">
        <v>5000</v>
      </c>
      <c r="H375" s="18">
        <v>3530</v>
      </c>
      <c r="I375" s="18">
        <f t="shared" si="11"/>
        <v>17650000</v>
      </c>
      <c r="J375" s="8"/>
      <c r="M375">
        <v>2</v>
      </c>
      <c r="N375" s="2">
        <v>42580</v>
      </c>
      <c r="O375" s="1" t="s">
        <v>438</v>
      </c>
      <c r="P375" s="1" t="s">
        <v>439</v>
      </c>
      <c r="Q375" s="1" t="s">
        <v>12</v>
      </c>
      <c r="R375" s="1" t="s">
        <v>16</v>
      </c>
      <c r="S375" s="18">
        <v>9300</v>
      </c>
      <c r="T375" s="18">
        <v>3490</v>
      </c>
      <c r="U375" s="18">
        <f t="shared" si="12"/>
        <v>32457000</v>
      </c>
    </row>
    <row r="376" spans="2:21">
      <c r="B376" s="6">
        <v>42559</v>
      </c>
      <c r="C376" s="3" t="s">
        <v>113</v>
      </c>
      <c r="D376" s="3" t="s">
        <v>114</v>
      </c>
      <c r="E376" s="7" t="s">
        <v>13</v>
      </c>
      <c r="F376" s="3" t="s">
        <v>14</v>
      </c>
      <c r="G376" s="18">
        <v>10000</v>
      </c>
      <c r="H376" s="18">
        <v>3885</v>
      </c>
      <c r="I376" s="18">
        <f t="shared" si="11"/>
        <v>38850000</v>
      </c>
      <c r="J376" s="8"/>
      <c r="M376">
        <v>2</v>
      </c>
      <c r="N376" s="2">
        <v>42580</v>
      </c>
      <c r="O376" s="1" t="s">
        <v>438</v>
      </c>
      <c r="P376" s="1" t="s">
        <v>439</v>
      </c>
      <c r="Q376" s="1" t="s">
        <v>12</v>
      </c>
      <c r="R376" s="1" t="s">
        <v>14</v>
      </c>
      <c r="S376" s="18">
        <v>6000</v>
      </c>
      <c r="T376" s="18">
        <v>4010</v>
      </c>
      <c r="U376" s="18">
        <f t="shared" si="12"/>
        <v>24060000</v>
      </c>
    </row>
    <row r="377" spans="2:21">
      <c r="B377" s="2">
        <v>42562</v>
      </c>
      <c r="C377" s="1" t="s">
        <v>246</v>
      </c>
      <c r="D377" s="1" t="s">
        <v>247</v>
      </c>
      <c r="E377" s="1" t="s">
        <v>10</v>
      </c>
      <c r="F377" s="1" t="s">
        <v>27</v>
      </c>
      <c r="G377" s="18">
        <v>10000</v>
      </c>
      <c r="H377" s="18">
        <v>3560</v>
      </c>
      <c r="I377" s="18">
        <f t="shared" si="11"/>
        <v>35600000</v>
      </c>
      <c r="J377" s="12"/>
      <c r="M377">
        <v>2</v>
      </c>
      <c r="N377" s="2">
        <v>42580</v>
      </c>
      <c r="O377" s="1" t="s">
        <v>458</v>
      </c>
      <c r="P377" s="1" t="s">
        <v>459</v>
      </c>
      <c r="Q377" s="1" t="s">
        <v>12</v>
      </c>
      <c r="R377" s="1" t="s">
        <v>27</v>
      </c>
      <c r="S377" s="18">
        <v>20000</v>
      </c>
      <c r="T377" s="18">
        <v>3695</v>
      </c>
      <c r="U377" s="18">
        <f t="shared" si="12"/>
        <v>73900000</v>
      </c>
    </row>
    <row r="378" spans="2:21">
      <c r="B378" s="2">
        <v>42562</v>
      </c>
      <c r="C378" s="1" t="s">
        <v>248</v>
      </c>
      <c r="D378" s="1" t="s">
        <v>249</v>
      </c>
      <c r="E378" s="1" t="s">
        <v>10</v>
      </c>
      <c r="F378" s="1" t="s">
        <v>27</v>
      </c>
      <c r="G378" s="18">
        <v>20000</v>
      </c>
      <c r="H378" s="18">
        <v>3560</v>
      </c>
      <c r="I378" s="18">
        <f t="shared" si="11"/>
        <v>71200000</v>
      </c>
      <c r="J378" s="12"/>
      <c r="M378">
        <v>2</v>
      </c>
      <c r="N378" s="2">
        <v>42580</v>
      </c>
      <c r="O378" s="1" t="s">
        <v>458</v>
      </c>
      <c r="P378" s="1" t="s">
        <v>459</v>
      </c>
      <c r="Q378" s="1" t="s">
        <v>12</v>
      </c>
      <c r="R378" s="1" t="s">
        <v>16</v>
      </c>
      <c r="S378" s="18">
        <v>5000</v>
      </c>
      <c r="T378" s="18">
        <v>3490</v>
      </c>
      <c r="U378" s="18">
        <f t="shared" si="12"/>
        <v>17450000</v>
      </c>
    </row>
    <row r="379" spans="2:21">
      <c r="B379" s="2">
        <v>42562</v>
      </c>
      <c r="C379" s="1" t="s">
        <v>197</v>
      </c>
      <c r="D379" s="1" t="s">
        <v>198</v>
      </c>
      <c r="E379" s="1" t="s">
        <v>10</v>
      </c>
      <c r="F379" s="1" t="s">
        <v>16</v>
      </c>
      <c r="G379" s="18">
        <v>15000</v>
      </c>
      <c r="H379" s="18">
        <v>3530</v>
      </c>
      <c r="I379" s="18">
        <f t="shared" si="11"/>
        <v>52950000</v>
      </c>
      <c r="J379" s="18"/>
      <c r="M379">
        <v>2</v>
      </c>
      <c r="N379" s="2">
        <v>42580</v>
      </c>
      <c r="O379" s="1" t="s">
        <v>458</v>
      </c>
      <c r="P379" s="1" t="s">
        <v>459</v>
      </c>
      <c r="Q379" s="1" t="s">
        <v>12</v>
      </c>
      <c r="R379" s="1" t="s">
        <v>14</v>
      </c>
      <c r="S379" s="18">
        <v>5000</v>
      </c>
      <c r="T379" s="18">
        <v>4010</v>
      </c>
      <c r="U379" s="18">
        <f t="shared" si="12"/>
        <v>20050000</v>
      </c>
    </row>
    <row r="380" spans="2:21">
      <c r="B380" s="2">
        <v>42562</v>
      </c>
      <c r="C380" s="1" t="s">
        <v>250</v>
      </c>
      <c r="D380" s="1" t="s">
        <v>251</v>
      </c>
      <c r="E380" s="1" t="s">
        <v>10</v>
      </c>
      <c r="F380" s="1" t="s">
        <v>27</v>
      </c>
      <c r="G380" s="18">
        <v>5000</v>
      </c>
      <c r="H380" s="18">
        <v>3560</v>
      </c>
      <c r="I380" s="18">
        <f t="shared" si="11"/>
        <v>17800000</v>
      </c>
      <c r="J380" s="12"/>
      <c r="M380">
        <v>2</v>
      </c>
      <c r="N380" s="2">
        <v>42580</v>
      </c>
      <c r="O380" s="1" t="s">
        <v>460</v>
      </c>
      <c r="P380" s="1" t="s">
        <v>461</v>
      </c>
      <c r="Q380" s="1" t="s">
        <v>12</v>
      </c>
      <c r="R380" s="1" t="s">
        <v>27</v>
      </c>
      <c r="S380" s="18">
        <v>5000</v>
      </c>
      <c r="T380" s="18">
        <v>3695</v>
      </c>
      <c r="U380" s="18">
        <f t="shared" si="12"/>
        <v>18475000</v>
      </c>
    </row>
    <row r="381" spans="2:21">
      <c r="B381" s="2">
        <v>42562</v>
      </c>
      <c r="C381" s="1" t="s">
        <v>199</v>
      </c>
      <c r="D381" s="1" t="s">
        <v>200</v>
      </c>
      <c r="E381" s="1" t="s">
        <v>10</v>
      </c>
      <c r="F381" s="1" t="s">
        <v>16</v>
      </c>
      <c r="G381" s="18">
        <v>5000</v>
      </c>
      <c r="H381" s="18">
        <v>3530</v>
      </c>
      <c r="I381" s="18">
        <f t="shared" si="11"/>
        <v>17650000</v>
      </c>
      <c r="J381" s="18"/>
      <c r="M381">
        <v>2</v>
      </c>
      <c r="N381" s="2">
        <v>42580</v>
      </c>
      <c r="O381" s="1" t="s">
        <v>460</v>
      </c>
      <c r="P381" s="1" t="s">
        <v>461</v>
      </c>
      <c r="Q381" s="1" t="s">
        <v>12</v>
      </c>
      <c r="R381" s="1" t="s">
        <v>16</v>
      </c>
      <c r="S381" s="18">
        <v>4000</v>
      </c>
      <c r="T381" s="18">
        <v>3490</v>
      </c>
      <c r="U381" s="18">
        <f t="shared" si="12"/>
        <v>13960000</v>
      </c>
    </row>
    <row r="382" spans="2:21">
      <c r="B382" s="2">
        <v>42562</v>
      </c>
      <c r="C382" s="1" t="s">
        <v>252</v>
      </c>
      <c r="D382" s="1" t="s">
        <v>253</v>
      </c>
      <c r="E382" s="1" t="s">
        <v>10</v>
      </c>
      <c r="F382" s="1" t="s">
        <v>27</v>
      </c>
      <c r="G382" s="18">
        <v>17900</v>
      </c>
      <c r="H382" s="18">
        <v>3560</v>
      </c>
      <c r="I382" s="18">
        <f t="shared" si="11"/>
        <v>63724000</v>
      </c>
      <c r="J382" s="12"/>
      <c r="M382">
        <v>2</v>
      </c>
      <c r="N382" s="2">
        <v>42566</v>
      </c>
      <c r="O382" s="1" t="s">
        <v>235</v>
      </c>
      <c r="P382" s="1" t="s">
        <v>236</v>
      </c>
      <c r="Q382" s="1" t="s">
        <v>12</v>
      </c>
      <c r="R382" s="1" t="s">
        <v>27</v>
      </c>
      <c r="S382" s="18">
        <v>9700</v>
      </c>
      <c r="T382" s="18">
        <v>3695</v>
      </c>
      <c r="U382" s="18">
        <f t="shared" si="12"/>
        <v>35841500</v>
      </c>
    </row>
    <row r="383" spans="2:21">
      <c r="B383" s="2">
        <v>42562</v>
      </c>
      <c r="C383" s="1" t="s">
        <v>201</v>
      </c>
      <c r="D383" s="1" t="s">
        <v>202</v>
      </c>
      <c r="E383" s="1" t="s">
        <v>10</v>
      </c>
      <c r="F383" s="1" t="s">
        <v>16</v>
      </c>
      <c r="G383" s="18">
        <v>5800</v>
      </c>
      <c r="H383" s="18">
        <v>3530</v>
      </c>
      <c r="I383" s="18">
        <f t="shared" si="11"/>
        <v>20474000</v>
      </c>
      <c r="J383" s="18"/>
      <c r="M383">
        <v>2</v>
      </c>
      <c r="N383" s="2">
        <v>42566</v>
      </c>
      <c r="O383" s="1" t="s">
        <v>235</v>
      </c>
      <c r="P383" s="1" t="s">
        <v>236</v>
      </c>
      <c r="Q383" s="1" t="s">
        <v>12</v>
      </c>
      <c r="R383" s="1" t="s">
        <v>14</v>
      </c>
      <c r="S383" s="18">
        <v>6000</v>
      </c>
      <c r="T383" s="18">
        <v>4010</v>
      </c>
      <c r="U383" s="18">
        <f t="shared" si="12"/>
        <v>24060000</v>
      </c>
    </row>
    <row r="384" spans="2:21">
      <c r="B384" s="2">
        <v>42562</v>
      </c>
      <c r="C384" s="1" t="s">
        <v>254</v>
      </c>
      <c r="D384" s="1" t="s">
        <v>255</v>
      </c>
      <c r="E384" s="1" t="s">
        <v>10</v>
      </c>
      <c r="F384" s="1" t="s">
        <v>27</v>
      </c>
      <c r="G384" s="18">
        <v>15000</v>
      </c>
      <c r="H384" s="18">
        <v>3560</v>
      </c>
      <c r="I384" s="18">
        <f t="shared" si="11"/>
        <v>53400000</v>
      </c>
      <c r="J384" s="12"/>
      <c r="M384">
        <v>2</v>
      </c>
      <c r="N384" s="2">
        <v>42566</v>
      </c>
      <c r="O384" s="1" t="s">
        <v>237</v>
      </c>
      <c r="P384" s="1" t="s">
        <v>238</v>
      </c>
      <c r="Q384" s="1" t="s">
        <v>12</v>
      </c>
      <c r="R384" s="1" t="s">
        <v>27</v>
      </c>
      <c r="S384" s="18">
        <v>9000</v>
      </c>
      <c r="T384" s="18">
        <v>3695</v>
      </c>
      <c r="U384" s="18">
        <f t="shared" si="12"/>
        <v>33255000</v>
      </c>
    </row>
    <row r="385" spans="2:21">
      <c r="B385" s="2">
        <v>42562</v>
      </c>
      <c r="C385" s="1" t="s">
        <v>160</v>
      </c>
      <c r="D385" s="1" t="s">
        <v>161</v>
      </c>
      <c r="E385" s="1" t="s">
        <v>18</v>
      </c>
      <c r="F385" s="1" t="s">
        <v>14</v>
      </c>
      <c r="G385" s="18">
        <v>10000</v>
      </c>
      <c r="H385" s="18">
        <v>3650</v>
      </c>
      <c r="I385" s="18">
        <f t="shared" si="11"/>
        <v>36500000</v>
      </c>
      <c r="J385" s="18"/>
      <c r="M385">
        <v>2</v>
      </c>
      <c r="N385" s="2">
        <v>42566</v>
      </c>
      <c r="O385" s="1" t="s">
        <v>239</v>
      </c>
      <c r="P385" s="1" t="s">
        <v>240</v>
      </c>
      <c r="Q385" s="1" t="s">
        <v>12</v>
      </c>
      <c r="R385" s="1" t="s">
        <v>27</v>
      </c>
      <c r="S385" s="18">
        <v>30000</v>
      </c>
      <c r="T385" s="18">
        <v>3695</v>
      </c>
      <c r="U385" s="18">
        <f t="shared" si="12"/>
        <v>110850000</v>
      </c>
    </row>
    <row r="386" spans="2:21">
      <c r="B386" s="2">
        <v>42562</v>
      </c>
      <c r="C386" s="1" t="s">
        <v>162</v>
      </c>
      <c r="D386" s="1" t="s">
        <v>163</v>
      </c>
      <c r="E386" s="1" t="s">
        <v>18</v>
      </c>
      <c r="F386" s="1" t="s">
        <v>27</v>
      </c>
      <c r="G386" s="18">
        <v>5000</v>
      </c>
      <c r="H386" s="18">
        <v>3595</v>
      </c>
      <c r="I386" s="18">
        <f t="shared" si="11"/>
        <v>17975000</v>
      </c>
      <c r="J386" s="18"/>
      <c r="M386">
        <v>3</v>
      </c>
      <c r="N386" s="6">
        <v>42552</v>
      </c>
      <c r="O386" s="3" t="s">
        <v>116</v>
      </c>
      <c r="P386" s="3" t="s">
        <v>117</v>
      </c>
      <c r="Q386" s="7" t="s">
        <v>10</v>
      </c>
      <c r="R386" s="3" t="s">
        <v>27</v>
      </c>
      <c r="S386" s="18">
        <v>15800</v>
      </c>
      <c r="T386" s="18">
        <v>3560</v>
      </c>
      <c r="U386" s="18">
        <f t="shared" si="12"/>
        <v>56248000</v>
      </c>
    </row>
    <row r="387" spans="2:21">
      <c r="B387" s="2">
        <v>42562</v>
      </c>
      <c r="C387" s="1" t="s">
        <v>162</v>
      </c>
      <c r="D387" s="1" t="s">
        <v>163</v>
      </c>
      <c r="E387" s="1" t="s">
        <v>18</v>
      </c>
      <c r="F387" s="1" t="s">
        <v>76</v>
      </c>
      <c r="G387" s="18">
        <v>5000</v>
      </c>
      <c r="H387" s="18">
        <v>4350</v>
      </c>
      <c r="I387" s="18">
        <f t="shared" si="11"/>
        <v>21750000</v>
      </c>
      <c r="J387" s="18"/>
      <c r="M387">
        <v>3</v>
      </c>
      <c r="N387" s="6">
        <v>42552</v>
      </c>
      <c r="O387" s="3" t="s">
        <v>72</v>
      </c>
      <c r="P387" s="3" t="s">
        <v>73</v>
      </c>
      <c r="Q387" s="7" t="s">
        <v>10</v>
      </c>
      <c r="R387" s="3" t="s">
        <v>16</v>
      </c>
      <c r="S387" s="18">
        <v>17900</v>
      </c>
      <c r="T387" s="18">
        <v>3530</v>
      </c>
      <c r="U387" s="18">
        <f t="shared" si="12"/>
        <v>63187000</v>
      </c>
    </row>
    <row r="388" spans="2:21">
      <c r="B388" s="2">
        <v>42562</v>
      </c>
      <c r="C388" s="1" t="s">
        <v>203</v>
      </c>
      <c r="D388" s="1" t="s">
        <v>204</v>
      </c>
      <c r="E388" s="1" t="s">
        <v>18</v>
      </c>
      <c r="F388" s="1" t="s">
        <v>27</v>
      </c>
      <c r="G388" s="18">
        <v>20000</v>
      </c>
      <c r="H388" s="18">
        <v>3595</v>
      </c>
      <c r="I388" s="18">
        <f t="shared" si="11"/>
        <v>71900000</v>
      </c>
      <c r="J388" s="18"/>
      <c r="M388">
        <v>3</v>
      </c>
      <c r="N388" s="6">
        <v>42555</v>
      </c>
      <c r="O388" s="3" t="s">
        <v>124</v>
      </c>
      <c r="P388" s="3" t="s">
        <v>125</v>
      </c>
      <c r="Q388" s="7" t="s">
        <v>10</v>
      </c>
      <c r="R388" s="3" t="s">
        <v>27</v>
      </c>
      <c r="S388" s="18">
        <v>20000</v>
      </c>
      <c r="T388" s="18">
        <v>3560</v>
      </c>
      <c r="U388" s="18">
        <f t="shared" si="12"/>
        <v>71200000</v>
      </c>
    </row>
    <row r="389" spans="2:21">
      <c r="B389" s="2">
        <v>42562</v>
      </c>
      <c r="C389" s="1" t="s">
        <v>164</v>
      </c>
      <c r="D389" s="1" t="s">
        <v>165</v>
      </c>
      <c r="E389" s="1" t="s">
        <v>12</v>
      </c>
      <c r="F389" s="1" t="s">
        <v>16</v>
      </c>
      <c r="G389" s="18">
        <v>11000</v>
      </c>
      <c r="H389" s="18">
        <v>3400</v>
      </c>
      <c r="I389" s="18">
        <f t="shared" si="11"/>
        <v>37400000</v>
      </c>
      <c r="J389" s="18"/>
      <c r="M389">
        <v>3</v>
      </c>
      <c r="N389" s="2">
        <v>42555</v>
      </c>
      <c r="O389" s="10" t="s">
        <v>126</v>
      </c>
      <c r="P389" s="10" t="s">
        <v>127</v>
      </c>
      <c r="Q389" s="14" t="s">
        <v>10</v>
      </c>
      <c r="R389" s="10" t="s">
        <v>27</v>
      </c>
      <c r="S389" s="18">
        <v>15000</v>
      </c>
      <c r="T389" s="18">
        <v>3560</v>
      </c>
      <c r="U389" s="18">
        <f t="shared" si="12"/>
        <v>53400000</v>
      </c>
    </row>
    <row r="390" spans="2:21">
      <c r="B390" s="2">
        <v>42562</v>
      </c>
      <c r="C390" s="1" t="s">
        <v>164</v>
      </c>
      <c r="D390" s="1" t="s">
        <v>165</v>
      </c>
      <c r="E390" s="1" t="s">
        <v>12</v>
      </c>
      <c r="F390" s="1" t="s">
        <v>76</v>
      </c>
      <c r="G390" s="18">
        <v>4700</v>
      </c>
      <c r="H390" s="18">
        <v>4350</v>
      </c>
      <c r="I390" s="18">
        <f t="shared" si="11"/>
        <v>20445000</v>
      </c>
      <c r="J390" s="18"/>
      <c r="M390">
        <v>3</v>
      </c>
      <c r="N390" s="2">
        <v>42555</v>
      </c>
      <c r="O390" s="10" t="s">
        <v>128</v>
      </c>
      <c r="P390" s="10" t="s">
        <v>129</v>
      </c>
      <c r="Q390" s="14" t="s">
        <v>10</v>
      </c>
      <c r="R390" s="10" t="s">
        <v>27</v>
      </c>
      <c r="S390" s="18">
        <v>5200</v>
      </c>
      <c r="T390" s="18">
        <v>3560</v>
      </c>
      <c r="U390" s="18">
        <f t="shared" si="12"/>
        <v>18512000</v>
      </c>
    </row>
    <row r="391" spans="2:21">
      <c r="B391" s="2">
        <v>42562</v>
      </c>
      <c r="C391" s="1" t="s">
        <v>205</v>
      </c>
      <c r="D391" s="1" t="s">
        <v>206</v>
      </c>
      <c r="E391" s="1" t="s">
        <v>12</v>
      </c>
      <c r="F391" s="1" t="s">
        <v>27</v>
      </c>
      <c r="G391" s="18">
        <v>9000</v>
      </c>
      <c r="H391" s="18">
        <v>3595</v>
      </c>
      <c r="I391" s="18">
        <f t="shared" si="11"/>
        <v>32355000</v>
      </c>
      <c r="J391" s="18"/>
      <c r="M391">
        <v>3</v>
      </c>
      <c r="N391" s="6">
        <v>42555</v>
      </c>
      <c r="O391" s="3" t="s">
        <v>81</v>
      </c>
      <c r="P391" s="3" t="s">
        <v>82</v>
      </c>
      <c r="Q391" s="7" t="s">
        <v>10</v>
      </c>
      <c r="R391" s="3" t="s">
        <v>16</v>
      </c>
      <c r="S391" s="18">
        <v>10600</v>
      </c>
      <c r="T391" s="18">
        <v>3530</v>
      </c>
      <c r="U391" s="18">
        <f t="shared" si="12"/>
        <v>37418000</v>
      </c>
    </row>
    <row r="392" spans="2:21">
      <c r="B392" s="2">
        <v>42562</v>
      </c>
      <c r="C392" s="1" t="s">
        <v>166</v>
      </c>
      <c r="D392" s="1" t="s">
        <v>167</v>
      </c>
      <c r="E392" s="1" t="s">
        <v>17</v>
      </c>
      <c r="F392" s="1" t="s">
        <v>14</v>
      </c>
      <c r="G392" s="18">
        <v>5200</v>
      </c>
      <c r="H392" s="18">
        <v>3650</v>
      </c>
      <c r="I392" s="18">
        <f t="shared" si="11"/>
        <v>18980000</v>
      </c>
      <c r="J392" s="18"/>
      <c r="M392">
        <v>3</v>
      </c>
      <c r="N392" s="2">
        <v>42555</v>
      </c>
      <c r="O392" s="10" t="s">
        <v>130</v>
      </c>
      <c r="P392" s="10" t="s">
        <v>131</v>
      </c>
      <c r="Q392" s="14" t="s">
        <v>10</v>
      </c>
      <c r="R392" s="10" t="s">
        <v>27</v>
      </c>
      <c r="S392" s="18">
        <v>10900</v>
      </c>
      <c r="T392" s="18">
        <v>3560</v>
      </c>
      <c r="U392" s="18">
        <f t="shared" si="12"/>
        <v>38804000</v>
      </c>
    </row>
    <row r="393" spans="2:21">
      <c r="B393" s="2">
        <v>42562</v>
      </c>
      <c r="C393" s="1" t="s">
        <v>168</v>
      </c>
      <c r="D393" s="1" t="s">
        <v>169</v>
      </c>
      <c r="E393" s="1" t="s">
        <v>17</v>
      </c>
      <c r="F393" s="1" t="s">
        <v>14</v>
      </c>
      <c r="G393" s="18">
        <v>11500</v>
      </c>
      <c r="H393" s="18">
        <v>3650</v>
      </c>
      <c r="I393" s="18">
        <f t="shared" si="11"/>
        <v>41975000</v>
      </c>
      <c r="J393" s="18"/>
      <c r="M393">
        <v>3</v>
      </c>
      <c r="N393" s="6">
        <v>42555</v>
      </c>
      <c r="O393" s="3" t="s">
        <v>83</v>
      </c>
      <c r="P393" s="3" t="s">
        <v>84</v>
      </c>
      <c r="Q393" s="7" t="s">
        <v>10</v>
      </c>
      <c r="R393" s="3" t="s">
        <v>27</v>
      </c>
      <c r="S393" s="18">
        <v>5000</v>
      </c>
      <c r="T393" s="18">
        <v>3595</v>
      </c>
      <c r="U393" s="18">
        <f t="shared" si="12"/>
        <v>17975000</v>
      </c>
    </row>
    <row r="394" spans="2:21">
      <c r="B394" s="2">
        <v>42562</v>
      </c>
      <c r="C394" s="1" t="s">
        <v>256</v>
      </c>
      <c r="D394" s="1" t="s">
        <v>257</v>
      </c>
      <c r="E394" s="1" t="s">
        <v>13</v>
      </c>
      <c r="F394" s="1" t="s">
        <v>27</v>
      </c>
      <c r="G394" s="18">
        <v>15000</v>
      </c>
      <c r="H394" s="18">
        <v>3560</v>
      </c>
      <c r="I394" s="18">
        <f t="shared" si="11"/>
        <v>53400000</v>
      </c>
      <c r="J394" s="12"/>
      <c r="M394">
        <v>3</v>
      </c>
      <c r="N394" s="6">
        <v>42555</v>
      </c>
      <c r="O394" s="3" t="s">
        <v>83</v>
      </c>
      <c r="P394" s="3" t="s">
        <v>84</v>
      </c>
      <c r="Q394" s="7" t="s">
        <v>10</v>
      </c>
      <c r="R394" s="3" t="s">
        <v>16</v>
      </c>
      <c r="S394" s="18">
        <v>17800</v>
      </c>
      <c r="T394" s="18">
        <v>3530</v>
      </c>
      <c r="U394" s="18">
        <f t="shared" si="12"/>
        <v>62834000</v>
      </c>
    </row>
    <row r="395" spans="2:21">
      <c r="B395" s="2">
        <v>42562</v>
      </c>
      <c r="C395" s="1" t="s">
        <v>207</v>
      </c>
      <c r="D395" s="1" t="s">
        <v>208</v>
      </c>
      <c r="E395" s="1" t="s">
        <v>13</v>
      </c>
      <c r="F395" s="1" t="s">
        <v>65</v>
      </c>
      <c r="G395" s="18">
        <v>5000</v>
      </c>
      <c r="H395" s="18">
        <v>4050</v>
      </c>
      <c r="I395" s="18">
        <f t="shared" si="11"/>
        <v>20250000</v>
      </c>
      <c r="J395" s="18"/>
      <c r="M395">
        <v>3</v>
      </c>
      <c r="N395" s="2">
        <v>42555</v>
      </c>
      <c r="O395" s="10" t="s">
        <v>132</v>
      </c>
      <c r="P395" s="10" t="s">
        <v>133</v>
      </c>
      <c r="Q395" s="14" t="s">
        <v>10</v>
      </c>
      <c r="R395" s="10" t="s">
        <v>27</v>
      </c>
      <c r="S395" s="18">
        <v>10000</v>
      </c>
      <c r="T395" s="18">
        <v>3560</v>
      </c>
      <c r="U395" s="18">
        <f t="shared" si="12"/>
        <v>35600000</v>
      </c>
    </row>
    <row r="396" spans="2:21">
      <c r="B396" s="2">
        <v>42562</v>
      </c>
      <c r="C396" s="1" t="s">
        <v>207</v>
      </c>
      <c r="D396" s="1" t="s">
        <v>208</v>
      </c>
      <c r="E396" s="1" t="s">
        <v>13</v>
      </c>
      <c r="F396" s="1" t="s">
        <v>16</v>
      </c>
      <c r="G396" s="18">
        <v>5000</v>
      </c>
      <c r="H396" s="18">
        <v>3530</v>
      </c>
      <c r="I396" s="18">
        <f t="shared" si="11"/>
        <v>17650000</v>
      </c>
      <c r="J396" s="12"/>
      <c r="M396">
        <v>3</v>
      </c>
      <c r="N396" s="6">
        <v>42555</v>
      </c>
      <c r="O396" s="3" t="s">
        <v>85</v>
      </c>
      <c r="P396" s="3" t="s">
        <v>86</v>
      </c>
      <c r="Q396" s="7" t="s">
        <v>10</v>
      </c>
      <c r="R396" s="3" t="s">
        <v>16</v>
      </c>
      <c r="S396" s="18">
        <v>20000</v>
      </c>
      <c r="T396" s="18">
        <v>3530</v>
      </c>
      <c r="U396" s="18">
        <f t="shared" si="12"/>
        <v>70600000</v>
      </c>
    </row>
    <row r="397" spans="2:21">
      <c r="B397" s="2">
        <v>42562</v>
      </c>
      <c r="C397" s="1" t="s">
        <v>207</v>
      </c>
      <c r="D397" s="1" t="s">
        <v>208</v>
      </c>
      <c r="E397" s="1" t="s">
        <v>13</v>
      </c>
      <c r="F397" s="1" t="s">
        <v>14</v>
      </c>
      <c r="G397" s="18">
        <v>5000</v>
      </c>
      <c r="H397" s="18">
        <v>4085</v>
      </c>
      <c r="I397" s="18">
        <f t="shared" si="11"/>
        <v>20425000</v>
      </c>
      <c r="J397" s="12"/>
      <c r="M397">
        <v>3</v>
      </c>
      <c r="N397" s="6">
        <v>42555</v>
      </c>
      <c r="O397" s="3" t="s">
        <v>85</v>
      </c>
      <c r="P397" s="3" t="s">
        <v>86</v>
      </c>
      <c r="Q397" s="7" t="s">
        <v>10</v>
      </c>
      <c r="R397" s="3" t="s">
        <v>14</v>
      </c>
      <c r="S397" s="18">
        <v>5000</v>
      </c>
      <c r="T397" s="18">
        <v>4065</v>
      </c>
      <c r="U397" s="18">
        <f t="shared" si="12"/>
        <v>20325000</v>
      </c>
    </row>
    <row r="398" spans="2:21">
      <c r="B398" s="2">
        <v>42562</v>
      </c>
      <c r="C398" s="1" t="s">
        <v>258</v>
      </c>
      <c r="D398" s="1" t="s">
        <v>259</v>
      </c>
      <c r="E398" s="1" t="s">
        <v>13</v>
      </c>
      <c r="F398" s="1" t="s">
        <v>27</v>
      </c>
      <c r="G398" s="18">
        <v>6200</v>
      </c>
      <c r="H398" s="18">
        <v>3560</v>
      </c>
      <c r="I398" s="18">
        <f t="shared" si="11"/>
        <v>22072000</v>
      </c>
      <c r="J398" s="12"/>
      <c r="M398">
        <v>3</v>
      </c>
      <c r="N398" s="2">
        <v>42557</v>
      </c>
      <c r="O398" s="3" t="s">
        <v>38</v>
      </c>
      <c r="P398" s="3" t="s">
        <v>39</v>
      </c>
      <c r="Q398" s="4" t="s">
        <v>10</v>
      </c>
      <c r="R398" s="1" t="s">
        <v>27</v>
      </c>
      <c r="S398" s="18">
        <v>25000</v>
      </c>
      <c r="T398" s="18">
        <v>3595</v>
      </c>
      <c r="U398" s="18">
        <f t="shared" si="12"/>
        <v>89875000</v>
      </c>
    </row>
    <row r="399" spans="2:21">
      <c r="B399" s="2">
        <v>42562</v>
      </c>
      <c r="C399" s="1" t="s">
        <v>209</v>
      </c>
      <c r="D399" s="1" t="s">
        <v>210</v>
      </c>
      <c r="E399" s="1" t="s">
        <v>13</v>
      </c>
      <c r="F399" s="1" t="s">
        <v>16</v>
      </c>
      <c r="G399" s="18">
        <v>4000</v>
      </c>
      <c r="H399" s="18">
        <v>3530</v>
      </c>
      <c r="I399" s="18">
        <f t="shared" si="11"/>
        <v>14120000</v>
      </c>
      <c r="J399" s="12"/>
      <c r="M399">
        <v>3</v>
      </c>
      <c r="N399" s="2">
        <v>42557</v>
      </c>
      <c r="O399" s="3" t="s">
        <v>38</v>
      </c>
      <c r="P399" s="3" t="s">
        <v>39</v>
      </c>
      <c r="Q399" s="4" t="s">
        <v>10</v>
      </c>
      <c r="R399" s="1" t="s">
        <v>16</v>
      </c>
      <c r="S399" s="18">
        <v>10000</v>
      </c>
      <c r="T399" s="18">
        <v>3530</v>
      </c>
      <c r="U399" s="18">
        <f t="shared" si="12"/>
        <v>35300000</v>
      </c>
    </row>
    <row r="400" spans="2:21">
      <c r="B400" s="2">
        <v>42562</v>
      </c>
      <c r="C400" s="1" t="s">
        <v>209</v>
      </c>
      <c r="D400" s="1" t="s">
        <v>210</v>
      </c>
      <c r="E400" s="1" t="s">
        <v>13</v>
      </c>
      <c r="F400" s="1" t="s">
        <v>14</v>
      </c>
      <c r="G400" s="18">
        <v>5300</v>
      </c>
      <c r="H400" s="18">
        <v>4085</v>
      </c>
      <c r="I400" s="18">
        <f t="shared" si="11"/>
        <v>21650500</v>
      </c>
      <c r="J400" s="12"/>
      <c r="M400">
        <v>3</v>
      </c>
      <c r="N400" s="2">
        <v>42557</v>
      </c>
      <c r="O400" s="1" t="s">
        <v>138</v>
      </c>
      <c r="P400" s="1" t="s">
        <v>139</v>
      </c>
      <c r="Q400" s="1" t="s">
        <v>10</v>
      </c>
      <c r="R400" s="1" t="s">
        <v>27</v>
      </c>
      <c r="S400" s="18">
        <v>10000</v>
      </c>
      <c r="T400" s="18">
        <v>3560</v>
      </c>
      <c r="U400" s="18">
        <f t="shared" si="12"/>
        <v>35600000</v>
      </c>
    </row>
    <row r="401" spans="2:21">
      <c r="B401" s="2">
        <v>42563</v>
      </c>
      <c r="C401" s="1" t="s">
        <v>211</v>
      </c>
      <c r="D401" s="1" t="s">
        <v>212</v>
      </c>
      <c r="E401" s="1" t="s">
        <v>12</v>
      </c>
      <c r="F401" s="1" t="s">
        <v>27</v>
      </c>
      <c r="G401" s="18">
        <v>5000</v>
      </c>
      <c r="H401" s="18">
        <v>3595</v>
      </c>
      <c r="I401" s="18">
        <f t="shared" si="11"/>
        <v>17975000</v>
      </c>
      <c r="J401" s="12"/>
      <c r="M401">
        <v>3</v>
      </c>
      <c r="N401" s="6">
        <v>42557</v>
      </c>
      <c r="O401" s="3" t="s">
        <v>97</v>
      </c>
      <c r="P401" s="3" t="s">
        <v>98</v>
      </c>
      <c r="Q401" s="7" t="s">
        <v>10</v>
      </c>
      <c r="R401" s="3" t="s">
        <v>16</v>
      </c>
      <c r="S401" s="18">
        <v>15000</v>
      </c>
      <c r="T401" s="18">
        <v>3530</v>
      </c>
      <c r="U401" s="18">
        <f t="shared" si="12"/>
        <v>52950000</v>
      </c>
    </row>
    <row r="402" spans="2:21">
      <c r="B402" s="2">
        <v>42563</v>
      </c>
      <c r="C402" s="1" t="s">
        <v>211</v>
      </c>
      <c r="D402" s="1" t="s">
        <v>212</v>
      </c>
      <c r="E402" s="1" t="s">
        <v>12</v>
      </c>
      <c r="F402" s="1" t="s">
        <v>16</v>
      </c>
      <c r="G402" s="18">
        <v>4000</v>
      </c>
      <c r="H402" s="18">
        <v>3530</v>
      </c>
      <c r="I402" s="18">
        <f t="shared" si="11"/>
        <v>14120000</v>
      </c>
      <c r="J402" s="12"/>
      <c r="M402">
        <v>3</v>
      </c>
      <c r="N402" s="2">
        <v>42557</v>
      </c>
      <c r="O402" s="1" t="s">
        <v>140</v>
      </c>
      <c r="P402" s="1" t="s">
        <v>141</v>
      </c>
      <c r="Q402" s="1" t="s">
        <v>10</v>
      </c>
      <c r="R402" s="1" t="s">
        <v>27</v>
      </c>
      <c r="S402" s="18">
        <v>10800</v>
      </c>
      <c r="T402" s="18">
        <v>3560</v>
      </c>
      <c r="U402" s="18">
        <f t="shared" si="12"/>
        <v>38448000</v>
      </c>
    </row>
    <row r="403" spans="2:21">
      <c r="B403" s="2">
        <v>42563</v>
      </c>
      <c r="C403" s="1" t="s">
        <v>171</v>
      </c>
      <c r="D403" s="1" t="s">
        <v>172</v>
      </c>
      <c r="E403" s="1" t="s">
        <v>11</v>
      </c>
      <c r="F403" s="1" t="s">
        <v>27</v>
      </c>
      <c r="G403" s="18">
        <v>5000</v>
      </c>
      <c r="H403" s="18">
        <v>3990</v>
      </c>
      <c r="I403" s="18">
        <f t="shared" si="11"/>
        <v>19950000</v>
      </c>
      <c r="J403" s="18"/>
      <c r="M403">
        <v>3</v>
      </c>
      <c r="N403" s="2">
        <v>42557</v>
      </c>
      <c r="O403" s="1" t="s">
        <v>142</v>
      </c>
      <c r="P403" s="1" t="s">
        <v>143</v>
      </c>
      <c r="Q403" s="1" t="s">
        <v>10</v>
      </c>
      <c r="R403" s="1" t="s">
        <v>27</v>
      </c>
      <c r="S403" s="18">
        <v>11000</v>
      </c>
      <c r="T403" s="18">
        <v>3560</v>
      </c>
      <c r="U403" s="18">
        <f t="shared" si="12"/>
        <v>39160000</v>
      </c>
    </row>
    <row r="404" spans="2:21">
      <c r="B404" s="2">
        <v>42563</v>
      </c>
      <c r="C404" s="1" t="s">
        <v>171</v>
      </c>
      <c r="D404" s="1" t="s">
        <v>172</v>
      </c>
      <c r="E404" s="1" t="s">
        <v>11</v>
      </c>
      <c r="F404" s="1" t="s">
        <v>14</v>
      </c>
      <c r="G404" s="18">
        <v>5000</v>
      </c>
      <c r="H404" s="18">
        <v>4738</v>
      </c>
      <c r="I404" s="18">
        <f t="shared" si="11"/>
        <v>23690000</v>
      </c>
      <c r="J404" s="18"/>
      <c r="M404">
        <v>3</v>
      </c>
      <c r="N404" s="6">
        <v>42557</v>
      </c>
      <c r="O404" s="3" t="s">
        <v>99</v>
      </c>
      <c r="P404" s="3" t="s">
        <v>100</v>
      </c>
      <c r="Q404" s="7" t="s">
        <v>10</v>
      </c>
      <c r="R404" s="3" t="s">
        <v>27</v>
      </c>
      <c r="S404" s="18">
        <v>5800</v>
      </c>
      <c r="T404" s="18">
        <v>3595</v>
      </c>
      <c r="U404" s="18">
        <f t="shared" si="12"/>
        <v>20851000</v>
      </c>
    </row>
    <row r="405" spans="2:21">
      <c r="B405" s="2">
        <v>42563</v>
      </c>
      <c r="C405" s="1" t="s">
        <v>173</v>
      </c>
      <c r="D405" s="1" t="s">
        <v>174</v>
      </c>
      <c r="E405" s="1" t="s">
        <v>15</v>
      </c>
      <c r="F405" s="1" t="s">
        <v>14</v>
      </c>
      <c r="G405" s="18">
        <v>10000</v>
      </c>
      <c r="H405" s="18">
        <v>4738</v>
      </c>
      <c r="I405" s="18">
        <f t="shared" si="11"/>
        <v>47380000</v>
      </c>
      <c r="J405" s="18"/>
      <c r="M405">
        <v>3</v>
      </c>
      <c r="N405" s="6">
        <v>42557</v>
      </c>
      <c r="O405" s="3" t="s">
        <v>99</v>
      </c>
      <c r="P405" s="3" t="s">
        <v>100</v>
      </c>
      <c r="Q405" s="7" t="s">
        <v>10</v>
      </c>
      <c r="R405" s="3" t="s">
        <v>16</v>
      </c>
      <c r="S405" s="18">
        <v>11900</v>
      </c>
      <c r="T405" s="18">
        <v>3530</v>
      </c>
      <c r="U405" s="18">
        <f t="shared" si="12"/>
        <v>42007000</v>
      </c>
    </row>
    <row r="406" spans="2:21">
      <c r="B406" s="2">
        <v>42563</v>
      </c>
      <c r="C406" s="1" t="s">
        <v>175</v>
      </c>
      <c r="D406" s="1" t="s">
        <v>176</v>
      </c>
      <c r="E406" s="1" t="s">
        <v>18</v>
      </c>
      <c r="F406" s="1" t="s">
        <v>27</v>
      </c>
      <c r="G406" s="18">
        <v>5000</v>
      </c>
      <c r="H406" s="18">
        <v>3595</v>
      </c>
      <c r="I406" s="18">
        <f t="shared" si="11"/>
        <v>17975000</v>
      </c>
      <c r="J406" s="18"/>
      <c r="M406">
        <v>3</v>
      </c>
      <c r="N406" s="6">
        <v>42557</v>
      </c>
      <c r="O406" s="3" t="s">
        <v>99</v>
      </c>
      <c r="P406" s="3" t="s">
        <v>100</v>
      </c>
      <c r="Q406" s="7" t="s">
        <v>10</v>
      </c>
      <c r="R406" s="10" t="s">
        <v>14</v>
      </c>
      <c r="S406" s="19">
        <v>5000</v>
      </c>
      <c r="T406" s="19">
        <v>4085</v>
      </c>
      <c r="U406" s="19">
        <f t="shared" si="12"/>
        <v>20425000</v>
      </c>
    </row>
    <row r="407" spans="2:21">
      <c r="B407" s="2">
        <v>42563</v>
      </c>
      <c r="C407" s="1" t="s">
        <v>175</v>
      </c>
      <c r="D407" s="1" t="s">
        <v>176</v>
      </c>
      <c r="E407" s="1" t="s">
        <v>18</v>
      </c>
      <c r="F407" s="1" t="s">
        <v>14</v>
      </c>
      <c r="G407" s="18">
        <v>5000</v>
      </c>
      <c r="H407" s="18">
        <v>3650</v>
      </c>
      <c r="I407" s="18">
        <f t="shared" si="11"/>
        <v>18250000</v>
      </c>
      <c r="J407" s="18"/>
      <c r="M407">
        <v>3</v>
      </c>
      <c r="N407" s="2">
        <v>42529</v>
      </c>
      <c r="O407" s="1" t="s">
        <v>148</v>
      </c>
      <c r="P407" s="1" t="s">
        <v>149</v>
      </c>
      <c r="Q407" s="1" t="s">
        <v>10</v>
      </c>
      <c r="R407" s="1" t="s">
        <v>27</v>
      </c>
      <c r="S407" s="18">
        <v>30000</v>
      </c>
      <c r="T407" s="18">
        <v>3560</v>
      </c>
      <c r="U407" s="18">
        <f t="shared" si="12"/>
        <v>106800000</v>
      </c>
    </row>
    <row r="408" spans="2:21">
      <c r="B408" s="2">
        <v>42563</v>
      </c>
      <c r="C408" s="1" t="s">
        <v>177</v>
      </c>
      <c r="D408" s="1" t="s">
        <v>178</v>
      </c>
      <c r="E408" s="1" t="s">
        <v>12</v>
      </c>
      <c r="F408" s="1" t="s">
        <v>27</v>
      </c>
      <c r="G408" s="18">
        <v>10000</v>
      </c>
      <c r="H408" s="18">
        <v>3595</v>
      </c>
      <c r="I408" s="18">
        <f t="shared" si="11"/>
        <v>35950000</v>
      </c>
      <c r="J408" s="18"/>
      <c r="M408">
        <v>3</v>
      </c>
      <c r="N408" s="6">
        <v>42559</v>
      </c>
      <c r="O408" s="3" t="s">
        <v>105</v>
      </c>
      <c r="P408" s="3" t="s">
        <v>106</v>
      </c>
      <c r="Q408" s="7" t="s">
        <v>10</v>
      </c>
      <c r="R408" s="3" t="s">
        <v>16</v>
      </c>
      <c r="S408" s="18">
        <v>5000</v>
      </c>
      <c r="T408" s="18">
        <v>3530</v>
      </c>
      <c r="U408" s="18">
        <f t="shared" si="12"/>
        <v>17650000</v>
      </c>
    </row>
    <row r="409" spans="2:21">
      <c r="B409" s="2">
        <v>42563</v>
      </c>
      <c r="C409" s="1" t="s">
        <v>179</v>
      </c>
      <c r="D409" s="1" t="s">
        <v>180</v>
      </c>
      <c r="E409" s="1" t="s">
        <v>18</v>
      </c>
      <c r="F409" s="1" t="s">
        <v>14</v>
      </c>
      <c r="G409" s="18">
        <v>30000</v>
      </c>
      <c r="H409" s="18">
        <v>3650</v>
      </c>
      <c r="I409" s="18">
        <f t="shared" si="11"/>
        <v>109500000</v>
      </c>
      <c r="J409" s="18"/>
      <c r="M409">
        <v>3</v>
      </c>
      <c r="N409" s="6">
        <v>42559</v>
      </c>
      <c r="O409" s="3" t="s">
        <v>109</v>
      </c>
      <c r="P409" s="3" t="s">
        <v>110</v>
      </c>
      <c r="Q409" s="7" t="s">
        <v>10</v>
      </c>
      <c r="R409" s="3" t="s">
        <v>14</v>
      </c>
      <c r="S409" s="18">
        <v>15800</v>
      </c>
      <c r="T409" s="18">
        <v>4085</v>
      </c>
      <c r="U409" s="18">
        <f t="shared" si="12"/>
        <v>64543000</v>
      </c>
    </row>
    <row r="410" spans="2:21">
      <c r="B410" s="2">
        <v>42563</v>
      </c>
      <c r="C410" s="1" t="s">
        <v>215</v>
      </c>
      <c r="D410" s="1" t="s">
        <v>216</v>
      </c>
      <c r="E410" s="1" t="s">
        <v>18</v>
      </c>
      <c r="F410" s="1" t="s">
        <v>27</v>
      </c>
      <c r="G410" s="18">
        <v>24000</v>
      </c>
      <c r="H410" s="18">
        <v>3595</v>
      </c>
      <c r="I410" s="18">
        <f t="shared" si="11"/>
        <v>86280000</v>
      </c>
      <c r="J410" s="29"/>
      <c r="M410">
        <v>3</v>
      </c>
      <c r="N410" s="6">
        <v>42559</v>
      </c>
      <c r="O410" s="3" t="s">
        <v>111</v>
      </c>
      <c r="P410" s="3" t="s">
        <v>112</v>
      </c>
      <c r="Q410" s="7" t="s">
        <v>10</v>
      </c>
      <c r="R410" s="3" t="s">
        <v>16</v>
      </c>
      <c r="S410" s="18">
        <v>15800</v>
      </c>
      <c r="T410" s="18">
        <v>3530</v>
      </c>
      <c r="U410" s="18">
        <f t="shared" si="12"/>
        <v>55774000</v>
      </c>
    </row>
    <row r="411" spans="2:21">
      <c r="B411" s="2">
        <v>42564</v>
      </c>
      <c r="C411" s="1" t="s">
        <v>213</v>
      </c>
      <c r="D411" s="1" t="s">
        <v>214</v>
      </c>
      <c r="E411" s="1" t="s">
        <v>10</v>
      </c>
      <c r="F411" s="1" t="s">
        <v>16</v>
      </c>
      <c r="G411" s="18">
        <v>35000</v>
      </c>
      <c r="H411" s="18">
        <v>3530</v>
      </c>
      <c r="I411" s="18">
        <f t="shared" si="11"/>
        <v>123550000</v>
      </c>
      <c r="J411" s="29"/>
      <c r="M411">
        <v>3</v>
      </c>
      <c r="N411" s="2">
        <v>42559</v>
      </c>
      <c r="O411" s="1" t="s">
        <v>150</v>
      </c>
      <c r="P411" s="1" t="s">
        <v>151</v>
      </c>
      <c r="Q411" s="1" t="s">
        <v>10</v>
      </c>
      <c r="R411" s="1" t="s">
        <v>27</v>
      </c>
      <c r="S411" s="18">
        <v>17900</v>
      </c>
      <c r="T411" s="18">
        <v>3560</v>
      </c>
      <c r="U411" s="18">
        <f t="shared" si="12"/>
        <v>63724000</v>
      </c>
    </row>
    <row r="412" spans="2:21">
      <c r="B412" s="2">
        <v>42564</v>
      </c>
      <c r="C412" s="1" t="s">
        <v>262</v>
      </c>
      <c r="D412" s="1" t="s">
        <v>263</v>
      </c>
      <c r="E412" s="1" t="s">
        <v>10</v>
      </c>
      <c r="F412" s="1" t="s">
        <v>27</v>
      </c>
      <c r="G412" s="18">
        <v>10000</v>
      </c>
      <c r="H412" s="18">
        <v>3560</v>
      </c>
      <c r="I412" s="18">
        <f t="shared" si="11"/>
        <v>35600000</v>
      </c>
      <c r="M412">
        <v>3</v>
      </c>
      <c r="N412" s="2">
        <v>42559</v>
      </c>
      <c r="O412" s="1" t="s">
        <v>152</v>
      </c>
      <c r="P412" s="1" t="s">
        <v>153</v>
      </c>
      <c r="Q412" s="1" t="s">
        <v>10</v>
      </c>
      <c r="R412" s="1" t="s">
        <v>27</v>
      </c>
      <c r="S412" s="18">
        <v>30000</v>
      </c>
      <c r="T412" s="18">
        <v>3560</v>
      </c>
      <c r="U412" s="18">
        <f t="shared" si="12"/>
        <v>106800000</v>
      </c>
    </row>
    <row r="413" spans="2:21">
      <c r="B413" s="2">
        <v>42564</v>
      </c>
      <c r="C413" s="1" t="s">
        <v>264</v>
      </c>
      <c r="D413" s="1" t="s">
        <v>265</v>
      </c>
      <c r="E413" s="1" t="s">
        <v>10</v>
      </c>
      <c r="F413" s="1" t="s">
        <v>27</v>
      </c>
      <c r="G413" s="18">
        <v>5800</v>
      </c>
      <c r="H413" s="18">
        <v>3560</v>
      </c>
      <c r="I413" s="18">
        <f t="shared" si="11"/>
        <v>20648000</v>
      </c>
      <c r="M413">
        <v>3</v>
      </c>
      <c r="N413" s="2">
        <v>42562</v>
      </c>
      <c r="O413" s="1" t="s">
        <v>246</v>
      </c>
      <c r="P413" s="1" t="s">
        <v>247</v>
      </c>
      <c r="Q413" s="1" t="s">
        <v>10</v>
      </c>
      <c r="R413" s="1" t="s">
        <v>27</v>
      </c>
      <c r="S413" s="18">
        <v>10000</v>
      </c>
      <c r="T413" s="18">
        <v>3560</v>
      </c>
      <c r="U413" s="18">
        <f t="shared" si="12"/>
        <v>35600000</v>
      </c>
    </row>
    <row r="414" spans="2:21">
      <c r="B414" s="2">
        <v>42564</v>
      </c>
      <c r="C414" s="1" t="s">
        <v>266</v>
      </c>
      <c r="D414" s="1" t="s">
        <v>267</v>
      </c>
      <c r="E414" s="1" t="s">
        <v>10</v>
      </c>
      <c r="F414" s="1" t="s">
        <v>27</v>
      </c>
      <c r="G414" s="18">
        <v>15800</v>
      </c>
      <c r="H414" s="18">
        <v>3560</v>
      </c>
      <c r="I414" s="18">
        <f t="shared" si="11"/>
        <v>56248000</v>
      </c>
      <c r="M414">
        <v>3</v>
      </c>
      <c r="N414" s="2">
        <v>42562</v>
      </c>
      <c r="O414" s="1" t="s">
        <v>248</v>
      </c>
      <c r="P414" s="1" t="s">
        <v>249</v>
      </c>
      <c r="Q414" s="1" t="s">
        <v>10</v>
      </c>
      <c r="R414" s="1" t="s">
        <v>27</v>
      </c>
      <c r="S414" s="18">
        <v>20000</v>
      </c>
      <c r="T414" s="18">
        <v>3560</v>
      </c>
      <c r="U414" s="18">
        <f t="shared" si="12"/>
        <v>71200000</v>
      </c>
    </row>
    <row r="415" spans="2:21">
      <c r="B415" s="2">
        <v>42564</v>
      </c>
      <c r="C415" s="1" t="s">
        <v>217</v>
      </c>
      <c r="D415" s="1" t="s">
        <v>218</v>
      </c>
      <c r="E415" s="1" t="s">
        <v>10</v>
      </c>
      <c r="F415" s="1" t="s">
        <v>16</v>
      </c>
      <c r="G415" s="18">
        <v>17900</v>
      </c>
      <c r="H415" s="18">
        <v>3530</v>
      </c>
      <c r="I415" s="18">
        <f t="shared" si="11"/>
        <v>63187000</v>
      </c>
      <c r="M415">
        <v>3</v>
      </c>
      <c r="N415" s="2">
        <v>42562</v>
      </c>
      <c r="O415" s="1" t="s">
        <v>197</v>
      </c>
      <c r="P415" s="1" t="s">
        <v>198</v>
      </c>
      <c r="Q415" s="1" t="s">
        <v>10</v>
      </c>
      <c r="R415" s="1" t="s">
        <v>16</v>
      </c>
      <c r="S415" s="18">
        <v>15000</v>
      </c>
      <c r="T415" s="18">
        <v>3530</v>
      </c>
      <c r="U415" s="18">
        <f t="shared" si="12"/>
        <v>52950000</v>
      </c>
    </row>
    <row r="416" spans="2:21">
      <c r="B416" s="2">
        <v>42564</v>
      </c>
      <c r="C416" s="1" t="s">
        <v>182</v>
      </c>
      <c r="D416" s="1" t="s">
        <v>183</v>
      </c>
      <c r="E416" s="1" t="s">
        <v>12</v>
      </c>
      <c r="F416" s="1" t="s">
        <v>16</v>
      </c>
      <c r="G416" s="18">
        <v>10300</v>
      </c>
      <c r="H416" s="18">
        <v>3580</v>
      </c>
      <c r="I416" s="18">
        <f t="shared" si="11"/>
        <v>36874000</v>
      </c>
      <c r="J416" s="28"/>
      <c r="M416">
        <v>3</v>
      </c>
      <c r="N416" s="2">
        <v>42562</v>
      </c>
      <c r="O416" s="1" t="s">
        <v>250</v>
      </c>
      <c r="P416" s="1" t="s">
        <v>251</v>
      </c>
      <c r="Q416" s="1" t="s">
        <v>10</v>
      </c>
      <c r="R416" s="1" t="s">
        <v>27</v>
      </c>
      <c r="S416" s="18">
        <v>5000</v>
      </c>
      <c r="T416" s="18">
        <v>3560</v>
      </c>
      <c r="U416" s="18">
        <f t="shared" si="12"/>
        <v>17800000</v>
      </c>
    </row>
    <row r="417" spans="2:21">
      <c r="B417" s="2">
        <v>42564</v>
      </c>
      <c r="C417" s="1" t="s">
        <v>182</v>
      </c>
      <c r="D417" s="1" t="s">
        <v>183</v>
      </c>
      <c r="E417" s="1" t="s">
        <v>12</v>
      </c>
      <c r="F417" s="1" t="s">
        <v>14</v>
      </c>
      <c r="G417" s="18">
        <v>5000</v>
      </c>
      <c r="H417" s="18">
        <v>3950</v>
      </c>
      <c r="I417" s="18">
        <f t="shared" si="11"/>
        <v>19750000</v>
      </c>
      <c r="J417" s="28"/>
      <c r="M417">
        <v>3</v>
      </c>
      <c r="N417" s="2">
        <v>42562</v>
      </c>
      <c r="O417" s="1" t="s">
        <v>199</v>
      </c>
      <c r="P417" s="1" t="s">
        <v>200</v>
      </c>
      <c r="Q417" s="1" t="s">
        <v>10</v>
      </c>
      <c r="R417" s="1" t="s">
        <v>16</v>
      </c>
      <c r="S417" s="18">
        <v>5000</v>
      </c>
      <c r="T417" s="18">
        <v>3530</v>
      </c>
      <c r="U417" s="18">
        <f t="shared" si="12"/>
        <v>17650000</v>
      </c>
    </row>
    <row r="418" spans="2:21">
      <c r="B418" s="2">
        <v>42564</v>
      </c>
      <c r="C418" s="1" t="s">
        <v>260</v>
      </c>
      <c r="D418" s="1" t="s">
        <v>261</v>
      </c>
      <c r="E418" s="1" t="s">
        <v>13</v>
      </c>
      <c r="F418" s="1" t="s">
        <v>27</v>
      </c>
      <c r="G418" s="18">
        <v>5000</v>
      </c>
      <c r="H418" s="18">
        <v>3560</v>
      </c>
      <c r="I418" s="18">
        <f t="shared" si="11"/>
        <v>17800000</v>
      </c>
      <c r="J418" s="29"/>
      <c r="M418">
        <v>3</v>
      </c>
      <c r="N418" s="2">
        <v>42562</v>
      </c>
      <c r="O418" s="1" t="s">
        <v>252</v>
      </c>
      <c r="P418" s="1" t="s">
        <v>253</v>
      </c>
      <c r="Q418" s="1" t="s">
        <v>10</v>
      </c>
      <c r="R418" s="1" t="s">
        <v>27</v>
      </c>
      <c r="S418" s="18">
        <v>17900</v>
      </c>
      <c r="T418" s="18">
        <v>3560</v>
      </c>
      <c r="U418" s="18">
        <f t="shared" si="12"/>
        <v>63724000</v>
      </c>
    </row>
    <row r="419" spans="2:21">
      <c r="B419" s="2">
        <v>42564</v>
      </c>
      <c r="C419" s="1" t="s">
        <v>268</v>
      </c>
      <c r="D419" s="1" t="s">
        <v>269</v>
      </c>
      <c r="E419" s="1" t="s">
        <v>13</v>
      </c>
      <c r="F419" s="1" t="s">
        <v>27</v>
      </c>
      <c r="G419" s="18">
        <v>20000</v>
      </c>
      <c r="H419" s="18">
        <v>3560</v>
      </c>
      <c r="I419" s="18">
        <f t="shared" si="11"/>
        <v>71200000</v>
      </c>
      <c r="J419" s="29"/>
      <c r="M419">
        <v>3</v>
      </c>
      <c r="N419" s="2">
        <v>42562</v>
      </c>
      <c r="O419" s="1" t="s">
        <v>201</v>
      </c>
      <c r="P419" s="1" t="s">
        <v>202</v>
      </c>
      <c r="Q419" s="1" t="s">
        <v>10</v>
      </c>
      <c r="R419" s="1" t="s">
        <v>16</v>
      </c>
      <c r="S419" s="18">
        <v>5800</v>
      </c>
      <c r="T419" s="18">
        <v>3530</v>
      </c>
      <c r="U419" s="18">
        <f t="shared" si="12"/>
        <v>20474000</v>
      </c>
    </row>
    <row r="420" spans="2:21">
      <c r="B420" s="2">
        <v>42564</v>
      </c>
      <c r="C420" s="1" t="s">
        <v>219</v>
      </c>
      <c r="D420" s="1" t="s">
        <v>220</v>
      </c>
      <c r="E420" s="1" t="s">
        <v>13</v>
      </c>
      <c r="F420" s="1" t="s">
        <v>16</v>
      </c>
      <c r="G420" s="18">
        <v>14900</v>
      </c>
      <c r="H420" s="18">
        <v>3530</v>
      </c>
      <c r="I420" s="18">
        <f t="shared" si="11"/>
        <v>52597000</v>
      </c>
      <c r="M420">
        <v>3</v>
      </c>
      <c r="N420" s="2">
        <v>42562</v>
      </c>
      <c r="O420" s="1" t="s">
        <v>254</v>
      </c>
      <c r="P420" s="1" t="s">
        <v>255</v>
      </c>
      <c r="Q420" s="1" t="s">
        <v>10</v>
      </c>
      <c r="R420" s="1" t="s">
        <v>27</v>
      </c>
      <c r="S420" s="18">
        <v>15000</v>
      </c>
      <c r="T420" s="18">
        <v>3560</v>
      </c>
      <c r="U420" s="18">
        <f t="shared" si="12"/>
        <v>53400000</v>
      </c>
    </row>
    <row r="421" spans="2:21">
      <c r="B421" s="2">
        <v>42565</v>
      </c>
      <c r="C421" s="1" t="s">
        <v>184</v>
      </c>
      <c r="D421" s="1" t="s">
        <v>185</v>
      </c>
      <c r="E421" s="1" t="s">
        <v>12</v>
      </c>
      <c r="F421" s="1" t="s">
        <v>27</v>
      </c>
      <c r="G421" s="18">
        <v>30000</v>
      </c>
      <c r="H421" s="18">
        <v>3655</v>
      </c>
      <c r="I421" s="18">
        <f t="shared" si="11"/>
        <v>109650000</v>
      </c>
      <c r="J421" s="28"/>
      <c r="M421">
        <v>3</v>
      </c>
      <c r="N421" s="2">
        <v>42564</v>
      </c>
      <c r="O421" s="1" t="s">
        <v>213</v>
      </c>
      <c r="P421" s="1" t="s">
        <v>214</v>
      </c>
      <c r="Q421" s="1" t="s">
        <v>10</v>
      </c>
      <c r="R421" s="1" t="s">
        <v>16</v>
      </c>
      <c r="S421" s="18">
        <v>35000</v>
      </c>
      <c r="T421" s="18">
        <v>3530</v>
      </c>
      <c r="U421" s="18">
        <f t="shared" si="12"/>
        <v>123550000</v>
      </c>
    </row>
    <row r="422" spans="2:21">
      <c r="B422" s="2">
        <v>42565</v>
      </c>
      <c r="C422" s="1" t="s">
        <v>187</v>
      </c>
      <c r="D422" s="1" t="s">
        <v>188</v>
      </c>
      <c r="E422" s="1" t="s">
        <v>17</v>
      </c>
      <c r="F422" s="1" t="s">
        <v>27</v>
      </c>
      <c r="G422" s="18">
        <v>11400</v>
      </c>
      <c r="H422" s="18">
        <v>3695</v>
      </c>
      <c r="I422" s="18">
        <f t="shared" si="11"/>
        <v>42123000</v>
      </c>
      <c r="J422" s="28"/>
      <c r="M422">
        <v>3</v>
      </c>
      <c r="N422" s="2">
        <v>42564</v>
      </c>
      <c r="O422" s="1" t="s">
        <v>262</v>
      </c>
      <c r="P422" s="1" t="s">
        <v>263</v>
      </c>
      <c r="Q422" s="1" t="s">
        <v>10</v>
      </c>
      <c r="R422" s="1" t="s">
        <v>27</v>
      </c>
      <c r="S422" s="18">
        <v>10000</v>
      </c>
      <c r="T422" s="18">
        <v>3560</v>
      </c>
      <c r="U422" s="18">
        <f t="shared" si="12"/>
        <v>35600000</v>
      </c>
    </row>
    <row r="423" spans="2:21">
      <c r="B423" s="2">
        <v>42565</v>
      </c>
      <c r="C423" s="1" t="s">
        <v>187</v>
      </c>
      <c r="D423" s="1" t="s">
        <v>188</v>
      </c>
      <c r="E423" s="1" t="s">
        <v>17</v>
      </c>
      <c r="F423" s="1" t="s">
        <v>16</v>
      </c>
      <c r="G423" s="18">
        <v>5300</v>
      </c>
      <c r="H423" s="18">
        <v>3590</v>
      </c>
      <c r="I423" s="18">
        <f t="shared" si="11"/>
        <v>19027000</v>
      </c>
      <c r="J423" s="28"/>
      <c r="M423">
        <v>3</v>
      </c>
      <c r="N423" s="2">
        <v>42564</v>
      </c>
      <c r="O423" s="1" t="s">
        <v>264</v>
      </c>
      <c r="P423" s="1" t="s">
        <v>265</v>
      </c>
      <c r="Q423" s="1" t="s">
        <v>10</v>
      </c>
      <c r="R423" s="1" t="s">
        <v>27</v>
      </c>
      <c r="S423" s="18">
        <v>5800</v>
      </c>
      <c r="T423" s="18">
        <v>3560</v>
      </c>
      <c r="U423" s="18">
        <f t="shared" si="12"/>
        <v>20648000</v>
      </c>
    </row>
    <row r="424" spans="2:21">
      <c r="B424" s="2">
        <v>42565</v>
      </c>
      <c r="C424" s="1" t="s">
        <v>271</v>
      </c>
      <c r="D424" s="1" t="s">
        <v>272</v>
      </c>
      <c r="E424" s="1" t="s">
        <v>13</v>
      </c>
      <c r="F424" s="1" t="s">
        <v>27</v>
      </c>
      <c r="G424" s="18">
        <v>15500</v>
      </c>
      <c r="H424" s="18">
        <v>3635</v>
      </c>
      <c r="I424" s="18">
        <f t="shared" si="11"/>
        <v>56342500</v>
      </c>
      <c r="J424" s="29"/>
      <c r="M424">
        <v>3</v>
      </c>
      <c r="N424" s="2">
        <v>42564</v>
      </c>
      <c r="O424" s="1" t="s">
        <v>266</v>
      </c>
      <c r="P424" s="1" t="s">
        <v>267</v>
      </c>
      <c r="Q424" s="1" t="s">
        <v>10</v>
      </c>
      <c r="R424" s="1" t="s">
        <v>27</v>
      </c>
      <c r="S424" s="18">
        <v>15800</v>
      </c>
      <c r="T424" s="18">
        <v>3560</v>
      </c>
      <c r="U424" s="18">
        <f t="shared" si="12"/>
        <v>56248000</v>
      </c>
    </row>
    <row r="425" spans="2:21">
      <c r="B425" s="2">
        <v>42566</v>
      </c>
      <c r="C425" s="1" t="s">
        <v>273</v>
      </c>
      <c r="D425" s="1" t="s">
        <v>274</v>
      </c>
      <c r="E425" s="1" t="s">
        <v>10</v>
      </c>
      <c r="F425" s="1" t="s">
        <v>27</v>
      </c>
      <c r="G425" s="18">
        <v>28700</v>
      </c>
      <c r="H425" s="18">
        <v>3635</v>
      </c>
      <c r="I425" s="18">
        <f t="shared" si="11"/>
        <v>104324500</v>
      </c>
      <c r="J425" s="29"/>
      <c r="M425">
        <v>3</v>
      </c>
      <c r="N425" s="2">
        <v>42564</v>
      </c>
      <c r="O425" s="1" t="s">
        <v>217</v>
      </c>
      <c r="P425" s="1" t="s">
        <v>218</v>
      </c>
      <c r="Q425" s="1" t="s">
        <v>10</v>
      </c>
      <c r="R425" s="1" t="s">
        <v>16</v>
      </c>
      <c r="S425" s="18">
        <v>17900</v>
      </c>
      <c r="T425" s="18">
        <v>3530</v>
      </c>
      <c r="U425" s="18">
        <f t="shared" si="12"/>
        <v>63187000</v>
      </c>
    </row>
    <row r="426" spans="2:21">
      <c r="B426" s="2">
        <v>42566</v>
      </c>
      <c r="C426" s="1" t="s">
        <v>224</v>
      </c>
      <c r="D426" s="1" t="s">
        <v>225</v>
      </c>
      <c r="E426" s="1" t="s">
        <v>10</v>
      </c>
      <c r="F426" s="1" t="s">
        <v>16</v>
      </c>
      <c r="G426" s="18">
        <v>5000</v>
      </c>
      <c r="H426" s="18">
        <v>3590</v>
      </c>
      <c r="I426" s="18">
        <f t="shared" si="11"/>
        <v>17950000</v>
      </c>
      <c r="M426">
        <v>3</v>
      </c>
      <c r="N426" s="2">
        <v>42566</v>
      </c>
      <c r="O426" s="1" t="s">
        <v>273</v>
      </c>
      <c r="P426" s="1" t="s">
        <v>274</v>
      </c>
      <c r="Q426" s="1" t="s">
        <v>10</v>
      </c>
      <c r="R426" s="1" t="s">
        <v>27</v>
      </c>
      <c r="S426" s="18">
        <v>28700</v>
      </c>
      <c r="T426" s="18">
        <v>3635</v>
      </c>
      <c r="U426" s="18">
        <f t="shared" si="12"/>
        <v>104324500</v>
      </c>
    </row>
    <row r="427" spans="2:21">
      <c r="B427" s="2">
        <v>42566</v>
      </c>
      <c r="C427" s="1" t="s">
        <v>275</v>
      </c>
      <c r="D427" s="1" t="s">
        <v>276</v>
      </c>
      <c r="E427" s="1" t="s">
        <v>10</v>
      </c>
      <c r="F427" s="1" t="s">
        <v>27</v>
      </c>
      <c r="G427" s="18">
        <v>15000</v>
      </c>
      <c r="H427" s="18">
        <v>3635</v>
      </c>
      <c r="I427" s="18">
        <f t="shared" si="11"/>
        <v>54525000</v>
      </c>
      <c r="M427">
        <v>3</v>
      </c>
      <c r="N427" s="2">
        <v>42566</v>
      </c>
      <c r="O427" s="1" t="s">
        <v>224</v>
      </c>
      <c r="P427" s="1" t="s">
        <v>225</v>
      </c>
      <c r="Q427" s="1" t="s">
        <v>10</v>
      </c>
      <c r="R427" s="1" t="s">
        <v>16</v>
      </c>
      <c r="S427" s="18">
        <v>5000</v>
      </c>
      <c r="T427" s="18">
        <v>3590</v>
      </c>
      <c r="U427" s="18">
        <f t="shared" si="12"/>
        <v>17950000</v>
      </c>
    </row>
    <row r="428" spans="2:21">
      <c r="B428" s="2">
        <v>42566</v>
      </c>
      <c r="C428" s="1" t="s">
        <v>226</v>
      </c>
      <c r="D428" s="1" t="s">
        <v>227</v>
      </c>
      <c r="E428" s="1" t="s">
        <v>10</v>
      </c>
      <c r="F428" s="1" t="s">
        <v>27</v>
      </c>
      <c r="G428" s="18">
        <v>15000</v>
      </c>
      <c r="H428" s="18">
        <v>3695</v>
      </c>
      <c r="I428" s="18">
        <f t="shared" si="11"/>
        <v>55425000</v>
      </c>
      <c r="M428">
        <v>3</v>
      </c>
      <c r="N428" s="2">
        <v>42566</v>
      </c>
      <c r="O428" s="1" t="s">
        <v>275</v>
      </c>
      <c r="P428" s="1" t="s">
        <v>276</v>
      </c>
      <c r="Q428" s="1" t="s">
        <v>10</v>
      </c>
      <c r="R428" s="1" t="s">
        <v>27</v>
      </c>
      <c r="S428" s="18">
        <v>15000</v>
      </c>
      <c r="T428" s="18">
        <v>3635</v>
      </c>
      <c r="U428" s="18">
        <f t="shared" si="12"/>
        <v>54525000</v>
      </c>
    </row>
    <row r="429" spans="2:21">
      <c r="B429" s="2">
        <v>42566</v>
      </c>
      <c r="C429" s="1" t="s">
        <v>226</v>
      </c>
      <c r="D429" s="1" t="s">
        <v>227</v>
      </c>
      <c r="E429" s="1" t="s">
        <v>10</v>
      </c>
      <c r="F429" s="1" t="s">
        <v>16</v>
      </c>
      <c r="G429" s="18">
        <v>5000</v>
      </c>
      <c r="H429" s="18">
        <v>3590</v>
      </c>
      <c r="I429" s="18">
        <f t="shared" si="11"/>
        <v>17950000</v>
      </c>
      <c r="M429">
        <v>3</v>
      </c>
      <c r="N429" s="2">
        <v>42566</v>
      </c>
      <c r="O429" s="1" t="s">
        <v>226</v>
      </c>
      <c r="P429" s="1" t="s">
        <v>227</v>
      </c>
      <c r="Q429" s="1" t="s">
        <v>10</v>
      </c>
      <c r="R429" s="1" t="s">
        <v>27</v>
      </c>
      <c r="S429" s="18">
        <v>15000</v>
      </c>
      <c r="T429" s="18">
        <v>3695</v>
      </c>
      <c r="U429" s="18">
        <f t="shared" si="12"/>
        <v>55425000</v>
      </c>
    </row>
    <row r="430" spans="2:21">
      <c r="B430" s="2">
        <v>42566</v>
      </c>
      <c r="C430" s="1" t="s">
        <v>228</v>
      </c>
      <c r="D430" s="1" t="s">
        <v>229</v>
      </c>
      <c r="E430" s="1" t="s">
        <v>18</v>
      </c>
      <c r="F430" s="1" t="s">
        <v>27</v>
      </c>
      <c r="G430" s="18">
        <v>10000</v>
      </c>
      <c r="H430" s="18">
        <v>3695</v>
      </c>
      <c r="I430" s="18">
        <f t="shared" si="11"/>
        <v>36950000</v>
      </c>
      <c r="M430">
        <v>3</v>
      </c>
      <c r="N430" s="2">
        <v>42566</v>
      </c>
      <c r="O430" s="1" t="s">
        <v>226</v>
      </c>
      <c r="P430" s="1" t="s">
        <v>227</v>
      </c>
      <c r="Q430" s="1" t="s">
        <v>10</v>
      </c>
      <c r="R430" s="1" t="s">
        <v>16</v>
      </c>
      <c r="S430" s="18">
        <v>5000</v>
      </c>
      <c r="T430" s="18">
        <v>3590</v>
      </c>
      <c r="U430" s="18">
        <f t="shared" si="12"/>
        <v>17950000</v>
      </c>
    </row>
    <row r="431" spans="2:21">
      <c r="B431" s="2">
        <v>42566</v>
      </c>
      <c r="C431" s="1" t="s">
        <v>228</v>
      </c>
      <c r="D431" s="1" t="s">
        <v>229</v>
      </c>
      <c r="E431" s="1" t="s">
        <v>18</v>
      </c>
      <c r="F431" s="1" t="s">
        <v>230</v>
      </c>
      <c r="G431" s="18">
        <v>20000</v>
      </c>
      <c r="H431" s="18">
        <v>4010</v>
      </c>
      <c r="I431" s="18">
        <f t="shared" ref="I431:I494" si="13">G431*H431</f>
        <v>80200000</v>
      </c>
      <c r="M431">
        <v>3</v>
      </c>
      <c r="N431" s="2">
        <v>42569</v>
      </c>
      <c r="O431" s="1" t="s">
        <v>347</v>
      </c>
      <c r="P431" s="1" t="s">
        <v>348</v>
      </c>
      <c r="Q431" s="1" t="s">
        <v>10</v>
      </c>
      <c r="R431" s="1" t="s">
        <v>27</v>
      </c>
      <c r="S431" s="18">
        <v>30000</v>
      </c>
      <c r="T431" s="18">
        <v>3635</v>
      </c>
      <c r="U431" s="18">
        <f t="shared" ref="U431:U494" si="14">S431*T431</f>
        <v>109050000</v>
      </c>
    </row>
    <row r="432" spans="2:21">
      <c r="B432" s="2">
        <v>42562</v>
      </c>
      <c r="C432" s="1" t="s">
        <v>195</v>
      </c>
      <c r="D432" s="1" t="s">
        <v>196</v>
      </c>
      <c r="E432" s="1" t="s">
        <v>18</v>
      </c>
      <c r="F432" s="1" t="s">
        <v>27</v>
      </c>
      <c r="G432" s="18">
        <v>14600</v>
      </c>
      <c r="H432" s="18">
        <v>3595</v>
      </c>
      <c r="I432" s="18">
        <f t="shared" si="13"/>
        <v>52487000</v>
      </c>
      <c r="J432" s="28"/>
      <c r="M432">
        <v>3</v>
      </c>
      <c r="N432" s="22">
        <v>42569</v>
      </c>
      <c r="O432" s="23" t="s">
        <v>288</v>
      </c>
      <c r="P432" s="23" t="s">
        <v>289</v>
      </c>
      <c r="Q432" s="23" t="s">
        <v>10</v>
      </c>
      <c r="R432" s="23" t="s">
        <v>14</v>
      </c>
      <c r="S432" s="24">
        <v>5000</v>
      </c>
      <c r="T432" s="24">
        <v>4010</v>
      </c>
      <c r="U432" s="24">
        <f t="shared" si="14"/>
        <v>20050000</v>
      </c>
    </row>
    <row r="433" spans="2:21">
      <c r="B433" s="2">
        <v>42562</v>
      </c>
      <c r="C433" s="1" t="s">
        <v>195</v>
      </c>
      <c r="D433" s="1" t="s">
        <v>196</v>
      </c>
      <c r="E433" s="1" t="s">
        <v>18</v>
      </c>
      <c r="F433" s="1" t="s">
        <v>16</v>
      </c>
      <c r="G433" s="18">
        <v>5100</v>
      </c>
      <c r="H433" s="18">
        <v>3530</v>
      </c>
      <c r="I433" s="18">
        <f t="shared" si="13"/>
        <v>18003000</v>
      </c>
      <c r="J433" s="28"/>
      <c r="M433">
        <v>3</v>
      </c>
      <c r="N433" s="2">
        <v>42569</v>
      </c>
      <c r="O433" s="1" t="s">
        <v>349</v>
      </c>
      <c r="P433" s="1" t="s">
        <v>350</v>
      </c>
      <c r="Q433" s="1" t="s">
        <v>10</v>
      </c>
      <c r="R433" s="1" t="s">
        <v>27</v>
      </c>
      <c r="S433" s="18">
        <v>30000</v>
      </c>
      <c r="T433" s="18">
        <v>3635</v>
      </c>
      <c r="U433" s="18">
        <f t="shared" si="14"/>
        <v>109050000</v>
      </c>
    </row>
    <row r="434" spans="2:21">
      <c r="B434" s="2">
        <v>42562</v>
      </c>
      <c r="C434" s="1" t="s">
        <v>195</v>
      </c>
      <c r="D434" s="1" t="s">
        <v>196</v>
      </c>
      <c r="E434" s="1" t="s">
        <v>18</v>
      </c>
      <c r="F434" s="1" t="s">
        <v>14</v>
      </c>
      <c r="G434" s="18">
        <v>4300</v>
      </c>
      <c r="H434" s="18">
        <v>4085</v>
      </c>
      <c r="I434" s="18">
        <f t="shared" si="13"/>
        <v>17565500</v>
      </c>
      <c r="J434" s="28"/>
      <c r="M434">
        <v>3</v>
      </c>
      <c r="N434" s="2">
        <v>42570</v>
      </c>
      <c r="O434" s="1" t="s">
        <v>353</v>
      </c>
      <c r="P434" s="1" t="s">
        <v>354</v>
      </c>
      <c r="Q434" s="1" t="s">
        <v>10</v>
      </c>
      <c r="R434" s="1" t="s">
        <v>27</v>
      </c>
      <c r="S434" s="18">
        <v>10800</v>
      </c>
      <c r="T434" s="18">
        <v>3635</v>
      </c>
      <c r="U434" s="18">
        <f t="shared" si="14"/>
        <v>39258000</v>
      </c>
    </row>
    <row r="435" spans="2:21">
      <c r="B435" s="2">
        <v>42566</v>
      </c>
      <c r="C435" s="1" t="s">
        <v>190</v>
      </c>
      <c r="D435" s="1" t="s">
        <v>191</v>
      </c>
      <c r="E435" s="1" t="s">
        <v>13</v>
      </c>
      <c r="F435" s="1" t="s">
        <v>27</v>
      </c>
      <c r="G435" s="18">
        <v>24000</v>
      </c>
      <c r="H435" s="18">
        <v>3695</v>
      </c>
      <c r="I435" s="18">
        <f t="shared" si="13"/>
        <v>88680000</v>
      </c>
      <c r="J435" s="28"/>
      <c r="M435">
        <v>3</v>
      </c>
      <c r="N435" s="2">
        <v>42570</v>
      </c>
      <c r="O435" s="1" t="s">
        <v>355</v>
      </c>
      <c r="P435" s="1" t="s">
        <v>356</v>
      </c>
      <c r="Q435" s="1" t="s">
        <v>10</v>
      </c>
      <c r="R435" s="1" t="s">
        <v>27</v>
      </c>
      <c r="S435" s="18">
        <v>5000</v>
      </c>
      <c r="T435" s="18">
        <v>3635</v>
      </c>
      <c r="U435" s="18">
        <f t="shared" si="14"/>
        <v>18175000</v>
      </c>
    </row>
    <row r="436" spans="2:21">
      <c r="B436" s="2">
        <v>42566</v>
      </c>
      <c r="C436" s="1" t="s">
        <v>277</v>
      </c>
      <c r="D436" s="1" t="s">
        <v>278</v>
      </c>
      <c r="E436" s="1" t="s">
        <v>13</v>
      </c>
      <c r="F436" s="1" t="s">
        <v>27</v>
      </c>
      <c r="G436" s="18">
        <v>6200</v>
      </c>
      <c r="H436" s="18">
        <v>3635</v>
      </c>
      <c r="I436" s="18">
        <f t="shared" si="13"/>
        <v>22537000</v>
      </c>
      <c r="J436" s="29"/>
      <c r="M436">
        <v>3</v>
      </c>
      <c r="N436" s="2">
        <v>42570</v>
      </c>
      <c r="O436" s="1" t="s">
        <v>357</v>
      </c>
      <c r="P436" s="1" t="s">
        <v>358</v>
      </c>
      <c r="Q436" s="1" t="s">
        <v>10</v>
      </c>
      <c r="R436" s="1" t="s">
        <v>27</v>
      </c>
      <c r="S436" s="18">
        <v>21700</v>
      </c>
      <c r="T436" s="18">
        <v>3635</v>
      </c>
      <c r="U436" s="18">
        <f t="shared" si="14"/>
        <v>78879500</v>
      </c>
    </row>
    <row r="437" spans="2:21">
      <c r="B437" s="2">
        <v>42566</v>
      </c>
      <c r="C437" s="1" t="s">
        <v>279</v>
      </c>
      <c r="D437" s="1" t="s">
        <v>280</v>
      </c>
      <c r="E437" s="1" t="s">
        <v>13</v>
      </c>
      <c r="F437" s="1" t="s">
        <v>27</v>
      </c>
      <c r="G437" s="18">
        <v>15000</v>
      </c>
      <c r="H437" s="18">
        <v>3635</v>
      </c>
      <c r="I437" s="18">
        <f t="shared" si="13"/>
        <v>54525000</v>
      </c>
      <c r="J437" s="29"/>
      <c r="M437">
        <v>3</v>
      </c>
      <c r="N437" s="2">
        <v>42571</v>
      </c>
      <c r="O437" s="1" t="s">
        <v>361</v>
      </c>
      <c r="P437" s="1" t="s">
        <v>362</v>
      </c>
      <c r="Q437" s="1" t="s">
        <v>10</v>
      </c>
      <c r="R437" s="1" t="s">
        <v>27</v>
      </c>
      <c r="S437" s="18">
        <v>33700</v>
      </c>
      <c r="T437" s="18">
        <v>3635</v>
      </c>
      <c r="U437" s="18">
        <f t="shared" si="14"/>
        <v>122499500</v>
      </c>
    </row>
    <row r="438" spans="2:21">
      <c r="B438" s="2">
        <v>42566</v>
      </c>
      <c r="C438" s="1" t="s">
        <v>231</v>
      </c>
      <c r="D438" s="1" t="s">
        <v>232</v>
      </c>
      <c r="E438" s="1" t="s">
        <v>13</v>
      </c>
      <c r="F438" s="1" t="s">
        <v>16</v>
      </c>
      <c r="G438" s="18">
        <v>9300</v>
      </c>
      <c r="H438" s="18">
        <v>3590</v>
      </c>
      <c r="I438" s="18">
        <f t="shared" si="13"/>
        <v>33387000</v>
      </c>
      <c r="M438">
        <v>3</v>
      </c>
      <c r="N438" s="2">
        <v>42572</v>
      </c>
      <c r="O438" s="1" t="s">
        <v>365</v>
      </c>
      <c r="P438" s="1" t="s">
        <v>366</v>
      </c>
      <c r="Q438" s="1" t="s">
        <v>10</v>
      </c>
      <c r="R438" s="1" t="s">
        <v>27</v>
      </c>
      <c r="S438" s="18">
        <v>15000</v>
      </c>
      <c r="T438" s="18">
        <v>3635</v>
      </c>
      <c r="U438" s="18">
        <f t="shared" si="14"/>
        <v>54525000</v>
      </c>
    </row>
    <row r="439" spans="2:21">
      <c r="B439" s="2">
        <v>42566</v>
      </c>
      <c r="C439" s="1" t="s">
        <v>233</v>
      </c>
      <c r="D439" s="1" t="s">
        <v>234</v>
      </c>
      <c r="E439" s="1" t="s">
        <v>13</v>
      </c>
      <c r="F439" s="1" t="s">
        <v>16</v>
      </c>
      <c r="G439" s="18">
        <v>9700</v>
      </c>
      <c r="H439" s="18">
        <v>3590</v>
      </c>
      <c r="I439" s="18">
        <f t="shared" si="13"/>
        <v>34823000</v>
      </c>
      <c r="M439">
        <v>3</v>
      </c>
      <c r="N439" s="2">
        <v>42572</v>
      </c>
      <c r="O439" s="1" t="s">
        <v>367</v>
      </c>
      <c r="P439" s="1" t="s">
        <v>368</v>
      </c>
      <c r="Q439" s="1" t="s">
        <v>10</v>
      </c>
      <c r="R439" s="1" t="s">
        <v>27</v>
      </c>
      <c r="S439" s="18">
        <v>15000</v>
      </c>
      <c r="T439" s="18">
        <v>3635</v>
      </c>
      <c r="U439" s="18">
        <f t="shared" si="14"/>
        <v>54525000</v>
      </c>
    </row>
    <row r="440" spans="2:21">
      <c r="B440" s="2">
        <v>42566</v>
      </c>
      <c r="C440" s="1" t="s">
        <v>233</v>
      </c>
      <c r="D440" s="1" t="s">
        <v>234</v>
      </c>
      <c r="E440" s="1" t="s">
        <v>13</v>
      </c>
      <c r="F440" s="1" t="s">
        <v>14</v>
      </c>
      <c r="G440" s="18">
        <v>5300</v>
      </c>
      <c r="H440" s="18">
        <v>4010</v>
      </c>
      <c r="I440" s="18">
        <f t="shared" si="13"/>
        <v>21253000</v>
      </c>
      <c r="M440">
        <v>3</v>
      </c>
      <c r="N440" s="2">
        <v>42572</v>
      </c>
      <c r="O440" s="1" t="s">
        <v>371</v>
      </c>
      <c r="P440" s="1" t="s">
        <v>372</v>
      </c>
      <c r="Q440" s="1" t="s">
        <v>10</v>
      </c>
      <c r="R440" s="1" t="s">
        <v>27</v>
      </c>
      <c r="S440" s="18">
        <v>5000</v>
      </c>
      <c r="T440" s="18">
        <v>3635</v>
      </c>
      <c r="U440" s="18">
        <f t="shared" si="14"/>
        <v>18175000</v>
      </c>
    </row>
    <row r="441" spans="2:21">
      <c r="B441" s="2">
        <v>42566</v>
      </c>
      <c r="C441" s="1" t="s">
        <v>235</v>
      </c>
      <c r="D441" s="1" t="s">
        <v>236</v>
      </c>
      <c r="E441" s="1" t="s">
        <v>12</v>
      </c>
      <c r="F441" s="1" t="s">
        <v>27</v>
      </c>
      <c r="G441" s="18">
        <v>9700</v>
      </c>
      <c r="H441" s="18">
        <v>3695</v>
      </c>
      <c r="I441" s="18">
        <f t="shared" si="13"/>
        <v>35841500</v>
      </c>
      <c r="M441">
        <v>3</v>
      </c>
      <c r="N441" s="2">
        <v>42573</v>
      </c>
      <c r="O441" s="1" t="s">
        <v>328</v>
      </c>
      <c r="P441" s="1" t="s">
        <v>329</v>
      </c>
      <c r="Q441" s="1" t="s">
        <v>10</v>
      </c>
      <c r="R441" s="1" t="s">
        <v>16</v>
      </c>
      <c r="S441" s="18">
        <v>20000</v>
      </c>
      <c r="T441" s="18">
        <v>3490</v>
      </c>
      <c r="U441" s="18">
        <f t="shared" si="14"/>
        <v>69800000</v>
      </c>
    </row>
    <row r="442" spans="2:21">
      <c r="B442" s="2">
        <v>42566</v>
      </c>
      <c r="C442" s="1" t="s">
        <v>235</v>
      </c>
      <c r="D442" s="1" t="s">
        <v>236</v>
      </c>
      <c r="E442" s="1" t="s">
        <v>12</v>
      </c>
      <c r="F442" s="1" t="s">
        <v>14</v>
      </c>
      <c r="G442" s="18">
        <v>6000</v>
      </c>
      <c r="H442" s="18">
        <v>4010</v>
      </c>
      <c r="I442" s="18">
        <f t="shared" si="13"/>
        <v>24060000</v>
      </c>
      <c r="M442">
        <v>3</v>
      </c>
      <c r="N442" s="2">
        <v>42573</v>
      </c>
      <c r="O442" s="1" t="s">
        <v>330</v>
      </c>
      <c r="P442" s="1" t="s">
        <v>331</v>
      </c>
      <c r="Q442" s="1" t="s">
        <v>10</v>
      </c>
      <c r="R442" s="1" t="s">
        <v>16</v>
      </c>
      <c r="S442" s="18">
        <v>15000</v>
      </c>
      <c r="T442" s="18">
        <v>3490</v>
      </c>
      <c r="U442" s="18">
        <f t="shared" si="14"/>
        <v>52350000</v>
      </c>
    </row>
    <row r="443" spans="2:21">
      <c r="B443" s="2">
        <v>42566</v>
      </c>
      <c r="C443" s="1" t="s">
        <v>237</v>
      </c>
      <c r="D443" s="1" t="s">
        <v>238</v>
      </c>
      <c r="E443" s="1" t="s">
        <v>12</v>
      </c>
      <c r="F443" s="1" t="s">
        <v>27</v>
      </c>
      <c r="G443" s="18">
        <v>9000</v>
      </c>
      <c r="H443" s="18">
        <v>3695</v>
      </c>
      <c r="I443" s="18">
        <f t="shared" si="13"/>
        <v>33255000</v>
      </c>
      <c r="M443">
        <v>3</v>
      </c>
      <c r="N443" s="2">
        <v>42579</v>
      </c>
      <c r="O443" s="1" t="s">
        <v>465</v>
      </c>
      <c r="P443" s="1" t="s">
        <v>466</v>
      </c>
      <c r="Q443" s="1" t="s">
        <v>10</v>
      </c>
      <c r="R443" s="1" t="s">
        <v>27</v>
      </c>
      <c r="S443" s="18">
        <v>35000</v>
      </c>
      <c r="T443" s="18">
        <v>3635</v>
      </c>
      <c r="U443" s="18">
        <f t="shared" si="14"/>
        <v>127225000</v>
      </c>
    </row>
    <row r="444" spans="2:21">
      <c r="B444" s="2">
        <v>42566</v>
      </c>
      <c r="C444" s="1" t="s">
        <v>239</v>
      </c>
      <c r="D444" s="1" t="s">
        <v>240</v>
      </c>
      <c r="E444" s="1" t="s">
        <v>12</v>
      </c>
      <c r="F444" s="1" t="s">
        <v>27</v>
      </c>
      <c r="G444" s="18">
        <v>30000</v>
      </c>
      <c r="H444" s="18">
        <v>3695</v>
      </c>
      <c r="I444" s="18">
        <f t="shared" si="13"/>
        <v>110850000</v>
      </c>
      <c r="M444">
        <v>3</v>
      </c>
      <c r="N444" s="2">
        <v>42576</v>
      </c>
      <c r="O444" s="1" t="s">
        <v>467</v>
      </c>
      <c r="P444" s="1" t="s">
        <v>468</v>
      </c>
      <c r="Q444" s="1" t="s">
        <v>10</v>
      </c>
      <c r="R444" s="1" t="s">
        <v>27</v>
      </c>
      <c r="S444" s="18">
        <v>33700</v>
      </c>
      <c r="T444" s="18">
        <v>3635</v>
      </c>
      <c r="U444" s="18">
        <f t="shared" si="14"/>
        <v>122499500</v>
      </c>
    </row>
    <row r="445" spans="2:21">
      <c r="B445" s="2">
        <v>42566</v>
      </c>
      <c r="C445" s="1" t="s">
        <v>241</v>
      </c>
      <c r="D445" s="1" t="s">
        <v>242</v>
      </c>
      <c r="E445" s="1" t="s">
        <v>18</v>
      </c>
      <c r="F445" s="1" t="s">
        <v>27</v>
      </c>
      <c r="G445" s="18">
        <v>5000</v>
      </c>
      <c r="H445" s="18">
        <v>3695</v>
      </c>
      <c r="I445" s="18">
        <f t="shared" si="13"/>
        <v>18475000</v>
      </c>
      <c r="M445">
        <v>3</v>
      </c>
      <c r="N445" s="2">
        <v>42576</v>
      </c>
      <c r="O445" s="1" t="s">
        <v>386</v>
      </c>
      <c r="P445" s="1" t="s">
        <v>387</v>
      </c>
      <c r="Q445" s="1" t="s">
        <v>10</v>
      </c>
      <c r="R445" s="1" t="s">
        <v>27</v>
      </c>
      <c r="S445" s="18">
        <v>5400</v>
      </c>
      <c r="T445" s="18">
        <v>3695</v>
      </c>
      <c r="U445" s="18">
        <f t="shared" si="14"/>
        <v>19953000</v>
      </c>
    </row>
    <row r="446" spans="2:21">
      <c r="B446" s="2">
        <v>42566</v>
      </c>
      <c r="C446" s="1" t="s">
        <v>243</v>
      </c>
      <c r="D446" s="1" t="s">
        <v>244</v>
      </c>
      <c r="E446" s="1" t="s">
        <v>11</v>
      </c>
      <c r="F446" s="1" t="s">
        <v>27</v>
      </c>
      <c r="G446" s="18">
        <v>10000</v>
      </c>
      <c r="H446" s="18">
        <v>3990</v>
      </c>
      <c r="I446" s="18">
        <f t="shared" si="13"/>
        <v>39900000</v>
      </c>
      <c r="M446">
        <v>3</v>
      </c>
      <c r="N446" s="2">
        <v>42576</v>
      </c>
      <c r="O446" s="1" t="s">
        <v>386</v>
      </c>
      <c r="P446" s="1" t="s">
        <v>387</v>
      </c>
      <c r="Q446" s="1" t="s">
        <v>10</v>
      </c>
      <c r="R446" s="1" t="s">
        <v>16</v>
      </c>
      <c r="S446" s="18">
        <v>10400</v>
      </c>
      <c r="T446" s="18">
        <v>3490</v>
      </c>
      <c r="U446" s="18">
        <f t="shared" si="14"/>
        <v>36296000</v>
      </c>
    </row>
    <row r="447" spans="2:21">
      <c r="B447" s="2">
        <v>42566</v>
      </c>
      <c r="C447" s="1" t="s">
        <v>243</v>
      </c>
      <c r="D447" s="1" t="s">
        <v>244</v>
      </c>
      <c r="E447" s="1" t="s">
        <v>11</v>
      </c>
      <c r="F447" s="1" t="s">
        <v>16</v>
      </c>
      <c r="G447" s="18">
        <v>5000</v>
      </c>
      <c r="H447" s="18">
        <v>3871</v>
      </c>
      <c r="I447" s="18">
        <f t="shared" si="13"/>
        <v>19355000</v>
      </c>
      <c r="M447">
        <v>3</v>
      </c>
      <c r="N447" s="2">
        <v>42576</v>
      </c>
      <c r="O447" s="1" t="s">
        <v>473</v>
      </c>
      <c r="P447" s="1" t="s">
        <v>474</v>
      </c>
      <c r="Q447" s="1" t="s">
        <v>10</v>
      </c>
      <c r="R447" s="1" t="s">
        <v>27</v>
      </c>
      <c r="S447" s="18">
        <v>9300</v>
      </c>
      <c r="T447" s="18">
        <v>3635</v>
      </c>
      <c r="U447" s="18">
        <f t="shared" si="14"/>
        <v>33805500</v>
      </c>
    </row>
    <row r="448" spans="2:21">
      <c r="B448" s="2">
        <v>42566</v>
      </c>
      <c r="C448" s="1" t="s">
        <v>281</v>
      </c>
      <c r="D448" s="1" t="s">
        <v>282</v>
      </c>
      <c r="E448" s="1" t="s">
        <v>13</v>
      </c>
      <c r="F448" s="1" t="s">
        <v>27</v>
      </c>
      <c r="G448" s="18">
        <v>5500</v>
      </c>
      <c r="H448" s="18">
        <v>3635</v>
      </c>
      <c r="I448" s="18">
        <f t="shared" si="13"/>
        <v>19992500</v>
      </c>
      <c r="M448">
        <v>3</v>
      </c>
      <c r="N448" s="2">
        <v>42576</v>
      </c>
      <c r="O448" s="1" t="s">
        <v>475</v>
      </c>
      <c r="P448" s="1" t="s">
        <v>476</v>
      </c>
      <c r="Q448" s="1" t="s">
        <v>10</v>
      </c>
      <c r="R448" s="1" t="s">
        <v>27</v>
      </c>
      <c r="S448" s="18">
        <v>15500</v>
      </c>
      <c r="T448" s="18">
        <v>3635</v>
      </c>
      <c r="U448" s="18">
        <f t="shared" si="14"/>
        <v>56342500</v>
      </c>
    </row>
    <row r="449" spans="2:21">
      <c r="B449" s="2">
        <v>42569</v>
      </c>
      <c r="C449" s="1" t="s">
        <v>347</v>
      </c>
      <c r="D449" s="1" t="s">
        <v>348</v>
      </c>
      <c r="E449" s="1" t="s">
        <v>10</v>
      </c>
      <c r="F449" s="1" t="s">
        <v>27</v>
      </c>
      <c r="G449" s="18">
        <v>30000</v>
      </c>
      <c r="H449" s="18">
        <v>3635</v>
      </c>
      <c r="I449" s="18">
        <f t="shared" si="13"/>
        <v>109050000</v>
      </c>
      <c r="M449">
        <v>3</v>
      </c>
      <c r="N449" s="2">
        <v>42577</v>
      </c>
      <c r="O449" s="1" t="s">
        <v>507</v>
      </c>
      <c r="P449" s="1" t="s">
        <v>478</v>
      </c>
      <c r="Q449" s="1" t="s">
        <v>10</v>
      </c>
      <c r="R449" s="1" t="s">
        <v>27</v>
      </c>
      <c r="S449" s="18">
        <v>10000</v>
      </c>
      <c r="T449" s="18">
        <v>3635</v>
      </c>
      <c r="U449" s="18">
        <f t="shared" si="14"/>
        <v>36350000</v>
      </c>
    </row>
    <row r="450" spans="2:21">
      <c r="B450" s="22">
        <v>42569</v>
      </c>
      <c r="C450" s="23" t="s">
        <v>288</v>
      </c>
      <c r="D450" s="23" t="s">
        <v>289</v>
      </c>
      <c r="E450" s="23" t="s">
        <v>10</v>
      </c>
      <c r="F450" s="23" t="s">
        <v>14</v>
      </c>
      <c r="G450" s="24">
        <v>5000</v>
      </c>
      <c r="H450" s="24">
        <v>4010</v>
      </c>
      <c r="I450" s="24">
        <f t="shared" si="13"/>
        <v>20050000</v>
      </c>
      <c r="M450">
        <v>3</v>
      </c>
      <c r="N450" s="2">
        <v>42577</v>
      </c>
      <c r="O450" s="1" t="s">
        <v>508</v>
      </c>
      <c r="P450" s="1" t="s">
        <v>480</v>
      </c>
      <c r="Q450" s="1" t="s">
        <v>10</v>
      </c>
      <c r="R450" s="1" t="s">
        <v>27</v>
      </c>
      <c r="S450" s="18">
        <v>20000</v>
      </c>
      <c r="T450" s="18">
        <v>3635</v>
      </c>
      <c r="U450" s="18">
        <f t="shared" si="14"/>
        <v>72700000</v>
      </c>
    </row>
    <row r="451" spans="2:21">
      <c r="B451" s="2">
        <v>42569</v>
      </c>
      <c r="C451" s="1" t="s">
        <v>349</v>
      </c>
      <c r="D451" s="1" t="s">
        <v>350</v>
      </c>
      <c r="E451" s="1" t="s">
        <v>10</v>
      </c>
      <c r="F451" s="1" t="s">
        <v>27</v>
      </c>
      <c r="G451" s="18">
        <v>30000</v>
      </c>
      <c r="H451" s="18">
        <v>3635</v>
      </c>
      <c r="I451" s="18">
        <f t="shared" si="13"/>
        <v>109050000</v>
      </c>
      <c r="M451">
        <v>3</v>
      </c>
      <c r="N451" s="2">
        <v>42578</v>
      </c>
      <c r="O451" s="1" t="s">
        <v>483</v>
      </c>
      <c r="P451" s="1" t="s">
        <v>484</v>
      </c>
      <c r="Q451" s="1" t="s">
        <v>10</v>
      </c>
      <c r="R451" s="1" t="s">
        <v>27</v>
      </c>
      <c r="S451" s="18">
        <v>15800</v>
      </c>
      <c r="T451" s="18">
        <v>3635</v>
      </c>
      <c r="U451" s="18">
        <f t="shared" si="14"/>
        <v>57433000</v>
      </c>
    </row>
    <row r="452" spans="2:21">
      <c r="B452" s="2">
        <v>42569</v>
      </c>
      <c r="C452" s="1" t="s">
        <v>290</v>
      </c>
      <c r="D452" s="1" t="s">
        <v>291</v>
      </c>
      <c r="E452" s="1" t="s">
        <v>12</v>
      </c>
      <c r="F452" s="1" t="s">
        <v>27</v>
      </c>
      <c r="G452" s="18">
        <v>5000</v>
      </c>
      <c r="H452" s="18">
        <v>3695</v>
      </c>
      <c r="I452" s="18">
        <f t="shared" si="13"/>
        <v>18475000</v>
      </c>
      <c r="M452">
        <v>3</v>
      </c>
      <c r="N452" s="2">
        <v>42578</v>
      </c>
      <c r="O452" s="1" t="s">
        <v>486</v>
      </c>
      <c r="P452" s="1" t="s">
        <v>485</v>
      </c>
      <c r="Q452" s="1" t="s">
        <v>10</v>
      </c>
      <c r="R452" s="1" t="s">
        <v>27</v>
      </c>
      <c r="S452" s="18">
        <v>21800</v>
      </c>
      <c r="T452" s="18">
        <v>3635</v>
      </c>
      <c r="U452" s="18">
        <f t="shared" si="14"/>
        <v>79243000</v>
      </c>
    </row>
    <row r="453" spans="2:21">
      <c r="B453" s="2">
        <v>42569</v>
      </c>
      <c r="C453" s="1" t="s">
        <v>290</v>
      </c>
      <c r="D453" s="1" t="s">
        <v>291</v>
      </c>
      <c r="E453" s="1" t="s">
        <v>12</v>
      </c>
      <c r="F453" s="1" t="s">
        <v>16</v>
      </c>
      <c r="G453" s="18">
        <v>6000</v>
      </c>
      <c r="H453" s="18">
        <v>3590</v>
      </c>
      <c r="I453" s="18">
        <f t="shared" si="13"/>
        <v>21540000</v>
      </c>
      <c r="M453">
        <v>3</v>
      </c>
      <c r="N453" s="2">
        <v>42578</v>
      </c>
      <c r="O453" s="1" t="s">
        <v>412</v>
      </c>
      <c r="P453" s="1" t="s">
        <v>413</v>
      </c>
      <c r="Q453" s="1" t="s">
        <v>10</v>
      </c>
      <c r="R453" s="1" t="s">
        <v>16</v>
      </c>
      <c r="S453" s="18">
        <v>11900</v>
      </c>
      <c r="T453" s="18">
        <v>3490</v>
      </c>
      <c r="U453" s="18">
        <f t="shared" si="14"/>
        <v>41531000</v>
      </c>
    </row>
    <row r="454" spans="2:21">
      <c r="B454" s="2">
        <v>42569</v>
      </c>
      <c r="C454" s="1" t="s">
        <v>290</v>
      </c>
      <c r="D454" s="1" t="s">
        <v>291</v>
      </c>
      <c r="E454" s="1" t="s">
        <v>12</v>
      </c>
      <c r="F454" s="1" t="s">
        <v>14</v>
      </c>
      <c r="G454" s="18">
        <v>4700</v>
      </c>
      <c r="H454" s="18">
        <v>4010</v>
      </c>
      <c r="I454" s="18">
        <f t="shared" si="13"/>
        <v>18847000</v>
      </c>
      <c r="M454">
        <v>3</v>
      </c>
      <c r="N454" s="2">
        <v>42578</v>
      </c>
      <c r="O454" s="1" t="s">
        <v>488</v>
      </c>
      <c r="P454" s="1" t="s">
        <v>487</v>
      </c>
      <c r="Q454" s="1" t="s">
        <v>10</v>
      </c>
      <c r="R454" s="1" t="s">
        <v>27</v>
      </c>
      <c r="S454" s="18">
        <v>20000</v>
      </c>
      <c r="T454" s="18">
        <v>3635</v>
      </c>
      <c r="U454" s="18">
        <f t="shared" si="14"/>
        <v>72700000</v>
      </c>
    </row>
    <row r="455" spans="2:21">
      <c r="B455" s="2">
        <v>42569</v>
      </c>
      <c r="C455" s="1" t="s">
        <v>351</v>
      </c>
      <c r="D455" s="1" t="s">
        <v>352</v>
      </c>
      <c r="E455" s="1" t="s">
        <v>13</v>
      </c>
      <c r="F455" s="1" t="s">
        <v>27</v>
      </c>
      <c r="G455" s="18">
        <v>13700</v>
      </c>
      <c r="H455" s="18">
        <v>3635</v>
      </c>
      <c r="I455" s="18">
        <f t="shared" si="13"/>
        <v>49799500</v>
      </c>
      <c r="M455">
        <v>3</v>
      </c>
      <c r="N455" s="2">
        <v>42578</v>
      </c>
      <c r="O455" s="1" t="s">
        <v>414</v>
      </c>
      <c r="P455" s="1" t="s">
        <v>415</v>
      </c>
      <c r="Q455" s="1" t="s">
        <v>10</v>
      </c>
      <c r="R455" s="1" t="s">
        <v>16</v>
      </c>
      <c r="S455" s="18">
        <v>15000</v>
      </c>
      <c r="T455" s="18">
        <v>3490</v>
      </c>
      <c r="U455" s="18">
        <f t="shared" si="14"/>
        <v>52350000</v>
      </c>
    </row>
    <row r="456" spans="2:21">
      <c r="B456" s="2">
        <v>42570</v>
      </c>
      <c r="C456" s="1" t="s">
        <v>353</v>
      </c>
      <c r="D456" s="1" t="s">
        <v>354</v>
      </c>
      <c r="E456" s="1" t="s">
        <v>10</v>
      </c>
      <c r="F456" s="1" t="s">
        <v>27</v>
      </c>
      <c r="G456" s="18">
        <v>10800</v>
      </c>
      <c r="H456" s="18">
        <v>3635</v>
      </c>
      <c r="I456" s="18">
        <f t="shared" si="13"/>
        <v>39258000</v>
      </c>
      <c r="M456">
        <v>3</v>
      </c>
      <c r="N456" s="2">
        <v>42578</v>
      </c>
      <c r="O456" s="1" t="s">
        <v>490</v>
      </c>
      <c r="P456" s="1" t="s">
        <v>489</v>
      </c>
      <c r="Q456" s="1" t="s">
        <v>10</v>
      </c>
      <c r="R456" s="1" t="s">
        <v>27</v>
      </c>
      <c r="S456" s="18">
        <v>20000</v>
      </c>
      <c r="T456" s="18">
        <v>3635</v>
      </c>
      <c r="U456" s="18">
        <f t="shared" si="14"/>
        <v>72700000</v>
      </c>
    </row>
    <row r="457" spans="2:21">
      <c r="B457" s="2">
        <v>42570</v>
      </c>
      <c r="C457" s="1" t="s">
        <v>355</v>
      </c>
      <c r="D457" s="1" t="s">
        <v>356</v>
      </c>
      <c r="E457" s="1" t="s">
        <v>10</v>
      </c>
      <c r="F457" s="1" t="s">
        <v>27</v>
      </c>
      <c r="G457" s="18">
        <v>5000</v>
      </c>
      <c r="H457" s="18">
        <v>3635</v>
      </c>
      <c r="I457" s="18">
        <f t="shared" si="13"/>
        <v>18175000</v>
      </c>
      <c r="M457">
        <v>3</v>
      </c>
      <c r="N457" s="2">
        <v>42580</v>
      </c>
      <c r="O457" s="1" t="s">
        <v>493</v>
      </c>
      <c r="P457" s="1" t="s">
        <v>494</v>
      </c>
      <c r="Q457" s="1" t="s">
        <v>10</v>
      </c>
      <c r="R457" s="1" t="s">
        <v>27</v>
      </c>
      <c r="S457" s="18">
        <v>20000</v>
      </c>
      <c r="T457" s="18">
        <v>3635</v>
      </c>
      <c r="U457" s="18">
        <f t="shared" si="14"/>
        <v>72700000</v>
      </c>
    </row>
    <row r="458" spans="2:21">
      <c r="B458" s="2">
        <v>42566</v>
      </c>
      <c r="C458" s="1" t="s">
        <v>292</v>
      </c>
      <c r="D458" s="1" t="s">
        <v>293</v>
      </c>
      <c r="E458" s="1" t="s">
        <v>12</v>
      </c>
      <c r="F458" s="1" t="s">
        <v>27</v>
      </c>
      <c r="G458" s="18">
        <v>10000</v>
      </c>
      <c r="H458" s="18">
        <v>3695</v>
      </c>
      <c r="I458" s="18">
        <f t="shared" si="13"/>
        <v>36950000</v>
      </c>
      <c r="M458">
        <v>3</v>
      </c>
      <c r="N458" s="2">
        <v>42580</v>
      </c>
      <c r="O458" s="1" t="s">
        <v>495</v>
      </c>
      <c r="P458" s="1" t="s">
        <v>496</v>
      </c>
      <c r="Q458" s="1" t="s">
        <v>10</v>
      </c>
      <c r="R458" s="1" t="s">
        <v>27</v>
      </c>
      <c r="S458" s="18">
        <v>21700</v>
      </c>
      <c r="T458" s="18">
        <v>3635</v>
      </c>
      <c r="U458" s="18">
        <f t="shared" si="14"/>
        <v>78879500</v>
      </c>
    </row>
    <row r="459" spans="2:21">
      <c r="B459" s="2">
        <v>42566</v>
      </c>
      <c r="C459" s="1" t="s">
        <v>292</v>
      </c>
      <c r="D459" s="1" t="s">
        <v>293</v>
      </c>
      <c r="E459" s="1" t="s">
        <v>12</v>
      </c>
      <c r="F459" s="1" t="s">
        <v>76</v>
      </c>
      <c r="G459" s="18">
        <v>5300</v>
      </c>
      <c r="H459" s="18">
        <v>4665</v>
      </c>
      <c r="I459" s="18">
        <f t="shared" si="13"/>
        <v>24724500</v>
      </c>
      <c r="M459">
        <v>3</v>
      </c>
      <c r="N459" s="2">
        <v>42580</v>
      </c>
      <c r="O459" s="1" t="s">
        <v>434</v>
      </c>
      <c r="P459" s="1" t="s">
        <v>435</v>
      </c>
      <c r="Q459" s="1" t="s">
        <v>10</v>
      </c>
      <c r="R459" s="1" t="s">
        <v>16</v>
      </c>
      <c r="S459" s="18">
        <v>12000</v>
      </c>
      <c r="T459" s="18">
        <v>3490</v>
      </c>
      <c r="U459" s="18">
        <f t="shared" si="14"/>
        <v>41880000</v>
      </c>
    </row>
    <row r="460" spans="2:21">
      <c r="B460" s="2">
        <v>42570</v>
      </c>
      <c r="C460" s="1" t="s">
        <v>294</v>
      </c>
      <c r="D460" s="1" t="s">
        <v>295</v>
      </c>
      <c r="E460" s="1" t="s">
        <v>12</v>
      </c>
      <c r="F460" s="1" t="s">
        <v>27</v>
      </c>
      <c r="G460" s="18">
        <v>30000</v>
      </c>
      <c r="H460" s="18">
        <v>3695</v>
      </c>
      <c r="I460" s="18">
        <f t="shared" si="13"/>
        <v>110850000</v>
      </c>
      <c r="M460">
        <v>3</v>
      </c>
      <c r="N460" s="2">
        <v>42581</v>
      </c>
      <c r="O460" s="1" t="s">
        <v>502</v>
      </c>
      <c r="P460" s="1" t="s">
        <v>501</v>
      </c>
      <c r="Q460" s="1" t="s">
        <v>10</v>
      </c>
      <c r="R460" s="1" t="s">
        <v>27</v>
      </c>
      <c r="S460" s="18">
        <v>30000</v>
      </c>
      <c r="T460" s="18">
        <v>3635</v>
      </c>
      <c r="U460" s="18">
        <f t="shared" si="14"/>
        <v>109050000</v>
      </c>
    </row>
    <row r="461" spans="2:21">
      <c r="B461" s="2">
        <v>42570</v>
      </c>
      <c r="C461" s="1" t="s">
        <v>357</v>
      </c>
      <c r="D461" s="1" t="s">
        <v>358</v>
      </c>
      <c r="E461" s="1" t="s">
        <v>10</v>
      </c>
      <c r="F461" s="1" t="s">
        <v>27</v>
      </c>
      <c r="G461" s="18">
        <v>21700</v>
      </c>
      <c r="H461" s="18">
        <v>3635</v>
      </c>
      <c r="I461" s="18">
        <f t="shared" si="13"/>
        <v>78879500</v>
      </c>
      <c r="M461">
        <v>3</v>
      </c>
      <c r="N461" s="2">
        <v>42581</v>
      </c>
      <c r="O461" s="1" t="s">
        <v>462</v>
      </c>
      <c r="P461" s="1" t="s">
        <v>463</v>
      </c>
      <c r="Q461" s="1" t="s">
        <v>10</v>
      </c>
      <c r="R461" s="1" t="s">
        <v>16</v>
      </c>
      <c r="S461" s="18">
        <v>5000</v>
      </c>
      <c r="T461" s="18">
        <v>3490</v>
      </c>
      <c r="U461" s="18">
        <f t="shared" si="14"/>
        <v>17450000</v>
      </c>
    </row>
    <row r="462" spans="2:21">
      <c r="B462" s="2">
        <v>42570</v>
      </c>
      <c r="C462" s="1" t="s">
        <v>296</v>
      </c>
      <c r="D462" s="1" t="s">
        <v>297</v>
      </c>
      <c r="E462" s="1" t="s">
        <v>12</v>
      </c>
      <c r="F462" s="1" t="s">
        <v>27</v>
      </c>
      <c r="G462" s="18">
        <v>12300</v>
      </c>
      <c r="H462" s="18">
        <v>3695</v>
      </c>
      <c r="I462" s="18">
        <f t="shared" si="13"/>
        <v>45448500</v>
      </c>
      <c r="M462">
        <v>4</v>
      </c>
      <c r="N462" s="6">
        <v>42552</v>
      </c>
      <c r="O462" s="3" t="s">
        <v>118</v>
      </c>
      <c r="P462" s="3" t="s">
        <v>119</v>
      </c>
      <c r="Q462" s="7" t="s">
        <v>13</v>
      </c>
      <c r="R462" s="3" t="s">
        <v>27</v>
      </c>
      <c r="S462" s="18">
        <v>15000</v>
      </c>
      <c r="T462" s="18">
        <v>3560</v>
      </c>
      <c r="U462" s="18">
        <f t="shared" si="14"/>
        <v>53400000</v>
      </c>
    </row>
    <row r="463" spans="2:21">
      <c r="B463" s="2">
        <v>42570</v>
      </c>
      <c r="C463" s="1" t="s">
        <v>298</v>
      </c>
      <c r="D463" s="1" t="s">
        <v>299</v>
      </c>
      <c r="E463" s="1" t="s">
        <v>18</v>
      </c>
      <c r="F463" s="1" t="s">
        <v>27</v>
      </c>
      <c r="G463" s="18">
        <v>7400</v>
      </c>
      <c r="H463" s="18">
        <v>3695</v>
      </c>
      <c r="I463" s="18">
        <f t="shared" si="13"/>
        <v>27343000</v>
      </c>
      <c r="M463">
        <v>4</v>
      </c>
      <c r="N463" s="6">
        <v>42552</v>
      </c>
      <c r="O463" s="3" t="s">
        <v>74</v>
      </c>
      <c r="P463" s="3" t="s">
        <v>75</v>
      </c>
      <c r="Q463" s="7" t="s">
        <v>13</v>
      </c>
      <c r="R463" s="3" t="s">
        <v>16</v>
      </c>
      <c r="S463" s="18">
        <v>5000</v>
      </c>
      <c r="T463" s="18">
        <v>3530</v>
      </c>
      <c r="U463" s="18">
        <f t="shared" si="14"/>
        <v>17650000</v>
      </c>
    </row>
    <row r="464" spans="2:21">
      <c r="B464" s="2">
        <v>42570</v>
      </c>
      <c r="C464" s="1" t="s">
        <v>298</v>
      </c>
      <c r="D464" s="1" t="s">
        <v>299</v>
      </c>
      <c r="E464" s="1" t="s">
        <v>18</v>
      </c>
      <c r="F464" s="1" t="s">
        <v>14</v>
      </c>
      <c r="G464" s="18">
        <v>4300</v>
      </c>
      <c r="H464" s="18">
        <v>4010</v>
      </c>
      <c r="I464" s="18">
        <f t="shared" si="13"/>
        <v>17243000</v>
      </c>
      <c r="M464">
        <v>4</v>
      </c>
      <c r="N464" s="6">
        <v>42552</v>
      </c>
      <c r="O464" s="3" t="s">
        <v>74</v>
      </c>
      <c r="P464" s="3" t="s">
        <v>75</v>
      </c>
      <c r="Q464" s="7" t="s">
        <v>13</v>
      </c>
      <c r="R464" s="3" t="s">
        <v>14</v>
      </c>
      <c r="S464" s="18">
        <v>5000</v>
      </c>
      <c r="T464" s="18">
        <v>4085</v>
      </c>
      <c r="U464" s="18">
        <f t="shared" si="14"/>
        <v>20425000</v>
      </c>
    </row>
    <row r="465" spans="2:21">
      <c r="B465" s="2">
        <v>42570</v>
      </c>
      <c r="C465" s="1" t="s">
        <v>360</v>
      </c>
      <c r="D465" s="1" t="s">
        <v>359</v>
      </c>
      <c r="E465" s="1" t="s">
        <v>13</v>
      </c>
      <c r="F465" s="1" t="s">
        <v>27</v>
      </c>
      <c r="G465" s="18">
        <v>10200</v>
      </c>
      <c r="H465" s="18">
        <v>3635</v>
      </c>
      <c r="I465" s="18">
        <f t="shared" si="13"/>
        <v>37077000</v>
      </c>
      <c r="M465">
        <v>4</v>
      </c>
      <c r="N465" s="6">
        <v>42552</v>
      </c>
      <c r="O465" s="3" t="s">
        <v>74</v>
      </c>
      <c r="P465" s="3" t="s">
        <v>75</v>
      </c>
      <c r="Q465" s="7" t="s">
        <v>13</v>
      </c>
      <c r="R465" s="3" t="s">
        <v>76</v>
      </c>
      <c r="S465" s="18">
        <v>5000</v>
      </c>
      <c r="T465" s="18">
        <v>4765</v>
      </c>
      <c r="U465" s="18">
        <f t="shared" si="14"/>
        <v>23825000</v>
      </c>
    </row>
    <row r="466" spans="2:21">
      <c r="B466" s="2">
        <v>42570</v>
      </c>
      <c r="C466" s="1" t="s">
        <v>300</v>
      </c>
      <c r="D466" s="1" t="s">
        <v>301</v>
      </c>
      <c r="E466" s="1" t="s">
        <v>13</v>
      </c>
      <c r="F466" s="1" t="s">
        <v>16</v>
      </c>
      <c r="G466" s="18">
        <v>30000</v>
      </c>
      <c r="H466" s="18">
        <v>3490</v>
      </c>
      <c r="I466" s="18">
        <f t="shared" si="13"/>
        <v>104700000</v>
      </c>
      <c r="M466">
        <v>4</v>
      </c>
      <c r="N466" s="6">
        <v>42552</v>
      </c>
      <c r="O466" s="3" t="s">
        <v>120</v>
      </c>
      <c r="P466" s="3" t="s">
        <v>121</v>
      </c>
      <c r="Q466" s="7" t="s">
        <v>13</v>
      </c>
      <c r="R466" s="3" t="s">
        <v>27</v>
      </c>
      <c r="S466" s="18">
        <v>5300</v>
      </c>
      <c r="T466" s="18">
        <v>3560</v>
      </c>
      <c r="U466" s="18">
        <f t="shared" si="14"/>
        <v>18868000</v>
      </c>
    </row>
    <row r="467" spans="2:21">
      <c r="B467" s="2">
        <v>42570</v>
      </c>
      <c r="C467" s="1" t="s">
        <v>302</v>
      </c>
      <c r="D467" s="1" t="s">
        <v>303</v>
      </c>
      <c r="E467" s="1" t="s">
        <v>13</v>
      </c>
      <c r="F467" s="1" t="s">
        <v>14</v>
      </c>
      <c r="G467" s="18">
        <v>5300</v>
      </c>
      <c r="H467" s="18">
        <v>4010</v>
      </c>
      <c r="I467" s="18">
        <f t="shared" si="13"/>
        <v>21253000</v>
      </c>
      <c r="M467">
        <v>4</v>
      </c>
      <c r="N467" s="6">
        <v>42552</v>
      </c>
      <c r="O467" s="3" t="s">
        <v>77</v>
      </c>
      <c r="P467" s="3" t="s">
        <v>78</v>
      </c>
      <c r="Q467" s="7" t="s">
        <v>13</v>
      </c>
      <c r="R467" s="3" t="s">
        <v>16</v>
      </c>
      <c r="S467" s="18">
        <v>10200</v>
      </c>
      <c r="T467" s="18">
        <v>3530</v>
      </c>
      <c r="U467" s="18">
        <f t="shared" si="14"/>
        <v>36006000</v>
      </c>
    </row>
    <row r="468" spans="2:21">
      <c r="B468" s="2">
        <v>42564</v>
      </c>
      <c r="C468" s="1" t="s">
        <v>221</v>
      </c>
      <c r="D468" s="1" t="s">
        <v>222</v>
      </c>
      <c r="E468" s="1" t="s">
        <v>13</v>
      </c>
      <c r="F468" s="1" t="s">
        <v>65</v>
      </c>
      <c r="G468" s="18">
        <v>5000</v>
      </c>
      <c r="H468" s="18">
        <v>4050</v>
      </c>
      <c r="I468" s="18">
        <f t="shared" si="13"/>
        <v>20250000</v>
      </c>
      <c r="M468">
        <v>4</v>
      </c>
      <c r="N468" s="6">
        <v>42552</v>
      </c>
      <c r="O468" s="3" t="s">
        <v>122</v>
      </c>
      <c r="P468" s="3" t="s">
        <v>123</v>
      </c>
      <c r="Q468" s="7" t="s">
        <v>13</v>
      </c>
      <c r="R468" s="3" t="s">
        <v>27</v>
      </c>
      <c r="S468" s="18">
        <v>11500</v>
      </c>
      <c r="T468" s="18">
        <v>3560</v>
      </c>
      <c r="U468" s="18">
        <f t="shared" si="14"/>
        <v>40940000</v>
      </c>
    </row>
    <row r="469" spans="2:21">
      <c r="B469" s="2">
        <v>42564</v>
      </c>
      <c r="C469" s="1" t="s">
        <v>221</v>
      </c>
      <c r="D469" s="1" t="s">
        <v>222</v>
      </c>
      <c r="E469" s="1" t="s">
        <v>13</v>
      </c>
      <c r="F469" s="1" t="s">
        <v>16</v>
      </c>
      <c r="G469" s="18">
        <v>15000</v>
      </c>
      <c r="H469" s="18">
        <v>3530</v>
      </c>
      <c r="I469" s="18">
        <f t="shared" si="13"/>
        <v>52950000</v>
      </c>
      <c r="M469">
        <v>4</v>
      </c>
      <c r="N469" s="6">
        <v>42552</v>
      </c>
      <c r="O469" s="3" t="s">
        <v>79</v>
      </c>
      <c r="P469" s="3" t="s">
        <v>80</v>
      </c>
      <c r="Q469" s="7" t="s">
        <v>13</v>
      </c>
      <c r="R469" s="3" t="s">
        <v>16</v>
      </c>
      <c r="S469" s="18">
        <v>7400</v>
      </c>
      <c r="T469" s="18">
        <v>3530</v>
      </c>
      <c r="U469" s="18">
        <f t="shared" si="14"/>
        <v>26122000</v>
      </c>
    </row>
    <row r="470" spans="2:21">
      <c r="B470" s="2">
        <v>42564</v>
      </c>
      <c r="C470" s="1" t="s">
        <v>221</v>
      </c>
      <c r="D470" s="1" t="s">
        <v>222</v>
      </c>
      <c r="E470" s="1" t="s">
        <v>13</v>
      </c>
      <c r="F470" s="1" t="s">
        <v>76</v>
      </c>
      <c r="G470" s="18">
        <v>5000</v>
      </c>
      <c r="H470" s="18">
        <v>4765</v>
      </c>
      <c r="I470" s="18">
        <f t="shared" si="13"/>
        <v>23825000</v>
      </c>
      <c r="M470">
        <v>4</v>
      </c>
      <c r="N470" s="6">
        <v>42552</v>
      </c>
      <c r="O470" s="3" t="s">
        <v>79</v>
      </c>
      <c r="P470" s="3" t="s">
        <v>80</v>
      </c>
      <c r="Q470" s="7" t="s">
        <v>13</v>
      </c>
      <c r="R470" s="3" t="s">
        <v>14</v>
      </c>
      <c r="S470" s="18">
        <v>5100</v>
      </c>
      <c r="T470" s="18">
        <v>4085</v>
      </c>
      <c r="U470" s="18">
        <f t="shared" si="14"/>
        <v>20833500</v>
      </c>
    </row>
    <row r="471" spans="2:21">
      <c r="B471" s="2">
        <v>42571</v>
      </c>
      <c r="C471" s="1" t="s">
        <v>361</v>
      </c>
      <c r="D471" s="1" t="s">
        <v>362</v>
      </c>
      <c r="E471" s="1" t="s">
        <v>10</v>
      </c>
      <c r="F471" s="1" t="s">
        <v>27</v>
      </c>
      <c r="G471" s="18">
        <v>33700</v>
      </c>
      <c r="H471" s="18">
        <v>3635</v>
      </c>
      <c r="I471" s="18">
        <f t="shared" si="13"/>
        <v>122499500</v>
      </c>
      <c r="M471">
        <v>4</v>
      </c>
      <c r="N471" s="2">
        <v>42555</v>
      </c>
      <c r="O471" s="10" t="s">
        <v>134</v>
      </c>
      <c r="P471" s="10" t="s">
        <v>135</v>
      </c>
      <c r="Q471" s="14" t="s">
        <v>13</v>
      </c>
      <c r="R471" s="10" t="s">
        <v>27</v>
      </c>
      <c r="S471" s="18">
        <v>15500</v>
      </c>
      <c r="T471" s="18">
        <v>3560</v>
      </c>
      <c r="U471" s="18">
        <f t="shared" si="14"/>
        <v>55180000</v>
      </c>
    </row>
    <row r="472" spans="2:21">
      <c r="B472" s="2">
        <v>42571</v>
      </c>
      <c r="C472" s="1" t="s">
        <v>304</v>
      </c>
      <c r="D472" s="1" t="s">
        <v>305</v>
      </c>
      <c r="E472" s="1" t="s">
        <v>12</v>
      </c>
      <c r="F472" s="1" t="s">
        <v>27</v>
      </c>
      <c r="G472" s="18">
        <v>9000</v>
      </c>
      <c r="H472" s="18">
        <v>3695</v>
      </c>
      <c r="I472" s="18">
        <f t="shared" si="13"/>
        <v>33255000</v>
      </c>
      <c r="M472">
        <v>4</v>
      </c>
      <c r="N472" s="6">
        <v>42558</v>
      </c>
      <c r="O472" s="3" t="s">
        <v>93</v>
      </c>
      <c r="P472" s="3" t="s">
        <v>94</v>
      </c>
      <c r="Q472" s="7" t="s">
        <v>13</v>
      </c>
      <c r="R472" s="3" t="s">
        <v>16</v>
      </c>
      <c r="S472" s="18">
        <v>30000</v>
      </c>
      <c r="T472" s="18">
        <v>3530</v>
      </c>
      <c r="U472" s="18">
        <f t="shared" si="14"/>
        <v>105900000</v>
      </c>
    </row>
    <row r="473" spans="2:21">
      <c r="B473" s="2">
        <v>42571</v>
      </c>
      <c r="C473" s="1" t="s">
        <v>363</v>
      </c>
      <c r="D473" s="1" t="s">
        <v>364</v>
      </c>
      <c r="E473" s="1" t="s">
        <v>13</v>
      </c>
      <c r="F473" s="1" t="s">
        <v>27</v>
      </c>
      <c r="G473" s="18">
        <v>5500</v>
      </c>
      <c r="H473" s="18">
        <v>3635</v>
      </c>
      <c r="I473" s="18">
        <f t="shared" si="13"/>
        <v>19992500</v>
      </c>
      <c r="M473">
        <v>4</v>
      </c>
      <c r="N473" s="2">
        <v>42556</v>
      </c>
      <c r="O473" s="10" t="s">
        <v>136</v>
      </c>
      <c r="P473" s="10" t="s">
        <v>137</v>
      </c>
      <c r="Q473" s="14" t="s">
        <v>13</v>
      </c>
      <c r="R473" s="10" t="s">
        <v>27</v>
      </c>
      <c r="S473" s="18">
        <v>19900</v>
      </c>
      <c r="T473" s="18">
        <v>3560</v>
      </c>
      <c r="U473" s="18">
        <f t="shared" si="14"/>
        <v>70844000</v>
      </c>
    </row>
    <row r="474" spans="2:21">
      <c r="B474" s="2">
        <v>42571</v>
      </c>
      <c r="C474" s="1" t="s">
        <v>306</v>
      </c>
      <c r="D474" s="1" t="s">
        <v>307</v>
      </c>
      <c r="E474" s="1" t="s">
        <v>12</v>
      </c>
      <c r="F474" s="1" t="s">
        <v>27</v>
      </c>
      <c r="G474" s="18">
        <v>5000</v>
      </c>
      <c r="H474" s="18">
        <v>3695</v>
      </c>
      <c r="I474" s="18">
        <f t="shared" si="13"/>
        <v>18475000</v>
      </c>
      <c r="M474">
        <v>4</v>
      </c>
      <c r="N474" s="6">
        <v>42557</v>
      </c>
      <c r="O474" s="3" t="s">
        <v>95</v>
      </c>
      <c r="P474" s="3" t="s">
        <v>96</v>
      </c>
      <c r="Q474" s="7" t="s">
        <v>13</v>
      </c>
      <c r="R474" s="3" t="s">
        <v>16</v>
      </c>
      <c r="S474" s="18">
        <v>15000</v>
      </c>
      <c r="T474" s="18">
        <v>3530</v>
      </c>
      <c r="U474" s="18">
        <f t="shared" si="14"/>
        <v>52950000</v>
      </c>
    </row>
    <row r="475" spans="2:21">
      <c r="B475" s="2">
        <v>42571</v>
      </c>
      <c r="C475" s="1" t="s">
        <v>306</v>
      </c>
      <c r="D475" s="1" t="s">
        <v>307</v>
      </c>
      <c r="E475" s="1" t="s">
        <v>12</v>
      </c>
      <c r="F475" s="1" t="s">
        <v>16</v>
      </c>
      <c r="G475" s="18">
        <v>5300</v>
      </c>
      <c r="H475" s="18">
        <v>3490</v>
      </c>
      <c r="I475" s="18">
        <f t="shared" si="13"/>
        <v>18497000</v>
      </c>
      <c r="M475">
        <v>4</v>
      </c>
      <c r="N475" s="2">
        <v>42557</v>
      </c>
      <c r="O475" s="1" t="s">
        <v>144</v>
      </c>
      <c r="P475" s="1" t="s">
        <v>145</v>
      </c>
      <c r="Q475" s="1" t="s">
        <v>13</v>
      </c>
      <c r="R475" s="1" t="s">
        <v>27</v>
      </c>
      <c r="S475" s="18">
        <v>24000</v>
      </c>
      <c r="T475" s="18">
        <v>3560</v>
      </c>
      <c r="U475" s="18">
        <f t="shared" si="14"/>
        <v>85440000</v>
      </c>
    </row>
    <row r="476" spans="2:21">
      <c r="B476" s="2">
        <v>42571</v>
      </c>
      <c r="C476" s="1" t="s">
        <v>306</v>
      </c>
      <c r="D476" s="1" t="s">
        <v>307</v>
      </c>
      <c r="E476" s="1" t="s">
        <v>12</v>
      </c>
      <c r="F476" s="1" t="s">
        <v>14</v>
      </c>
      <c r="G476" s="18">
        <v>5000</v>
      </c>
      <c r="H476" s="18">
        <v>4010</v>
      </c>
      <c r="I476" s="18">
        <f t="shared" si="13"/>
        <v>20050000</v>
      </c>
      <c r="M476">
        <v>4</v>
      </c>
      <c r="N476" s="2">
        <v>42558</v>
      </c>
      <c r="O476" s="1" t="s">
        <v>146</v>
      </c>
      <c r="P476" s="1" t="s">
        <v>147</v>
      </c>
      <c r="Q476" s="1" t="s">
        <v>13</v>
      </c>
      <c r="R476" s="1" t="s">
        <v>27</v>
      </c>
      <c r="S476" s="18">
        <v>5000</v>
      </c>
      <c r="T476" s="18">
        <v>3560</v>
      </c>
      <c r="U476" s="18">
        <f t="shared" si="14"/>
        <v>17800000</v>
      </c>
    </row>
    <row r="477" spans="2:21">
      <c r="B477" s="2">
        <v>42572</v>
      </c>
      <c r="C477" s="1" t="s">
        <v>365</v>
      </c>
      <c r="D477" s="1" t="s">
        <v>366</v>
      </c>
      <c r="E477" s="1" t="s">
        <v>10</v>
      </c>
      <c r="F477" s="1" t="s">
        <v>27</v>
      </c>
      <c r="G477" s="18">
        <v>15000</v>
      </c>
      <c r="H477" s="18">
        <v>3635</v>
      </c>
      <c r="I477" s="18">
        <f t="shared" si="13"/>
        <v>54525000</v>
      </c>
      <c r="M477">
        <v>4</v>
      </c>
      <c r="N477" s="6">
        <v>42558</v>
      </c>
      <c r="O477" s="3" t="s">
        <v>101</v>
      </c>
      <c r="P477" s="3" t="s">
        <v>102</v>
      </c>
      <c r="Q477" s="7" t="s">
        <v>13</v>
      </c>
      <c r="R477" s="3" t="s">
        <v>16</v>
      </c>
      <c r="S477" s="18">
        <v>29900</v>
      </c>
      <c r="T477" s="18">
        <v>3530</v>
      </c>
      <c r="U477" s="20">
        <f t="shared" si="14"/>
        <v>105547000</v>
      </c>
    </row>
    <row r="478" spans="2:21">
      <c r="B478" s="2">
        <v>42572</v>
      </c>
      <c r="C478" s="1" t="s">
        <v>308</v>
      </c>
      <c r="D478" s="1" t="s">
        <v>309</v>
      </c>
      <c r="E478" s="1" t="s">
        <v>17</v>
      </c>
      <c r="F478" s="1" t="s">
        <v>14</v>
      </c>
      <c r="G478" s="18">
        <v>6200</v>
      </c>
      <c r="H478" s="18">
        <v>4010</v>
      </c>
      <c r="I478" s="18">
        <f t="shared" si="13"/>
        <v>24862000</v>
      </c>
      <c r="M478">
        <v>4</v>
      </c>
      <c r="N478" s="2">
        <v>42559</v>
      </c>
      <c r="O478" s="1" t="s">
        <v>154</v>
      </c>
      <c r="P478" s="1" t="s">
        <v>155</v>
      </c>
      <c r="Q478" s="1" t="s">
        <v>13</v>
      </c>
      <c r="R478" s="1" t="s">
        <v>27</v>
      </c>
      <c r="S478" s="18">
        <v>15500</v>
      </c>
      <c r="T478" s="18">
        <v>3560</v>
      </c>
      <c r="U478" s="18">
        <f t="shared" si="14"/>
        <v>55180000</v>
      </c>
    </row>
    <row r="479" spans="2:21">
      <c r="B479" s="2">
        <v>42572</v>
      </c>
      <c r="C479" s="1" t="s">
        <v>310</v>
      </c>
      <c r="D479" s="1" t="s">
        <v>311</v>
      </c>
      <c r="E479" s="1" t="s">
        <v>17</v>
      </c>
      <c r="F479" s="1" t="s">
        <v>14</v>
      </c>
      <c r="G479" s="18">
        <v>5300</v>
      </c>
      <c r="H479" s="18">
        <v>4010</v>
      </c>
      <c r="I479" s="18">
        <f t="shared" si="13"/>
        <v>21253000</v>
      </c>
      <c r="M479">
        <v>4</v>
      </c>
      <c r="N479" s="2">
        <v>42559</v>
      </c>
      <c r="O479" s="1" t="s">
        <v>156</v>
      </c>
      <c r="P479" s="1" t="s">
        <v>157</v>
      </c>
      <c r="Q479" s="1" t="s">
        <v>13</v>
      </c>
      <c r="R479" s="1" t="s">
        <v>27</v>
      </c>
      <c r="S479" s="18">
        <v>15000</v>
      </c>
      <c r="T479" s="18">
        <v>3560</v>
      </c>
      <c r="U479" s="18">
        <f t="shared" si="14"/>
        <v>53400000</v>
      </c>
    </row>
    <row r="480" spans="2:21">
      <c r="B480" s="2">
        <v>42572</v>
      </c>
      <c r="C480" s="1" t="s">
        <v>312</v>
      </c>
      <c r="D480" s="1" t="s">
        <v>313</v>
      </c>
      <c r="E480" s="1" t="s">
        <v>18</v>
      </c>
      <c r="F480" s="1" t="s">
        <v>27</v>
      </c>
      <c r="G480" s="18">
        <v>10000</v>
      </c>
      <c r="H480" s="18">
        <v>3695</v>
      </c>
      <c r="I480" s="18">
        <f t="shared" si="13"/>
        <v>36950000</v>
      </c>
      <c r="M480">
        <v>4</v>
      </c>
      <c r="N480" s="6">
        <v>42559</v>
      </c>
      <c r="O480" s="3" t="s">
        <v>113</v>
      </c>
      <c r="P480" s="3" t="s">
        <v>114</v>
      </c>
      <c r="Q480" s="7" t="s">
        <v>13</v>
      </c>
      <c r="R480" s="3" t="s">
        <v>16</v>
      </c>
      <c r="S480" s="18">
        <v>5000</v>
      </c>
      <c r="T480" s="18">
        <v>3530</v>
      </c>
      <c r="U480" s="18">
        <f t="shared" si="14"/>
        <v>17650000</v>
      </c>
    </row>
    <row r="481" spans="2:21">
      <c r="B481" s="2">
        <v>42572</v>
      </c>
      <c r="C481" s="1" t="s">
        <v>312</v>
      </c>
      <c r="D481" s="1" t="s">
        <v>313</v>
      </c>
      <c r="E481" s="1" t="s">
        <v>18</v>
      </c>
      <c r="F481" s="1" t="s">
        <v>14</v>
      </c>
      <c r="G481" s="18">
        <v>20000</v>
      </c>
      <c r="H481" s="18">
        <v>4010</v>
      </c>
      <c r="I481" s="18">
        <f t="shared" si="13"/>
        <v>80200000</v>
      </c>
      <c r="M481">
        <v>4</v>
      </c>
      <c r="N481" s="6">
        <v>42559</v>
      </c>
      <c r="O481" s="3" t="s">
        <v>113</v>
      </c>
      <c r="P481" s="3" t="s">
        <v>114</v>
      </c>
      <c r="Q481" s="7" t="s">
        <v>13</v>
      </c>
      <c r="R481" s="3" t="s">
        <v>14</v>
      </c>
      <c r="S481" s="18">
        <v>10000</v>
      </c>
      <c r="T481" s="18">
        <v>3885</v>
      </c>
      <c r="U481" s="18">
        <f t="shared" si="14"/>
        <v>38850000</v>
      </c>
    </row>
    <row r="482" spans="2:21">
      <c r="B482" s="2">
        <v>42572</v>
      </c>
      <c r="C482" s="1" t="s">
        <v>367</v>
      </c>
      <c r="D482" s="1" t="s">
        <v>368</v>
      </c>
      <c r="E482" s="1" t="s">
        <v>10</v>
      </c>
      <c r="F482" s="1" t="s">
        <v>27</v>
      </c>
      <c r="G482" s="18">
        <v>15000</v>
      </c>
      <c r="H482" s="18">
        <v>3635</v>
      </c>
      <c r="I482" s="18">
        <f t="shared" si="13"/>
        <v>54525000</v>
      </c>
      <c r="M482">
        <v>4</v>
      </c>
      <c r="N482" s="2">
        <v>42562</v>
      </c>
      <c r="O482" s="1" t="s">
        <v>256</v>
      </c>
      <c r="P482" s="1" t="s">
        <v>257</v>
      </c>
      <c r="Q482" s="1" t="s">
        <v>13</v>
      </c>
      <c r="R482" s="1" t="s">
        <v>27</v>
      </c>
      <c r="S482" s="18">
        <v>15000</v>
      </c>
      <c r="T482" s="18">
        <v>3560</v>
      </c>
      <c r="U482" s="18">
        <f t="shared" si="14"/>
        <v>53400000</v>
      </c>
    </row>
    <row r="483" spans="2:21">
      <c r="B483" s="2">
        <v>42572</v>
      </c>
      <c r="C483" s="1" t="s">
        <v>314</v>
      </c>
      <c r="D483" s="1" t="s">
        <v>315</v>
      </c>
      <c r="E483" s="1" t="s">
        <v>17</v>
      </c>
      <c r="F483" s="1" t="s">
        <v>14</v>
      </c>
      <c r="G483" s="18">
        <v>5200</v>
      </c>
      <c r="H483" s="18">
        <v>4010</v>
      </c>
      <c r="I483" s="18">
        <f t="shared" si="13"/>
        <v>20852000</v>
      </c>
      <c r="M483">
        <v>4</v>
      </c>
      <c r="N483" s="2">
        <v>42562</v>
      </c>
      <c r="O483" s="1" t="s">
        <v>207</v>
      </c>
      <c r="P483" s="1" t="s">
        <v>208</v>
      </c>
      <c r="Q483" s="1" t="s">
        <v>13</v>
      </c>
      <c r="R483" s="1" t="s">
        <v>65</v>
      </c>
      <c r="S483" s="18">
        <v>5000</v>
      </c>
      <c r="T483" s="18">
        <v>4050</v>
      </c>
      <c r="U483" s="18">
        <f t="shared" si="14"/>
        <v>20250000</v>
      </c>
    </row>
    <row r="484" spans="2:21">
      <c r="B484" s="2">
        <v>42572</v>
      </c>
      <c r="C484" s="1" t="s">
        <v>284</v>
      </c>
      <c r="D484" s="1" t="s">
        <v>285</v>
      </c>
      <c r="E484" s="1" t="s">
        <v>13</v>
      </c>
      <c r="F484" s="1" t="s">
        <v>27</v>
      </c>
      <c r="G484" s="18">
        <v>15000</v>
      </c>
      <c r="H484" s="18">
        <v>3695</v>
      </c>
      <c r="I484" s="18">
        <f t="shared" si="13"/>
        <v>55425000</v>
      </c>
      <c r="J484" t="s">
        <v>286</v>
      </c>
      <c r="M484">
        <v>4</v>
      </c>
      <c r="N484" s="2">
        <v>42562</v>
      </c>
      <c r="O484" s="1" t="s">
        <v>207</v>
      </c>
      <c r="P484" s="1" t="s">
        <v>208</v>
      </c>
      <c r="Q484" s="1" t="s">
        <v>13</v>
      </c>
      <c r="R484" s="1" t="s">
        <v>16</v>
      </c>
      <c r="S484" s="18">
        <v>5000</v>
      </c>
      <c r="T484" s="18">
        <v>3530</v>
      </c>
      <c r="U484" s="18">
        <f t="shared" si="14"/>
        <v>17650000</v>
      </c>
    </row>
    <row r="485" spans="2:21">
      <c r="B485" s="2">
        <v>42572</v>
      </c>
      <c r="C485" s="1" t="s">
        <v>284</v>
      </c>
      <c r="D485" s="1" t="s">
        <v>285</v>
      </c>
      <c r="E485" s="1" t="s">
        <v>13</v>
      </c>
      <c r="F485" s="1" t="s">
        <v>16</v>
      </c>
      <c r="G485" s="18">
        <v>15000</v>
      </c>
      <c r="H485" s="18">
        <v>3490</v>
      </c>
      <c r="I485" s="18">
        <f t="shared" si="13"/>
        <v>52350000</v>
      </c>
      <c r="M485">
        <v>4</v>
      </c>
      <c r="N485" s="2">
        <v>42562</v>
      </c>
      <c r="O485" s="1" t="s">
        <v>207</v>
      </c>
      <c r="P485" s="1" t="s">
        <v>208</v>
      </c>
      <c r="Q485" s="1" t="s">
        <v>13</v>
      </c>
      <c r="R485" s="1" t="s">
        <v>14</v>
      </c>
      <c r="S485" s="18">
        <v>5000</v>
      </c>
      <c r="T485" s="18">
        <v>4085</v>
      </c>
      <c r="U485" s="18">
        <f t="shared" si="14"/>
        <v>20425000</v>
      </c>
    </row>
    <row r="486" spans="2:21">
      <c r="B486" s="2">
        <v>42572</v>
      </c>
      <c r="C486" s="1" t="s">
        <v>316</v>
      </c>
      <c r="D486" s="1" t="s">
        <v>317</v>
      </c>
      <c r="E486" s="1" t="s">
        <v>12</v>
      </c>
      <c r="F486" s="1" t="s">
        <v>27</v>
      </c>
      <c r="G486" s="18">
        <v>8800</v>
      </c>
      <c r="H486" s="18">
        <v>3695</v>
      </c>
      <c r="I486" s="18">
        <f t="shared" si="13"/>
        <v>32516000</v>
      </c>
      <c r="M486">
        <v>4</v>
      </c>
      <c r="N486" s="2">
        <v>42562</v>
      </c>
      <c r="O486" s="1" t="s">
        <v>258</v>
      </c>
      <c r="P486" s="1" t="s">
        <v>259</v>
      </c>
      <c r="Q486" s="1" t="s">
        <v>13</v>
      </c>
      <c r="R486" s="1" t="s">
        <v>27</v>
      </c>
      <c r="S486" s="18">
        <v>6200</v>
      </c>
      <c r="T486" s="18">
        <v>3560</v>
      </c>
      <c r="U486" s="18">
        <f t="shared" si="14"/>
        <v>22072000</v>
      </c>
    </row>
    <row r="487" spans="2:21">
      <c r="B487" s="2">
        <v>42572</v>
      </c>
      <c r="C487" s="1" t="s">
        <v>316</v>
      </c>
      <c r="D487" s="1" t="s">
        <v>317</v>
      </c>
      <c r="E487" s="1" t="s">
        <v>12</v>
      </c>
      <c r="F487" s="1" t="s">
        <v>16</v>
      </c>
      <c r="G487" s="18">
        <v>5000</v>
      </c>
      <c r="H487" s="18">
        <v>3490</v>
      </c>
      <c r="I487" s="18">
        <f t="shared" si="13"/>
        <v>17450000</v>
      </c>
      <c r="M487">
        <v>4</v>
      </c>
      <c r="N487" s="2">
        <v>42562</v>
      </c>
      <c r="O487" s="1" t="s">
        <v>209</v>
      </c>
      <c r="P487" s="1" t="s">
        <v>210</v>
      </c>
      <c r="Q487" s="1" t="s">
        <v>13</v>
      </c>
      <c r="R487" s="1" t="s">
        <v>16</v>
      </c>
      <c r="S487" s="18">
        <v>4000</v>
      </c>
      <c r="T487" s="18">
        <v>3530</v>
      </c>
      <c r="U487" s="18">
        <f t="shared" si="14"/>
        <v>14120000</v>
      </c>
    </row>
    <row r="488" spans="2:21">
      <c r="B488" s="2">
        <v>42572</v>
      </c>
      <c r="C488" s="1" t="s">
        <v>316</v>
      </c>
      <c r="D488" s="1" t="s">
        <v>317</v>
      </c>
      <c r="E488" s="1" t="s">
        <v>12</v>
      </c>
      <c r="F488" s="1" t="s">
        <v>14</v>
      </c>
      <c r="G488" s="18">
        <v>17900</v>
      </c>
      <c r="H488" s="18">
        <v>4010</v>
      </c>
      <c r="I488" s="18">
        <f t="shared" si="13"/>
        <v>71779000</v>
      </c>
      <c r="M488">
        <v>4</v>
      </c>
      <c r="N488" s="2">
        <v>42562</v>
      </c>
      <c r="O488" s="1" t="s">
        <v>209</v>
      </c>
      <c r="P488" s="1" t="s">
        <v>210</v>
      </c>
      <c r="Q488" s="1" t="s">
        <v>13</v>
      </c>
      <c r="R488" s="1" t="s">
        <v>14</v>
      </c>
      <c r="S488" s="18">
        <v>5300</v>
      </c>
      <c r="T488" s="18">
        <v>4085</v>
      </c>
      <c r="U488" s="18">
        <f t="shared" si="14"/>
        <v>21650500</v>
      </c>
    </row>
    <row r="489" spans="2:21">
      <c r="B489" s="2">
        <v>42572</v>
      </c>
      <c r="C489" s="1" t="s">
        <v>318</v>
      </c>
      <c r="D489" s="1" t="s">
        <v>319</v>
      </c>
      <c r="E489" s="1" t="s">
        <v>12</v>
      </c>
      <c r="F489" s="1" t="s">
        <v>27</v>
      </c>
      <c r="G489" s="18">
        <v>15000</v>
      </c>
      <c r="H489" s="18">
        <v>3695</v>
      </c>
      <c r="I489" s="18">
        <f t="shared" si="13"/>
        <v>55425000</v>
      </c>
      <c r="M489">
        <v>4</v>
      </c>
      <c r="N489" s="2">
        <v>42564</v>
      </c>
      <c r="O489" s="1" t="s">
        <v>260</v>
      </c>
      <c r="P489" s="1" t="s">
        <v>261</v>
      </c>
      <c r="Q489" s="1" t="s">
        <v>13</v>
      </c>
      <c r="R489" s="1" t="s">
        <v>27</v>
      </c>
      <c r="S489" s="18">
        <v>5000</v>
      </c>
      <c r="T489" s="18">
        <v>3560</v>
      </c>
      <c r="U489" s="18">
        <f t="shared" si="14"/>
        <v>17800000</v>
      </c>
    </row>
    <row r="490" spans="2:21">
      <c r="B490" s="2">
        <v>42572</v>
      </c>
      <c r="C490" s="1" t="s">
        <v>320</v>
      </c>
      <c r="D490" s="1" t="s">
        <v>321</v>
      </c>
      <c r="E490" s="1" t="s">
        <v>18</v>
      </c>
      <c r="F490" s="1" t="s">
        <v>27</v>
      </c>
      <c r="G490" s="18">
        <v>15000</v>
      </c>
      <c r="H490" s="18">
        <v>3695</v>
      </c>
      <c r="I490" s="18">
        <f t="shared" si="13"/>
        <v>55425000</v>
      </c>
      <c r="M490">
        <v>4</v>
      </c>
      <c r="N490" s="2">
        <v>42564</v>
      </c>
      <c r="O490" s="1" t="s">
        <v>268</v>
      </c>
      <c r="P490" s="1" t="s">
        <v>269</v>
      </c>
      <c r="Q490" s="1" t="s">
        <v>13</v>
      </c>
      <c r="R490" s="1" t="s">
        <v>27</v>
      </c>
      <c r="S490" s="18">
        <v>20000</v>
      </c>
      <c r="T490" s="18">
        <v>3560</v>
      </c>
      <c r="U490" s="18">
        <f t="shared" si="14"/>
        <v>71200000</v>
      </c>
    </row>
    <row r="491" spans="2:21">
      <c r="B491" s="2">
        <v>42572</v>
      </c>
      <c r="C491" s="1" t="s">
        <v>369</v>
      </c>
      <c r="D491" s="1" t="s">
        <v>370</v>
      </c>
      <c r="E491" s="1" t="s">
        <v>13</v>
      </c>
      <c r="F491" s="1" t="s">
        <v>27</v>
      </c>
      <c r="G491" s="18">
        <v>11500</v>
      </c>
      <c r="H491" s="18">
        <v>3635</v>
      </c>
      <c r="I491" s="18">
        <f t="shared" si="13"/>
        <v>41802500</v>
      </c>
      <c r="M491">
        <v>4</v>
      </c>
      <c r="N491" s="2">
        <v>42564</v>
      </c>
      <c r="O491" s="1" t="s">
        <v>219</v>
      </c>
      <c r="P491" s="1" t="s">
        <v>220</v>
      </c>
      <c r="Q491" s="1" t="s">
        <v>13</v>
      </c>
      <c r="R491" s="1" t="s">
        <v>16</v>
      </c>
      <c r="S491" s="18">
        <v>14900</v>
      </c>
      <c r="T491" s="18">
        <v>3530</v>
      </c>
      <c r="U491" s="18">
        <f t="shared" si="14"/>
        <v>52597000</v>
      </c>
    </row>
    <row r="492" spans="2:21">
      <c r="B492" s="2">
        <v>42572</v>
      </c>
      <c r="C492" s="1" t="s">
        <v>322</v>
      </c>
      <c r="D492" s="1" t="s">
        <v>323</v>
      </c>
      <c r="E492" s="1" t="s">
        <v>13</v>
      </c>
      <c r="F492" s="1" t="s">
        <v>16</v>
      </c>
      <c r="G492" s="18">
        <v>4000</v>
      </c>
      <c r="H492" s="18">
        <v>3490</v>
      </c>
      <c r="I492" s="18">
        <f t="shared" si="13"/>
        <v>13960000</v>
      </c>
      <c r="M492">
        <v>4</v>
      </c>
      <c r="N492" s="2">
        <v>42565</v>
      </c>
      <c r="O492" s="1" t="s">
        <v>271</v>
      </c>
      <c r="P492" s="1" t="s">
        <v>272</v>
      </c>
      <c r="Q492" s="1" t="s">
        <v>13</v>
      </c>
      <c r="R492" s="1" t="s">
        <v>27</v>
      </c>
      <c r="S492" s="18">
        <v>15500</v>
      </c>
      <c r="T492" s="18">
        <v>3635</v>
      </c>
      <c r="U492" s="18">
        <f t="shared" si="14"/>
        <v>56342500</v>
      </c>
    </row>
    <row r="493" spans="2:21">
      <c r="B493" s="2">
        <v>42572</v>
      </c>
      <c r="C493" s="1" t="s">
        <v>324</v>
      </c>
      <c r="D493" s="1" t="s">
        <v>325</v>
      </c>
      <c r="E493" s="1" t="s">
        <v>12</v>
      </c>
      <c r="F493" s="1" t="s">
        <v>27</v>
      </c>
      <c r="G493" s="18">
        <v>4000</v>
      </c>
      <c r="H493" s="18">
        <v>3695</v>
      </c>
      <c r="I493" s="18">
        <f t="shared" si="13"/>
        <v>14780000</v>
      </c>
      <c r="M493">
        <v>4</v>
      </c>
      <c r="N493" s="2">
        <v>42566</v>
      </c>
      <c r="O493" s="1" t="s">
        <v>190</v>
      </c>
      <c r="P493" s="1" t="s">
        <v>191</v>
      </c>
      <c r="Q493" s="1" t="s">
        <v>13</v>
      </c>
      <c r="R493" s="1" t="s">
        <v>27</v>
      </c>
      <c r="S493" s="18">
        <v>24000</v>
      </c>
      <c r="T493" s="18">
        <v>3695</v>
      </c>
      <c r="U493" s="18">
        <f t="shared" si="14"/>
        <v>88680000</v>
      </c>
    </row>
    <row r="494" spans="2:21">
      <c r="B494" s="2">
        <v>42572</v>
      </c>
      <c r="C494" s="1" t="s">
        <v>324</v>
      </c>
      <c r="D494" s="1" t="s">
        <v>325</v>
      </c>
      <c r="E494" s="1" t="s">
        <v>12</v>
      </c>
      <c r="F494" s="1" t="s">
        <v>14</v>
      </c>
      <c r="G494" s="18">
        <v>5000</v>
      </c>
      <c r="H494" s="18">
        <v>4010</v>
      </c>
      <c r="I494" s="18">
        <f t="shared" si="13"/>
        <v>20050000</v>
      </c>
      <c r="M494">
        <v>4</v>
      </c>
      <c r="N494" s="2">
        <v>42566</v>
      </c>
      <c r="O494" s="1" t="s">
        <v>277</v>
      </c>
      <c r="P494" s="1" t="s">
        <v>278</v>
      </c>
      <c r="Q494" s="1" t="s">
        <v>13</v>
      </c>
      <c r="R494" s="1" t="s">
        <v>27</v>
      </c>
      <c r="S494" s="18">
        <v>6200</v>
      </c>
      <c r="T494" s="18">
        <v>3635</v>
      </c>
      <c r="U494" s="18">
        <f t="shared" si="14"/>
        <v>22537000</v>
      </c>
    </row>
    <row r="495" spans="2:21">
      <c r="B495" s="2">
        <v>42572</v>
      </c>
      <c r="C495" s="1" t="s">
        <v>326</v>
      </c>
      <c r="D495" s="1" t="s">
        <v>327</v>
      </c>
      <c r="E495" s="1" t="s">
        <v>18</v>
      </c>
      <c r="F495" s="1" t="s">
        <v>16</v>
      </c>
      <c r="G495" s="18">
        <v>24000</v>
      </c>
      <c r="H495" s="18">
        <v>3490</v>
      </c>
      <c r="I495" s="18">
        <f t="shared" ref="I495:I558" si="15">G495*H495</f>
        <v>83760000</v>
      </c>
      <c r="M495">
        <v>4</v>
      </c>
      <c r="N495" s="2">
        <v>42566</v>
      </c>
      <c r="O495" s="1" t="s">
        <v>279</v>
      </c>
      <c r="P495" s="1" t="s">
        <v>280</v>
      </c>
      <c r="Q495" s="1" t="s">
        <v>13</v>
      </c>
      <c r="R495" s="1" t="s">
        <v>27</v>
      </c>
      <c r="S495" s="18">
        <v>15000</v>
      </c>
      <c r="T495" s="18">
        <v>3635</v>
      </c>
      <c r="U495" s="18">
        <f t="shared" ref="U495:U558" si="16">S495*T495</f>
        <v>54525000</v>
      </c>
    </row>
    <row r="496" spans="2:21">
      <c r="B496" s="2">
        <v>42572</v>
      </c>
      <c r="C496" s="1" t="s">
        <v>371</v>
      </c>
      <c r="D496" s="1" t="s">
        <v>372</v>
      </c>
      <c r="E496" s="1" t="s">
        <v>10</v>
      </c>
      <c r="F496" s="1" t="s">
        <v>27</v>
      </c>
      <c r="G496" s="18">
        <v>5000</v>
      </c>
      <c r="H496" s="18">
        <v>3635</v>
      </c>
      <c r="I496" s="18">
        <f t="shared" si="15"/>
        <v>18175000</v>
      </c>
      <c r="M496">
        <v>4</v>
      </c>
      <c r="N496" s="2">
        <v>42566</v>
      </c>
      <c r="O496" s="1" t="s">
        <v>231</v>
      </c>
      <c r="P496" s="1" t="s">
        <v>232</v>
      </c>
      <c r="Q496" s="1" t="s">
        <v>13</v>
      </c>
      <c r="R496" s="1" t="s">
        <v>16</v>
      </c>
      <c r="S496" s="18">
        <v>9300</v>
      </c>
      <c r="T496" s="18">
        <v>3590</v>
      </c>
      <c r="U496" s="18">
        <f t="shared" si="16"/>
        <v>33387000</v>
      </c>
    </row>
    <row r="497" spans="2:21">
      <c r="B497" s="2">
        <v>42573</v>
      </c>
      <c r="C497" s="1" t="s">
        <v>328</v>
      </c>
      <c r="D497" s="1" t="s">
        <v>329</v>
      </c>
      <c r="E497" s="1" t="s">
        <v>10</v>
      </c>
      <c r="F497" s="1" t="s">
        <v>16</v>
      </c>
      <c r="G497" s="18">
        <v>20000</v>
      </c>
      <c r="H497" s="18">
        <v>3490</v>
      </c>
      <c r="I497" s="18">
        <f t="shared" si="15"/>
        <v>69800000</v>
      </c>
      <c r="M497">
        <v>4</v>
      </c>
      <c r="N497" s="2">
        <v>42566</v>
      </c>
      <c r="O497" s="1" t="s">
        <v>233</v>
      </c>
      <c r="P497" s="1" t="s">
        <v>234</v>
      </c>
      <c r="Q497" s="1" t="s">
        <v>13</v>
      </c>
      <c r="R497" s="1" t="s">
        <v>16</v>
      </c>
      <c r="S497" s="18">
        <v>9700</v>
      </c>
      <c r="T497" s="18">
        <v>3590</v>
      </c>
      <c r="U497" s="18">
        <f t="shared" si="16"/>
        <v>34823000</v>
      </c>
    </row>
    <row r="498" spans="2:21">
      <c r="B498" s="2">
        <v>42573</v>
      </c>
      <c r="C498" s="1" t="s">
        <v>330</v>
      </c>
      <c r="D498" s="1" t="s">
        <v>331</v>
      </c>
      <c r="E498" s="1" t="s">
        <v>10</v>
      </c>
      <c r="F498" s="1" t="s">
        <v>16</v>
      </c>
      <c r="G498" s="18">
        <v>15000</v>
      </c>
      <c r="H498" s="18">
        <v>3490</v>
      </c>
      <c r="I498" s="18">
        <f t="shared" si="15"/>
        <v>52350000</v>
      </c>
      <c r="M498">
        <v>4</v>
      </c>
      <c r="N498" s="2">
        <v>42566</v>
      </c>
      <c r="O498" s="1" t="s">
        <v>233</v>
      </c>
      <c r="P498" s="1" t="s">
        <v>234</v>
      </c>
      <c r="Q498" s="1" t="s">
        <v>13</v>
      </c>
      <c r="R498" s="1" t="s">
        <v>14</v>
      </c>
      <c r="S498" s="18">
        <v>5300</v>
      </c>
      <c r="T498" s="18">
        <v>4010</v>
      </c>
      <c r="U498" s="18">
        <f t="shared" si="16"/>
        <v>21253000</v>
      </c>
    </row>
    <row r="499" spans="2:21">
      <c r="B499" s="2">
        <v>42573</v>
      </c>
      <c r="C499" s="1" t="s">
        <v>332</v>
      </c>
      <c r="D499" s="1" t="s">
        <v>333</v>
      </c>
      <c r="E499" s="1" t="s">
        <v>18</v>
      </c>
      <c r="F499" s="1" t="s">
        <v>27</v>
      </c>
      <c r="G499" s="18">
        <v>5000</v>
      </c>
      <c r="H499" s="18">
        <v>3695</v>
      </c>
      <c r="I499" s="18">
        <f t="shared" si="15"/>
        <v>18475000</v>
      </c>
      <c r="M499">
        <v>4</v>
      </c>
      <c r="N499" s="2">
        <v>42566</v>
      </c>
      <c r="O499" s="1" t="s">
        <v>281</v>
      </c>
      <c r="P499" s="1" t="s">
        <v>282</v>
      </c>
      <c r="Q499" s="1" t="s">
        <v>13</v>
      </c>
      <c r="R499" s="1" t="s">
        <v>27</v>
      </c>
      <c r="S499" s="18">
        <v>5500</v>
      </c>
      <c r="T499" s="18">
        <v>3635</v>
      </c>
      <c r="U499" s="18">
        <f t="shared" si="16"/>
        <v>19992500</v>
      </c>
    </row>
    <row r="500" spans="2:21">
      <c r="B500" s="2">
        <v>42573</v>
      </c>
      <c r="C500" s="1" t="s">
        <v>332</v>
      </c>
      <c r="D500" s="1" t="s">
        <v>333</v>
      </c>
      <c r="E500" s="1" t="s">
        <v>18</v>
      </c>
      <c r="F500" s="1" t="s">
        <v>16</v>
      </c>
      <c r="G500" s="18">
        <v>5000</v>
      </c>
      <c r="H500" s="18">
        <v>3490</v>
      </c>
      <c r="I500" s="18">
        <f t="shared" si="15"/>
        <v>17450000</v>
      </c>
      <c r="M500">
        <v>4</v>
      </c>
      <c r="N500" s="2">
        <v>42569</v>
      </c>
      <c r="O500" s="1" t="s">
        <v>351</v>
      </c>
      <c r="P500" s="1" t="s">
        <v>352</v>
      </c>
      <c r="Q500" s="1" t="s">
        <v>13</v>
      </c>
      <c r="R500" s="1" t="s">
        <v>27</v>
      </c>
      <c r="S500" s="18">
        <v>13700</v>
      </c>
      <c r="T500" s="18">
        <v>3635</v>
      </c>
      <c r="U500" s="18">
        <f t="shared" si="16"/>
        <v>49799500</v>
      </c>
    </row>
    <row r="501" spans="2:21">
      <c r="B501" s="2">
        <v>42573</v>
      </c>
      <c r="C501" s="1" t="s">
        <v>332</v>
      </c>
      <c r="D501" s="1" t="s">
        <v>333</v>
      </c>
      <c r="E501" s="1" t="s">
        <v>18</v>
      </c>
      <c r="F501" s="1" t="s">
        <v>14</v>
      </c>
      <c r="G501" s="18">
        <v>5000</v>
      </c>
      <c r="H501" s="18">
        <v>4010</v>
      </c>
      <c r="I501" s="18">
        <f t="shared" si="15"/>
        <v>20050000</v>
      </c>
      <c r="M501">
        <v>4</v>
      </c>
      <c r="N501" s="2">
        <v>42570</v>
      </c>
      <c r="O501" s="1" t="s">
        <v>360</v>
      </c>
      <c r="P501" s="1" t="s">
        <v>359</v>
      </c>
      <c r="Q501" s="1" t="s">
        <v>13</v>
      </c>
      <c r="R501" s="1" t="s">
        <v>27</v>
      </c>
      <c r="S501" s="18">
        <v>10200</v>
      </c>
      <c r="T501" s="18">
        <v>3635</v>
      </c>
      <c r="U501" s="18">
        <f t="shared" si="16"/>
        <v>37077000</v>
      </c>
    </row>
    <row r="502" spans="2:21">
      <c r="B502" s="2">
        <v>42573</v>
      </c>
      <c r="C502" s="1" t="s">
        <v>373</v>
      </c>
      <c r="D502" s="1" t="s">
        <v>374</v>
      </c>
      <c r="E502" s="1" t="s">
        <v>13</v>
      </c>
      <c r="F502" s="1" t="s">
        <v>27</v>
      </c>
      <c r="G502" s="18">
        <v>20000</v>
      </c>
      <c r="H502" s="18">
        <v>3635</v>
      </c>
      <c r="I502" s="18">
        <f t="shared" si="15"/>
        <v>72700000</v>
      </c>
      <c r="M502">
        <v>4</v>
      </c>
      <c r="N502" s="2">
        <v>42570</v>
      </c>
      <c r="O502" s="1" t="s">
        <v>300</v>
      </c>
      <c r="P502" s="1" t="s">
        <v>301</v>
      </c>
      <c r="Q502" s="1" t="s">
        <v>13</v>
      </c>
      <c r="R502" s="1" t="s">
        <v>16</v>
      </c>
      <c r="S502" s="18">
        <v>30000</v>
      </c>
      <c r="T502" s="18">
        <v>3490</v>
      </c>
      <c r="U502" s="18">
        <f t="shared" si="16"/>
        <v>104700000</v>
      </c>
    </row>
    <row r="503" spans="2:21">
      <c r="B503" s="2">
        <v>42573</v>
      </c>
      <c r="C503" s="1" t="s">
        <v>334</v>
      </c>
      <c r="D503" s="1" t="s">
        <v>335</v>
      </c>
      <c r="E503" s="1" t="s">
        <v>13</v>
      </c>
      <c r="F503" s="1" t="s">
        <v>16</v>
      </c>
      <c r="G503" s="18">
        <v>14900</v>
      </c>
      <c r="H503" s="18">
        <v>3490</v>
      </c>
      <c r="I503" s="18">
        <f t="shared" si="15"/>
        <v>52001000</v>
      </c>
      <c r="M503">
        <v>4</v>
      </c>
      <c r="N503" s="2">
        <v>42570</v>
      </c>
      <c r="O503" s="1" t="s">
        <v>302</v>
      </c>
      <c r="P503" s="1" t="s">
        <v>303</v>
      </c>
      <c r="Q503" s="1" t="s">
        <v>13</v>
      </c>
      <c r="R503" s="1" t="s">
        <v>14</v>
      </c>
      <c r="S503" s="18">
        <v>5300</v>
      </c>
      <c r="T503" s="18">
        <v>4010</v>
      </c>
      <c r="U503" s="18">
        <f t="shared" si="16"/>
        <v>21253000</v>
      </c>
    </row>
    <row r="504" spans="2:21">
      <c r="B504" s="2">
        <v>42573</v>
      </c>
      <c r="C504" s="1" t="s">
        <v>375</v>
      </c>
      <c r="D504" s="1" t="s">
        <v>376</v>
      </c>
      <c r="E504" s="1" t="s">
        <v>13</v>
      </c>
      <c r="F504" s="1" t="s">
        <v>27</v>
      </c>
      <c r="G504" s="18">
        <v>30000</v>
      </c>
      <c r="H504" s="18">
        <v>3635</v>
      </c>
      <c r="I504" s="18">
        <f t="shared" si="15"/>
        <v>109050000</v>
      </c>
      <c r="M504">
        <v>4</v>
      </c>
      <c r="N504" s="2">
        <v>42564</v>
      </c>
      <c r="O504" s="1" t="s">
        <v>221</v>
      </c>
      <c r="P504" s="1" t="s">
        <v>222</v>
      </c>
      <c r="Q504" s="1" t="s">
        <v>13</v>
      </c>
      <c r="R504" s="1" t="s">
        <v>65</v>
      </c>
      <c r="S504" s="18">
        <v>5000</v>
      </c>
      <c r="T504" s="18">
        <v>4050</v>
      </c>
      <c r="U504" s="18">
        <f t="shared" si="16"/>
        <v>20250000</v>
      </c>
    </row>
    <row r="505" spans="2:21">
      <c r="B505" s="2">
        <v>42573</v>
      </c>
      <c r="C505" s="1" t="s">
        <v>336</v>
      </c>
      <c r="D505" s="1" t="s">
        <v>337</v>
      </c>
      <c r="E505" s="1" t="s">
        <v>13</v>
      </c>
      <c r="F505" s="1" t="s">
        <v>16</v>
      </c>
      <c r="G505" s="18">
        <v>24000</v>
      </c>
      <c r="H505" s="18">
        <v>3490</v>
      </c>
      <c r="I505" s="18">
        <f t="shared" si="15"/>
        <v>83760000</v>
      </c>
      <c r="M505">
        <v>4</v>
      </c>
      <c r="N505" s="2">
        <v>42564</v>
      </c>
      <c r="O505" s="1" t="s">
        <v>221</v>
      </c>
      <c r="P505" s="1" t="s">
        <v>222</v>
      </c>
      <c r="Q505" s="1" t="s">
        <v>13</v>
      </c>
      <c r="R505" s="1" t="s">
        <v>16</v>
      </c>
      <c r="S505" s="18">
        <v>15000</v>
      </c>
      <c r="T505" s="18">
        <v>3530</v>
      </c>
      <c r="U505" s="18">
        <f t="shared" si="16"/>
        <v>52950000</v>
      </c>
    </row>
    <row r="506" spans="2:21">
      <c r="B506" s="2">
        <v>42573</v>
      </c>
      <c r="C506" s="1" t="s">
        <v>377</v>
      </c>
      <c r="D506" s="1" t="s">
        <v>378</v>
      </c>
      <c r="E506" s="1" t="s">
        <v>13</v>
      </c>
      <c r="F506" s="1" t="s">
        <v>27</v>
      </c>
      <c r="G506" s="18">
        <v>6200</v>
      </c>
      <c r="H506" s="18">
        <v>3635</v>
      </c>
      <c r="I506" s="18">
        <f t="shared" si="15"/>
        <v>22537000</v>
      </c>
      <c r="M506">
        <v>4</v>
      </c>
      <c r="N506" s="2">
        <v>42564</v>
      </c>
      <c r="O506" s="1" t="s">
        <v>221</v>
      </c>
      <c r="P506" s="1" t="s">
        <v>222</v>
      </c>
      <c r="Q506" s="1" t="s">
        <v>13</v>
      </c>
      <c r="R506" s="1" t="s">
        <v>76</v>
      </c>
      <c r="S506" s="18">
        <v>5000</v>
      </c>
      <c r="T506" s="18">
        <v>4765</v>
      </c>
      <c r="U506" s="18">
        <f t="shared" si="16"/>
        <v>23825000</v>
      </c>
    </row>
    <row r="507" spans="2:21">
      <c r="B507" s="2">
        <v>42573</v>
      </c>
      <c r="C507" s="1" t="s">
        <v>338</v>
      </c>
      <c r="D507" s="1" t="s">
        <v>339</v>
      </c>
      <c r="E507" s="1" t="s">
        <v>13</v>
      </c>
      <c r="F507" s="1" t="s">
        <v>16</v>
      </c>
      <c r="G507" s="18">
        <v>4000</v>
      </c>
      <c r="H507" s="18">
        <v>3490</v>
      </c>
      <c r="I507" s="18">
        <f t="shared" si="15"/>
        <v>13960000</v>
      </c>
      <c r="M507">
        <v>4</v>
      </c>
      <c r="N507" s="2">
        <v>42571</v>
      </c>
      <c r="O507" s="1" t="s">
        <v>363</v>
      </c>
      <c r="P507" s="1" t="s">
        <v>364</v>
      </c>
      <c r="Q507" s="1" t="s">
        <v>13</v>
      </c>
      <c r="R507" s="1" t="s">
        <v>27</v>
      </c>
      <c r="S507" s="18">
        <v>5500</v>
      </c>
      <c r="T507" s="18">
        <v>3635</v>
      </c>
      <c r="U507" s="18">
        <f t="shared" si="16"/>
        <v>19992500</v>
      </c>
    </row>
    <row r="508" spans="2:21">
      <c r="B508" s="2">
        <v>42573</v>
      </c>
      <c r="C508" s="1" t="s">
        <v>338</v>
      </c>
      <c r="D508" s="1" t="s">
        <v>339</v>
      </c>
      <c r="E508" s="1" t="s">
        <v>13</v>
      </c>
      <c r="F508" s="1" t="s">
        <v>14</v>
      </c>
      <c r="G508" s="18">
        <v>5300</v>
      </c>
      <c r="H508" s="18">
        <v>4010</v>
      </c>
      <c r="I508" s="18">
        <f t="shared" si="15"/>
        <v>21253000</v>
      </c>
      <c r="M508">
        <v>4</v>
      </c>
      <c r="N508" s="2">
        <v>42572</v>
      </c>
      <c r="O508" s="1" t="s">
        <v>284</v>
      </c>
      <c r="P508" s="1" t="s">
        <v>285</v>
      </c>
      <c r="Q508" s="1" t="s">
        <v>13</v>
      </c>
      <c r="R508" s="1" t="s">
        <v>27</v>
      </c>
      <c r="S508" s="18">
        <v>15000</v>
      </c>
      <c r="T508" s="18">
        <v>3695</v>
      </c>
      <c r="U508" s="18">
        <f t="shared" si="16"/>
        <v>55425000</v>
      </c>
    </row>
    <row r="509" spans="2:21">
      <c r="B509" s="2">
        <v>42573</v>
      </c>
      <c r="C509" s="1" t="s">
        <v>340</v>
      </c>
      <c r="D509" s="1" t="s">
        <v>341</v>
      </c>
      <c r="E509" s="1" t="s">
        <v>13</v>
      </c>
      <c r="F509" s="1" t="s">
        <v>14</v>
      </c>
      <c r="G509" s="18">
        <v>5500</v>
      </c>
      <c r="H509" s="18">
        <v>4010</v>
      </c>
      <c r="I509" s="18">
        <f t="shared" si="15"/>
        <v>22055000</v>
      </c>
      <c r="M509">
        <v>4</v>
      </c>
      <c r="N509" s="2">
        <v>42572</v>
      </c>
      <c r="O509" s="1" t="s">
        <v>284</v>
      </c>
      <c r="P509" s="1" t="s">
        <v>285</v>
      </c>
      <c r="Q509" s="1" t="s">
        <v>13</v>
      </c>
      <c r="R509" s="1" t="s">
        <v>16</v>
      </c>
      <c r="S509" s="18">
        <v>15000</v>
      </c>
      <c r="T509" s="18">
        <v>3490</v>
      </c>
      <c r="U509" s="18">
        <f t="shared" si="16"/>
        <v>52350000</v>
      </c>
    </row>
    <row r="510" spans="2:21">
      <c r="B510" s="2">
        <v>42579</v>
      </c>
      <c r="C510" s="1" t="s">
        <v>465</v>
      </c>
      <c r="D510" s="1" t="s">
        <v>466</v>
      </c>
      <c r="E510" s="1" t="s">
        <v>10</v>
      </c>
      <c r="F510" s="1" t="s">
        <v>27</v>
      </c>
      <c r="G510" s="18">
        <v>35000</v>
      </c>
      <c r="H510" s="18">
        <v>3635</v>
      </c>
      <c r="I510" s="18">
        <f t="shared" si="15"/>
        <v>127225000</v>
      </c>
      <c r="M510">
        <v>4</v>
      </c>
      <c r="N510" s="2">
        <v>42572</v>
      </c>
      <c r="O510" s="1" t="s">
        <v>369</v>
      </c>
      <c r="P510" s="1" t="s">
        <v>370</v>
      </c>
      <c r="Q510" s="1" t="s">
        <v>13</v>
      </c>
      <c r="R510" s="1" t="s">
        <v>27</v>
      </c>
      <c r="S510" s="18">
        <v>11500</v>
      </c>
      <c r="T510" s="18">
        <v>3635</v>
      </c>
      <c r="U510" s="18">
        <f t="shared" si="16"/>
        <v>41802500</v>
      </c>
    </row>
    <row r="511" spans="2:21">
      <c r="B511" s="2">
        <v>42576</v>
      </c>
      <c r="C511" s="1" t="s">
        <v>467</v>
      </c>
      <c r="D511" s="1" t="s">
        <v>468</v>
      </c>
      <c r="E511" s="1" t="s">
        <v>10</v>
      </c>
      <c r="F511" s="1" t="s">
        <v>27</v>
      </c>
      <c r="G511" s="18">
        <v>33700</v>
      </c>
      <c r="H511" s="18">
        <v>3635</v>
      </c>
      <c r="I511" s="18">
        <f t="shared" si="15"/>
        <v>122499500</v>
      </c>
      <c r="M511">
        <v>4</v>
      </c>
      <c r="N511" s="2">
        <v>42572</v>
      </c>
      <c r="O511" s="1" t="s">
        <v>322</v>
      </c>
      <c r="P511" s="1" t="s">
        <v>323</v>
      </c>
      <c r="Q511" s="1" t="s">
        <v>13</v>
      </c>
      <c r="R511" s="1" t="s">
        <v>16</v>
      </c>
      <c r="S511" s="18">
        <v>4000</v>
      </c>
      <c r="T511" s="18">
        <v>3490</v>
      </c>
      <c r="U511" s="18">
        <f t="shared" si="16"/>
        <v>13960000</v>
      </c>
    </row>
    <row r="512" spans="2:21">
      <c r="B512" s="2">
        <v>42576</v>
      </c>
      <c r="C512" s="1" t="s">
        <v>386</v>
      </c>
      <c r="D512" s="1" t="s">
        <v>387</v>
      </c>
      <c r="E512" s="1" t="s">
        <v>10</v>
      </c>
      <c r="F512" s="1" t="s">
        <v>27</v>
      </c>
      <c r="G512" s="18">
        <v>5400</v>
      </c>
      <c r="H512" s="18">
        <v>3695</v>
      </c>
      <c r="I512" s="18">
        <f t="shared" si="15"/>
        <v>19953000</v>
      </c>
      <c r="M512">
        <v>4</v>
      </c>
      <c r="N512" s="2">
        <v>42573</v>
      </c>
      <c r="O512" s="1" t="s">
        <v>373</v>
      </c>
      <c r="P512" s="1" t="s">
        <v>374</v>
      </c>
      <c r="Q512" s="1" t="s">
        <v>13</v>
      </c>
      <c r="R512" s="1" t="s">
        <v>27</v>
      </c>
      <c r="S512" s="18">
        <v>20000</v>
      </c>
      <c r="T512" s="18">
        <v>3635</v>
      </c>
      <c r="U512" s="18">
        <f t="shared" si="16"/>
        <v>72700000</v>
      </c>
    </row>
    <row r="513" spans="2:21">
      <c r="B513" s="2">
        <v>42576</v>
      </c>
      <c r="C513" s="1" t="s">
        <v>386</v>
      </c>
      <c r="D513" s="1" t="s">
        <v>387</v>
      </c>
      <c r="E513" s="1" t="s">
        <v>10</v>
      </c>
      <c r="F513" s="1" t="s">
        <v>16</v>
      </c>
      <c r="G513" s="18">
        <v>10400</v>
      </c>
      <c r="H513" s="18">
        <v>3490</v>
      </c>
      <c r="I513" s="18">
        <f t="shared" si="15"/>
        <v>36296000</v>
      </c>
      <c r="M513">
        <v>4</v>
      </c>
      <c r="N513" s="2">
        <v>42573</v>
      </c>
      <c r="O513" s="1" t="s">
        <v>334</v>
      </c>
      <c r="P513" s="1" t="s">
        <v>335</v>
      </c>
      <c r="Q513" s="1" t="s">
        <v>13</v>
      </c>
      <c r="R513" s="1" t="s">
        <v>16</v>
      </c>
      <c r="S513" s="18">
        <v>14900</v>
      </c>
      <c r="T513" s="18">
        <v>3490</v>
      </c>
      <c r="U513" s="18">
        <f t="shared" si="16"/>
        <v>52001000</v>
      </c>
    </row>
    <row r="514" spans="2:21">
      <c r="B514" s="2">
        <v>42576</v>
      </c>
      <c r="C514" s="1" t="s">
        <v>388</v>
      </c>
      <c r="D514" s="1" t="s">
        <v>389</v>
      </c>
      <c r="E514" s="1" t="s">
        <v>11</v>
      </c>
      <c r="F514" s="1" t="s">
        <v>27</v>
      </c>
      <c r="G514" s="18">
        <v>10000</v>
      </c>
      <c r="H514" s="18">
        <v>3990</v>
      </c>
      <c r="I514" s="18">
        <f t="shared" si="15"/>
        <v>39900000</v>
      </c>
      <c r="M514">
        <v>4</v>
      </c>
      <c r="N514" s="2">
        <v>42573</v>
      </c>
      <c r="O514" s="1" t="s">
        <v>375</v>
      </c>
      <c r="P514" s="1" t="s">
        <v>376</v>
      </c>
      <c r="Q514" s="1" t="s">
        <v>13</v>
      </c>
      <c r="R514" s="1" t="s">
        <v>27</v>
      </c>
      <c r="S514" s="18">
        <v>30000</v>
      </c>
      <c r="T514" s="18">
        <v>3635</v>
      </c>
      <c r="U514" s="18">
        <f t="shared" si="16"/>
        <v>109050000</v>
      </c>
    </row>
    <row r="515" spans="2:21">
      <c r="B515" s="2">
        <v>42576</v>
      </c>
      <c r="C515" s="1" t="s">
        <v>390</v>
      </c>
      <c r="D515" s="1" t="s">
        <v>391</v>
      </c>
      <c r="E515" s="1" t="s">
        <v>18</v>
      </c>
      <c r="F515" s="1" t="s">
        <v>230</v>
      </c>
      <c r="G515" s="18">
        <v>10000</v>
      </c>
      <c r="H515" s="18">
        <v>4010</v>
      </c>
      <c r="I515" s="18">
        <f t="shared" si="15"/>
        <v>40100000</v>
      </c>
      <c r="M515">
        <v>4</v>
      </c>
      <c r="N515" s="2">
        <v>42573</v>
      </c>
      <c r="O515" s="1" t="s">
        <v>336</v>
      </c>
      <c r="P515" s="1" t="s">
        <v>337</v>
      </c>
      <c r="Q515" s="1" t="s">
        <v>13</v>
      </c>
      <c r="R515" s="1" t="s">
        <v>16</v>
      </c>
      <c r="S515" s="18">
        <v>24000</v>
      </c>
      <c r="T515" s="18">
        <v>3490</v>
      </c>
      <c r="U515" s="18">
        <f t="shared" si="16"/>
        <v>83760000</v>
      </c>
    </row>
    <row r="516" spans="2:21">
      <c r="B516" s="2">
        <v>42576</v>
      </c>
      <c r="C516" s="1" t="s">
        <v>392</v>
      </c>
      <c r="D516" s="1" t="s">
        <v>393</v>
      </c>
      <c r="E516" s="1" t="s">
        <v>15</v>
      </c>
      <c r="F516" s="1" t="s">
        <v>230</v>
      </c>
      <c r="G516" s="18">
        <v>5000</v>
      </c>
      <c r="H516" s="18">
        <v>4738</v>
      </c>
      <c r="I516" s="18">
        <f t="shared" si="15"/>
        <v>23690000</v>
      </c>
      <c r="M516">
        <v>4</v>
      </c>
      <c r="N516" s="2">
        <v>42573</v>
      </c>
      <c r="O516" s="1" t="s">
        <v>377</v>
      </c>
      <c r="P516" s="1" t="s">
        <v>378</v>
      </c>
      <c r="Q516" s="1" t="s">
        <v>13</v>
      </c>
      <c r="R516" s="1" t="s">
        <v>27</v>
      </c>
      <c r="S516" s="18">
        <v>6200</v>
      </c>
      <c r="T516" s="18">
        <v>3635</v>
      </c>
      <c r="U516" s="18">
        <f t="shared" si="16"/>
        <v>22537000</v>
      </c>
    </row>
    <row r="517" spans="2:21">
      <c r="B517" s="2">
        <v>42576</v>
      </c>
      <c r="C517" s="1" t="s">
        <v>394</v>
      </c>
      <c r="D517" s="1" t="s">
        <v>395</v>
      </c>
      <c r="E517" s="1" t="s">
        <v>17</v>
      </c>
      <c r="F517" s="1" t="s">
        <v>230</v>
      </c>
      <c r="G517" s="18">
        <v>6200</v>
      </c>
      <c r="H517" s="18">
        <v>4010</v>
      </c>
      <c r="I517" s="18">
        <f t="shared" si="15"/>
        <v>24862000</v>
      </c>
      <c r="M517">
        <v>4</v>
      </c>
      <c r="N517" s="2">
        <v>42573</v>
      </c>
      <c r="O517" s="1" t="s">
        <v>338</v>
      </c>
      <c r="P517" s="1" t="s">
        <v>339</v>
      </c>
      <c r="Q517" s="1" t="s">
        <v>13</v>
      </c>
      <c r="R517" s="1" t="s">
        <v>16</v>
      </c>
      <c r="S517" s="18">
        <v>4000</v>
      </c>
      <c r="T517" s="18">
        <v>3490</v>
      </c>
      <c r="U517" s="18">
        <f t="shared" si="16"/>
        <v>13960000</v>
      </c>
    </row>
    <row r="518" spans="2:21">
      <c r="B518" s="2">
        <v>42576</v>
      </c>
      <c r="C518" s="1" t="s">
        <v>396</v>
      </c>
      <c r="D518" s="1" t="s">
        <v>397</v>
      </c>
      <c r="E518" s="1" t="s">
        <v>17</v>
      </c>
      <c r="F518" s="1" t="s">
        <v>230</v>
      </c>
      <c r="G518" s="18">
        <v>5300</v>
      </c>
      <c r="H518" s="18">
        <v>4010</v>
      </c>
      <c r="I518" s="18">
        <f t="shared" si="15"/>
        <v>21253000</v>
      </c>
      <c r="M518">
        <v>4</v>
      </c>
      <c r="N518" s="2">
        <v>42573</v>
      </c>
      <c r="O518" s="1" t="s">
        <v>338</v>
      </c>
      <c r="P518" s="1" t="s">
        <v>339</v>
      </c>
      <c r="Q518" s="1" t="s">
        <v>13</v>
      </c>
      <c r="R518" s="1" t="s">
        <v>14</v>
      </c>
      <c r="S518" s="18">
        <v>5300</v>
      </c>
      <c r="T518" s="18">
        <v>4010</v>
      </c>
      <c r="U518" s="18">
        <f t="shared" si="16"/>
        <v>21253000</v>
      </c>
    </row>
    <row r="519" spans="2:21">
      <c r="B519" s="2">
        <v>42576</v>
      </c>
      <c r="C519" s="1" t="s">
        <v>396</v>
      </c>
      <c r="D519" s="1" t="s">
        <v>397</v>
      </c>
      <c r="E519" s="1" t="s">
        <v>17</v>
      </c>
      <c r="F519" s="1" t="s">
        <v>76</v>
      </c>
      <c r="G519" s="18">
        <v>5200</v>
      </c>
      <c r="H519" s="18">
        <v>4665</v>
      </c>
      <c r="I519" s="18">
        <f t="shared" si="15"/>
        <v>24258000</v>
      </c>
      <c r="M519">
        <v>4</v>
      </c>
      <c r="N519" s="2">
        <v>42573</v>
      </c>
      <c r="O519" s="1" t="s">
        <v>340</v>
      </c>
      <c r="P519" s="1" t="s">
        <v>341</v>
      </c>
      <c r="Q519" s="1" t="s">
        <v>13</v>
      </c>
      <c r="R519" s="1" t="s">
        <v>14</v>
      </c>
      <c r="S519" s="18">
        <v>5500</v>
      </c>
      <c r="T519" s="18">
        <v>4010</v>
      </c>
      <c r="U519" s="18">
        <f t="shared" si="16"/>
        <v>22055000</v>
      </c>
    </row>
    <row r="520" spans="2:21">
      <c r="B520" s="2">
        <v>42576</v>
      </c>
      <c r="C520" s="1" t="s">
        <v>398</v>
      </c>
      <c r="D520" s="1" t="s">
        <v>399</v>
      </c>
      <c r="E520" s="1" t="s">
        <v>12</v>
      </c>
      <c r="F520" s="1" t="s">
        <v>27</v>
      </c>
      <c r="G520" s="18">
        <v>15700</v>
      </c>
      <c r="H520" s="18">
        <v>3695</v>
      </c>
      <c r="I520" s="18">
        <f t="shared" si="15"/>
        <v>58011500</v>
      </c>
      <c r="M520">
        <v>4</v>
      </c>
      <c r="N520" s="2">
        <v>42576</v>
      </c>
      <c r="O520" s="1" t="s">
        <v>469</v>
      </c>
      <c r="P520" s="1" t="s">
        <v>470</v>
      </c>
      <c r="Q520" s="1" t="s">
        <v>13</v>
      </c>
      <c r="R520" s="1" t="s">
        <v>27</v>
      </c>
      <c r="S520" s="18">
        <v>6200</v>
      </c>
      <c r="T520" s="18">
        <v>3635</v>
      </c>
      <c r="U520" s="18">
        <f t="shared" si="16"/>
        <v>22537000</v>
      </c>
    </row>
    <row r="521" spans="2:21">
      <c r="B521" s="2">
        <v>42576</v>
      </c>
      <c r="C521" s="1" t="s">
        <v>400</v>
      </c>
      <c r="D521" s="1" t="s">
        <v>401</v>
      </c>
      <c r="E521" s="1" t="s">
        <v>12</v>
      </c>
      <c r="F521" s="1" t="s">
        <v>27</v>
      </c>
      <c r="G521" s="18">
        <v>30000</v>
      </c>
      <c r="H521" s="18">
        <v>3695</v>
      </c>
      <c r="I521" s="18">
        <f t="shared" si="15"/>
        <v>110850000</v>
      </c>
      <c r="M521">
        <v>4</v>
      </c>
      <c r="N521" s="2">
        <v>42576</v>
      </c>
      <c r="O521" s="1" t="s">
        <v>471</v>
      </c>
      <c r="P521" s="1" t="s">
        <v>472</v>
      </c>
      <c r="Q521" s="1" t="s">
        <v>13</v>
      </c>
      <c r="R521" s="1" t="s">
        <v>27</v>
      </c>
      <c r="S521" s="18">
        <v>5500</v>
      </c>
      <c r="T521" s="18">
        <v>3635</v>
      </c>
      <c r="U521" s="18">
        <f t="shared" si="16"/>
        <v>19992500</v>
      </c>
    </row>
    <row r="522" spans="2:21">
      <c r="B522" s="2">
        <v>42576</v>
      </c>
      <c r="C522" s="1" t="s">
        <v>469</v>
      </c>
      <c r="D522" s="1" t="s">
        <v>470</v>
      </c>
      <c r="E522" s="1" t="s">
        <v>13</v>
      </c>
      <c r="F522" s="1" t="s">
        <v>27</v>
      </c>
      <c r="G522" s="18">
        <v>6200</v>
      </c>
      <c r="H522" s="18">
        <v>3635</v>
      </c>
      <c r="I522" s="18">
        <f t="shared" si="15"/>
        <v>22537000</v>
      </c>
      <c r="M522">
        <v>4</v>
      </c>
      <c r="N522" s="2">
        <v>42569</v>
      </c>
      <c r="O522" s="1" t="s">
        <v>379</v>
      </c>
      <c r="P522" s="1" t="s">
        <v>380</v>
      </c>
      <c r="Q522" s="1" t="s">
        <v>13</v>
      </c>
      <c r="R522" s="1" t="s">
        <v>27</v>
      </c>
      <c r="S522" s="18">
        <v>24000</v>
      </c>
      <c r="T522" s="18">
        <v>3635</v>
      </c>
      <c r="U522" s="18">
        <f t="shared" si="16"/>
        <v>87240000</v>
      </c>
    </row>
    <row r="523" spans="2:21">
      <c r="B523" s="2">
        <v>42576</v>
      </c>
      <c r="C523" s="1" t="s">
        <v>471</v>
      </c>
      <c r="D523" s="1" t="s">
        <v>472</v>
      </c>
      <c r="E523" s="1" t="s">
        <v>13</v>
      </c>
      <c r="F523" s="1" t="s">
        <v>27</v>
      </c>
      <c r="G523" s="18">
        <v>5500</v>
      </c>
      <c r="H523" s="18">
        <v>3635</v>
      </c>
      <c r="I523" s="18">
        <f t="shared" si="15"/>
        <v>19992500</v>
      </c>
      <c r="M523">
        <v>4</v>
      </c>
      <c r="N523" s="2">
        <v>42570</v>
      </c>
      <c r="O523" s="1" t="s">
        <v>381</v>
      </c>
      <c r="P523" s="1" t="s">
        <v>382</v>
      </c>
      <c r="Q523" s="1" t="s">
        <v>13</v>
      </c>
      <c r="R523" s="1" t="s">
        <v>27</v>
      </c>
      <c r="S523" s="18">
        <v>20000</v>
      </c>
      <c r="T523" s="18">
        <v>3635</v>
      </c>
      <c r="U523" s="18">
        <f t="shared" si="16"/>
        <v>72700000</v>
      </c>
    </row>
    <row r="524" spans="2:21">
      <c r="B524" s="2">
        <v>42576</v>
      </c>
      <c r="C524" s="1" t="s">
        <v>473</v>
      </c>
      <c r="D524" s="1" t="s">
        <v>474</v>
      </c>
      <c r="E524" s="1" t="s">
        <v>10</v>
      </c>
      <c r="F524" s="1" t="s">
        <v>27</v>
      </c>
      <c r="G524" s="18">
        <v>9300</v>
      </c>
      <c r="H524" s="18">
        <v>3635</v>
      </c>
      <c r="I524" s="18">
        <f t="shared" si="15"/>
        <v>33805500</v>
      </c>
      <c r="M524">
        <v>4</v>
      </c>
      <c r="N524" s="2">
        <v>42570</v>
      </c>
      <c r="O524" s="1" t="s">
        <v>342</v>
      </c>
      <c r="P524" s="1" t="s">
        <v>343</v>
      </c>
      <c r="Q524" s="1" t="s">
        <v>13</v>
      </c>
      <c r="R524" s="1" t="s">
        <v>16</v>
      </c>
      <c r="S524" s="18">
        <v>14900</v>
      </c>
      <c r="T524" s="18">
        <v>3490</v>
      </c>
      <c r="U524" s="18">
        <f t="shared" si="16"/>
        <v>52001000</v>
      </c>
    </row>
    <row r="525" spans="2:21">
      <c r="B525" s="2">
        <v>42576</v>
      </c>
      <c r="C525" s="1" t="s">
        <v>475</v>
      </c>
      <c r="D525" s="1" t="s">
        <v>476</v>
      </c>
      <c r="E525" s="1" t="s">
        <v>10</v>
      </c>
      <c r="F525" s="1" t="s">
        <v>27</v>
      </c>
      <c r="G525" s="18">
        <v>15500</v>
      </c>
      <c r="H525" s="18">
        <v>3635</v>
      </c>
      <c r="I525" s="18">
        <f t="shared" si="15"/>
        <v>56342500</v>
      </c>
      <c r="M525">
        <v>4</v>
      </c>
      <c r="N525" s="2">
        <v>42577</v>
      </c>
      <c r="O525" s="1" t="s">
        <v>406</v>
      </c>
      <c r="P525" s="1" t="s">
        <v>407</v>
      </c>
      <c r="Q525" s="1" t="s">
        <v>13</v>
      </c>
      <c r="R525" s="1" t="s">
        <v>16</v>
      </c>
      <c r="S525" s="18">
        <v>24000</v>
      </c>
      <c r="T525" s="18">
        <v>3490</v>
      </c>
      <c r="U525" s="18">
        <f t="shared" si="16"/>
        <v>83760000</v>
      </c>
    </row>
    <row r="526" spans="2:21">
      <c r="B526" s="2">
        <v>42577</v>
      </c>
      <c r="C526" s="1" t="s">
        <v>507</v>
      </c>
      <c r="D526" s="1" t="s">
        <v>478</v>
      </c>
      <c r="E526" s="1" t="s">
        <v>10</v>
      </c>
      <c r="F526" s="1" t="s">
        <v>27</v>
      </c>
      <c r="G526" s="18">
        <v>10000</v>
      </c>
      <c r="H526" s="18">
        <v>3635</v>
      </c>
      <c r="I526" s="18">
        <f t="shared" si="15"/>
        <v>36350000</v>
      </c>
      <c r="M526">
        <v>4</v>
      </c>
      <c r="N526" s="2">
        <v>42577</v>
      </c>
      <c r="O526" s="1" t="s">
        <v>482</v>
      </c>
      <c r="P526" s="1" t="s">
        <v>481</v>
      </c>
      <c r="Q526" s="1" t="s">
        <v>13</v>
      </c>
      <c r="R526" s="1" t="s">
        <v>27</v>
      </c>
      <c r="S526" s="18">
        <v>4000</v>
      </c>
      <c r="T526" s="18">
        <v>3635</v>
      </c>
      <c r="U526" s="18">
        <f t="shared" si="16"/>
        <v>14540000</v>
      </c>
    </row>
    <row r="527" spans="2:21">
      <c r="B527" s="2">
        <v>42577</v>
      </c>
      <c r="C527" s="1" t="s">
        <v>508</v>
      </c>
      <c r="D527" s="1" t="s">
        <v>480</v>
      </c>
      <c r="E527" s="1" t="s">
        <v>10</v>
      </c>
      <c r="F527" s="1" t="s">
        <v>27</v>
      </c>
      <c r="G527" s="18">
        <v>20000</v>
      </c>
      <c r="H527" s="18">
        <v>3635</v>
      </c>
      <c r="I527" s="18">
        <f t="shared" si="15"/>
        <v>72700000</v>
      </c>
      <c r="M527">
        <v>4</v>
      </c>
      <c r="N527" s="2">
        <v>42577</v>
      </c>
      <c r="O527" s="1" t="s">
        <v>408</v>
      </c>
      <c r="P527" s="1" t="s">
        <v>409</v>
      </c>
      <c r="Q527" s="1" t="s">
        <v>13</v>
      </c>
      <c r="R527" s="1" t="s">
        <v>16</v>
      </c>
      <c r="S527" s="18">
        <v>11500</v>
      </c>
      <c r="T527" s="18">
        <v>3490</v>
      </c>
      <c r="U527" s="18">
        <f t="shared" si="16"/>
        <v>40135000</v>
      </c>
    </row>
    <row r="528" spans="2:21">
      <c r="B528" s="2">
        <v>42577</v>
      </c>
      <c r="C528" s="1" t="s">
        <v>402</v>
      </c>
      <c r="D528" s="1" t="s">
        <v>403</v>
      </c>
      <c r="E528" s="1" t="s">
        <v>18</v>
      </c>
      <c r="F528" s="1" t="s">
        <v>16</v>
      </c>
      <c r="G528" s="18">
        <v>24000</v>
      </c>
      <c r="H528" s="18">
        <v>3490</v>
      </c>
      <c r="I528" s="18">
        <f t="shared" si="15"/>
        <v>83760000</v>
      </c>
      <c r="M528">
        <v>4</v>
      </c>
      <c r="N528" s="2">
        <v>42578</v>
      </c>
      <c r="O528" s="1" t="s">
        <v>422</v>
      </c>
      <c r="P528" s="1" t="s">
        <v>423</v>
      </c>
      <c r="Q528" s="1" t="s">
        <v>13</v>
      </c>
      <c r="R528" s="1" t="s">
        <v>16</v>
      </c>
      <c r="S528" s="18">
        <v>5000</v>
      </c>
      <c r="T528" s="18">
        <v>3490</v>
      </c>
      <c r="U528" s="18">
        <f t="shared" si="16"/>
        <v>17450000</v>
      </c>
    </row>
    <row r="529" spans="2:21">
      <c r="B529" s="2">
        <v>42577</v>
      </c>
      <c r="C529" s="1" t="s">
        <v>404</v>
      </c>
      <c r="D529" s="1" t="s">
        <v>405</v>
      </c>
      <c r="E529" s="1" t="s">
        <v>12</v>
      </c>
      <c r="F529" s="1" t="s">
        <v>27</v>
      </c>
      <c r="G529" s="18">
        <v>5000</v>
      </c>
      <c r="H529" s="18">
        <v>3695</v>
      </c>
      <c r="I529" s="18">
        <f t="shared" si="15"/>
        <v>18475000</v>
      </c>
      <c r="M529">
        <v>4</v>
      </c>
      <c r="N529" s="2">
        <v>42578</v>
      </c>
      <c r="O529" s="1" t="s">
        <v>424</v>
      </c>
      <c r="P529" s="1" t="s">
        <v>425</v>
      </c>
      <c r="Q529" s="1" t="s">
        <v>13</v>
      </c>
      <c r="R529" s="1" t="s">
        <v>16</v>
      </c>
      <c r="S529" s="18">
        <v>24000</v>
      </c>
      <c r="T529" s="18">
        <v>3490</v>
      </c>
      <c r="U529" s="18">
        <f t="shared" si="16"/>
        <v>83760000</v>
      </c>
    </row>
    <row r="530" spans="2:21">
      <c r="B530" s="2">
        <v>42577</v>
      </c>
      <c r="C530" s="1" t="s">
        <v>404</v>
      </c>
      <c r="D530" s="1" t="s">
        <v>405</v>
      </c>
      <c r="E530" s="1" t="s">
        <v>12</v>
      </c>
      <c r="F530" s="1" t="s">
        <v>16</v>
      </c>
      <c r="G530" s="18">
        <v>4000</v>
      </c>
      <c r="H530" s="18">
        <v>3490</v>
      </c>
      <c r="I530" s="18">
        <f t="shared" si="15"/>
        <v>13960000</v>
      </c>
      <c r="M530">
        <v>4</v>
      </c>
      <c r="N530" s="2">
        <v>42577</v>
      </c>
      <c r="O530" s="1" t="s">
        <v>491</v>
      </c>
      <c r="P530" s="1" t="s">
        <v>492</v>
      </c>
      <c r="Q530" s="1" t="s">
        <v>13</v>
      </c>
      <c r="R530" s="1" t="s">
        <v>27</v>
      </c>
      <c r="S530" s="18">
        <v>4000</v>
      </c>
      <c r="T530" s="18">
        <v>3635</v>
      </c>
      <c r="U530" s="18">
        <f t="shared" si="16"/>
        <v>14540000</v>
      </c>
    </row>
    <row r="531" spans="2:21">
      <c r="B531" s="2">
        <v>42569</v>
      </c>
      <c r="C531" s="1" t="s">
        <v>379</v>
      </c>
      <c r="D531" s="1" t="s">
        <v>380</v>
      </c>
      <c r="E531" s="1" t="s">
        <v>13</v>
      </c>
      <c r="F531" s="1" t="s">
        <v>27</v>
      </c>
      <c r="G531" s="18">
        <v>24000</v>
      </c>
      <c r="H531" s="18">
        <v>3635</v>
      </c>
      <c r="I531" s="18">
        <f t="shared" si="15"/>
        <v>87240000</v>
      </c>
      <c r="M531">
        <v>4</v>
      </c>
      <c r="N531" s="2">
        <v>42579</v>
      </c>
      <c r="O531" s="1" t="s">
        <v>432</v>
      </c>
      <c r="P531" s="1" t="s">
        <v>433</v>
      </c>
      <c r="Q531" s="1" t="s">
        <v>13</v>
      </c>
      <c r="R531" s="1" t="s">
        <v>16</v>
      </c>
      <c r="S531" s="18">
        <v>6200</v>
      </c>
      <c r="T531" s="18">
        <v>3490</v>
      </c>
      <c r="U531" s="18">
        <f t="shared" si="16"/>
        <v>21638000</v>
      </c>
    </row>
    <row r="532" spans="2:21">
      <c r="B532" s="2">
        <v>42570</v>
      </c>
      <c r="C532" s="1" t="s">
        <v>381</v>
      </c>
      <c r="D532" s="1" t="s">
        <v>382</v>
      </c>
      <c r="E532" s="1" t="s">
        <v>13</v>
      </c>
      <c r="F532" s="1" t="s">
        <v>27</v>
      </c>
      <c r="G532" s="18">
        <v>20000</v>
      </c>
      <c r="H532" s="18">
        <v>3635</v>
      </c>
      <c r="I532" s="18">
        <f t="shared" si="15"/>
        <v>72700000</v>
      </c>
      <c r="M532">
        <v>4</v>
      </c>
      <c r="N532" s="2">
        <v>42579</v>
      </c>
      <c r="O532" s="1" t="s">
        <v>432</v>
      </c>
      <c r="P532" s="1" t="s">
        <v>433</v>
      </c>
      <c r="Q532" s="1" t="s">
        <v>13</v>
      </c>
      <c r="R532" s="1" t="s">
        <v>14</v>
      </c>
      <c r="S532" s="18">
        <v>5300</v>
      </c>
      <c r="T532" s="18">
        <v>4010</v>
      </c>
      <c r="U532" s="18">
        <f t="shared" si="16"/>
        <v>21253000</v>
      </c>
    </row>
    <row r="533" spans="2:21">
      <c r="B533" s="2">
        <v>42570</v>
      </c>
      <c r="C533" s="1" t="s">
        <v>342</v>
      </c>
      <c r="D533" s="1" t="s">
        <v>343</v>
      </c>
      <c r="E533" s="1" t="s">
        <v>13</v>
      </c>
      <c r="F533" s="1" t="s">
        <v>16</v>
      </c>
      <c r="G533" s="18">
        <v>14900</v>
      </c>
      <c r="H533" s="18">
        <v>3490</v>
      </c>
      <c r="I533" s="18">
        <f t="shared" si="15"/>
        <v>52001000</v>
      </c>
      <c r="J533" s="17"/>
      <c r="M533">
        <v>4</v>
      </c>
      <c r="N533" s="2">
        <v>42580</v>
      </c>
      <c r="O533" s="1" t="s">
        <v>497</v>
      </c>
      <c r="P533" s="1" t="s">
        <v>498</v>
      </c>
      <c r="Q533" s="1" t="s">
        <v>13</v>
      </c>
      <c r="R533" s="1" t="s">
        <v>27</v>
      </c>
      <c r="S533" s="18">
        <v>10000</v>
      </c>
      <c r="T533" s="18">
        <v>3635</v>
      </c>
      <c r="U533" s="18">
        <f t="shared" si="16"/>
        <v>36350000</v>
      </c>
    </row>
    <row r="534" spans="2:21">
      <c r="B534" s="2">
        <v>42577</v>
      </c>
      <c r="C534" s="1" t="s">
        <v>406</v>
      </c>
      <c r="D534" s="1" t="s">
        <v>407</v>
      </c>
      <c r="E534" s="1" t="s">
        <v>13</v>
      </c>
      <c r="F534" s="1" t="s">
        <v>16</v>
      </c>
      <c r="G534" s="18">
        <v>24000</v>
      </c>
      <c r="H534" s="18">
        <v>3490</v>
      </c>
      <c r="I534" s="18">
        <f t="shared" si="15"/>
        <v>83760000</v>
      </c>
      <c r="M534">
        <v>4</v>
      </c>
      <c r="N534" s="2">
        <v>42580</v>
      </c>
      <c r="O534" s="1" t="s">
        <v>452</v>
      </c>
      <c r="P534" s="1" t="s">
        <v>453</v>
      </c>
      <c r="Q534" s="1" t="s">
        <v>13</v>
      </c>
      <c r="R534" s="1" t="s">
        <v>16</v>
      </c>
      <c r="S534" s="18">
        <v>10000</v>
      </c>
      <c r="T534" s="18">
        <v>3490</v>
      </c>
      <c r="U534" s="18">
        <f t="shared" si="16"/>
        <v>34900000</v>
      </c>
    </row>
    <row r="535" spans="2:21">
      <c r="B535" s="2">
        <v>42577</v>
      </c>
      <c r="C535" s="1" t="s">
        <v>482</v>
      </c>
      <c r="D535" s="1" t="s">
        <v>481</v>
      </c>
      <c r="E535" s="1" t="s">
        <v>13</v>
      </c>
      <c r="F535" s="1" t="s">
        <v>27</v>
      </c>
      <c r="G535" s="18">
        <v>4000</v>
      </c>
      <c r="H535" s="18">
        <v>3635</v>
      </c>
      <c r="I535" s="18">
        <f t="shared" si="15"/>
        <v>14540000</v>
      </c>
      <c r="M535">
        <v>4</v>
      </c>
      <c r="N535" s="2">
        <v>42580</v>
      </c>
      <c r="O535" s="1" t="s">
        <v>452</v>
      </c>
      <c r="P535" s="1" t="s">
        <v>453</v>
      </c>
      <c r="Q535" s="1" t="s">
        <v>13</v>
      </c>
      <c r="R535" s="1" t="s">
        <v>76</v>
      </c>
      <c r="S535" s="18">
        <v>4900</v>
      </c>
      <c r="T535" s="18">
        <v>4665</v>
      </c>
      <c r="U535" s="18">
        <f t="shared" si="16"/>
        <v>22858500</v>
      </c>
    </row>
    <row r="536" spans="2:21">
      <c r="B536" s="2">
        <v>42577</v>
      </c>
      <c r="C536" s="1" t="s">
        <v>408</v>
      </c>
      <c r="D536" s="1" t="s">
        <v>409</v>
      </c>
      <c r="E536" s="1" t="s">
        <v>13</v>
      </c>
      <c r="F536" s="1" t="s">
        <v>16</v>
      </c>
      <c r="G536" s="18">
        <v>11500</v>
      </c>
      <c r="H536" s="18">
        <v>3490</v>
      </c>
      <c r="I536" s="18">
        <f t="shared" si="15"/>
        <v>40135000</v>
      </c>
      <c r="M536">
        <v>4</v>
      </c>
      <c r="N536" s="2">
        <v>42580</v>
      </c>
      <c r="O536" s="1" t="s">
        <v>499</v>
      </c>
      <c r="P536" s="1" t="s">
        <v>500</v>
      </c>
      <c r="Q536" s="1" t="s">
        <v>13</v>
      </c>
      <c r="R536" s="1" t="s">
        <v>27</v>
      </c>
      <c r="S536" s="18">
        <v>10000</v>
      </c>
      <c r="T536" s="18">
        <v>3635</v>
      </c>
      <c r="U536" s="18">
        <f t="shared" si="16"/>
        <v>36350000</v>
      </c>
    </row>
    <row r="537" spans="2:21">
      <c r="B537" s="2">
        <v>42577</v>
      </c>
      <c r="C537" s="1" t="s">
        <v>410</v>
      </c>
      <c r="D537" s="1" t="s">
        <v>411</v>
      </c>
      <c r="E537" s="1" t="s">
        <v>12</v>
      </c>
      <c r="F537" s="1" t="s">
        <v>27</v>
      </c>
      <c r="G537" s="18">
        <v>11900</v>
      </c>
      <c r="H537" s="18">
        <v>3695</v>
      </c>
      <c r="I537" s="18">
        <f t="shared" si="15"/>
        <v>43970500</v>
      </c>
      <c r="M537">
        <v>4</v>
      </c>
      <c r="N537" s="2">
        <v>42580</v>
      </c>
      <c r="O537" s="1" t="s">
        <v>455</v>
      </c>
      <c r="P537" s="1" t="s">
        <v>454</v>
      </c>
      <c r="Q537" s="1" t="s">
        <v>13</v>
      </c>
      <c r="R537" s="1" t="s">
        <v>16</v>
      </c>
      <c r="S537" s="18">
        <v>20000</v>
      </c>
      <c r="T537" s="18">
        <v>3490</v>
      </c>
      <c r="U537" s="18">
        <f t="shared" si="16"/>
        <v>69800000</v>
      </c>
    </row>
    <row r="538" spans="2:21">
      <c r="B538" s="2">
        <v>42577</v>
      </c>
      <c r="C538" s="1" t="s">
        <v>410</v>
      </c>
      <c r="D538" s="1" t="s">
        <v>411</v>
      </c>
      <c r="E538" s="1" t="s">
        <v>12</v>
      </c>
      <c r="F538" s="1" t="s">
        <v>16</v>
      </c>
      <c r="G538" s="18">
        <v>10300</v>
      </c>
      <c r="H538" s="18">
        <v>3490</v>
      </c>
      <c r="I538" s="18">
        <f t="shared" si="15"/>
        <v>35947000</v>
      </c>
      <c r="M538">
        <v>4</v>
      </c>
      <c r="N538" s="2">
        <v>42580</v>
      </c>
      <c r="O538" s="1" t="s">
        <v>456</v>
      </c>
      <c r="P538" s="1" t="s">
        <v>457</v>
      </c>
      <c r="Q538" s="1" t="s">
        <v>13</v>
      </c>
      <c r="R538" s="1" t="s">
        <v>16</v>
      </c>
      <c r="S538" s="18">
        <v>24000</v>
      </c>
      <c r="T538" s="18">
        <v>3490</v>
      </c>
      <c r="U538" s="18">
        <f t="shared" si="16"/>
        <v>83760000</v>
      </c>
    </row>
    <row r="539" spans="2:21">
      <c r="B539" s="2">
        <v>42577</v>
      </c>
      <c r="C539" s="1" t="s">
        <v>410</v>
      </c>
      <c r="D539" s="1" t="s">
        <v>411</v>
      </c>
      <c r="E539" s="1" t="s">
        <v>12</v>
      </c>
      <c r="F539" s="1" t="s">
        <v>14</v>
      </c>
      <c r="G539" s="18">
        <v>9500</v>
      </c>
      <c r="H539" s="18">
        <v>4010</v>
      </c>
      <c r="I539" s="18">
        <f t="shared" si="15"/>
        <v>38095000</v>
      </c>
      <c r="M539">
        <v>4</v>
      </c>
      <c r="N539" s="2">
        <v>42578</v>
      </c>
      <c r="O539" s="1" t="s">
        <v>503</v>
      </c>
      <c r="P539" s="1" t="s">
        <v>504</v>
      </c>
      <c r="Q539" s="1" t="s">
        <v>13</v>
      </c>
      <c r="R539" s="1" t="s">
        <v>27</v>
      </c>
      <c r="S539" s="18">
        <v>25000</v>
      </c>
      <c r="T539" s="18">
        <v>3635</v>
      </c>
      <c r="U539" s="18">
        <f t="shared" si="16"/>
        <v>90875000</v>
      </c>
    </row>
    <row r="540" spans="2:21">
      <c r="B540" s="2">
        <v>42578</v>
      </c>
      <c r="C540" s="1" t="s">
        <v>483</v>
      </c>
      <c r="D540" s="1" t="s">
        <v>484</v>
      </c>
      <c r="E540" s="1" t="s">
        <v>10</v>
      </c>
      <c r="F540" s="1" t="s">
        <v>27</v>
      </c>
      <c r="G540" s="18">
        <v>15800</v>
      </c>
      <c r="H540" s="18">
        <v>3635</v>
      </c>
      <c r="I540" s="18">
        <f t="shared" si="15"/>
        <v>57433000</v>
      </c>
      <c r="M540">
        <v>5</v>
      </c>
      <c r="N540" s="2">
        <v>42552</v>
      </c>
      <c r="O540" s="3" t="s">
        <v>32</v>
      </c>
      <c r="P540" s="3" t="s">
        <v>33</v>
      </c>
      <c r="Q540" s="4" t="s">
        <v>18</v>
      </c>
      <c r="R540" s="1" t="s">
        <v>14</v>
      </c>
      <c r="S540" s="18">
        <v>10000</v>
      </c>
      <c r="T540" s="18">
        <v>3650</v>
      </c>
      <c r="U540" s="18">
        <f t="shared" si="16"/>
        <v>36500000</v>
      </c>
    </row>
    <row r="541" spans="2:21">
      <c r="B541" s="2">
        <v>42578</v>
      </c>
      <c r="C541" s="1" t="s">
        <v>486</v>
      </c>
      <c r="D541" s="1" t="s">
        <v>485</v>
      </c>
      <c r="E541" s="1" t="s">
        <v>10</v>
      </c>
      <c r="F541" s="1" t="s">
        <v>27</v>
      </c>
      <c r="G541" s="18">
        <v>21800</v>
      </c>
      <c r="H541" s="18">
        <v>3635</v>
      </c>
      <c r="I541" s="18">
        <f t="shared" si="15"/>
        <v>79243000</v>
      </c>
      <c r="M541">
        <v>5</v>
      </c>
      <c r="N541" s="6">
        <v>42555</v>
      </c>
      <c r="O541" s="3" t="s">
        <v>91</v>
      </c>
      <c r="P541" s="3" t="s">
        <v>92</v>
      </c>
      <c r="Q541" s="7" t="s">
        <v>18</v>
      </c>
      <c r="R541" s="3" t="s">
        <v>27</v>
      </c>
      <c r="S541" s="18">
        <v>12500</v>
      </c>
      <c r="T541" s="18">
        <v>3595</v>
      </c>
      <c r="U541" s="18">
        <f t="shared" si="16"/>
        <v>44937500</v>
      </c>
    </row>
    <row r="542" spans="2:21">
      <c r="B542" s="2">
        <v>42578</v>
      </c>
      <c r="C542" s="1" t="s">
        <v>412</v>
      </c>
      <c r="D542" s="1" t="s">
        <v>413</v>
      </c>
      <c r="E542" s="1" t="s">
        <v>10</v>
      </c>
      <c r="F542" s="1" t="s">
        <v>16</v>
      </c>
      <c r="G542" s="18">
        <v>11900</v>
      </c>
      <c r="H542" s="18">
        <v>3490</v>
      </c>
      <c r="I542" s="18">
        <f t="shared" si="15"/>
        <v>41531000</v>
      </c>
      <c r="M542">
        <v>5</v>
      </c>
      <c r="N542" s="6">
        <v>42555</v>
      </c>
      <c r="O542" s="3" t="s">
        <v>91</v>
      </c>
      <c r="P542" s="3" t="s">
        <v>92</v>
      </c>
      <c r="Q542" s="7" t="s">
        <v>18</v>
      </c>
      <c r="R542" s="3" t="s">
        <v>16</v>
      </c>
      <c r="S542" s="18">
        <v>11500</v>
      </c>
      <c r="T542" s="18">
        <v>3530</v>
      </c>
      <c r="U542" s="18">
        <f t="shared" si="16"/>
        <v>40595000</v>
      </c>
    </row>
    <row r="543" spans="2:21">
      <c r="B543" s="2">
        <v>42578</v>
      </c>
      <c r="C543" s="1" t="s">
        <v>488</v>
      </c>
      <c r="D543" s="1" t="s">
        <v>487</v>
      </c>
      <c r="E543" s="1" t="s">
        <v>10</v>
      </c>
      <c r="F543" s="1" t="s">
        <v>27</v>
      </c>
      <c r="G543" s="18">
        <v>20000</v>
      </c>
      <c r="H543" s="18">
        <v>3635</v>
      </c>
      <c r="I543" s="18">
        <f t="shared" si="15"/>
        <v>72700000</v>
      </c>
      <c r="M543">
        <v>5</v>
      </c>
      <c r="N543" s="6">
        <v>42556</v>
      </c>
      <c r="O543" s="3" t="s">
        <v>50</v>
      </c>
      <c r="P543" s="3" t="s">
        <v>51</v>
      </c>
      <c r="Q543" s="7" t="s">
        <v>18</v>
      </c>
      <c r="R543" s="3" t="s">
        <v>14</v>
      </c>
      <c r="S543" s="18">
        <v>10000</v>
      </c>
      <c r="T543" s="18">
        <v>3650</v>
      </c>
      <c r="U543" s="18">
        <f t="shared" si="16"/>
        <v>36500000</v>
      </c>
    </row>
    <row r="544" spans="2:21">
      <c r="B544" s="2">
        <v>42578</v>
      </c>
      <c r="C544" s="1" t="s">
        <v>414</v>
      </c>
      <c r="D544" s="1" t="s">
        <v>415</v>
      </c>
      <c r="E544" s="1" t="s">
        <v>10</v>
      </c>
      <c r="F544" s="1" t="s">
        <v>16</v>
      </c>
      <c r="G544" s="18">
        <v>15000</v>
      </c>
      <c r="H544" s="18">
        <v>3490</v>
      </c>
      <c r="I544" s="18">
        <f t="shared" si="15"/>
        <v>52350000</v>
      </c>
      <c r="M544">
        <v>5</v>
      </c>
      <c r="N544" s="6">
        <v>42559</v>
      </c>
      <c r="O544" s="3" t="s">
        <v>61</v>
      </c>
      <c r="P544" s="3" t="s">
        <v>62</v>
      </c>
      <c r="Q544" s="7" t="s">
        <v>18</v>
      </c>
      <c r="R544" s="3" t="s">
        <v>16</v>
      </c>
      <c r="S544" s="18">
        <v>10000</v>
      </c>
      <c r="T544" s="18">
        <v>3400</v>
      </c>
      <c r="U544" s="18">
        <f t="shared" si="16"/>
        <v>34000000</v>
      </c>
    </row>
    <row r="545" spans="2:21">
      <c r="B545" s="2">
        <v>42578</v>
      </c>
      <c r="C545" s="1" t="s">
        <v>416</v>
      </c>
      <c r="D545" s="1" t="s">
        <v>417</v>
      </c>
      <c r="E545" s="1" t="s">
        <v>17</v>
      </c>
      <c r="F545" s="1" t="s">
        <v>14</v>
      </c>
      <c r="G545" s="18">
        <v>11500</v>
      </c>
      <c r="H545" s="18">
        <v>4010</v>
      </c>
      <c r="I545" s="18">
        <f t="shared" si="15"/>
        <v>46115000</v>
      </c>
      <c r="M545">
        <v>5</v>
      </c>
      <c r="N545" s="6">
        <v>42559</v>
      </c>
      <c r="O545" s="3" t="s">
        <v>61</v>
      </c>
      <c r="P545" s="3" t="s">
        <v>62</v>
      </c>
      <c r="Q545" s="7" t="s">
        <v>18</v>
      </c>
      <c r="R545" s="3" t="s">
        <v>14</v>
      </c>
      <c r="S545" s="18">
        <v>5000</v>
      </c>
      <c r="T545" s="18">
        <v>3650</v>
      </c>
      <c r="U545" s="18">
        <f t="shared" si="16"/>
        <v>18250000</v>
      </c>
    </row>
    <row r="546" spans="2:21">
      <c r="B546" s="2">
        <v>42578</v>
      </c>
      <c r="C546" s="1" t="s">
        <v>418</v>
      </c>
      <c r="D546" s="1" t="s">
        <v>419</v>
      </c>
      <c r="E546" s="1" t="s">
        <v>17</v>
      </c>
      <c r="F546" s="1" t="s">
        <v>27</v>
      </c>
      <c r="G546" s="18">
        <v>5200</v>
      </c>
      <c r="H546" s="18">
        <v>3695</v>
      </c>
      <c r="I546" s="18">
        <f t="shared" si="15"/>
        <v>19214000</v>
      </c>
      <c r="M546">
        <v>5</v>
      </c>
      <c r="N546" s="2">
        <v>42562</v>
      </c>
      <c r="O546" s="1" t="s">
        <v>160</v>
      </c>
      <c r="P546" s="1" t="s">
        <v>161</v>
      </c>
      <c r="Q546" s="1" t="s">
        <v>18</v>
      </c>
      <c r="R546" s="1" t="s">
        <v>14</v>
      </c>
      <c r="S546" s="18">
        <v>10000</v>
      </c>
      <c r="T546" s="18">
        <v>3650</v>
      </c>
      <c r="U546" s="18">
        <f t="shared" si="16"/>
        <v>36500000</v>
      </c>
    </row>
    <row r="547" spans="2:21">
      <c r="B547" s="2">
        <v>42578</v>
      </c>
      <c r="C547" s="1" t="s">
        <v>490</v>
      </c>
      <c r="D547" s="1" t="s">
        <v>489</v>
      </c>
      <c r="E547" s="1" t="s">
        <v>10</v>
      </c>
      <c r="F547" s="1" t="s">
        <v>27</v>
      </c>
      <c r="G547" s="18">
        <v>20000</v>
      </c>
      <c r="H547" s="18">
        <v>3635</v>
      </c>
      <c r="I547" s="18">
        <f t="shared" si="15"/>
        <v>72700000</v>
      </c>
      <c r="M547">
        <v>5</v>
      </c>
      <c r="N547" s="2">
        <v>42562</v>
      </c>
      <c r="O547" s="1" t="s">
        <v>162</v>
      </c>
      <c r="P547" s="1" t="s">
        <v>163</v>
      </c>
      <c r="Q547" s="1" t="s">
        <v>18</v>
      </c>
      <c r="R547" s="1" t="s">
        <v>27</v>
      </c>
      <c r="S547" s="18">
        <v>5000</v>
      </c>
      <c r="T547" s="18">
        <v>3595</v>
      </c>
      <c r="U547" s="18">
        <f t="shared" si="16"/>
        <v>17975000</v>
      </c>
    </row>
    <row r="548" spans="2:21">
      <c r="B548" s="2">
        <v>42578</v>
      </c>
      <c r="C548" s="1" t="s">
        <v>420</v>
      </c>
      <c r="D548" s="1" t="s">
        <v>421</v>
      </c>
      <c r="E548" s="1" t="s">
        <v>12</v>
      </c>
      <c r="F548" s="1" t="s">
        <v>27</v>
      </c>
      <c r="G548" s="18">
        <v>30000</v>
      </c>
      <c r="H548" s="18">
        <v>3695</v>
      </c>
      <c r="I548" s="18">
        <f t="shared" si="15"/>
        <v>110850000</v>
      </c>
      <c r="M548">
        <v>5</v>
      </c>
      <c r="N548" s="2">
        <v>42562</v>
      </c>
      <c r="O548" s="1" t="s">
        <v>162</v>
      </c>
      <c r="P548" s="1" t="s">
        <v>163</v>
      </c>
      <c r="Q548" s="1" t="s">
        <v>18</v>
      </c>
      <c r="R548" s="1" t="s">
        <v>76</v>
      </c>
      <c r="S548" s="18">
        <v>5000</v>
      </c>
      <c r="T548" s="18">
        <v>4350</v>
      </c>
      <c r="U548" s="18">
        <f t="shared" si="16"/>
        <v>21750000</v>
      </c>
    </row>
    <row r="549" spans="2:21">
      <c r="B549" s="2">
        <v>42578</v>
      </c>
      <c r="C549" s="1" t="s">
        <v>422</v>
      </c>
      <c r="D549" s="1" t="s">
        <v>423</v>
      </c>
      <c r="E549" s="1" t="s">
        <v>13</v>
      </c>
      <c r="F549" s="1" t="s">
        <v>16</v>
      </c>
      <c r="G549" s="18">
        <v>5000</v>
      </c>
      <c r="H549" s="18">
        <v>3490</v>
      </c>
      <c r="I549" s="18">
        <f t="shared" si="15"/>
        <v>17450000</v>
      </c>
      <c r="M549">
        <v>5</v>
      </c>
      <c r="N549" s="2">
        <v>42562</v>
      </c>
      <c r="O549" s="1" t="s">
        <v>203</v>
      </c>
      <c r="P549" s="1" t="s">
        <v>204</v>
      </c>
      <c r="Q549" s="1" t="s">
        <v>18</v>
      </c>
      <c r="R549" s="1" t="s">
        <v>27</v>
      </c>
      <c r="S549" s="18">
        <v>20000</v>
      </c>
      <c r="T549" s="18">
        <v>3595</v>
      </c>
      <c r="U549" s="18">
        <f t="shared" si="16"/>
        <v>71900000</v>
      </c>
    </row>
    <row r="550" spans="2:21">
      <c r="B550" s="2">
        <v>42578</v>
      </c>
      <c r="C550" s="1" t="s">
        <v>424</v>
      </c>
      <c r="D550" s="1" t="s">
        <v>425</v>
      </c>
      <c r="E550" s="1" t="s">
        <v>13</v>
      </c>
      <c r="F550" s="1" t="s">
        <v>16</v>
      </c>
      <c r="G550" s="18">
        <v>24000</v>
      </c>
      <c r="H550" s="18">
        <v>3490</v>
      </c>
      <c r="I550" s="18">
        <f t="shared" si="15"/>
        <v>83760000</v>
      </c>
      <c r="M550">
        <v>5</v>
      </c>
      <c r="N550" s="2">
        <v>42563</v>
      </c>
      <c r="O550" s="1" t="s">
        <v>175</v>
      </c>
      <c r="P550" s="1" t="s">
        <v>176</v>
      </c>
      <c r="Q550" s="1" t="s">
        <v>18</v>
      </c>
      <c r="R550" s="1" t="s">
        <v>27</v>
      </c>
      <c r="S550" s="18">
        <v>5000</v>
      </c>
      <c r="T550" s="18">
        <v>3595</v>
      </c>
      <c r="U550" s="18">
        <f t="shared" si="16"/>
        <v>17975000</v>
      </c>
    </row>
    <row r="551" spans="2:21">
      <c r="B551" s="2">
        <v>42579</v>
      </c>
      <c r="C551" s="1" t="s">
        <v>426</v>
      </c>
      <c r="D551" s="1" t="s">
        <v>427</v>
      </c>
      <c r="E551" s="1" t="s">
        <v>12</v>
      </c>
      <c r="F551" s="1" t="s">
        <v>27</v>
      </c>
      <c r="G551" s="18">
        <v>10000</v>
      </c>
      <c r="H551" s="18">
        <v>3695</v>
      </c>
      <c r="I551" s="18">
        <f t="shared" si="15"/>
        <v>36950000</v>
      </c>
      <c r="M551">
        <v>5</v>
      </c>
      <c r="N551" s="2">
        <v>42563</v>
      </c>
      <c r="O551" s="1" t="s">
        <v>175</v>
      </c>
      <c r="P551" s="1" t="s">
        <v>176</v>
      </c>
      <c r="Q551" s="1" t="s">
        <v>18</v>
      </c>
      <c r="R551" s="1" t="s">
        <v>14</v>
      </c>
      <c r="S551" s="18">
        <v>5000</v>
      </c>
      <c r="T551" s="18">
        <v>3650</v>
      </c>
      <c r="U551" s="18">
        <f t="shared" si="16"/>
        <v>18250000</v>
      </c>
    </row>
    <row r="552" spans="2:21">
      <c r="B552" s="2">
        <v>42579</v>
      </c>
      <c r="C552" s="1" t="s">
        <v>426</v>
      </c>
      <c r="D552" s="1" t="s">
        <v>427</v>
      </c>
      <c r="E552" s="1" t="s">
        <v>12</v>
      </c>
      <c r="F552" s="1" t="s">
        <v>16</v>
      </c>
      <c r="G552" s="18">
        <v>5300</v>
      </c>
      <c r="H552" s="18">
        <v>3490</v>
      </c>
      <c r="I552" s="18">
        <f t="shared" si="15"/>
        <v>18497000</v>
      </c>
      <c r="M552">
        <v>5</v>
      </c>
      <c r="N552" s="2">
        <v>42563</v>
      </c>
      <c r="O552" s="1" t="s">
        <v>179</v>
      </c>
      <c r="P552" s="1" t="s">
        <v>180</v>
      </c>
      <c r="Q552" s="1" t="s">
        <v>18</v>
      </c>
      <c r="R552" s="1" t="s">
        <v>14</v>
      </c>
      <c r="S552" s="18">
        <v>30000</v>
      </c>
      <c r="T552" s="18">
        <v>3650</v>
      </c>
      <c r="U552" s="18">
        <f t="shared" si="16"/>
        <v>109500000</v>
      </c>
    </row>
    <row r="553" spans="2:21">
      <c r="B553" s="2">
        <v>42579</v>
      </c>
      <c r="C553" s="1" t="s">
        <v>428</v>
      </c>
      <c r="D553" s="1" t="s">
        <v>429</v>
      </c>
      <c r="E553" s="1" t="s">
        <v>12</v>
      </c>
      <c r="F553" s="1" t="s">
        <v>27</v>
      </c>
      <c r="G553" s="18">
        <v>9000</v>
      </c>
      <c r="H553" s="18">
        <v>3695</v>
      </c>
      <c r="I553" s="18">
        <f t="shared" si="15"/>
        <v>33255000</v>
      </c>
      <c r="M553">
        <v>5</v>
      </c>
      <c r="N553" s="2">
        <v>42563</v>
      </c>
      <c r="O553" s="1" t="s">
        <v>215</v>
      </c>
      <c r="P553" s="1" t="s">
        <v>216</v>
      </c>
      <c r="Q553" s="1" t="s">
        <v>18</v>
      </c>
      <c r="R553" s="1" t="s">
        <v>27</v>
      </c>
      <c r="S553" s="18">
        <v>24000</v>
      </c>
      <c r="T553" s="18">
        <v>3595</v>
      </c>
      <c r="U553" s="18">
        <f t="shared" si="16"/>
        <v>86280000</v>
      </c>
    </row>
    <row r="554" spans="2:21">
      <c r="B554" s="2">
        <v>42579</v>
      </c>
      <c r="C554" s="1" t="s">
        <v>430</v>
      </c>
      <c r="D554" s="1" t="s">
        <v>431</v>
      </c>
      <c r="E554" s="1" t="s">
        <v>12</v>
      </c>
      <c r="F554" s="1" t="s">
        <v>16</v>
      </c>
      <c r="G554" s="18">
        <v>24000</v>
      </c>
      <c r="H554" s="18">
        <v>3490</v>
      </c>
      <c r="I554" s="18">
        <f t="shared" si="15"/>
        <v>83760000</v>
      </c>
      <c r="M554">
        <v>5</v>
      </c>
      <c r="N554" s="2">
        <v>42566</v>
      </c>
      <c r="O554" s="1" t="s">
        <v>228</v>
      </c>
      <c r="P554" s="1" t="s">
        <v>229</v>
      </c>
      <c r="Q554" s="1" t="s">
        <v>18</v>
      </c>
      <c r="R554" s="1" t="s">
        <v>27</v>
      </c>
      <c r="S554" s="18">
        <v>10000</v>
      </c>
      <c r="T554" s="18">
        <v>3695</v>
      </c>
      <c r="U554" s="18">
        <f t="shared" si="16"/>
        <v>36950000</v>
      </c>
    </row>
    <row r="555" spans="2:21">
      <c r="B555" s="2">
        <v>42577</v>
      </c>
      <c r="C555" s="1" t="s">
        <v>491</v>
      </c>
      <c r="D555" s="1" t="s">
        <v>492</v>
      </c>
      <c r="E555" s="1" t="s">
        <v>13</v>
      </c>
      <c r="F555" s="1" t="s">
        <v>27</v>
      </c>
      <c r="G555" s="18">
        <v>4000</v>
      </c>
      <c r="H555" s="18">
        <v>3635</v>
      </c>
      <c r="I555" s="18">
        <f t="shared" si="15"/>
        <v>14540000</v>
      </c>
      <c r="M555">
        <v>5</v>
      </c>
      <c r="N555" s="2">
        <v>42566</v>
      </c>
      <c r="O555" s="1" t="s">
        <v>228</v>
      </c>
      <c r="P555" s="1" t="s">
        <v>229</v>
      </c>
      <c r="Q555" s="1" t="s">
        <v>18</v>
      </c>
      <c r="R555" s="1" t="s">
        <v>230</v>
      </c>
      <c r="S555" s="18">
        <v>20000</v>
      </c>
      <c r="T555" s="18">
        <v>4010</v>
      </c>
      <c r="U555" s="18">
        <f t="shared" si="16"/>
        <v>80200000</v>
      </c>
    </row>
    <row r="556" spans="2:21">
      <c r="B556" s="2">
        <v>42579</v>
      </c>
      <c r="C556" s="1" t="s">
        <v>432</v>
      </c>
      <c r="D556" s="1" t="s">
        <v>433</v>
      </c>
      <c r="E556" s="1" t="s">
        <v>13</v>
      </c>
      <c r="F556" s="1" t="s">
        <v>16</v>
      </c>
      <c r="G556" s="18">
        <v>6200</v>
      </c>
      <c r="H556" s="18">
        <v>3490</v>
      </c>
      <c r="I556" s="18">
        <f t="shared" si="15"/>
        <v>21638000</v>
      </c>
      <c r="M556">
        <v>5</v>
      </c>
      <c r="N556" s="2">
        <v>42562</v>
      </c>
      <c r="O556" s="1" t="s">
        <v>195</v>
      </c>
      <c r="P556" s="1" t="s">
        <v>196</v>
      </c>
      <c r="Q556" s="1" t="s">
        <v>18</v>
      </c>
      <c r="R556" s="1" t="s">
        <v>27</v>
      </c>
      <c r="S556" s="18">
        <v>14600</v>
      </c>
      <c r="T556" s="18">
        <v>3595</v>
      </c>
      <c r="U556" s="18">
        <f t="shared" si="16"/>
        <v>52487000</v>
      </c>
    </row>
    <row r="557" spans="2:21">
      <c r="B557" s="2">
        <v>42579</v>
      </c>
      <c r="C557" s="1" t="s">
        <v>432</v>
      </c>
      <c r="D557" s="1" t="s">
        <v>433</v>
      </c>
      <c r="E557" s="1" t="s">
        <v>13</v>
      </c>
      <c r="F557" s="1" t="s">
        <v>14</v>
      </c>
      <c r="G557" s="18">
        <v>5300</v>
      </c>
      <c r="H557" s="18">
        <v>4010</v>
      </c>
      <c r="I557" s="18">
        <f t="shared" si="15"/>
        <v>21253000</v>
      </c>
      <c r="M557">
        <v>5</v>
      </c>
      <c r="N557" s="2">
        <v>42562</v>
      </c>
      <c r="O557" s="1" t="s">
        <v>195</v>
      </c>
      <c r="P557" s="1" t="s">
        <v>196</v>
      </c>
      <c r="Q557" s="1" t="s">
        <v>18</v>
      </c>
      <c r="R557" s="1" t="s">
        <v>16</v>
      </c>
      <c r="S557" s="18">
        <v>5100</v>
      </c>
      <c r="T557" s="18">
        <v>3530</v>
      </c>
      <c r="U557" s="18">
        <f t="shared" si="16"/>
        <v>18003000</v>
      </c>
    </row>
    <row r="558" spans="2:21">
      <c r="B558" s="2">
        <v>42580</v>
      </c>
      <c r="C558" s="1" t="s">
        <v>493</v>
      </c>
      <c r="D558" s="1" t="s">
        <v>494</v>
      </c>
      <c r="E558" s="1" t="s">
        <v>10</v>
      </c>
      <c r="F558" s="1" t="s">
        <v>27</v>
      </c>
      <c r="G558" s="18">
        <v>20000</v>
      </c>
      <c r="H558" s="18">
        <v>3635</v>
      </c>
      <c r="I558" s="18">
        <f t="shared" si="15"/>
        <v>72700000</v>
      </c>
      <c r="M558">
        <v>5</v>
      </c>
      <c r="N558" s="2">
        <v>42562</v>
      </c>
      <c r="O558" s="1" t="s">
        <v>195</v>
      </c>
      <c r="P558" s="1" t="s">
        <v>196</v>
      </c>
      <c r="Q558" s="1" t="s">
        <v>18</v>
      </c>
      <c r="R558" s="1" t="s">
        <v>14</v>
      </c>
      <c r="S558" s="18">
        <v>4300</v>
      </c>
      <c r="T558" s="18">
        <v>4085</v>
      </c>
      <c r="U558" s="18">
        <f t="shared" si="16"/>
        <v>17565500</v>
      </c>
    </row>
    <row r="559" spans="2:21">
      <c r="B559" s="2">
        <v>42580</v>
      </c>
      <c r="C559" s="1" t="s">
        <v>495</v>
      </c>
      <c r="D559" s="1" t="s">
        <v>496</v>
      </c>
      <c r="E559" s="1" t="s">
        <v>10</v>
      </c>
      <c r="F559" s="1" t="s">
        <v>27</v>
      </c>
      <c r="G559" s="18">
        <v>21700</v>
      </c>
      <c r="H559" s="18">
        <v>3635</v>
      </c>
      <c r="I559" s="18">
        <f t="shared" ref="I559:I586" si="17">G559*H559</f>
        <v>78879500</v>
      </c>
      <c r="M559">
        <v>5</v>
      </c>
      <c r="N559" s="2">
        <v>42566</v>
      </c>
      <c r="O559" s="1" t="s">
        <v>241</v>
      </c>
      <c r="P559" s="1" t="s">
        <v>242</v>
      </c>
      <c r="Q559" s="1" t="s">
        <v>18</v>
      </c>
      <c r="R559" s="1" t="s">
        <v>27</v>
      </c>
      <c r="S559" s="18">
        <v>5000</v>
      </c>
      <c r="T559" s="18">
        <v>3695</v>
      </c>
      <c r="U559" s="18">
        <f t="shared" ref="U559:U586" si="18">S559*T559</f>
        <v>18475000</v>
      </c>
    </row>
    <row r="560" spans="2:21">
      <c r="B560" s="2">
        <v>42580</v>
      </c>
      <c r="C560" s="1" t="s">
        <v>434</v>
      </c>
      <c r="D560" s="1" t="s">
        <v>435</v>
      </c>
      <c r="E560" s="1" t="s">
        <v>10</v>
      </c>
      <c r="F560" s="1" t="s">
        <v>16</v>
      </c>
      <c r="G560" s="18">
        <v>12000</v>
      </c>
      <c r="H560" s="18">
        <v>3490</v>
      </c>
      <c r="I560" s="18">
        <f t="shared" si="17"/>
        <v>41880000</v>
      </c>
      <c r="M560">
        <v>5</v>
      </c>
      <c r="N560" s="2">
        <v>42570</v>
      </c>
      <c r="O560" s="1" t="s">
        <v>298</v>
      </c>
      <c r="P560" s="1" t="s">
        <v>299</v>
      </c>
      <c r="Q560" s="1" t="s">
        <v>18</v>
      </c>
      <c r="R560" s="1" t="s">
        <v>27</v>
      </c>
      <c r="S560" s="18">
        <v>7400</v>
      </c>
      <c r="T560" s="18">
        <v>3695</v>
      </c>
      <c r="U560" s="18">
        <f t="shared" si="18"/>
        <v>27343000</v>
      </c>
    </row>
    <row r="561" spans="2:21">
      <c r="B561" s="2">
        <v>42580</v>
      </c>
      <c r="C561" s="1" t="s">
        <v>436</v>
      </c>
      <c r="D561" s="1" t="s">
        <v>437</v>
      </c>
      <c r="E561" s="1" t="s">
        <v>17</v>
      </c>
      <c r="F561" s="1" t="s">
        <v>27</v>
      </c>
      <c r="G561" s="18">
        <v>10500</v>
      </c>
      <c r="H561" s="18">
        <v>3695</v>
      </c>
      <c r="I561" s="18">
        <f t="shared" si="17"/>
        <v>38797500</v>
      </c>
      <c r="M561">
        <v>5</v>
      </c>
      <c r="N561" s="2">
        <v>42570</v>
      </c>
      <c r="O561" s="1" t="s">
        <v>298</v>
      </c>
      <c r="P561" s="1" t="s">
        <v>299</v>
      </c>
      <c r="Q561" s="1" t="s">
        <v>18</v>
      </c>
      <c r="R561" s="1" t="s">
        <v>14</v>
      </c>
      <c r="S561" s="18">
        <v>4300</v>
      </c>
      <c r="T561" s="18">
        <v>4010</v>
      </c>
      <c r="U561" s="18">
        <f t="shared" si="18"/>
        <v>17243000</v>
      </c>
    </row>
    <row r="562" spans="2:21">
      <c r="B562" s="2">
        <v>42580</v>
      </c>
      <c r="C562" s="1" t="s">
        <v>436</v>
      </c>
      <c r="D562" s="1" t="s">
        <v>437</v>
      </c>
      <c r="E562" s="1" t="s">
        <v>17</v>
      </c>
      <c r="F562" s="1" t="s">
        <v>16</v>
      </c>
      <c r="G562" s="18">
        <v>6200</v>
      </c>
      <c r="H562" s="18">
        <v>3490</v>
      </c>
      <c r="I562" s="18">
        <f t="shared" si="17"/>
        <v>21638000</v>
      </c>
      <c r="M562">
        <v>5</v>
      </c>
      <c r="N562" s="2">
        <v>42572</v>
      </c>
      <c r="O562" s="1" t="s">
        <v>312</v>
      </c>
      <c r="P562" s="1" t="s">
        <v>313</v>
      </c>
      <c r="Q562" s="1" t="s">
        <v>18</v>
      </c>
      <c r="R562" s="1" t="s">
        <v>27</v>
      </c>
      <c r="S562" s="18">
        <v>10000</v>
      </c>
      <c r="T562" s="18">
        <v>3695</v>
      </c>
      <c r="U562" s="18">
        <f t="shared" si="18"/>
        <v>36950000</v>
      </c>
    </row>
    <row r="563" spans="2:21">
      <c r="B563" s="2">
        <v>42580</v>
      </c>
      <c r="C563" s="1" t="s">
        <v>438</v>
      </c>
      <c r="D563" s="1" t="s">
        <v>439</v>
      </c>
      <c r="E563" s="1" t="s">
        <v>12</v>
      </c>
      <c r="F563" s="1" t="s">
        <v>27</v>
      </c>
      <c r="G563" s="18">
        <v>4700</v>
      </c>
      <c r="H563" s="18">
        <v>3695</v>
      </c>
      <c r="I563" s="18">
        <f t="shared" si="17"/>
        <v>17366500</v>
      </c>
      <c r="M563">
        <v>5</v>
      </c>
      <c r="N563" s="2">
        <v>42572</v>
      </c>
      <c r="O563" s="1" t="s">
        <v>312</v>
      </c>
      <c r="P563" s="1" t="s">
        <v>313</v>
      </c>
      <c r="Q563" s="1" t="s">
        <v>18</v>
      </c>
      <c r="R563" s="1" t="s">
        <v>14</v>
      </c>
      <c r="S563" s="18">
        <v>20000</v>
      </c>
      <c r="T563" s="18">
        <v>4010</v>
      </c>
      <c r="U563" s="18">
        <f t="shared" si="18"/>
        <v>80200000</v>
      </c>
    </row>
    <row r="564" spans="2:21">
      <c r="B564" s="2">
        <v>42580</v>
      </c>
      <c r="C564" s="1" t="s">
        <v>438</v>
      </c>
      <c r="D564" s="1" t="s">
        <v>439</v>
      </c>
      <c r="E564" s="1" t="s">
        <v>12</v>
      </c>
      <c r="F564" s="1" t="s">
        <v>16</v>
      </c>
      <c r="G564" s="18">
        <v>9300</v>
      </c>
      <c r="H564" s="18">
        <v>3490</v>
      </c>
      <c r="I564" s="18">
        <f t="shared" si="17"/>
        <v>32457000</v>
      </c>
      <c r="M564">
        <v>5</v>
      </c>
      <c r="N564" s="2">
        <v>42572</v>
      </c>
      <c r="O564" s="1" t="s">
        <v>320</v>
      </c>
      <c r="P564" s="1" t="s">
        <v>321</v>
      </c>
      <c r="Q564" s="1" t="s">
        <v>18</v>
      </c>
      <c r="R564" s="1" t="s">
        <v>27</v>
      </c>
      <c r="S564" s="18">
        <v>15000</v>
      </c>
      <c r="T564" s="18">
        <v>3695</v>
      </c>
      <c r="U564" s="18">
        <f t="shared" si="18"/>
        <v>55425000</v>
      </c>
    </row>
    <row r="565" spans="2:21">
      <c r="B565" s="2">
        <v>42580</v>
      </c>
      <c r="C565" s="1" t="s">
        <v>438</v>
      </c>
      <c r="D565" s="1" t="s">
        <v>439</v>
      </c>
      <c r="E565" s="1" t="s">
        <v>12</v>
      </c>
      <c r="F565" s="1" t="s">
        <v>14</v>
      </c>
      <c r="G565" s="18">
        <v>6000</v>
      </c>
      <c r="H565" s="18">
        <v>4010</v>
      </c>
      <c r="I565" s="18">
        <f t="shared" si="17"/>
        <v>24060000</v>
      </c>
      <c r="M565">
        <v>5</v>
      </c>
      <c r="N565" s="2">
        <v>42572</v>
      </c>
      <c r="O565" s="1" t="s">
        <v>326</v>
      </c>
      <c r="P565" s="1" t="s">
        <v>327</v>
      </c>
      <c r="Q565" s="1" t="s">
        <v>18</v>
      </c>
      <c r="R565" s="1" t="s">
        <v>16</v>
      </c>
      <c r="S565" s="18">
        <v>24000</v>
      </c>
      <c r="T565" s="18">
        <v>3490</v>
      </c>
      <c r="U565" s="18">
        <f t="shared" si="18"/>
        <v>83760000</v>
      </c>
    </row>
    <row r="566" spans="2:21">
      <c r="B566" s="2">
        <v>42580</v>
      </c>
      <c r="C566" s="1" t="s">
        <v>440</v>
      </c>
      <c r="D566" s="1" t="s">
        <v>441</v>
      </c>
      <c r="E566" s="1" t="s">
        <v>17</v>
      </c>
      <c r="F566" s="1" t="s">
        <v>16</v>
      </c>
      <c r="G566" s="18">
        <v>4500</v>
      </c>
      <c r="H566" s="18">
        <v>3490</v>
      </c>
      <c r="I566" s="18">
        <f t="shared" si="17"/>
        <v>15705000</v>
      </c>
      <c r="M566">
        <v>5</v>
      </c>
      <c r="N566" s="2">
        <v>42573</v>
      </c>
      <c r="O566" s="1" t="s">
        <v>332</v>
      </c>
      <c r="P566" s="1" t="s">
        <v>333</v>
      </c>
      <c r="Q566" s="1" t="s">
        <v>18</v>
      </c>
      <c r="R566" s="1" t="s">
        <v>27</v>
      </c>
      <c r="S566" s="18">
        <v>5000</v>
      </c>
      <c r="T566" s="18">
        <v>3695</v>
      </c>
      <c r="U566" s="18">
        <f t="shared" si="18"/>
        <v>18475000</v>
      </c>
    </row>
    <row r="567" spans="2:21">
      <c r="B567" s="2">
        <v>42580</v>
      </c>
      <c r="C567" s="1" t="s">
        <v>442</v>
      </c>
      <c r="D567" s="1" t="s">
        <v>443</v>
      </c>
      <c r="E567" s="1" t="s">
        <v>17</v>
      </c>
      <c r="F567" s="1" t="s">
        <v>14</v>
      </c>
      <c r="G567" s="18">
        <v>7200</v>
      </c>
      <c r="H567" s="18">
        <v>4010</v>
      </c>
      <c r="I567" s="18">
        <f t="shared" si="17"/>
        <v>28872000</v>
      </c>
      <c r="M567">
        <v>5</v>
      </c>
      <c r="N567" s="2">
        <v>42573</v>
      </c>
      <c r="O567" s="1" t="s">
        <v>332</v>
      </c>
      <c r="P567" s="1" t="s">
        <v>333</v>
      </c>
      <c r="Q567" s="1" t="s">
        <v>18</v>
      </c>
      <c r="R567" s="1" t="s">
        <v>16</v>
      </c>
      <c r="S567" s="18">
        <v>5000</v>
      </c>
      <c r="T567" s="18">
        <v>3490</v>
      </c>
      <c r="U567" s="18">
        <f t="shared" si="18"/>
        <v>17450000</v>
      </c>
    </row>
    <row r="568" spans="2:21">
      <c r="B568" s="2">
        <v>42580</v>
      </c>
      <c r="C568" s="1" t="s">
        <v>444</v>
      </c>
      <c r="D568" s="1" t="s">
        <v>445</v>
      </c>
      <c r="E568" s="1" t="s">
        <v>11</v>
      </c>
      <c r="F568" s="1" t="s">
        <v>27</v>
      </c>
      <c r="G568" s="18">
        <v>10000</v>
      </c>
      <c r="H568" s="18">
        <v>3990</v>
      </c>
      <c r="I568" s="18">
        <f t="shared" si="17"/>
        <v>39900000</v>
      </c>
      <c r="M568">
        <v>5</v>
      </c>
      <c r="N568" s="2">
        <v>42573</v>
      </c>
      <c r="O568" s="1" t="s">
        <v>332</v>
      </c>
      <c r="P568" s="1" t="s">
        <v>333</v>
      </c>
      <c r="Q568" s="1" t="s">
        <v>18</v>
      </c>
      <c r="R568" s="1" t="s">
        <v>14</v>
      </c>
      <c r="S568" s="18">
        <v>5000</v>
      </c>
      <c r="T568" s="18">
        <v>4010</v>
      </c>
      <c r="U568" s="18">
        <f t="shared" si="18"/>
        <v>20050000</v>
      </c>
    </row>
    <row r="569" spans="2:21">
      <c r="B569" s="2">
        <v>42580</v>
      </c>
      <c r="C569" s="1" t="s">
        <v>446</v>
      </c>
      <c r="D569" s="1" t="s">
        <v>447</v>
      </c>
      <c r="E569" s="1" t="s">
        <v>60</v>
      </c>
      <c r="F569" s="1" t="s">
        <v>27</v>
      </c>
      <c r="G569" s="18">
        <v>5000</v>
      </c>
      <c r="H569" s="18">
        <v>3990</v>
      </c>
      <c r="I569" s="18">
        <f t="shared" si="17"/>
        <v>19950000</v>
      </c>
      <c r="M569">
        <v>5</v>
      </c>
      <c r="N569" s="2">
        <v>42576</v>
      </c>
      <c r="O569" s="1" t="s">
        <v>390</v>
      </c>
      <c r="P569" s="1" t="s">
        <v>391</v>
      </c>
      <c r="Q569" s="1" t="s">
        <v>18</v>
      </c>
      <c r="R569" s="1" t="s">
        <v>230</v>
      </c>
      <c r="S569" s="18">
        <v>10000</v>
      </c>
      <c r="T569" s="18">
        <v>4010</v>
      </c>
      <c r="U569" s="18">
        <f t="shared" si="18"/>
        <v>40100000</v>
      </c>
    </row>
    <row r="570" spans="2:21">
      <c r="B570" s="2">
        <v>42580</v>
      </c>
      <c r="C570" s="1" t="s">
        <v>446</v>
      </c>
      <c r="D570" s="1" t="s">
        <v>447</v>
      </c>
      <c r="E570" s="1" t="s">
        <v>60</v>
      </c>
      <c r="F570" s="1" t="s">
        <v>14</v>
      </c>
      <c r="G570" s="18">
        <v>5000</v>
      </c>
      <c r="H570" s="18">
        <v>4738</v>
      </c>
      <c r="I570" s="18">
        <f t="shared" si="17"/>
        <v>23690000</v>
      </c>
      <c r="M570">
        <v>5</v>
      </c>
      <c r="N570" s="2">
        <v>42577</v>
      </c>
      <c r="O570" s="1" t="s">
        <v>402</v>
      </c>
      <c r="P570" s="1" t="s">
        <v>403</v>
      </c>
      <c r="Q570" s="1" t="s">
        <v>18</v>
      </c>
      <c r="R570" s="1" t="s">
        <v>16</v>
      </c>
      <c r="S570" s="18">
        <v>24000</v>
      </c>
      <c r="T570" s="18">
        <v>3490</v>
      </c>
      <c r="U570" s="18">
        <f t="shared" si="18"/>
        <v>83760000</v>
      </c>
    </row>
    <row r="571" spans="2:21">
      <c r="B571" s="2">
        <v>42580</v>
      </c>
      <c r="C571" s="1" t="s">
        <v>448</v>
      </c>
      <c r="D571" s="1" t="s">
        <v>449</v>
      </c>
      <c r="E571" s="1" t="s">
        <v>18</v>
      </c>
      <c r="F571" s="1" t="s">
        <v>27</v>
      </c>
      <c r="G571" s="18">
        <v>5000</v>
      </c>
      <c r="H571" s="18">
        <v>3695</v>
      </c>
      <c r="I571" s="18">
        <f t="shared" si="17"/>
        <v>18475000</v>
      </c>
      <c r="M571">
        <v>5</v>
      </c>
      <c r="N571" s="2">
        <v>42580</v>
      </c>
      <c r="O571" s="1" t="s">
        <v>448</v>
      </c>
      <c r="P571" s="1" t="s">
        <v>449</v>
      </c>
      <c r="Q571" s="1" t="s">
        <v>18</v>
      </c>
      <c r="R571" s="1" t="s">
        <v>27</v>
      </c>
      <c r="S571" s="18">
        <v>5000</v>
      </c>
      <c r="T571" s="18">
        <v>3695</v>
      </c>
      <c r="U571" s="18">
        <f t="shared" si="18"/>
        <v>18475000</v>
      </c>
    </row>
    <row r="572" spans="2:21">
      <c r="B572" s="2">
        <v>42580</v>
      </c>
      <c r="C572" s="1" t="s">
        <v>450</v>
      </c>
      <c r="D572" s="1" t="s">
        <v>451</v>
      </c>
      <c r="E572" s="1" t="s">
        <v>17</v>
      </c>
      <c r="F572" s="1" t="s">
        <v>14</v>
      </c>
      <c r="G572" s="18">
        <v>5000</v>
      </c>
      <c r="H572" s="18">
        <v>4010</v>
      </c>
      <c r="I572" s="18">
        <f t="shared" si="17"/>
        <v>20050000</v>
      </c>
      <c r="M572">
        <v>6</v>
      </c>
      <c r="N572" s="2">
        <v>42552</v>
      </c>
      <c r="O572" s="3" t="s">
        <v>30</v>
      </c>
      <c r="P572" s="3" t="s">
        <v>31</v>
      </c>
      <c r="Q572" s="4" t="s">
        <v>15</v>
      </c>
      <c r="R572" s="1" t="s">
        <v>14</v>
      </c>
      <c r="S572" s="18">
        <v>5000</v>
      </c>
      <c r="T572" s="18">
        <v>4738</v>
      </c>
      <c r="U572" s="18">
        <f t="shared" si="18"/>
        <v>23690000</v>
      </c>
    </row>
    <row r="573" spans="2:21">
      <c r="B573" s="2">
        <v>42580</v>
      </c>
      <c r="C573" s="1" t="s">
        <v>497</v>
      </c>
      <c r="D573" s="1" t="s">
        <v>498</v>
      </c>
      <c r="E573" s="1" t="s">
        <v>13</v>
      </c>
      <c r="F573" s="1" t="s">
        <v>27</v>
      </c>
      <c r="G573" s="18">
        <v>10000</v>
      </c>
      <c r="H573" s="18">
        <v>3635</v>
      </c>
      <c r="I573" s="18">
        <f t="shared" si="17"/>
        <v>36350000</v>
      </c>
      <c r="M573">
        <v>6</v>
      </c>
      <c r="N573" s="2">
        <v>42563</v>
      </c>
      <c r="O573" s="1" t="s">
        <v>173</v>
      </c>
      <c r="P573" s="1" t="s">
        <v>174</v>
      </c>
      <c r="Q573" s="1" t="s">
        <v>15</v>
      </c>
      <c r="R573" s="1" t="s">
        <v>14</v>
      </c>
      <c r="S573" s="18">
        <v>10000</v>
      </c>
      <c r="T573" s="18">
        <v>4738</v>
      </c>
      <c r="U573" s="18">
        <f t="shared" si="18"/>
        <v>47380000</v>
      </c>
    </row>
    <row r="574" spans="2:21">
      <c r="B574" s="2">
        <v>42580</v>
      </c>
      <c r="C574" s="1" t="s">
        <v>452</v>
      </c>
      <c r="D574" s="1" t="s">
        <v>453</v>
      </c>
      <c r="E574" s="1" t="s">
        <v>13</v>
      </c>
      <c r="F574" s="1" t="s">
        <v>16</v>
      </c>
      <c r="G574" s="18">
        <v>10000</v>
      </c>
      <c r="H574" s="18">
        <v>3490</v>
      </c>
      <c r="I574" s="18">
        <f t="shared" si="17"/>
        <v>34900000</v>
      </c>
      <c r="M574">
        <v>6</v>
      </c>
      <c r="N574" s="2">
        <v>42576</v>
      </c>
      <c r="O574" s="1" t="s">
        <v>392</v>
      </c>
      <c r="P574" s="1" t="s">
        <v>393</v>
      </c>
      <c r="Q574" s="1" t="s">
        <v>15</v>
      </c>
      <c r="R574" s="1" t="s">
        <v>230</v>
      </c>
      <c r="S574" s="18">
        <v>5000</v>
      </c>
      <c r="T574" s="18">
        <v>4738</v>
      </c>
      <c r="U574" s="18">
        <f t="shared" si="18"/>
        <v>23690000</v>
      </c>
    </row>
    <row r="575" spans="2:21">
      <c r="B575" s="2">
        <v>42580</v>
      </c>
      <c r="C575" s="1" t="s">
        <v>452</v>
      </c>
      <c r="D575" s="1" t="s">
        <v>453</v>
      </c>
      <c r="E575" s="1" t="s">
        <v>13</v>
      </c>
      <c r="F575" s="1" t="s">
        <v>76</v>
      </c>
      <c r="G575" s="18">
        <v>4900</v>
      </c>
      <c r="H575" s="18">
        <v>4665</v>
      </c>
      <c r="I575" s="18">
        <f t="shared" si="17"/>
        <v>22858500</v>
      </c>
      <c r="M575">
        <v>7</v>
      </c>
      <c r="N575" s="2">
        <v>42552</v>
      </c>
      <c r="O575" s="1" t="s">
        <v>25</v>
      </c>
      <c r="P575" s="3" t="s">
        <v>26</v>
      </c>
      <c r="Q575" s="4" t="s">
        <v>11</v>
      </c>
      <c r="R575" s="1" t="s">
        <v>27</v>
      </c>
      <c r="S575" s="18">
        <v>5000</v>
      </c>
      <c r="T575" s="18">
        <v>3990</v>
      </c>
      <c r="U575" s="18">
        <f t="shared" si="18"/>
        <v>19950000</v>
      </c>
    </row>
    <row r="576" spans="2:21">
      <c r="B576" s="2">
        <v>42580</v>
      </c>
      <c r="C576" s="1" t="s">
        <v>499</v>
      </c>
      <c r="D576" s="1" t="s">
        <v>500</v>
      </c>
      <c r="E576" s="1" t="s">
        <v>13</v>
      </c>
      <c r="F576" s="1" t="s">
        <v>27</v>
      </c>
      <c r="G576" s="18">
        <v>10000</v>
      </c>
      <c r="H576" s="18">
        <v>3635</v>
      </c>
      <c r="I576" s="18">
        <f t="shared" si="17"/>
        <v>36350000</v>
      </c>
      <c r="M576">
        <v>7</v>
      </c>
      <c r="N576" s="6">
        <v>42556</v>
      </c>
      <c r="O576" s="3" t="s">
        <v>48</v>
      </c>
      <c r="P576" s="3" t="s">
        <v>49</v>
      </c>
      <c r="Q576" s="7" t="s">
        <v>11</v>
      </c>
      <c r="R576" s="3" t="s">
        <v>27</v>
      </c>
      <c r="S576" s="18">
        <v>15000</v>
      </c>
      <c r="T576" s="18">
        <v>3990</v>
      </c>
      <c r="U576" s="18">
        <f t="shared" si="18"/>
        <v>59850000</v>
      </c>
    </row>
    <row r="577" spans="2:21">
      <c r="B577" s="2">
        <v>42580</v>
      </c>
      <c r="C577" s="1" t="s">
        <v>455</v>
      </c>
      <c r="D577" s="1" t="s">
        <v>454</v>
      </c>
      <c r="E577" s="1" t="s">
        <v>13</v>
      </c>
      <c r="F577" s="1" t="s">
        <v>16</v>
      </c>
      <c r="G577" s="18">
        <v>20000</v>
      </c>
      <c r="H577" s="18">
        <v>3490</v>
      </c>
      <c r="I577" s="18">
        <f t="shared" si="17"/>
        <v>69800000</v>
      </c>
      <c r="M577">
        <v>7</v>
      </c>
      <c r="N577" s="2">
        <v>42563</v>
      </c>
      <c r="O577" s="1" t="s">
        <v>171</v>
      </c>
      <c r="P577" s="1" t="s">
        <v>172</v>
      </c>
      <c r="Q577" s="1" t="s">
        <v>11</v>
      </c>
      <c r="R577" s="1" t="s">
        <v>27</v>
      </c>
      <c r="S577" s="18">
        <v>5000</v>
      </c>
      <c r="T577" s="18">
        <v>3990</v>
      </c>
      <c r="U577" s="18">
        <f t="shared" si="18"/>
        <v>19950000</v>
      </c>
    </row>
    <row r="578" spans="2:21">
      <c r="B578" s="2">
        <v>42580</v>
      </c>
      <c r="C578" s="1" t="s">
        <v>456</v>
      </c>
      <c r="D578" s="1" t="s">
        <v>457</v>
      </c>
      <c r="E578" s="1" t="s">
        <v>13</v>
      </c>
      <c r="F578" s="1" t="s">
        <v>16</v>
      </c>
      <c r="G578" s="18">
        <v>24000</v>
      </c>
      <c r="H578" s="18">
        <v>3490</v>
      </c>
      <c r="I578" s="18">
        <f t="shared" si="17"/>
        <v>83760000</v>
      </c>
      <c r="M578">
        <v>7</v>
      </c>
      <c r="N578" s="2">
        <v>42563</v>
      </c>
      <c r="O578" s="1" t="s">
        <v>171</v>
      </c>
      <c r="P578" s="1" t="s">
        <v>172</v>
      </c>
      <c r="Q578" s="1" t="s">
        <v>11</v>
      </c>
      <c r="R578" s="1" t="s">
        <v>14</v>
      </c>
      <c r="S578" s="18">
        <v>5000</v>
      </c>
      <c r="T578" s="18">
        <v>4738</v>
      </c>
      <c r="U578" s="18">
        <f t="shared" si="18"/>
        <v>23690000</v>
      </c>
    </row>
    <row r="579" spans="2:21">
      <c r="B579" s="2">
        <v>42580</v>
      </c>
      <c r="C579" s="1" t="s">
        <v>458</v>
      </c>
      <c r="D579" s="1" t="s">
        <v>459</v>
      </c>
      <c r="E579" s="1" t="s">
        <v>12</v>
      </c>
      <c r="F579" s="1" t="s">
        <v>27</v>
      </c>
      <c r="G579" s="18">
        <v>20000</v>
      </c>
      <c r="H579" s="18">
        <v>3695</v>
      </c>
      <c r="I579" s="18">
        <f t="shared" si="17"/>
        <v>73900000</v>
      </c>
      <c r="M579">
        <v>7</v>
      </c>
      <c r="N579" s="2">
        <v>42566</v>
      </c>
      <c r="O579" s="1" t="s">
        <v>243</v>
      </c>
      <c r="P579" s="1" t="s">
        <v>244</v>
      </c>
      <c r="Q579" s="1" t="s">
        <v>11</v>
      </c>
      <c r="R579" s="1" t="s">
        <v>27</v>
      </c>
      <c r="S579" s="18">
        <v>10000</v>
      </c>
      <c r="T579" s="18">
        <v>3990</v>
      </c>
      <c r="U579" s="18">
        <f t="shared" si="18"/>
        <v>39900000</v>
      </c>
    </row>
    <row r="580" spans="2:21">
      <c r="B580" s="2">
        <v>42580</v>
      </c>
      <c r="C580" s="1" t="s">
        <v>458</v>
      </c>
      <c r="D580" s="1" t="s">
        <v>459</v>
      </c>
      <c r="E580" s="1" t="s">
        <v>12</v>
      </c>
      <c r="F580" s="1" t="s">
        <v>16</v>
      </c>
      <c r="G580" s="18">
        <v>5000</v>
      </c>
      <c r="H580" s="18">
        <v>3490</v>
      </c>
      <c r="I580" s="18">
        <f t="shared" si="17"/>
        <v>17450000</v>
      </c>
      <c r="M580">
        <v>7</v>
      </c>
      <c r="N580" s="2">
        <v>42566</v>
      </c>
      <c r="O580" s="1" t="s">
        <v>243</v>
      </c>
      <c r="P580" s="1" t="s">
        <v>244</v>
      </c>
      <c r="Q580" s="1" t="s">
        <v>11</v>
      </c>
      <c r="R580" s="1" t="s">
        <v>16</v>
      </c>
      <c r="S580" s="18">
        <v>5000</v>
      </c>
      <c r="T580" s="18">
        <v>3871</v>
      </c>
      <c r="U580" s="18">
        <f t="shared" si="18"/>
        <v>19355000</v>
      </c>
    </row>
    <row r="581" spans="2:21">
      <c r="B581" s="2">
        <v>42580</v>
      </c>
      <c r="C581" s="1" t="s">
        <v>458</v>
      </c>
      <c r="D581" s="1" t="s">
        <v>459</v>
      </c>
      <c r="E581" s="1" t="s">
        <v>12</v>
      </c>
      <c r="F581" s="1" t="s">
        <v>14</v>
      </c>
      <c r="G581" s="18">
        <v>5000</v>
      </c>
      <c r="H581" s="18">
        <v>4010</v>
      </c>
      <c r="I581" s="18">
        <f t="shared" si="17"/>
        <v>20050000</v>
      </c>
      <c r="M581">
        <v>7</v>
      </c>
      <c r="N581" s="2">
        <v>42576</v>
      </c>
      <c r="O581" s="1" t="s">
        <v>388</v>
      </c>
      <c r="P581" s="1" t="s">
        <v>389</v>
      </c>
      <c r="Q581" s="1" t="s">
        <v>11</v>
      </c>
      <c r="R581" s="1" t="s">
        <v>27</v>
      </c>
      <c r="S581" s="18">
        <v>10000</v>
      </c>
      <c r="T581" s="18">
        <v>3990</v>
      </c>
      <c r="U581" s="18">
        <f t="shared" si="18"/>
        <v>39900000</v>
      </c>
    </row>
    <row r="582" spans="2:21">
      <c r="B582" s="2">
        <v>42580</v>
      </c>
      <c r="C582" s="1" t="s">
        <v>460</v>
      </c>
      <c r="D582" s="1" t="s">
        <v>461</v>
      </c>
      <c r="E582" s="1" t="s">
        <v>12</v>
      </c>
      <c r="F582" s="1" t="s">
        <v>27</v>
      </c>
      <c r="G582" s="18">
        <v>5000</v>
      </c>
      <c r="H582" s="18">
        <v>3695</v>
      </c>
      <c r="I582" s="18">
        <f t="shared" si="17"/>
        <v>18475000</v>
      </c>
      <c r="M582">
        <v>7</v>
      </c>
      <c r="N582" s="2">
        <v>42580</v>
      </c>
      <c r="O582" s="1" t="s">
        <v>444</v>
      </c>
      <c r="P582" s="1" t="s">
        <v>445</v>
      </c>
      <c r="Q582" s="1" t="s">
        <v>11</v>
      </c>
      <c r="R582" s="1" t="s">
        <v>27</v>
      </c>
      <c r="S582" s="18">
        <v>10000</v>
      </c>
      <c r="T582" s="18">
        <v>3990</v>
      </c>
      <c r="U582" s="18">
        <f t="shared" si="18"/>
        <v>39900000</v>
      </c>
    </row>
    <row r="583" spans="2:21">
      <c r="B583" s="2">
        <v>42580</v>
      </c>
      <c r="C583" s="1" t="s">
        <v>460</v>
      </c>
      <c r="D583" s="1" t="s">
        <v>461</v>
      </c>
      <c r="E583" s="1" t="s">
        <v>12</v>
      </c>
      <c r="F583" s="1" t="s">
        <v>16</v>
      </c>
      <c r="G583" s="18">
        <v>4000</v>
      </c>
      <c r="H583" s="18">
        <v>3490</v>
      </c>
      <c r="I583" s="18">
        <f t="shared" si="17"/>
        <v>13960000</v>
      </c>
      <c r="M583">
        <v>8</v>
      </c>
      <c r="N583" s="6">
        <v>42559</v>
      </c>
      <c r="O583" s="3" t="s">
        <v>58</v>
      </c>
      <c r="P583" s="3" t="s">
        <v>59</v>
      </c>
      <c r="Q583" s="7" t="s">
        <v>60</v>
      </c>
      <c r="R583" s="3" t="s">
        <v>27</v>
      </c>
      <c r="S583" s="18">
        <v>5000</v>
      </c>
      <c r="T583" s="18">
        <v>3990</v>
      </c>
      <c r="U583" s="18">
        <f t="shared" si="18"/>
        <v>19950000</v>
      </c>
    </row>
    <row r="584" spans="2:21">
      <c r="B584" s="2">
        <v>42581</v>
      </c>
      <c r="C584" s="1" t="s">
        <v>502</v>
      </c>
      <c r="D584" s="1" t="s">
        <v>501</v>
      </c>
      <c r="E584" s="1" t="s">
        <v>10</v>
      </c>
      <c r="F584" s="1" t="s">
        <v>27</v>
      </c>
      <c r="G584" s="18">
        <v>30000</v>
      </c>
      <c r="H584" s="18">
        <v>3635</v>
      </c>
      <c r="I584" s="18">
        <f t="shared" si="17"/>
        <v>109050000</v>
      </c>
      <c r="M584">
        <v>8</v>
      </c>
      <c r="N584" s="6">
        <v>42559</v>
      </c>
      <c r="O584" s="3" t="s">
        <v>58</v>
      </c>
      <c r="P584" s="3" t="s">
        <v>59</v>
      </c>
      <c r="Q584" s="7" t="s">
        <v>60</v>
      </c>
      <c r="R584" s="3" t="s">
        <v>14</v>
      </c>
      <c r="S584" s="18">
        <v>5000</v>
      </c>
      <c r="T584" s="18">
        <v>4738</v>
      </c>
      <c r="U584" s="18">
        <f t="shared" si="18"/>
        <v>23690000</v>
      </c>
    </row>
    <row r="585" spans="2:21">
      <c r="B585" s="2">
        <v>42581</v>
      </c>
      <c r="C585" s="1" t="s">
        <v>462</v>
      </c>
      <c r="D585" s="1" t="s">
        <v>463</v>
      </c>
      <c r="E585" s="1" t="s">
        <v>10</v>
      </c>
      <c r="F585" s="1" t="s">
        <v>16</v>
      </c>
      <c r="G585" s="18">
        <v>5000</v>
      </c>
      <c r="H585" s="18">
        <v>3490</v>
      </c>
      <c r="I585" s="18">
        <f t="shared" si="17"/>
        <v>17450000</v>
      </c>
      <c r="M585">
        <v>8</v>
      </c>
      <c r="N585" s="2">
        <v>42580</v>
      </c>
      <c r="O585" s="1" t="s">
        <v>446</v>
      </c>
      <c r="P585" s="1" t="s">
        <v>447</v>
      </c>
      <c r="Q585" s="1" t="s">
        <v>60</v>
      </c>
      <c r="R585" s="1" t="s">
        <v>27</v>
      </c>
      <c r="S585" s="18">
        <v>5000</v>
      </c>
      <c r="T585" s="18">
        <v>3990</v>
      </c>
      <c r="U585" s="18">
        <f t="shared" si="18"/>
        <v>19950000</v>
      </c>
    </row>
    <row r="586" spans="2:21">
      <c r="B586" s="2">
        <v>42578</v>
      </c>
      <c r="C586" s="1" t="s">
        <v>503</v>
      </c>
      <c r="D586" s="1" t="s">
        <v>504</v>
      </c>
      <c r="E586" s="1" t="s">
        <v>13</v>
      </c>
      <c r="F586" s="1" t="s">
        <v>27</v>
      </c>
      <c r="G586" s="18">
        <v>25000</v>
      </c>
      <c r="H586" s="18">
        <v>3635</v>
      </c>
      <c r="I586" s="18">
        <f t="shared" si="17"/>
        <v>90875000</v>
      </c>
      <c r="M586">
        <v>8</v>
      </c>
      <c r="N586" s="2">
        <v>42580</v>
      </c>
      <c r="O586" s="1" t="s">
        <v>446</v>
      </c>
      <c r="P586" s="1" t="s">
        <v>447</v>
      </c>
      <c r="Q586" s="1" t="s">
        <v>60</v>
      </c>
      <c r="R586" s="1" t="s">
        <v>14</v>
      </c>
      <c r="S586" s="18">
        <v>5000</v>
      </c>
      <c r="T586" s="18">
        <v>4738</v>
      </c>
      <c r="U586" s="18">
        <f t="shared" si="18"/>
        <v>23690000</v>
      </c>
    </row>
    <row r="587" spans="2:21">
      <c r="B587" s="2"/>
      <c r="C587" s="1"/>
      <c r="D587" s="1"/>
      <c r="E587" s="1"/>
      <c r="F587" s="1"/>
      <c r="G587" s="18">
        <f>SUM(G303:G586)</f>
        <v>3379000</v>
      </c>
      <c r="H587" s="18"/>
      <c r="I587" s="18">
        <f>SUM(I303:I586)</f>
        <v>12356684000</v>
      </c>
      <c r="N587" s="2"/>
      <c r="O587" s="1"/>
      <c r="P587" s="1"/>
      <c r="Q587" s="1"/>
      <c r="R587" s="1"/>
      <c r="S587" s="18">
        <f>SUM(S303:S586)</f>
        <v>3379000</v>
      </c>
      <c r="T587" s="18"/>
      <c r="U587" s="18">
        <f>SUM(U303:U586)</f>
        <v>12356684000</v>
      </c>
    </row>
  </sheetData>
  <sortState ref="M316:U530">
    <sortCondition ref="M316:M530"/>
  </sortState>
  <mergeCells count="2">
    <mergeCell ref="G7:H7"/>
    <mergeCell ref="G301:H301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8:U137"/>
  <sheetViews>
    <sheetView topLeftCell="J127" workbookViewId="0">
      <selection activeCell="T141" sqref="T141"/>
    </sheetView>
  </sheetViews>
  <sheetFormatPr baseColWidth="10" defaultRowHeight="15"/>
  <cols>
    <col min="2" max="2" width="10.7109375" bestFit="1" customWidth="1"/>
    <col min="3" max="3" width="13.42578125" bestFit="1" customWidth="1"/>
    <col min="4" max="4" width="8.140625" bestFit="1" customWidth="1"/>
    <col min="5" max="5" width="12.140625" bestFit="1" customWidth="1"/>
    <col min="6" max="6" width="22.28515625" bestFit="1" customWidth="1"/>
    <col min="7" max="7" width="12" bestFit="1" customWidth="1"/>
    <col min="9" max="9" width="11.7109375" bestFit="1" customWidth="1"/>
    <col min="14" max="14" width="9" bestFit="1" customWidth="1"/>
    <col min="15" max="15" width="11.28515625" bestFit="1" customWidth="1"/>
    <col min="16" max="16" width="8.140625" bestFit="1" customWidth="1"/>
    <col min="17" max="17" width="11.85546875" bestFit="1" customWidth="1"/>
    <col min="18" max="18" width="23" bestFit="1" customWidth="1"/>
    <col min="20" max="20" width="7.42578125" bestFit="1" customWidth="1"/>
    <col min="21" max="21" width="12.5703125" bestFit="1" customWidth="1"/>
  </cols>
  <sheetData>
    <row r="8" spans="2:9">
      <c r="G8" s="71" t="s">
        <v>0</v>
      </c>
      <c r="H8" s="71"/>
    </row>
    <row r="9" spans="2:9">
      <c r="B9" s="12" t="s">
        <v>1</v>
      </c>
      <c r="C9" s="12" t="s">
        <v>2</v>
      </c>
      <c r="D9" s="12" t="s">
        <v>21</v>
      </c>
      <c r="E9" s="12" t="s">
        <v>22</v>
      </c>
      <c r="F9" s="12" t="s">
        <v>5</v>
      </c>
      <c r="G9" s="12" t="s">
        <v>6</v>
      </c>
      <c r="H9" s="12" t="s">
        <v>7</v>
      </c>
      <c r="I9" s="12" t="s">
        <v>8</v>
      </c>
    </row>
    <row r="10" spans="2:9">
      <c r="B10" s="2">
        <v>42552</v>
      </c>
      <c r="C10" s="3" t="s">
        <v>20</v>
      </c>
      <c r="D10" s="1"/>
      <c r="E10" s="1" t="s">
        <v>47</v>
      </c>
      <c r="F10" s="1" t="s">
        <v>23</v>
      </c>
      <c r="G10" s="5">
        <v>14700</v>
      </c>
      <c r="H10" s="5">
        <v>3690</v>
      </c>
      <c r="I10" s="5">
        <f>G10*H10</f>
        <v>54243000</v>
      </c>
    </row>
    <row r="11" spans="2:9">
      <c r="B11" s="2">
        <v>42552</v>
      </c>
      <c r="C11" s="3" t="s">
        <v>20</v>
      </c>
      <c r="D11" s="1"/>
      <c r="E11" s="1" t="s">
        <v>47</v>
      </c>
      <c r="F11" s="1" t="s">
        <v>24</v>
      </c>
      <c r="G11" s="5">
        <v>21000</v>
      </c>
      <c r="H11" s="5">
        <v>3730</v>
      </c>
      <c r="I11" s="5">
        <f t="shared" ref="I11:I64" si="0">G11*H11</f>
        <v>78330000</v>
      </c>
    </row>
    <row r="12" spans="2:9">
      <c r="B12" s="2">
        <v>42555</v>
      </c>
      <c r="C12" s="1" t="s">
        <v>34</v>
      </c>
      <c r="D12" s="1"/>
      <c r="E12" s="1" t="s">
        <v>19</v>
      </c>
      <c r="F12" s="1" t="s">
        <v>35</v>
      </c>
      <c r="G12" s="5">
        <v>30020</v>
      </c>
      <c r="H12" s="5">
        <v>3796.46</v>
      </c>
      <c r="I12" s="5">
        <f t="shared" si="0"/>
        <v>113969729.2</v>
      </c>
    </row>
    <row r="13" spans="2:9">
      <c r="B13" s="2">
        <v>42557</v>
      </c>
      <c r="C13" s="1" t="s">
        <v>36</v>
      </c>
      <c r="D13" s="1"/>
      <c r="E13" s="1" t="s">
        <v>19</v>
      </c>
      <c r="F13" s="1" t="s">
        <v>37</v>
      </c>
      <c r="G13" s="5">
        <v>10012</v>
      </c>
      <c r="H13" s="5">
        <v>3530.97</v>
      </c>
      <c r="I13" s="5">
        <f t="shared" si="0"/>
        <v>35352071.640000001</v>
      </c>
    </row>
    <row r="14" spans="2:9">
      <c r="B14" s="2">
        <v>42557</v>
      </c>
      <c r="C14" s="1" t="s">
        <v>36</v>
      </c>
      <c r="D14" s="1"/>
      <c r="E14" s="1" t="s">
        <v>19</v>
      </c>
      <c r="F14" s="1" t="s">
        <v>35</v>
      </c>
      <c r="G14" s="5">
        <v>25000</v>
      </c>
      <c r="H14" s="5">
        <v>3796.46</v>
      </c>
      <c r="I14" s="5">
        <f t="shared" si="0"/>
        <v>94911500</v>
      </c>
    </row>
    <row r="15" spans="2:9">
      <c r="B15" s="2">
        <v>42557</v>
      </c>
      <c r="C15" s="1" t="s">
        <v>42</v>
      </c>
      <c r="D15" s="1"/>
      <c r="E15" s="1" t="s">
        <v>47</v>
      </c>
      <c r="F15" s="1" t="s">
        <v>23</v>
      </c>
      <c r="G15" s="5">
        <v>4700</v>
      </c>
      <c r="H15" s="5">
        <v>3690</v>
      </c>
      <c r="I15" s="5">
        <f t="shared" si="0"/>
        <v>17343000</v>
      </c>
    </row>
    <row r="16" spans="2:9">
      <c r="B16" s="2">
        <v>42557</v>
      </c>
      <c r="C16" s="1" t="s">
        <v>42</v>
      </c>
      <c r="D16" s="1"/>
      <c r="E16" s="1" t="s">
        <v>47</v>
      </c>
      <c r="F16" s="1" t="s">
        <v>24</v>
      </c>
      <c r="G16" s="5">
        <v>21000</v>
      </c>
      <c r="H16" s="5">
        <v>3730</v>
      </c>
      <c r="I16" s="5">
        <f t="shared" si="0"/>
        <v>78330000</v>
      </c>
    </row>
    <row r="17" spans="2:9">
      <c r="B17" s="2">
        <v>42557</v>
      </c>
      <c r="C17" s="1" t="s">
        <v>42</v>
      </c>
      <c r="D17" s="1"/>
      <c r="E17" s="1" t="s">
        <v>47</v>
      </c>
      <c r="F17" s="1" t="s">
        <v>43</v>
      </c>
      <c r="G17" s="5">
        <v>6000</v>
      </c>
      <c r="H17" s="5">
        <v>3300</v>
      </c>
      <c r="I17" s="5">
        <f t="shared" si="0"/>
        <v>19800000</v>
      </c>
    </row>
    <row r="18" spans="2:9">
      <c r="B18" s="2">
        <v>42556</v>
      </c>
      <c r="C18" s="1" t="s">
        <v>46</v>
      </c>
      <c r="D18" s="1"/>
      <c r="E18" s="1" t="s">
        <v>47</v>
      </c>
      <c r="F18" s="1" t="s">
        <v>23</v>
      </c>
      <c r="G18" s="5">
        <v>15000</v>
      </c>
      <c r="H18" s="5">
        <v>3690</v>
      </c>
      <c r="I18" s="5">
        <f t="shared" si="0"/>
        <v>55350000</v>
      </c>
    </row>
    <row r="19" spans="2:9">
      <c r="B19" s="2">
        <v>42556</v>
      </c>
      <c r="C19" s="1" t="s">
        <v>46</v>
      </c>
      <c r="D19" s="1"/>
      <c r="E19" s="1" t="s">
        <v>47</v>
      </c>
      <c r="F19" s="1" t="s">
        <v>24</v>
      </c>
      <c r="G19" s="5">
        <v>26700</v>
      </c>
      <c r="H19" s="5">
        <v>3730</v>
      </c>
      <c r="I19" s="5">
        <f t="shared" si="0"/>
        <v>99591000</v>
      </c>
    </row>
    <row r="20" spans="2:9">
      <c r="B20" s="2">
        <v>42559</v>
      </c>
      <c r="C20" s="1" t="s">
        <v>56</v>
      </c>
      <c r="D20" s="1"/>
      <c r="E20" s="1" t="s">
        <v>47</v>
      </c>
      <c r="F20" s="1" t="s">
        <v>57</v>
      </c>
      <c r="G20" s="5">
        <v>5000</v>
      </c>
      <c r="H20" s="5">
        <v>4000</v>
      </c>
      <c r="I20" s="5">
        <f t="shared" si="0"/>
        <v>20000000</v>
      </c>
    </row>
    <row r="21" spans="2:9">
      <c r="B21" s="2">
        <v>42559</v>
      </c>
      <c r="C21" s="1" t="s">
        <v>56</v>
      </c>
      <c r="D21" s="1"/>
      <c r="E21" s="1" t="s">
        <v>47</v>
      </c>
      <c r="F21" s="1" t="s">
        <v>24</v>
      </c>
      <c r="G21" s="5">
        <v>15300</v>
      </c>
      <c r="H21" s="5">
        <v>3730</v>
      </c>
      <c r="I21" s="5">
        <f t="shared" si="0"/>
        <v>57069000</v>
      </c>
    </row>
    <row r="22" spans="2:9">
      <c r="B22" s="2">
        <v>42559</v>
      </c>
      <c r="C22" s="1" t="s">
        <v>56</v>
      </c>
      <c r="D22" s="1"/>
      <c r="E22" s="1" t="s">
        <v>47</v>
      </c>
      <c r="F22" s="1" t="s">
        <v>43</v>
      </c>
      <c r="G22" s="5">
        <v>15000</v>
      </c>
      <c r="H22" s="5">
        <v>3300</v>
      </c>
      <c r="I22" s="5">
        <f t="shared" si="0"/>
        <v>49500000</v>
      </c>
    </row>
    <row r="23" spans="2:9">
      <c r="B23" s="2">
        <v>42559</v>
      </c>
      <c r="C23" s="1" t="s">
        <v>56</v>
      </c>
      <c r="D23" s="1"/>
      <c r="E23" s="1" t="s">
        <v>47</v>
      </c>
      <c r="F23" s="1" t="s">
        <v>23</v>
      </c>
      <c r="G23" s="5">
        <v>5000</v>
      </c>
      <c r="H23" s="5">
        <v>3690</v>
      </c>
      <c r="I23" s="5">
        <f t="shared" si="0"/>
        <v>18450000</v>
      </c>
    </row>
    <row r="24" spans="2:9">
      <c r="B24" s="2">
        <v>42560</v>
      </c>
      <c r="C24" s="1" t="s">
        <v>66</v>
      </c>
      <c r="D24" s="1"/>
      <c r="E24" s="1" t="s">
        <v>67</v>
      </c>
      <c r="F24" s="1" t="s">
        <v>68</v>
      </c>
      <c r="G24" s="5">
        <v>244600</v>
      </c>
      <c r="H24" s="5">
        <v>3330</v>
      </c>
      <c r="I24" s="5">
        <f t="shared" si="0"/>
        <v>814518000</v>
      </c>
    </row>
    <row r="25" spans="2:9">
      <c r="B25" s="2">
        <v>42560</v>
      </c>
      <c r="C25" s="1" t="s">
        <v>66</v>
      </c>
      <c r="D25" s="1"/>
      <c r="E25" s="1" t="s">
        <v>67</v>
      </c>
      <c r="F25" s="1" t="s">
        <v>69</v>
      </c>
      <c r="G25" s="5">
        <v>45900</v>
      </c>
      <c r="H25" s="5">
        <v>3885</v>
      </c>
      <c r="I25" s="5">
        <f t="shared" si="0"/>
        <v>178321500</v>
      </c>
    </row>
    <row r="26" spans="2:9">
      <c r="B26" s="2">
        <v>42560</v>
      </c>
      <c r="C26" s="1" t="s">
        <v>66</v>
      </c>
      <c r="D26" s="1"/>
      <c r="E26" s="1" t="s">
        <v>67</v>
      </c>
      <c r="F26" s="1" t="s">
        <v>70</v>
      </c>
      <c r="G26" s="5">
        <v>5000</v>
      </c>
      <c r="H26" s="5">
        <v>4565</v>
      </c>
      <c r="I26" s="5">
        <f t="shared" si="0"/>
        <v>22825000</v>
      </c>
    </row>
    <row r="27" spans="2:9">
      <c r="B27" s="2">
        <v>42560</v>
      </c>
      <c r="C27" s="1" t="s">
        <v>66</v>
      </c>
      <c r="D27" s="1"/>
      <c r="E27" s="1" t="s">
        <v>67</v>
      </c>
      <c r="F27" s="1" t="s">
        <v>71</v>
      </c>
      <c r="G27" s="21">
        <v>85400</v>
      </c>
      <c r="H27" s="1">
        <v>3540</v>
      </c>
      <c r="I27" s="5">
        <f t="shared" si="0"/>
        <v>302316000</v>
      </c>
    </row>
    <row r="28" spans="2:9">
      <c r="B28" s="2">
        <v>42560</v>
      </c>
      <c r="C28" s="1" t="s">
        <v>115</v>
      </c>
      <c r="D28" s="1"/>
      <c r="E28" s="1" t="s">
        <v>67</v>
      </c>
      <c r="F28" s="15" t="s">
        <v>71</v>
      </c>
      <c r="G28" s="16">
        <v>313300</v>
      </c>
      <c r="H28" s="16">
        <v>3505</v>
      </c>
      <c r="I28" s="16">
        <f t="shared" si="0"/>
        <v>1098116500</v>
      </c>
    </row>
    <row r="29" spans="2:9">
      <c r="B29" s="2">
        <v>42562</v>
      </c>
      <c r="C29" s="1" t="s">
        <v>158</v>
      </c>
      <c r="D29" s="1"/>
      <c r="E29" s="1" t="s">
        <v>47</v>
      </c>
      <c r="F29" s="15" t="s">
        <v>24</v>
      </c>
      <c r="G29" s="16">
        <v>26700</v>
      </c>
      <c r="H29" s="16">
        <v>3730</v>
      </c>
      <c r="I29" s="16">
        <f t="shared" si="0"/>
        <v>99591000</v>
      </c>
    </row>
    <row r="30" spans="2:9">
      <c r="B30" s="2">
        <v>42562</v>
      </c>
      <c r="C30" s="1" t="s">
        <v>158</v>
      </c>
      <c r="D30" s="1"/>
      <c r="E30" s="1" t="s">
        <v>47</v>
      </c>
      <c r="F30" s="15" t="s">
        <v>43</v>
      </c>
      <c r="G30" s="16">
        <v>11000</v>
      </c>
      <c r="H30" s="16">
        <v>3300</v>
      </c>
      <c r="I30" s="16">
        <f t="shared" si="0"/>
        <v>36300000</v>
      </c>
    </row>
    <row r="31" spans="2:9">
      <c r="B31" s="2">
        <v>42562</v>
      </c>
      <c r="C31" s="1" t="s">
        <v>158</v>
      </c>
      <c r="D31" s="1"/>
      <c r="E31" s="1" t="s">
        <v>47</v>
      </c>
      <c r="F31" s="15" t="s">
        <v>159</v>
      </c>
      <c r="G31" s="16">
        <v>9700</v>
      </c>
      <c r="H31" s="16">
        <v>4250</v>
      </c>
      <c r="I31" s="16">
        <f t="shared" si="0"/>
        <v>41225000</v>
      </c>
    </row>
    <row r="32" spans="2:9">
      <c r="B32" s="2">
        <v>42562</v>
      </c>
      <c r="C32" s="1" t="s">
        <v>158</v>
      </c>
      <c r="D32" s="1"/>
      <c r="E32" s="1" t="s">
        <v>47</v>
      </c>
      <c r="F32" s="1" t="s">
        <v>23</v>
      </c>
      <c r="G32" s="16">
        <v>5000</v>
      </c>
      <c r="H32" s="16">
        <v>3690</v>
      </c>
      <c r="I32" s="16">
        <f t="shared" si="0"/>
        <v>18450000</v>
      </c>
    </row>
    <row r="33" spans="2:9">
      <c r="B33" s="2">
        <v>42563</v>
      </c>
      <c r="C33" s="1" t="s">
        <v>170</v>
      </c>
      <c r="D33" s="1"/>
      <c r="E33" s="1" t="s">
        <v>47</v>
      </c>
      <c r="F33" s="1" t="s">
        <v>23</v>
      </c>
      <c r="G33" s="16">
        <v>20000</v>
      </c>
      <c r="H33" s="16">
        <v>3690</v>
      </c>
      <c r="I33" s="16">
        <f t="shared" si="0"/>
        <v>73800000</v>
      </c>
    </row>
    <row r="34" spans="2:9">
      <c r="B34" s="2">
        <v>42563</v>
      </c>
      <c r="C34" s="1" t="s">
        <v>170</v>
      </c>
      <c r="D34" s="1"/>
      <c r="E34" s="1" t="s">
        <v>47</v>
      </c>
      <c r="F34" s="15" t="s">
        <v>24</v>
      </c>
      <c r="G34" s="16">
        <v>50000</v>
      </c>
      <c r="H34" s="16">
        <v>3730</v>
      </c>
      <c r="I34" s="16">
        <f t="shared" si="0"/>
        <v>186500000</v>
      </c>
    </row>
    <row r="35" spans="2:9">
      <c r="B35" s="2">
        <v>42564</v>
      </c>
      <c r="C35" s="1" t="s">
        <v>181</v>
      </c>
      <c r="D35" s="1"/>
      <c r="E35" s="1" t="s">
        <v>47</v>
      </c>
      <c r="F35" s="1" t="s">
        <v>23</v>
      </c>
      <c r="G35" s="16">
        <v>30000</v>
      </c>
      <c r="H35" s="16">
        <v>3880</v>
      </c>
      <c r="I35" s="16">
        <f t="shared" si="0"/>
        <v>116400000</v>
      </c>
    </row>
    <row r="36" spans="2:9">
      <c r="B36" s="2">
        <v>42564</v>
      </c>
      <c r="C36" s="1" t="s">
        <v>181</v>
      </c>
      <c r="D36" s="1"/>
      <c r="E36" s="1" t="s">
        <v>47</v>
      </c>
      <c r="F36" s="15" t="s">
        <v>43</v>
      </c>
      <c r="G36" s="16">
        <v>10300</v>
      </c>
      <c r="H36" s="16">
        <v>3480</v>
      </c>
      <c r="I36" s="16">
        <f t="shared" si="0"/>
        <v>35844000</v>
      </c>
    </row>
    <row r="37" spans="2:9">
      <c r="B37" s="2">
        <v>42564</v>
      </c>
      <c r="C37" s="1" t="s">
        <v>181</v>
      </c>
      <c r="D37" s="1"/>
      <c r="E37" s="1" t="s">
        <v>47</v>
      </c>
      <c r="F37" s="1" t="s">
        <v>24</v>
      </c>
      <c r="G37" s="16">
        <v>5000</v>
      </c>
      <c r="H37" s="16">
        <v>3830</v>
      </c>
      <c r="I37" s="16">
        <f t="shared" si="0"/>
        <v>19150000</v>
      </c>
    </row>
    <row r="38" spans="2:9">
      <c r="B38" s="2">
        <v>42565</v>
      </c>
      <c r="C38" s="15" t="s">
        <v>186</v>
      </c>
      <c r="D38" s="15"/>
      <c r="E38" s="15" t="s">
        <v>19</v>
      </c>
      <c r="F38" s="15" t="s">
        <v>43</v>
      </c>
      <c r="G38" s="16">
        <v>5300</v>
      </c>
      <c r="H38" s="16">
        <v>3530.97</v>
      </c>
      <c r="I38" s="16">
        <f t="shared" si="0"/>
        <v>18714141</v>
      </c>
    </row>
    <row r="39" spans="2:9">
      <c r="B39" s="2">
        <v>42565</v>
      </c>
      <c r="C39" s="15" t="s">
        <v>186</v>
      </c>
      <c r="D39" s="15"/>
      <c r="E39" s="15" t="s">
        <v>19</v>
      </c>
      <c r="F39" s="1" t="s">
        <v>35</v>
      </c>
      <c r="G39" s="16">
        <v>11400</v>
      </c>
      <c r="H39" s="16">
        <v>3796.46</v>
      </c>
      <c r="I39" s="16">
        <f t="shared" si="0"/>
        <v>43279644</v>
      </c>
    </row>
    <row r="40" spans="2:9">
      <c r="B40" s="2">
        <v>42566</v>
      </c>
      <c r="C40" s="2" t="s">
        <v>189</v>
      </c>
      <c r="D40" s="2"/>
      <c r="E40" s="2" t="s">
        <v>19</v>
      </c>
      <c r="F40" s="2" t="s">
        <v>35</v>
      </c>
      <c r="G40" s="16">
        <v>24020</v>
      </c>
      <c r="H40" s="16">
        <v>3796.46</v>
      </c>
      <c r="I40" s="16">
        <f t="shared" si="0"/>
        <v>91190969.200000003</v>
      </c>
    </row>
    <row r="41" spans="2:9">
      <c r="B41" s="2">
        <v>42567</v>
      </c>
      <c r="C41" s="2" t="s">
        <v>193</v>
      </c>
      <c r="D41" s="2"/>
      <c r="E41" s="2" t="s">
        <v>67</v>
      </c>
      <c r="F41" s="2" t="s">
        <v>68</v>
      </c>
      <c r="G41" s="16">
        <v>126700</v>
      </c>
      <c r="H41" s="16">
        <v>3330</v>
      </c>
      <c r="I41" s="16">
        <f t="shared" si="0"/>
        <v>421911000</v>
      </c>
    </row>
    <row r="42" spans="2:9">
      <c r="B42" s="2">
        <v>42567</v>
      </c>
      <c r="C42" s="2" t="s">
        <v>193</v>
      </c>
      <c r="D42" s="2"/>
      <c r="E42" s="2" t="s">
        <v>67</v>
      </c>
      <c r="F42" s="2" t="s">
        <v>69</v>
      </c>
      <c r="G42" s="16">
        <v>14600</v>
      </c>
      <c r="H42" s="16">
        <v>3885</v>
      </c>
      <c r="I42" s="16">
        <f t="shared" si="0"/>
        <v>56721000</v>
      </c>
    </row>
    <row r="43" spans="2:9">
      <c r="B43" s="2">
        <v>42567</v>
      </c>
      <c r="C43" s="2" t="s">
        <v>193</v>
      </c>
      <c r="D43" s="2"/>
      <c r="E43" s="2" t="s">
        <v>67</v>
      </c>
      <c r="F43" s="2" t="s">
        <v>70</v>
      </c>
      <c r="G43" s="16">
        <v>5000</v>
      </c>
      <c r="H43" s="16">
        <v>4565</v>
      </c>
      <c r="I43" s="16">
        <f t="shared" si="0"/>
        <v>22825000</v>
      </c>
    </row>
    <row r="44" spans="2:9">
      <c r="B44" s="2">
        <v>42567</v>
      </c>
      <c r="C44" s="2" t="s">
        <v>193</v>
      </c>
      <c r="D44" s="2"/>
      <c r="E44" s="2" t="s">
        <v>67</v>
      </c>
      <c r="F44" s="2" t="s">
        <v>194</v>
      </c>
      <c r="G44" s="16">
        <v>10000</v>
      </c>
      <c r="H44" s="16">
        <v>3850</v>
      </c>
      <c r="I44" s="16">
        <f t="shared" si="0"/>
        <v>38500000</v>
      </c>
    </row>
    <row r="45" spans="2:9">
      <c r="B45" s="2">
        <v>42567</v>
      </c>
      <c r="C45" s="2" t="s">
        <v>193</v>
      </c>
      <c r="D45" s="2"/>
      <c r="E45" s="2" t="s">
        <v>67</v>
      </c>
      <c r="F45" s="2" t="s">
        <v>71</v>
      </c>
      <c r="G45" s="16">
        <v>72600</v>
      </c>
      <c r="H45" s="16">
        <v>3540</v>
      </c>
      <c r="I45" s="16">
        <f t="shared" si="0"/>
        <v>257004000</v>
      </c>
    </row>
    <row r="46" spans="2:9">
      <c r="B46" s="2">
        <v>42567</v>
      </c>
      <c r="C46" s="2" t="s">
        <v>223</v>
      </c>
      <c r="D46" s="2"/>
      <c r="E46" s="2" t="s">
        <v>67</v>
      </c>
      <c r="F46" s="2" t="s">
        <v>68</v>
      </c>
      <c r="G46" s="16">
        <v>34000</v>
      </c>
      <c r="H46" s="16">
        <v>3390</v>
      </c>
      <c r="I46" s="16">
        <f t="shared" si="0"/>
        <v>115260000</v>
      </c>
    </row>
    <row r="47" spans="2:9">
      <c r="B47" s="2">
        <v>42567</v>
      </c>
      <c r="C47" s="2" t="s">
        <v>223</v>
      </c>
      <c r="D47" s="2"/>
      <c r="E47" s="2" t="s">
        <v>67</v>
      </c>
      <c r="F47" s="2" t="s">
        <v>69</v>
      </c>
      <c r="G47" s="16">
        <v>31300</v>
      </c>
      <c r="H47" s="16">
        <v>3810</v>
      </c>
      <c r="I47" s="16">
        <f t="shared" si="0"/>
        <v>119253000</v>
      </c>
    </row>
    <row r="48" spans="2:9">
      <c r="B48" s="2">
        <v>42567</v>
      </c>
      <c r="C48" s="2" t="s">
        <v>223</v>
      </c>
      <c r="D48" s="2"/>
      <c r="E48" s="2" t="s">
        <v>67</v>
      </c>
      <c r="F48" s="2" t="s">
        <v>71</v>
      </c>
      <c r="G48" s="16">
        <v>88700</v>
      </c>
      <c r="H48" s="16">
        <v>3640</v>
      </c>
      <c r="I48" s="16">
        <f t="shared" si="0"/>
        <v>322868000</v>
      </c>
    </row>
    <row r="49" spans="2:10">
      <c r="B49" s="2">
        <v>42567</v>
      </c>
      <c r="C49" s="2" t="s">
        <v>245</v>
      </c>
      <c r="D49" s="2"/>
      <c r="E49" s="2" t="s">
        <v>67</v>
      </c>
      <c r="F49" s="2" t="s">
        <v>71</v>
      </c>
      <c r="G49" s="16">
        <v>145700</v>
      </c>
      <c r="H49" s="16">
        <v>3505</v>
      </c>
      <c r="I49" s="16">
        <f t="shared" si="0"/>
        <v>510678500</v>
      </c>
    </row>
    <row r="50" spans="2:10">
      <c r="B50" s="2">
        <v>42567</v>
      </c>
      <c r="C50" s="2" t="s">
        <v>270</v>
      </c>
      <c r="D50" s="2"/>
      <c r="E50" s="2" t="s">
        <v>67</v>
      </c>
      <c r="F50" s="2" t="s">
        <v>71</v>
      </c>
      <c r="G50" s="16">
        <v>85900</v>
      </c>
      <c r="H50" s="16">
        <v>3580</v>
      </c>
      <c r="I50" s="16">
        <f t="shared" si="0"/>
        <v>307522000</v>
      </c>
    </row>
    <row r="51" spans="2:10">
      <c r="B51" s="2">
        <v>42572</v>
      </c>
      <c r="C51" s="2" t="s">
        <v>283</v>
      </c>
      <c r="D51" s="2"/>
      <c r="E51" s="2" t="s">
        <v>19</v>
      </c>
      <c r="F51" s="2" t="s">
        <v>37</v>
      </c>
      <c r="G51" s="16">
        <v>15069</v>
      </c>
      <c r="H51" s="16">
        <v>3530.97</v>
      </c>
      <c r="I51" s="16">
        <f t="shared" si="0"/>
        <v>53208186.93</v>
      </c>
    </row>
    <row r="52" spans="2:10">
      <c r="B52" s="2">
        <v>42572</v>
      </c>
      <c r="C52" s="2" t="s">
        <v>283</v>
      </c>
      <c r="D52" s="2"/>
      <c r="E52" s="2" t="s">
        <v>19</v>
      </c>
      <c r="F52" s="2" t="s">
        <v>35</v>
      </c>
      <c r="G52" s="16">
        <v>15000</v>
      </c>
      <c r="H52" s="16">
        <v>3796.46</v>
      </c>
      <c r="I52" s="16">
        <f t="shared" si="0"/>
        <v>56946900</v>
      </c>
    </row>
    <row r="53" spans="2:10">
      <c r="B53" s="2">
        <v>42574</v>
      </c>
      <c r="C53" s="2" t="s">
        <v>287</v>
      </c>
      <c r="D53" s="2"/>
      <c r="E53" s="2" t="s">
        <v>67</v>
      </c>
      <c r="F53" s="2" t="s">
        <v>68</v>
      </c>
      <c r="G53" s="16">
        <v>172100</v>
      </c>
      <c r="H53" s="16">
        <v>3390</v>
      </c>
      <c r="I53" s="16">
        <f t="shared" si="0"/>
        <v>583419000</v>
      </c>
    </row>
    <row r="54" spans="2:10">
      <c r="B54" s="2">
        <v>42574</v>
      </c>
      <c r="C54" s="2" t="s">
        <v>287</v>
      </c>
      <c r="D54" s="2"/>
      <c r="E54" s="2" t="s">
        <v>67</v>
      </c>
      <c r="F54" s="2" t="s">
        <v>69</v>
      </c>
      <c r="G54" s="16">
        <v>99700</v>
      </c>
      <c r="H54" s="16">
        <v>3810</v>
      </c>
      <c r="I54" s="16">
        <f t="shared" si="0"/>
        <v>379857000</v>
      </c>
    </row>
    <row r="55" spans="2:10">
      <c r="B55" s="2">
        <v>42574</v>
      </c>
      <c r="C55" s="2" t="s">
        <v>287</v>
      </c>
      <c r="D55" s="2"/>
      <c r="E55" s="2" t="s">
        <v>67</v>
      </c>
      <c r="F55" s="2" t="s">
        <v>70</v>
      </c>
      <c r="G55" s="16">
        <v>5300</v>
      </c>
      <c r="H55" s="16">
        <v>4465</v>
      </c>
      <c r="I55" s="16">
        <f t="shared" si="0"/>
        <v>23664500</v>
      </c>
    </row>
    <row r="56" spans="2:10">
      <c r="B56" s="2">
        <v>42574</v>
      </c>
      <c r="C56" s="2" t="s">
        <v>287</v>
      </c>
      <c r="D56" s="2"/>
      <c r="E56" s="2" t="s">
        <v>67</v>
      </c>
      <c r="F56" s="2" t="s">
        <v>71</v>
      </c>
      <c r="G56" s="25">
        <v>126500</v>
      </c>
      <c r="H56" s="25">
        <v>3640</v>
      </c>
      <c r="I56" s="25">
        <f t="shared" si="0"/>
        <v>460460000</v>
      </c>
      <c r="J56" s="26" t="s">
        <v>344</v>
      </c>
    </row>
    <row r="57" spans="2:10">
      <c r="B57" s="2">
        <v>42581</v>
      </c>
      <c r="C57" s="2" t="s">
        <v>345</v>
      </c>
      <c r="D57" s="2"/>
      <c r="E57" s="2" t="s">
        <v>67</v>
      </c>
      <c r="F57" s="2" t="s">
        <v>71</v>
      </c>
      <c r="G57" s="16">
        <v>44000</v>
      </c>
      <c r="H57" s="16">
        <v>3580</v>
      </c>
      <c r="I57" s="16">
        <f t="shared" si="0"/>
        <v>157520000</v>
      </c>
    </row>
    <row r="58" spans="2:10">
      <c r="B58" s="2">
        <v>42574</v>
      </c>
      <c r="C58" s="2" t="s">
        <v>346</v>
      </c>
      <c r="D58" s="2"/>
      <c r="E58" s="2" t="s">
        <v>67</v>
      </c>
      <c r="F58" s="2" t="s">
        <v>71</v>
      </c>
      <c r="G58" s="16">
        <v>263300</v>
      </c>
      <c r="H58" s="16">
        <v>3580</v>
      </c>
      <c r="I58" s="16">
        <f t="shared" si="0"/>
        <v>942614000</v>
      </c>
      <c r="J58" t="s">
        <v>383</v>
      </c>
    </row>
    <row r="59" spans="2:10">
      <c r="B59" s="2">
        <v>42574</v>
      </c>
      <c r="C59" s="2" t="s">
        <v>384</v>
      </c>
      <c r="D59" s="2"/>
      <c r="E59" s="2" t="s">
        <v>67</v>
      </c>
      <c r="F59" s="2" t="s">
        <v>71</v>
      </c>
      <c r="G59" s="16">
        <v>54000</v>
      </c>
      <c r="H59" s="16">
        <v>3505</v>
      </c>
      <c r="I59" s="16">
        <f t="shared" si="0"/>
        <v>189270000</v>
      </c>
    </row>
    <row r="60" spans="2:10">
      <c r="B60" s="2">
        <v>42581</v>
      </c>
      <c r="C60" s="2" t="s">
        <v>385</v>
      </c>
      <c r="D60" s="2"/>
      <c r="E60" s="2" t="s">
        <v>67</v>
      </c>
      <c r="F60" s="2" t="s">
        <v>68</v>
      </c>
      <c r="G60" s="16">
        <v>275600</v>
      </c>
      <c r="H60" s="16">
        <v>3390</v>
      </c>
      <c r="I60" s="16">
        <f t="shared" si="0"/>
        <v>934284000</v>
      </c>
    </row>
    <row r="61" spans="2:10">
      <c r="B61" s="2">
        <v>42581</v>
      </c>
      <c r="C61" s="2" t="s">
        <v>385</v>
      </c>
      <c r="D61" s="2"/>
      <c r="E61" s="2" t="s">
        <v>67</v>
      </c>
      <c r="F61" s="2" t="s">
        <v>69</v>
      </c>
      <c r="G61" s="16">
        <v>81000</v>
      </c>
      <c r="H61" s="16">
        <v>3810</v>
      </c>
      <c r="I61" s="16">
        <f t="shared" si="0"/>
        <v>308610000</v>
      </c>
    </row>
    <row r="62" spans="2:10">
      <c r="B62" s="2">
        <v>42581</v>
      </c>
      <c r="C62" s="2" t="s">
        <v>385</v>
      </c>
      <c r="D62" s="2"/>
      <c r="E62" s="2" t="s">
        <v>67</v>
      </c>
      <c r="F62" s="2" t="s">
        <v>70</v>
      </c>
      <c r="G62" s="16">
        <v>10100</v>
      </c>
      <c r="H62" s="16">
        <v>4465</v>
      </c>
      <c r="I62" s="16">
        <f t="shared" si="0"/>
        <v>45096500</v>
      </c>
    </row>
    <row r="63" spans="2:10">
      <c r="B63" s="2">
        <v>42581</v>
      </c>
      <c r="C63" s="2" t="s">
        <v>385</v>
      </c>
      <c r="D63" s="2"/>
      <c r="E63" s="2" t="s">
        <v>67</v>
      </c>
      <c r="F63" s="2" t="s">
        <v>71</v>
      </c>
      <c r="G63" s="16">
        <v>148400</v>
      </c>
      <c r="H63" s="16">
        <v>3640</v>
      </c>
      <c r="I63" s="16">
        <f t="shared" si="0"/>
        <v>540176000</v>
      </c>
    </row>
    <row r="64" spans="2:10">
      <c r="B64" s="2">
        <v>42581</v>
      </c>
      <c r="C64" s="2" t="s">
        <v>464</v>
      </c>
      <c r="D64" s="2"/>
      <c r="E64" s="2" t="s">
        <v>67</v>
      </c>
      <c r="F64" s="2" t="s">
        <v>71</v>
      </c>
      <c r="G64" s="16">
        <v>343000</v>
      </c>
      <c r="H64" s="16">
        <v>3580</v>
      </c>
      <c r="I64" s="16">
        <f t="shared" si="0"/>
        <v>1227940000</v>
      </c>
    </row>
    <row r="65" spans="2:9">
      <c r="B65" s="2"/>
      <c r="C65" s="2"/>
      <c r="D65" s="2"/>
      <c r="E65" s="2"/>
      <c r="F65" s="2"/>
      <c r="G65" s="16"/>
      <c r="H65" s="16"/>
      <c r="I65" s="16"/>
    </row>
    <row r="81" spans="2:21">
      <c r="B81" s="12" t="s">
        <v>1</v>
      </c>
      <c r="C81" s="12" t="s">
        <v>2</v>
      </c>
      <c r="D81" s="12" t="s">
        <v>21</v>
      </c>
      <c r="E81" s="12" t="s">
        <v>22</v>
      </c>
      <c r="F81" s="12" t="s">
        <v>5</v>
      </c>
      <c r="G81" s="12" t="s">
        <v>6</v>
      </c>
      <c r="H81" s="12" t="s">
        <v>7</v>
      </c>
      <c r="I81" s="12" t="s">
        <v>8</v>
      </c>
      <c r="N81" s="12" t="s">
        <v>1</v>
      </c>
      <c r="O81" s="12" t="s">
        <v>2</v>
      </c>
      <c r="P81" s="12" t="s">
        <v>21</v>
      </c>
      <c r="Q81" s="12" t="s">
        <v>22</v>
      </c>
      <c r="R81" s="12" t="s">
        <v>5</v>
      </c>
      <c r="S81" s="12" t="s">
        <v>6</v>
      </c>
      <c r="T81" s="12" t="s">
        <v>7</v>
      </c>
      <c r="U81" s="12" t="s">
        <v>8</v>
      </c>
    </row>
    <row r="82" spans="2:21">
      <c r="B82" s="2">
        <v>42560</v>
      </c>
      <c r="C82" s="1" t="s">
        <v>66</v>
      </c>
      <c r="D82" s="1"/>
      <c r="E82" s="1" t="s">
        <v>67</v>
      </c>
      <c r="F82" s="1" t="s">
        <v>68</v>
      </c>
      <c r="G82" s="5">
        <v>244600</v>
      </c>
      <c r="H82" s="5">
        <v>3330</v>
      </c>
      <c r="I82" s="5">
        <f t="shared" ref="I82:I113" si="1">G82*H82</f>
        <v>814518000</v>
      </c>
      <c r="M82">
        <v>2</v>
      </c>
      <c r="N82" s="2">
        <v>42560</v>
      </c>
      <c r="O82" s="1" t="s">
        <v>66</v>
      </c>
      <c r="P82" s="1"/>
      <c r="Q82" s="1" t="s">
        <v>67</v>
      </c>
      <c r="R82" s="31" t="s">
        <v>68</v>
      </c>
      <c r="S82" s="5">
        <v>244600</v>
      </c>
      <c r="T82" s="5">
        <v>3330</v>
      </c>
      <c r="U82" s="5">
        <f t="shared" ref="U82:U113" si="2">S82*T82</f>
        <v>814518000</v>
      </c>
    </row>
    <row r="83" spans="2:21">
      <c r="B83" s="2">
        <v>42560</v>
      </c>
      <c r="C83" s="1" t="s">
        <v>66</v>
      </c>
      <c r="D83" s="1"/>
      <c r="E83" s="1" t="s">
        <v>67</v>
      </c>
      <c r="F83" s="1" t="s">
        <v>69</v>
      </c>
      <c r="G83" s="5">
        <v>45900</v>
      </c>
      <c r="H83" s="5">
        <v>3885</v>
      </c>
      <c r="I83" s="5">
        <f t="shared" si="1"/>
        <v>178321500</v>
      </c>
      <c r="M83">
        <v>2</v>
      </c>
      <c r="N83" s="2">
        <v>42560</v>
      </c>
      <c r="O83" s="1" t="s">
        <v>66</v>
      </c>
      <c r="P83" s="1"/>
      <c r="Q83" s="1" t="s">
        <v>67</v>
      </c>
      <c r="R83" s="31" t="s">
        <v>69</v>
      </c>
      <c r="S83" s="5">
        <v>45900</v>
      </c>
      <c r="T83" s="5">
        <v>3885</v>
      </c>
      <c r="U83" s="5">
        <f t="shared" si="2"/>
        <v>178321500</v>
      </c>
    </row>
    <row r="84" spans="2:21">
      <c r="B84" s="2">
        <v>42560</v>
      </c>
      <c r="C84" s="1" t="s">
        <v>66</v>
      </c>
      <c r="D84" s="1"/>
      <c r="E84" s="1" t="s">
        <v>67</v>
      </c>
      <c r="F84" s="1" t="s">
        <v>70</v>
      </c>
      <c r="G84" s="5">
        <v>5000</v>
      </c>
      <c r="H84" s="5">
        <v>4565</v>
      </c>
      <c r="I84" s="5">
        <f t="shared" si="1"/>
        <v>22825000</v>
      </c>
      <c r="M84">
        <v>2</v>
      </c>
      <c r="N84" s="2">
        <v>42560</v>
      </c>
      <c r="O84" s="1" t="s">
        <v>66</v>
      </c>
      <c r="P84" s="1"/>
      <c r="Q84" s="1" t="s">
        <v>67</v>
      </c>
      <c r="R84" s="31" t="s">
        <v>70</v>
      </c>
      <c r="S84" s="5">
        <v>5000</v>
      </c>
      <c r="T84" s="5">
        <v>4565</v>
      </c>
      <c r="U84" s="5">
        <f t="shared" si="2"/>
        <v>22825000</v>
      </c>
    </row>
    <row r="85" spans="2:21">
      <c r="B85" s="2">
        <v>42560</v>
      </c>
      <c r="C85" s="1" t="s">
        <v>66</v>
      </c>
      <c r="D85" s="1"/>
      <c r="E85" s="1" t="s">
        <v>67</v>
      </c>
      <c r="F85" s="1" t="s">
        <v>71</v>
      </c>
      <c r="G85" s="21">
        <v>85400</v>
      </c>
      <c r="H85" s="1">
        <v>3540</v>
      </c>
      <c r="I85" s="5">
        <f t="shared" si="1"/>
        <v>302316000</v>
      </c>
      <c r="M85">
        <v>2</v>
      </c>
      <c r="N85" s="2">
        <v>42560</v>
      </c>
      <c r="O85" s="1" t="s">
        <v>66</v>
      </c>
      <c r="P85" s="1"/>
      <c r="Q85" s="1" t="s">
        <v>67</v>
      </c>
      <c r="R85" s="31" t="s">
        <v>71</v>
      </c>
      <c r="S85" s="21">
        <v>85400</v>
      </c>
      <c r="T85" s="1">
        <v>3540</v>
      </c>
      <c r="U85" s="5">
        <f t="shared" si="2"/>
        <v>302316000</v>
      </c>
    </row>
    <row r="86" spans="2:21">
      <c r="B86" s="2">
        <v>42560</v>
      </c>
      <c r="C86" s="1" t="s">
        <v>115</v>
      </c>
      <c r="D86" s="1"/>
      <c r="E86" s="1" t="s">
        <v>67</v>
      </c>
      <c r="F86" s="15" t="s">
        <v>71</v>
      </c>
      <c r="G86" s="16">
        <v>313300</v>
      </c>
      <c r="H86" s="16">
        <v>3505</v>
      </c>
      <c r="I86" s="16">
        <f t="shared" si="1"/>
        <v>1098116500</v>
      </c>
      <c r="M86">
        <v>2</v>
      </c>
      <c r="N86" s="2">
        <v>42560</v>
      </c>
      <c r="O86" s="1" t="s">
        <v>115</v>
      </c>
      <c r="P86" s="1"/>
      <c r="Q86" s="1" t="s">
        <v>67</v>
      </c>
      <c r="R86" s="37" t="s">
        <v>71</v>
      </c>
      <c r="S86" s="16">
        <v>313300</v>
      </c>
      <c r="T86" s="16">
        <v>3505</v>
      </c>
      <c r="U86" s="16">
        <f t="shared" si="2"/>
        <v>1098116500</v>
      </c>
    </row>
    <row r="87" spans="2:21">
      <c r="B87" s="2">
        <v>42567</v>
      </c>
      <c r="C87" s="2" t="s">
        <v>193</v>
      </c>
      <c r="D87" s="2"/>
      <c r="E87" s="2" t="s">
        <v>67</v>
      </c>
      <c r="F87" s="2" t="s">
        <v>68</v>
      </c>
      <c r="G87" s="16">
        <v>126700</v>
      </c>
      <c r="H87" s="16">
        <v>3330</v>
      </c>
      <c r="I87" s="16">
        <f t="shared" si="1"/>
        <v>421911000</v>
      </c>
      <c r="M87">
        <v>2</v>
      </c>
      <c r="N87" s="2">
        <v>42567</v>
      </c>
      <c r="O87" s="2" t="s">
        <v>193</v>
      </c>
      <c r="P87" s="2"/>
      <c r="Q87" s="2" t="s">
        <v>67</v>
      </c>
      <c r="R87" s="38" t="s">
        <v>68</v>
      </c>
      <c r="S87" s="16">
        <v>126700</v>
      </c>
      <c r="T87" s="16">
        <v>3330</v>
      </c>
      <c r="U87" s="16">
        <f t="shared" si="2"/>
        <v>421911000</v>
      </c>
    </row>
    <row r="88" spans="2:21">
      <c r="B88" s="2">
        <v>42567</v>
      </c>
      <c r="C88" s="2" t="s">
        <v>193</v>
      </c>
      <c r="D88" s="2"/>
      <c r="E88" s="2" t="s">
        <v>67</v>
      </c>
      <c r="F88" s="2" t="s">
        <v>69</v>
      </c>
      <c r="G88" s="16">
        <v>14600</v>
      </c>
      <c r="H88" s="16">
        <v>3885</v>
      </c>
      <c r="I88" s="16">
        <f t="shared" si="1"/>
        <v>56721000</v>
      </c>
      <c r="M88">
        <v>2</v>
      </c>
      <c r="N88" s="2">
        <v>42567</v>
      </c>
      <c r="O88" s="2" t="s">
        <v>193</v>
      </c>
      <c r="P88" s="2"/>
      <c r="Q88" s="2" t="s">
        <v>67</v>
      </c>
      <c r="R88" s="38" t="s">
        <v>69</v>
      </c>
      <c r="S88" s="16">
        <v>14600</v>
      </c>
      <c r="T88" s="16">
        <v>3885</v>
      </c>
      <c r="U88" s="16">
        <f t="shared" si="2"/>
        <v>56721000</v>
      </c>
    </row>
    <row r="89" spans="2:21">
      <c r="B89" s="2">
        <v>42567</v>
      </c>
      <c r="C89" s="2" t="s">
        <v>193</v>
      </c>
      <c r="D89" s="2"/>
      <c r="E89" s="2" t="s">
        <v>67</v>
      </c>
      <c r="F89" s="2" t="s">
        <v>70</v>
      </c>
      <c r="G89" s="16">
        <v>5000</v>
      </c>
      <c r="H89" s="16">
        <v>4565</v>
      </c>
      <c r="I89" s="16">
        <f t="shared" si="1"/>
        <v>22825000</v>
      </c>
      <c r="M89">
        <v>2</v>
      </c>
      <c r="N89" s="2">
        <v>42567</v>
      </c>
      <c r="O89" s="2" t="s">
        <v>193</v>
      </c>
      <c r="P89" s="2"/>
      <c r="Q89" s="2" t="s">
        <v>67</v>
      </c>
      <c r="R89" s="38" t="s">
        <v>70</v>
      </c>
      <c r="S89" s="16">
        <v>5000</v>
      </c>
      <c r="T89" s="16">
        <v>4565</v>
      </c>
      <c r="U89" s="16">
        <f t="shared" si="2"/>
        <v>22825000</v>
      </c>
    </row>
    <row r="90" spans="2:21">
      <c r="B90" s="2">
        <v>42567</v>
      </c>
      <c r="C90" s="2" t="s">
        <v>193</v>
      </c>
      <c r="D90" s="2"/>
      <c r="E90" s="2" t="s">
        <v>67</v>
      </c>
      <c r="F90" s="2" t="s">
        <v>194</v>
      </c>
      <c r="G90" s="16">
        <v>10000</v>
      </c>
      <c r="H90" s="16">
        <v>3850</v>
      </c>
      <c r="I90" s="16">
        <f t="shared" si="1"/>
        <v>38500000</v>
      </c>
      <c r="M90">
        <v>2</v>
      </c>
      <c r="N90" s="2">
        <v>42567</v>
      </c>
      <c r="O90" s="2" t="s">
        <v>193</v>
      </c>
      <c r="P90" s="2"/>
      <c r="Q90" s="2" t="s">
        <v>67</v>
      </c>
      <c r="R90" s="38" t="s">
        <v>194</v>
      </c>
      <c r="S90" s="16">
        <v>10000</v>
      </c>
      <c r="T90" s="16">
        <v>3850</v>
      </c>
      <c r="U90" s="16">
        <f t="shared" si="2"/>
        <v>38500000</v>
      </c>
    </row>
    <row r="91" spans="2:21">
      <c r="B91" s="2">
        <v>42567</v>
      </c>
      <c r="C91" s="2" t="s">
        <v>193</v>
      </c>
      <c r="D91" s="2"/>
      <c r="E91" s="2" t="s">
        <v>67</v>
      </c>
      <c r="F91" s="2" t="s">
        <v>71</v>
      </c>
      <c r="G91" s="16">
        <v>72600</v>
      </c>
      <c r="H91" s="16">
        <v>3540</v>
      </c>
      <c r="I91" s="16">
        <f t="shared" si="1"/>
        <v>257004000</v>
      </c>
      <c r="M91">
        <v>2</v>
      </c>
      <c r="N91" s="2">
        <v>42567</v>
      </c>
      <c r="O91" s="2" t="s">
        <v>193</v>
      </c>
      <c r="P91" s="2"/>
      <c r="Q91" s="2" t="s">
        <v>67</v>
      </c>
      <c r="R91" s="38" t="s">
        <v>71</v>
      </c>
      <c r="S91" s="16">
        <v>72600</v>
      </c>
      <c r="T91" s="16">
        <v>3540</v>
      </c>
      <c r="U91" s="16">
        <f t="shared" si="2"/>
        <v>257004000</v>
      </c>
    </row>
    <row r="92" spans="2:21">
      <c r="B92" s="2">
        <v>42567</v>
      </c>
      <c r="C92" s="2" t="s">
        <v>223</v>
      </c>
      <c r="D92" s="2"/>
      <c r="E92" s="2" t="s">
        <v>67</v>
      </c>
      <c r="F92" s="2" t="s">
        <v>68</v>
      </c>
      <c r="G92" s="16">
        <v>34000</v>
      </c>
      <c r="H92" s="16">
        <v>3390</v>
      </c>
      <c r="I92" s="16">
        <f t="shared" si="1"/>
        <v>115260000</v>
      </c>
      <c r="M92">
        <v>2</v>
      </c>
      <c r="N92" s="2">
        <v>42567</v>
      </c>
      <c r="O92" s="2" t="s">
        <v>223</v>
      </c>
      <c r="P92" s="2"/>
      <c r="Q92" s="2" t="s">
        <v>67</v>
      </c>
      <c r="R92" s="38" t="s">
        <v>68</v>
      </c>
      <c r="S92" s="16">
        <v>34000</v>
      </c>
      <c r="T92" s="16">
        <v>3390</v>
      </c>
      <c r="U92" s="16">
        <f t="shared" si="2"/>
        <v>115260000</v>
      </c>
    </row>
    <row r="93" spans="2:21">
      <c r="B93" s="2">
        <v>42567</v>
      </c>
      <c r="C93" s="2" t="s">
        <v>223</v>
      </c>
      <c r="D93" s="2"/>
      <c r="E93" s="2" t="s">
        <v>67</v>
      </c>
      <c r="F93" s="2" t="s">
        <v>69</v>
      </c>
      <c r="G93" s="16">
        <v>31300</v>
      </c>
      <c r="H93" s="16">
        <v>3810</v>
      </c>
      <c r="I93" s="16">
        <f t="shared" si="1"/>
        <v>119253000</v>
      </c>
      <c r="M93">
        <v>2</v>
      </c>
      <c r="N93" s="2">
        <v>42567</v>
      </c>
      <c r="O93" s="2" t="s">
        <v>223</v>
      </c>
      <c r="P93" s="2"/>
      <c r="Q93" s="2" t="s">
        <v>67</v>
      </c>
      <c r="R93" s="38" t="s">
        <v>69</v>
      </c>
      <c r="S93" s="16">
        <v>31300</v>
      </c>
      <c r="T93" s="16">
        <v>3810</v>
      </c>
      <c r="U93" s="16">
        <f t="shared" si="2"/>
        <v>119253000</v>
      </c>
    </row>
    <row r="94" spans="2:21">
      <c r="B94" s="2">
        <v>42567</v>
      </c>
      <c r="C94" s="2" t="s">
        <v>223</v>
      </c>
      <c r="D94" s="2"/>
      <c r="E94" s="2" t="s">
        <v>67</v>
      </c>
      <c r="F94" s="2" t="s">
        <v>71</v>
      </c>
      <c r="G94" s="16">
        <v>88700</v>
      </c>
      <c r="H94" s="16">
        <v>3640</v>
      </c>
      <c r="I94" s="16">
        <f t="shared" si="1"/>
        <v>322868000</v>
      </c>
      <c r="M94">
        <v>2</v>
      </c>
      <c r="N94" s="2">
        <v>42567</v>
      </c>
      <c r="O94" s="2" t="s">
        <v>223</v>
      </c>
      <c r="P94" s="2"/>
      <c r="Q94" s="2" t="s">
        <v>67</v>
      </c>
      <c r="R94" s="38" t="s">
        <v>71</v>
      </c>
      <c r="S94" s="16">
        <v>88700</v>
      </c>
      <c r="T94" s="16">
        <v>3640</v>
      </c>
      <c r="U94" s="16">
        <f t="shared" si="2"/>
        <v>322868000</v>
      </c>
    </row>
    <row r="95" spans="2:21">
      <c r="B95" s="2">
        <v>42567</v>
      </c>
      <c r="C95" s="2" t="s">
        <v>245</v>
      </c>
      <c r="D95" s="2"/>
      <c r="E95" s="2" t="s">
        <v>67</v>
      </c>
      <c r="F95" s="2" t="s">
        <v>71</v>
      </c>
      <c r="G95" s="16">
        <v>145700</v>
      </c>
      <c r="H95" s="16">
        <v>3505</v>
      </c>
      <c r="I95" s="16">
        <f t="shared" si="1"/>
        <v>510678500</v>
      </c>
      <c r="M95">
        <v>2</v>
      </c>
      <c r="N95" s="2">
        <v>42567</v>
      </c>
      <c r="O95" s="2" t="s">
        <v>245</v>
      </c>
      <c r="P95" s="2"/>
      <c r="Q95" s="2" t="s">
        <v>67</v>
      </c>
      <c r="R95" s="38" t="s">
        <v>71</v>
      </c>
      <c r="S95" s="16">
        <v>145700</v>
      </c>
      <c r="T95" s="16">
        <v>3505</v>
      </c>
      <c r="U95" s="16">
        <f t="shared" si="2"/>
        <v>510678500</v>
      </c>
    </row>
    <row r="96" spans="2:21">
      <c r="B96" s="2">
        <v>42567</v>
      </c>
      <c r="C96" s="2" t="s">
        <v>270</v>
      </c>
      <c r="D96" s="2"/>
      <c r="E96" s="2" t="s">
        <v>67</v>
      </c>
      <c r="F96" s="2" t="s">
        <v>71</v>
      </c>
      <c r="G96" s="16">
        <v>85900</v>
      </c>
      <c r="H96" s="16">
        <v>3580</v>
      </c>
      <c r="I96" s="16">
        <f t="shared" si="1"/>
        <v>307522000</v>
      </c>
      <c r="M96">
        <v>2</v>
      </c>
      <c r="N96" s="2">
        <v>42567</v>
      </c>
      <c r="O96" s="2" t="s">
        <v>270</v>
      </c>
      <c r="P96" s="2"/>
      <c r="Q96" s="2" t="s">
        <v>67</v>
      </c>
      <c r="R96" s="38" t="s">
        <v>71</v>
      </c>
      <c r="S96" s="16">
        <v>85900</v>
      </c>
      <c r="T96" s="16">
        <v>3580</v>
      </c>
      <c r="U96" s="16">
        <f t="shared" si="2"/>
        <v>307522000</v>
      </c>
    </row>
    <row r="97" spans="2:21">
      <c r="B97" s="2">
        <v>42574</v>
      </c>
      <c r="C97" s="2" t="s">
        <v>287</v>
      </c>
      <c r="D97" s="2"/>
      <c r="E97" s="2" t="s">
        <v>67</v>
      </c>
      <c r="F97" s="2" t="s">
        <v>68</v>
      </c>
      <c r="G97" s="16">
        <v>172100</v>
      </c>
      <c r="H97" s="16">
        <v>3390</v>
      </c>
      <c r="I97" s="16">
        <f t="shared" si="1"/>
        <v>583419000</v>
      </c>
      <c r="M97">
        <v>2</v>
      </c>
      <c r="N97" s="2">
        <v>42574</v>
      </c>
      <c r="O97" s="2" t="s">
        <v>287</v>
      </c>
      <c r="P97" s="2"/>
      <c r="Q97" s="2" t="s">
        <v>67</v>
      </c>
      <c r="R97" s="38" t="s">
        <v>68</v>
      </c>
      <c r="S97" s="16">
        <v>172100</v>
      </c>
      <c r="T97" s="16">
        <v>3390</v>
      </c>
      <c r="U97" s="16">
        <f t="shared" si="2"/>
        <v>583419000</v>
      </c>
    </row>
    <row r="98" spans="2:21">
      <c r="B98" s="2">
        <v>42574</v>
      </c>
      <c r="C98" s="2" t="s">
        <v>287</v>
      </c>
      <c r="D98" s="2"/>
      <c r="E98" s="2" t="s">
        <v>67</v>
      </c>
      <c r="F98" s="2" t="s">
        <v>69</v>
      </c>
      <c r="G98" s="16">
        <v>99700</v>
      </c>
      <c r="H98" s="16">
        <v>3810</v>
      </c>
      <c r="I98" s="16">
        <f t="shared" si="1"/>
        <v>379857000</v>
      </c>
      <c r="M98">
        <v>2</v>
      </c>
      <c r="N98" s="2">
        <v>42574</v>
      </c>
      <c r="O98" s="2" t="s">
        <v>287</v>
      </c>
      <c r="P98" s="2"/>
      <c r="Q98" s="2" t="s">
        <v>67</v>
      </c>
      <c r="R98" s="38" t="s">
        <v>69</v>
      </c>
      <c r="S98" s="16">
        <v>99700</v>
      </c>
      <c r="T98" s="16">
        <v>3810</v>
      </c>
      <c r="U98" s="16">
        <f t="shared" si="2"/>
        <v>379857000</v>
      </c>
    </row>
    <row r="99" spans="2:21">
      <c r="B99" s="2">
        <v>42574</v>
      </c>
      <c r="C99" s="2" t="s">
        <v>287</v>
      </c>
      <c r="D99" s="2"/>
      <c r="E99" s="2" t="s">
        <v>67</v>
      </c>
      <c r="F99" s="2" t="s">
        <v>70</v>
      </c>
      <c r="G99" s="16">
        <v>5300</v>
      </c>
      <c r="H99" s="16">
        <v>4465</v>
      </c>
      <c r="I99" s="16">
        <f t="shared" si="1"/>
        <v>23664500</v>
      </c>
      <c r="M99">
        <v>2</v>
      </c>
      <c r="N99" s="2">
        <v>42574</v>
      </c>
      <c r="O99" s="2" t="s">
        <v>287</v>
      </c>
      <c r="P99" s="2"/>
      <c r="Q99" s="2" t="s">
        <v>67</v>
      </c>
      <c r="R99" s="38" t="s">
        <v>70</v>
      </c>
      <c r="S99" s="16">
        <v>5300</v>
      </c>
      <c r="T99" s="16">
        <v>4465</v>
      </c>
      <c r="U99" s="16">
        <f t="shared" si="2"/>
        <v>23664500</v>
      </c>
    </row>
    <row r="100" spans="2:21">
      <c r="B100" s="2">
        <v>42574</v>
      </c>
      <c r="C100" s="2" t="s">
        <v>287</v>
      </c>
      <c r="D100" s="2"/>
      <c r="E100" s="2" t="s">
        <v>67</v>
      </c>
      <c r="F100" s="2" t="s">
        <v>71</v>
      </c>
      <c r="G100" s="25">
        <v>126500</v>
      </c>
      <c r="H100" s="25">
        <v>3640</v>
      </c>
      <c r="I100" s="25">
        <f t="shared" si="1"/>
        <v>460460000</v>
      </c>
      <c r="M100">
        <v>2</v>
      </c>
      <c r="N100" s="2">
        <v>42574</v>
      </c>
      <c r="O100" s="2" t="s">
        <v>287</v>
      </c>
      <c r="P100" s="2"/>
      <c r="Q100" s="2" t="s">
        <v>67</v>
      </c>
      <c r="R100" s="38" t="s">
        <v>71</v>
      </c>
      <c r="S100" s="25">
        <v>126500</v>
      </c>
      <c r="T100" s="25">
        <v>3640</v>
      </c>
      <c r="U100" s="25">
        <f t="shared" si="2"/>
        <v>460460000</v>
      </c>
    </row>
    <row r="101" spans="2:21">
      <c r="B101" s="2">
        <v>42574</v>
      </c>
      <c r="C101" s="2" t="s">
        <v>346</v>
      </c>
      <c r="D101" s="2"/>
      <c r="E101" s="2" t="s">
        <v>67</v>
      </c>
      <c r="F101" s="2" t="s">
        <v>71</v>
      </c>
      <c r="G101" s="16">
        <v>263300</v>
      </c>
      <c r="H101" s="16">
        <v>3580</v>
      </c>
      <c r="I101" s="16">
        <f t="shared" si="1"/>
        <v>942614000</v>
      </c>
      <c r="M101">
        <v>2</v>
      </c>
      <c r="N101" s="2">
        <v>42574</v>
      </c>
      <c r="O101" s="2" t="s">
        <v>346</v>
      </c>
      <c r="P101" s="2"/>
      <c r="Q101" s="2" t="s">
        <v>67</v>
      </c>
      <c r="R101" s="38" t="s">
        <v>71</v>
      </c>
      <c r="S101" s="16">
        <v>263300</v>
      </c>
      <c r="T101" s="16">
        <v>3580</v>
      </c>
      <c r="U101" s="16">
        <f t="shared" si="2"/>
        <v>942614000</v>
      </c>
    </row>
    <row r="102" spans="2:21">
      <c r="B102" s="2">
        <v>42574</v>
      </c>
      <c r="C102" s="2" t="s">
        <v>384</v>
      </c>
      <c r="D102" s="2"/>
      <c r="E102" s="2" t="s">
        <v>67</v>
      </c>
      <c r="F102" s="2" t="s">
        <v>71</v>
      </c>
      <c r="G102" s="16">
        <v>54000</v>
      </c>
      <c r="H102" s="16">
        <v>3505</v>
      </c>
      <c r="I102" s="16">
        <f t="shared" si="1"/>
        <v>189270000</v>
      </c>
      <c r="M102">
        <v>2</v>
      </c>
      <c r="N102" s="2">
        <v>42574</v>
      </c>
      <c r="O102" s="2" t="s">
        <v>384</v>
      </c>
      <c r="P102" s="2"/>
      <c r="Q102" s="2" t="s">
        <v>67</v>
      </c>
      <c r="R102" s="38" t="s">
        <v>71</v>
      </c>
      <c r="S102" s="16">
        <v>54000</v>
      </c>
      <c r="T102" s="16">
        <v>3505</v>
      </c>
      <c r="U102" s="16">
        <f t="shared" si="2"/>
        <v>189270000</v>
      </c>
    </row>
    <row r="103" spans="2:21">
      <c r="B103" s="2">
        <v>42581</v>
      </c>
      <c r="C103" s="2" t="s">
        <v>385</v>
      </c>
      <c r="D103" s="2"/>
      <c r="E103" s="2" t="s">
        <v>67</v>
      </c>
      <c r="F103" s="2" t="s">
        <v>68</v>
      </c>
      <c r="G103" s="16">
        <v>275600</v>
      </c>
      <c r="H103" s="16">
        <v>3390</v>
      </c>
      <c r="I103" s="16">
        <f t="shared" si="1"/>
        <v>934284000</v>
      </c>
      <c r="M103">
        <v>2</v>
      </c>
      <c r="N103" s="2">
        <v>42581</v>
      </c>
      <c r="O103" s="2" t="s">
        <v>385</v>
      </c>
      <c r="P103" s="2"/>
      <c r="Q103" s="2" t="s">
        <v>67</v>
      </c>
      <c r="R103" s="38" t="s">
        <v>68</v>
      </c>
      <c r="S103" s="16">
        <v>275600</v>
      </c>
      <c r="T103" s="16">
        <v>3390</v>
      </c>
      <c r="U103" s="16">
        <f t="shared" si="2"/>
        <v>934284000</v>
      </c>
    </row>
    <row r="104" spans="2:21">
      <c r="B104" s="2">
        <v>42581</v>
      </c>
      <c r="C104" s="2" t="s">
        <v>385</v>
      </c>
      <c r="D104" s="2"/>
      <c r="E104" s="2" t="s">
        <v>67</v>
      </c>
      <c r="F104" s="2" t="s">
        <v>69</v>
      </c>
      <c r="G104" s="16">
        <v>81000</v>
      </c>
      <c r="H104" s="16">
        <v>3810</v>
      </c>
      <c r="I104" s="16">
        <f t="shared" si="1"/>
        <v>308610000</v>
      </c>
      <c r="M104">
        <v>2</v>
      </c>
      <c r="N104" s="2">
        <v>42581</v>
      </c>
      <c r="O104" s="2" t="s">
        <v>385</v>
      </c>
      <c r="P104" s="2"/>
      <c r="Q104" s="2" t="s">
        <v>67</v>
      </c>
      <c r="R104" s="38" t="s">
        <v>69</v>
      </c>
      <c r="S104" s="16">
        <v>81000</v>
      </c>
      <c r="T104" s="16">
        <v>3810</v>
      </c>
      <c r="U104" s="16">
        <f t="shared" si="2"/>
        <v>308610000</v>
      </c>
    </row>
    <row r="105" spans="2:21">
      <c r="B105" s="2">
        <v>42581</v>
      </c>
      <c r="C105" s="2" t="s">
        <v>385</v>
      </c>
      <c r="D105" s="2"/>
      <c r="E105" s="2" t="s">
        <v>67</v>
      </c>
      <c r="F105" s="2" t="s">
        <v>70</v>
      </c>
      <c r="G105" s="16">
        <v>10100</v>
      </c>
      <c r="H105" s="16">
        <v>4465</v>
      </c>
      <c r="I105" s="16">
        <f t="shared" si="1"/>
        <v>45096500</v>
      </c>
      <c r="M105">
        <v>2</v>
      </c>
      <c r="N105" s="2">
        <v>42581</v>
      </c>
      <c r="O105" s="2" t="s">
        <v>385</v>
      </c>
      <c r="P105" s="2"/>
      <c r="Q105" s="2" t="s">
        <v>67</v>
      </c>
      <c r="R105" s="38" t="s">
        <v>70</v>
      </c>
      <c r="S105" s="16">
        <v>10100</v>
      </c>
      <c r="T105" s="16">
        <v>4465</v>
      </c>
      <c r="U105" s="16">
        <f t="shared" si="2"/>
        <v>45096500</v>
      </c>
    </row>
    <row r="106" spans="2:21">
      <c r="B106" s="2">
        <v>42581</v>
      </c>
      <c r="C106" s="2" t="s">
        <v>385</v>
      </c>
      <c r="D106" s="2"/>
      <c r="E106" s="2" t="s">
        <v>67</v>
      </c>
      <c r="F106" s="2" t="s">
        <v>71</v>
      </c>
      <c r="G106" s="16">
        <v>148400</v>
      </c>
      <c r="H106" s="16">
        <v>3640</v>
      </c>
      <c r="I106" s="16">
        <f t="shared" si="1"/>
        <v>540176000</v>
      </c>
      <c r="M106">
        <v>2</v>
      </c>
      <c r="N106" s="2">
        <v>42581</v>
      </c>
      <c r="O106" s="2" t="s">
        <v>385</v>
      </c>
      <c r="P106" s="2"/>
      <c r="Q106" s="2" t="s">
        <v>67</v>
      </c>
      <c r="R106" s="38" t="s">
        <v>71</v>
      </c>
      <c r="S106" s="16">
        <v>148400</v>
      </c>
      <c r="T106" s="16">
        <v>3640</v>
      </c>
      <c r="U106" s="16">
        <f t="shared" si="2"/>
        <v>540176000</v>
      </c>
    </row>
    <row r="107" spans="2:21">
      <c r="B107" s="2">
        <v>42581</v>
      </c>
      <c r="C107" s="2" t="s">
        <v>464</v>
      </c>
      <c r="D107" s="2"/>
      <c r="E107" s="2" t="s">
        <v>67</v>
      </c>
      <c r="F107" s="2" t="s">
        <v>71</v>
      </c>
      <c r="G107" s="16">
        <v>343000</v>
      </c>
      <c r="H107" s="16">
        <v>3580</v>
      </c>
      <c r="I107" s="16">
        <f t="shared" si="1"/>
        <v>1227940000</v>
      </c>
      <c r="M107">
        <v>2</v>
      </c>
      <c r="N107" s="2">
        <v>42581</v>
      </c>
      <c r="O107" s="2" t="s">
        <v>464</v>
      </c>
      <c r="P107" s="2"/>
      <c r="Q107" s="2" t="s">
        <v>67</v>
      </c>
      <c r="R107" s="38" t="s">
        <v>71</v>
      </c>
      <c r="S107" s="16">
        <v>343000</v>
      </c>
      <c r="T107" s="16">
        <v>3580</v>
      </c>
      <c r="U107" s="16">
        <f t="shared" si="2"/>
        <v>1227940000</v>
      </c>
    </row>
    <row r="108" spans="2:21">
      <c r="B108" s="2">
        <v>42581</v>
      </c>
      <c r="C108" s="2" t="s">
        <v>345</v>
      </c>
      <c r="D108" s="2"/>
      <c r="E108" s="2" t="s">
        <v>67</v>
      </c>
      <c r="F108" s="2" t="s">
        <v>71</v>
      </c>
      <c r="G108" s="16">
        <v>44000</v>
      </c>
      <c r="H108" s="16">
        <v>3580</v>
      </c>
      <c r="I108" s="16">
        <f t="shared" si="1"/>
        <v>157520000</v>
      </c>
      <c r="M108">
        <v>2</v>
      </c>
      <c r="N108" s="2">
        <v>42581</v>
      </c>
      <c r="O108" s="2" t="s">
        <v>345</v>
      </c>
      <c r="P108" s="2"/>
      <c r="Q108" s="2" t="s">
        <v>67</v>
      </c>
      <c r="R108" s="38" t="s">
        <v>71</v>
      </c>
      <c r="S108" s="16">
        <v>44000</v>
      </c>
      <c r="T108" s="16">
        <v>3580</v>
      </c>
      <c r="U108" s="16">
        <f t="shared" si="2"/>
        <v>157520000</v>
      </c>
    </row>
    <row r="109" spans="2:21">
      <c r="B109" s="2">
        <v>42552</v>
      </c>
      <c r="C109" s="3" t="s">
        <v>20</v>
      </c>
      <c r="D109" s="1"/>
      <c r="E109" s="1" t="s">
        <v>47</v>
      </c>
      <c r="F109" s="1" t="s">
        <v>23</v>
      </c>
      <c r="G109" s="5">
        <v>14700</v>
      </c>
      <c r="H109" s="5">
        <v>3690</v>
      </c>
      <c r="I109" s="5">
        <f t="shared" si="1"/>
        <v>54243000</v>
      </c>
      <c r="M109">
        <v>1</v>
      </c>
      <c r="N109" s="2">
        <v>42552</v>
      </c>
      <c r="O109" s="3" t="s">
        <v>20</v>
      </c>
      <c r="P109" s="1"/>
      <c r="Q109" s="1" t="s">
        <v>47</v>
      </c>
      <c r="R109" s="31" t="s">
        <v>23</v>
      </c>
      <c r="S109" s="5">
        <v>14700</v>
      </c>
      <c r="T109" s="5">
        <v>3690</v>
      </c>
      <c r="U109" s="5">
        <f t="shared" si="2"/>
        <v>54243000</v>
      </c>
    </row>
    <row r="110" spans="2:21">
      <c r="B110" s="2">
        <v>42552</v>
      </c>
      <c r="C110" s="3" t="s">
        <v>20</v>
      </c>
      <c r="D110" s="1"/>
      <c r="E110" s="1" t="s">
        <v>47</v>
      </c>
      <c r="F110" s="1" t="s">
        <v>24</v>
      </c>
      <c r="G110" s="5">
        <v>21000</v>
      </c>
      <c r="H110" s="5">
        <v>3730</v>
      </c>
      <c r="I110" s="5">
        <f t="shared" si="1"/>
        <v>78330000</v>
      </c>
      <c r="M110">
        <v>1</v>
      </c>
      <c r="N110" s="2">
        <v>42552</v>
      </c>
      <c r="O110" s="3" t="s">
        <v>20</v>
      </c>
      <c r="P110" s="1"/>
      <c r="Q110" s="1" t="s">
        <v>47</v>
      </c>
      <c r="R110" s="31" t="s">
        <v>24</v>
      </c>
      <c r="S110" s="5">
        <v>21000</v>
      </c>
      <c r="T110" s="5">
        <v>3730</v>
      </c>
      <c r="U110" s="5">
        <f t="shared" si="2"/>
        <v>78330000</v>
      </c>
    </row>
    <row r="111" spans="2:21">
      <c r="B111" s="2">
        <v>42556</v>
      </c>
      <c r="C111" s="1" t="s">
        <v>46</v>
      </c>
      <c r="D111" s="1"/>
      <c r="E111" s="1" t="s">
        <v>47</v>
      </c>
      <c r="F111" s="1" t="s">
        <v>23</v>
      </c>
      <c r="G111" s="5">
        <v>15000</v>
      </c>
      <c r="H111" s="5">
        <v>3690</v>
      </c>
      <c r="I111" s="5">
        <f t="shared" si="1"/>
        <v>55350000</v>
      </c>
      <c r="M111">
        <v>1</v>
      </c>
      <c r="N111" s="2">
        <v>42556</v>
      </c>
      <c r="O111" s="1" t="s">
        <v>46</v>
      </c>
      <c r="P111" s="1"/>
      <c r="Q111" s="1" t="s">
        <v>47</v>
      </c>
      <c r="R111" s="31" t="s">
        <v>23</v>
      </c>
      <c r="S111" s="5">
        <v>15000</v>
      </c>
      <c r="T111" s="5">
        <v>3690</v>
      </c>
      <c r="U111" s="5">
        <f t="shared" si="2"/>
        <v>55350000</v>
      </c>
    </row>
    <row r="112" spans="2:21">
      <c r="B112" s="2">
        <v>42556</v>
      </c>
      <c r="C112" s="1" t="s">
        <v>46</v>
      </c>
      <c r="D112" s="1"/>
      <c r="E112" s="1" t="s">
        <v>47</v>
      </c>
      <c r="F112" s="1" t="s">
        <v>24</v>
      </c>
      <c r="G112" s="5">
        <v>26700</v>
      </c>
      <c r="H112" s="5">
        <v>3730</v>
      </c>
      <c r="I112" s="5">
        <f t="shared" si="1"/>
        <v>99591000</v>
      </c>
      <c r="M112">
        <v>1</v>
      </c>
      <c r="N112" s="2">
        <v>42556</v>
      </c>
      <c r="O112" s="1" t="s">
        <v>46</v>
      </c>
      <c r="P112" s="1"/>
      <c r="Q112" s="1" t="s">
        <v>47</v>
      </c>
      <c r="R112" s="31" t="s">
        <v>24</v>
      </c>
      <c r="S112" s="5">
        <v>26700</v>
      </c>
      <c r="T112" s="5">
        <v>3730</v>
      </c>
      <c r="U112" s="5">
        <f t="shared" si="2"/>
        <v>99591000</v>
      </c>
    </row>
    <row r="113" spans="2:21">
      <c r="B113" s="2">
        <v>42557</v>
      </c>
      <c r="C113" s="1" t="s">
        <v>42</v>
      </c>
      <c r="D113" s="1"/>
      <c r="E113" s="1" t="s">
        <v>47</v>
      </c>
      <c r="F113" s="1" t="s">
        <v>23</v>
      </c>
      <c r="G113" s="5">
        <v>4700</v>
      </c>
      <c r="H113" s="5">
        <v>3690</v>
      </c>
      <c r="I113" s="5">
        <f t="shared" si="1"/>
        <v>17343000</v>
      </c>
      <c r="M113">
        <v>1</v>
      </c>
      <c r="N113" s="2">
        <v>42557</v>
      </c>
      <c r="O113" s="1" t="s">
        <v>42</v>
      </c>
      <c r="P113" s="1"/>
      <c r="Q113" s="1" t="s">
        <v>47</v>
      </c>
      <c r="R113" s="31" t="s">
        <v>23</v>
      </c>
      <c r="S113" s="5">
        <v>4700</v>
      </c>
      <c r="T113" s="5">
        <v>3690</v>
      </c>
      <c r="U113" s="5">
        <f t="shared" si="2"/>
        <v>17343000</v>
      </c>
    </row>
    <row r="114" spans="2:21">
      <c r="B114" s="2">
        <v>42557</v>
      </c>
      <c r="C114" s="1" t="s">
        <v>42</v>
      </c>
      <c r="D114" s="1"/>
      <c r="E114" s="1" t="s">
        <v>47</v>
      </c>
      <c r="F114" s="1" t="s">
        <v>24</v>
      </c>
      <c r="G114" s="5">
        <v>21000</v>
      </c>
      <c r="H114" s="5">
        <v>3730</v>
      </c>
      <c r="I114" s="5">
        <f t="shared" ref="I114:I136" si="3">G114*H114</f>
        <v>78330000</v>
      </c>
      <c r="M114">
        <v>1</v>
      </c>
      <c r="N114" s="2">
        <v>42557</v>
      </c>
      <c r="O114" s="1" t="s">
        <v>42</v>
      </c>
      <c r="P114" s="1"/>
      <c r="Q114" s="1" t="s">
        <v>47</v>
      </c>
      <c r="R114" s="31" t="s">
        <v>24</v>
      </c>
      <c r="S114" s="5">
        <v>21000</v>
      </c>
      <c r="T114" s="5">
        <v>3730</v>
      </c>
      <c r="U114" s="5">
        <f t="shared" ref="U114:U136" si="4">S114*T114</f>
        <v>78330000</v>
      </c>
    </row>
    <row r="115" spans="2:21">
      <c r="B115" s="2">
        <v>42557</v>
      </c>
      <c r="C115" s="1" t="s">
        <v>42</v>
      </c>
      <c r="D115" s="1"/>
      <c r="E115" s="1" t="s">
        <v>47</v>
      </c>
      <c r="F115" s="1" t="s">
        <v>43</v>
      </c>
      <c r="G115" s="5">
        <v>6000</v>
      </c>
      <c r="H115" s="5">
        <v>3300</v>
      </c>
      <c r="I115" s="5">
        <f t="shared" si="3"/>
        <v>19800000</v>
      </c>
      <c r="M115">
        <v>1</v>
      </c>
      <c r="N115" s="2">
        <v>42557</v>
      </c>
      <c r="O115" s="1" t="s">
        <v>42</v>
      </c>
      <c r="P115" s="1"/>
      <c r="Q115" s="1" t="s">
        <v>47</v>
      </c>
      <c r="R115" s="31" t="s">
        <v>43</v>
      </c>
      <c r="S115" s="5">
        <v>6000</v>
      </c>
      <c r="T115" s="5">
        <v>3300</v>
      </c>
      <c r="U115" s="5">
        <f t="shared" si="4"/>
        <v>19800000</v>
      </c>
    </row>
    <row r="116" spans="2:21">
      <c r="B116" s="2">
        <v>42559</v>
      </c>
      <c r="C116" s="1" t="s">
        <v>56</v>
      </c>
      <c r="D116" s="1"/>
      <c r="E116" s="1" t="s">
        <v>47</v>
      </c>
      <c r="F116" s="1" t="s">
        <v>57</v>
      </c>
      <c r="G116" s="5">
        <v>5000</v>
      </c>
      <c r="H116" s="5">
        <v>4000</v>
      </c>
      <c r="I116" s="5">
        <f t="shared" si="3"/>
        <v>20000000</v>
      </c>
      <c r="M116">
        <v>1</v>
      </c>
      <c r="N116" s="2">
        <v>42559</v>
      </c>
      <c r="O116" s="1" t="s">
        <v>56</v>
      </c>
      <c r="P116" s="1"/>
      <c r="Q116" s="1" t="s">
        <v>47</v>
      </c>
      <c r="R116" s="31" t="s">
        <v>57</v>
      </c>
      <c r="S116" s="5">
        <v>5000</v>
      </c>
      <c r="T116" s="5">
        <v>4000</v>
      </c>
      <c r="U116" s="5">
        <f t="shared" si="4"/>
        <v>20000000</v>
      </c>
    </row>
    <row r="117" spans="2:21">
      <c r="B117" s="2">
        <v>42559</v>
      </c>
      <c r="C117" s="1" t="s">
        <v>56</v>
      </c>
      <c r="D117" s="1"/>
      <c r="E117" s="1" t="s">
        <v>47</v>
      </c>
      <c r="F117" s="1" t="s">
        <v>24</v>
      </c>
      <c r="G117" s="5">
        <v>15300</v>
      </c>
      <c r="H117" s="5">
        <v>3730</v>
      </c>
      <c r="I117" s="5">
        <f t="shared" si="3"/>
        <v>57069000</v>
      </c>
      <c r="M117">
        <v>1</v>
      </c>
      <c r="N117" s="2">
        <v>42559</v>
      </c>
      <c r="O117" s="1" t="s">
        <v>56</v>
      </c>
      <c r="P117" s="1"/>
      <c r="Q117" s="1" t="s">
        <v>47</v>
      </c>
      <c r="R117" s="31" t="s">
        <v>24</v>
      </c>
      <c r="S117" s="5">
        <v>15300</v>
      </c>
      <c r="T117" s="5">
        <v>3730</v>
      </c>
      <c r="U117" s="5">
        <f t="shared" si="4"/>
        <v>57069000</v>
      </c>
    </row>
    <row r="118" spans="2:21">
      <c r="B118" s="2">
        <v>42559</v>
      </c>
      <c r="C118" s="1" t="s">
        <v>56</v>
      </c>
      <c r="D118" s="1"/>
      <c r="E118" s="1" t="s">
        <v>47</v>
      </c>
      <c r="F118" s="1" t="s">
        <v>43</v>
      </c>
      <c r="G118" s="5">
        <v>15000</v>
      </c>
      <c r="H118" s="5">
        <v>3300</v>
      </c>
      <c r="I118" s="5">
        <f t="shared" si="3"/>
        <v>49500000</v>
      </c>
      <c r="M118">
        <v>1</v>
      </c>
      <c r="N118" s="2">
        <v>42559</v>
      </c>
      <c r="O118" s="1" t="s">
        <v>56</v>
      </c>
      <c r="P118" s="1"/>
      <c r="Q118" s="1" t="s">
        <v>47</v>
      </c>
      <c r="R118" s="31" t="s">
        <v>43</v>
      </c>
      <c r="S118" s="5">
        <v>15000</v>
      </c>
      <c r="T118" s="5">
        <v>3300</v>
      </c>
      <c r="U118" s="5">
        <f t="shared" si="4"/>
        <v>49500000</v>
      </c>
    </row>
    <row r="119" spans="2:21">
      <c r="B119" s="2">
        <v>42559</v>
      </c>
      <c r="C119" s="1" t="s">
        <v>56</v>
      </c>
      <c r="D119" s="1"/>
      <c r="E119" s="1" t="s">
        <v>47</v>
      </c>
      <c r="F119" s="1" t="s">
        <v>23</v>
      </c>
      <c r="G119" s="5">
        <v>5000</v>
      </c>
      <c r="H119" s="5">
        <v>3690</v>
      </c>
      <c r="I119" s="5">
        <f t="shared" si="3"/>
        <v>18450000</v>
      </c>
      <c r="M119">
        <v>1</v>
      </c>
      <c r="N119" s="2">
        <v>42559</v>
      </c>
      <c r="O119" s="1" t="s">
        <v>56</v>
      </c>
      <c r="P119" s="1"/>
      <c r="Q119" s="1" t="s">
        <v>47</v>
      </c>
      <c r="R119" s="31" t="s">
        <v>23</v>
      </c>
      <c r="S119" s="5">
        <v>5000</v>
      </c>
      <c r="T119" s="5">
        <v>3690</v>
      </c>
      <c r="U119" s="5">
        <f t="shared" si="4"/>
        <v>18450000</v>
      </c>
    </row>
    <row r="120" spans="2:21">
      <c r="B120" s="2">
        <v>42562</v>
      </c>
      <c r="C120" s="1" t="s">
        <v>158</v>
      </c>
      <c r="D120" s="1"/>
      <c r="E120" s="1" t="s">
        <v>47</v>
      </c>
      <c r="F120" s="15" t="s">
        <v>24</v>
      </c>
      <c r="G120" s="16">
        <v>26700</v>
      </c>
      <c r="H120" s="16">
        <v>3730</v>
      </c>
      <c r="I120" s="16">
        <f t="shared" si="3"/>
        <v>99591000</v>
      </c>
      <c r="M120">
        <v>1</v>
      </c>
      <c r="N120" s="2">
        <v>42562</v>
      </c>
      <c r="O120" s="1" t="s">
        <v>158</v>
      </c>
      <c r="P120" s="1"/>
      <c r="Q120" s="1" t="s">
        <v>47</v>
      </c>
      <c r="R120" s="37" t="s">
        <v>24</v>
      </c>
      <c r="S120" s="16">
        <v>26700</v>
      </c>
      <c r="T120" s="16">
        <v>3730</v>
      </c>
      <c r="U120" s="16">
        <f t="shared" si="4"/>
        <v>99591000</v>
      </c>
    </row>
    <row r="121" spans="2:21">
      <c r="B121" s="2">
        <v>42562</v>
      </c>
      <c r="C121" s="1" t="s">
        <v>158</v>
      </c>
      <c r="D121" s="1"/>
      <c r="E121" s="1" t="s">
        <v>47</v>
      </c>
      <c r="F121" s="15" t="s">
        <v>43</v>
      </c>
      <c r="G121" s="16">
        <v>11000</v>
      </c>
      <c r="H121" s="16">
        <v>3300</v>
      </c>
      <c r="I121" s="16">
        <f t="shared" si="3"/>
        <v>36300000</v>
      </c>
      <c r="M121">
        <v>1</v>
      </c>
      <c r="N121" s="2">
        <v>42562</v>
      </c>
      <c r="O121" s="1" t="s">
        <v>158</v>
      </c>
      <c r="P121" s="1"/>
      <c r="Q121" s="1" t="s">
        <v>47</v>
      </c>
      <c r="R121" s="37" t="s">
        <v>43</v>
      </c>
      <c r="S121" s="16">
        <v>11000</v>
      </c>
      <c r="T121" s="16">
        <v>3300</v>
      </c>
      <c r="U121" s="16">
        <f t="shared" si="4"/>
        <v>36300000</v>
      </c>
    </row>
    <row r="122" spans="2:21">
      <c r="B122" s="2">
        <v>42562</v>
      </c>
      <c r="C122" s="1" t="s">
        <v>158</v>
      </c>
      <c r="D122" s="1"/>
      <c r="E122" s="1" t="s">
        <v>47</v>
      </c>
      <c r="F122" s="15" t="s">
        <v>159</v>
      </c>
      <c r="G122" s="16">
        <v>9700</v>
      </c>
      <c r="H122" s="16">
        <v>4250</v>
      </c>
      <c r="I122" s="16">
        <f t="shared" si="3"/>
        <v>41225000</v>
      </c>
      <c r="M122">
        <v>1</v>
      </c>
      <c r="N122" s="2">
        <v>42562</v>
      </c>
      <c r="O122" s="1" t="s">
        <v>158</v>
      </c>
      <c r="P122" s="1"/>
      <c r="Q122" s="1" t="s">
        <v>47</v>
      </c>
      <c r="R122" s="37" t="s">
        <v>159</v>
      </c>
      <c r="S122" s="16">
        <v>9700</v>
      </c>
      <c r="T122" s="16">
        <v>4250</v>
      </c>
      <c r="U122" s="16">
        <f t="shared" si="4"/>
        <v>41225000</v>
      </c>
    </row>
    <row r="123" spans="2:21">
      <c r="B123" s="2">
        <v>42562</v>
      </c>
      <c r="C123" s="1" t="s">
        <v>158</v>
      </c>
      <c r="D123" s="1"/>
      <c r="E123" s="1" t="s">
        <v>47</v>
      </c>
      <c r="F123" s="1" t="s">
        <v>23</v>
      </c>
      <c r="G123" s="16">
        <v>5000</v>
      </c>
      <c r="H123" s="16">
        <v>3690</v>
      </c>
      <c r="I123" s="16">
        <f t="shared" si="3"/>
        <v>18450000</v>
      </c>
      <c r="M123">
        <v>1</v>
      </c>
      <c r="N123" s="2">
        <v>42562</v>
      </c>
      <c r="O123" s="1" t="s">
        <v>158</v>
      </c>
      <c r="P123" s="1"/>
      <c r="Q123" s="1" t="s">
        <v>47</v>
      </c>
      <c r="R123" s="31" t="s">
        <v>23</v>
      </c>
      <c r="S123" s="16">
        <v>5000</v>
      </c>
      <c r="T123" s="16">
        <v>3690</v>
      </c>
      <c r="U123" s="16">
        <f t="shared" si="4"/>
        <v>18450000</v>
      </c>
    </row>
    <row r="124" spans="2:21">
      <c r="B124" s="2">
        <v>42563</v>
      </c>
      <c r="C124" s="1" t="s">
        <v>170</v>
      </c>
      <c r="D124" s="1"/>
      <c r="E124" s="1" t="s">
        <v>47</v>
      </c>
      <c r="F124" s="1" t="s">
        <v>23</v>
      </c>
      <c r="G124" s="16">
        <v>20000</v>
      </c>
      <c r="H124" s="16">
        <v>3690</v>
      </c>
      <c r="I124" s="16">
        <f t="shared" si="3"/>
        <v>73800000</v>
      </c>
      <c r="M124">
        <v>1</v>
      </c>
      <c r="N124" s="2">
        <v>42563</v>
      </c>
      <c r="O124" s="1" t="s">
        <v>170</v>
      </c>
      <c r="P124" s="1"/>
      <c r="Q124" s="1" t="s">
        <v>47</v>
      </c>
      <c r="R124" s="31" t="s">
        <v>23</v>
      </c>
      <c r="S124" s="16">
        <v>20000</v>
      </c>
      <c r="T124" s="16">
        <v>3690</v>
      </c>
      <c r="U124" s="16">
        <f t="shared" si="4"/>
        <v>73800000</v>
      </c>
    </row>
    <row r="125" spans="2:21">
      <c r="B125" s="2">
        <v>42563</v>
      </c>
      <c r="C125" s="1" t="s">
        <v>170</v>
      </c>
      <c r="D125" s="1"/>
      <c r="E125" s="1" t="s">
        <v>47</v>
      </c>
      <c r="F125" s="15" t="s">
        <v>24</v>
      </c>
      <c r="G125" s="16">
        <v>50000</v>
      </c>
      <c r="H125" s="16">
        <v>3730</v>
      </c>
      <c r="I125" s="16">
        <f t="shared" si="3"/>
        <v>186500000</v>
      </c>
      <c r="M125">
        <v>1</v>
      </c>
      <c r="N125" s="2">
        <v>42563</v>
      </c>
      <c r="O125" s="1" t="s">
        <v>170</v>
      </c>
      <c r="P125" s="1"/>
      <c r="Q125" s="1" t="s">
        <v>47</v>
      </c>
      <c r="R125" s="37" t="s">
        <v>24</v>
      </c>
      <c r="S125" s="16">
        <v>50000</v>
      </c>
      <c r="T125" s="16">
        <v>3730</v>
      </c>
      <c r="U125" s="16">
        <f t="shared" si="4"/>
        <v>186500000</v>
      </c>
    </row>
    <row r="126" spans="2:21">
      <c r="B126" s="2">
        <v>42564</v>
      </c>
      <c r="C126" s="1" t="s">
        <v>181</v>
      </c>
      <c r="D126" s="1"/>
      <c r="E126" s="1" t="s">
        <v>47</v>
      </c>
      <c r="F126" s="1" t="s">
        <v>23</v>
      </c>
      <c r="G126" s="16">
        <v>30000</v>
      </c>
      <c r="H126" s="16">
        <v>3880</v>
      </c>
      <c r="I126" s="16">
        <f t="shared" si="3"/>
        <v>116400000</v>
      </c>
      <c r="M126">
        <v>1</v>
      </c>
      <c r="N126" s="2">
        <v>42564</v>
      </c>
      <c r="O126" s="1" t="s">
        <v>181</v>
      </c>
      <c r="P126" s="1"/>
      <c r="Q126" s="1" t="s">
        <v>47</v>
      </c>
      <c r="R126" s="31" t="s">
        <v>23</v>
      </c>
      <c r="S126" s="16">
        <v>30000</v>
      </c>
      <c r="T126" s="16">
        <v>3880</v>
      </c>
      <c r="U126" s="16">
        <f t="shared" si="4"/>
        <v>116400000</v>
      </c>
    </row>
    <row r="127" spans="2:21">
      <c r="B127" s="2">
        <v>42564</v>
      </c>
      <c r="C127" s="1" t="s">
        <v>181</v>
      </c>
      <c r="D127" s="1"/>
      <c r="E127" s="1" t="s">
        <v>47</v>
      </c>
      <c r="F127" s="15" t="s">
        <v>43</v>
      </c>
      <c r="G127" s="16">
        <v>10300</v>
      </c>
      <c r="H127" s="16">
        <v>3480</v>
      </c>
      <c r="I127" s="16">
        <f t="shared" si="3"/>
        <v>35844000</v>
      </c>
      <c r="M127">
        <v>1</v>
      </c>
      <c r="N127" s="2">
        <v>42564</v>
      </c>
      <c r="O127" s="1" t="s">
        <v>181</v>
      </c>
      <c r="P127" s="1"/>
      <c r="Q127" s="1" t="s">
        <v>47</v>
      </c>
      <c r="R127" s="37" t="s">
        <v>43</v>
      </c>
      <c r="S127" s="16">
        <v>10300</v>
      </c>
      <c r="T127" s="16">
        <v>3480</v>
      </c>
      <c r="U127" s="16">
        <f t="shared" si="4"/>
        <v>35844000</v>
      </c>
    </row>
    <row r="128" spans="2:21">
      <c r="B128" s="2">
        <v>42564</v>
      </c>
      <c r="C128" s="1" t="s">
        <v>181</v>
      </c>
      <c r="D128" s="1"/>
      <c r="E128" s="1" t="s">
        <v>47</v>
      </c>
      <c r="F128" s="1" t="s">
        <v>24</v>
      </c>
      <c r="G128" s="16">
        <v>5000</v>
      </c>
      <c r="H128" s="16">
        <v>3830</v>
      </c>
      <c r="I128" s="16">
        <f t="shared" si="3"/>
        <v>19150000</v>
      </c>
      <c r="M128">
        <v>1</v>
      </c>
      <c r="N128" s="2">
        <v>42564</v>
      </c>
      <c r="O128" s="1" t="s">
        <v>181</v>
      </c>
      <c r="P128" s="1"/>
      <c r="Q128" s="1" t="s">
        <v>47</v>
      </c>
      <c r="R128" s="31" t="s">
        <v>24</v>
      </c>
      <c r="S128" s="16">
        <v>5000</v>
      </c>
      <c r="T128" s="16">
        <v>3830</v>
      </c>
      <c r="U128" s="16">
        <f t="shared" si="4"/>
        <v>19150000</v>
      </c>
    </row>
    <row r="129" spans="2:21">
      <c r="B129" s="2">
        <v>42555</v>
      </c>
      <c r="C129" s="1" t="s">
        <v>34</v>
      </c>
      <c r="D129" s="1"/>
      <c r="E129" s="1" t="s">
        <v>19</v>
      </c>
      <c r="F129" s="1" t="s">
        <v>35</v>
      </c>
      <c r="G129" s="5">
        <v>30020</v>
      </c>
      <c r="H129" s="5">
        <v>3796.46</v>
      </c>
      <c r="I129" s="5">
        <f t="shared" si="3"/>
        <v>113969729.2</v>
      </c>
      <c r="M129">
        <v>3</v>
      </c>
      <c r="N129" s="2">
        <v>42555</v>
      </c>
      <c r="O129" s="1" t="s">
        <v>34</v>
      </c>
      <c r="P129" s="1"/>
      <c r="Q129" s="1" t="s">
        <v>19</v>
      </c>
      <c r="R129" s="31" t="s">
        <v>35</v>
      </c>
      <c r="S129" s="5">
        <v>30020</v>
      </c>
      <c r="T129" s="5">
        <v>3796.46</v>
      </c>
      <c r="U129" s="5">
        <f t="shared" si="4"/>
        <v>113969729.2</v>
      </c>
    </row>
    <row r="130" spans="2:21">
      <c r="B130" s="2">
        <v>42557</v>
      </c>
      <c r="C130" s="1" t="s">
        <v>36</v>
      </c>
      <c r="D130" s="1"/>
      <c r="E130" s="1" t="s">
        <v>19</v>
      </c>
      <c r="F130" s="1" t="s">
        <v>37</v>
      </c>
      <c r="G130" s="5">
        <v>10012</v>
      </c>
      <c r="H130" s="5">
        <v>3530.97</v>
      </c>
      <c r="I130" s="5">
        <f t="shared" si="3"/>
        <v>35352071.640000001</v>
      </c>
      <c r="M130">
        <v>3</v>
      </c>
      <c r="N130" s="2">
        <v>42557</v>
      </c>
      <c r="O130" s="1" t="s">
        <v>36</v>
      </c>
      <c r="P130" s="1"/>
      <c r="Q130" s="1" t="s">
        <v>19</v>
      </c>
      <c r="R130" s="31" t="s">
        <v>37</v>
      </c>
      <c r="S130" s="5">
        <v>10012</v>
      </c>
      <c r="T130" s="5">
        <v>3530.97</v>
      </c>
      <c r="U130" s="5">
        <f t="shared" si="4"/>
        <v>35352071.640000001</v>
      </c>
    </row>
    <row r="131" spans="2:21">
      <c r="B131" s="2">
        <v>42557</v>
      </c>
      <c r="C131" s="1" t="s">
        <v>36</v>
      </c>
      <c r="D131" s="1"/>
      <c r="E131" s="1" t="s">
        <v>19</v>
      </c>
      <c r="F131" s="1" t="s">
        <v>35</v>
      </c>
      <c r="G131" s="5">
        <v>25000</v>
      </c>
      <c r="H131" s="5">
        <v>3796.46</v>
      </c>
      <c r="I131" s="5">
        <f t="shared" si="3"/>
        <v>94911500</v>
      </c>
      <c r="M131">
        <v>3</v>
      </c>
      <c r="N131" s="2">
        <v>42557</v>
      </c>
      <c r="O131" s="1" t="s">
        <v>36</v>
      </c>
      <c r="P131" s="1"/>
      <c r="Q131" s="1" t="s">
        <v>19</v>
      </c>
      <c r="R131" s="31" t="s">
        <v>35</v>
      </c>
      <c r="S131" s="5">
        <v>25000</v>
      </c>
      <c r="T131" s="5">
        <v>3796.46</v>
      </c>
      <c r="U131" s="5">
        <f t="shared" si="4"/>
        <v>94911500</v>
      </c>
    </row>
    <row r="132" spans="2:21">
      <c r="B132" s="2">
        <v>42565</v>
      </c>
      <c r="C132" s="15" t="s">
        <v>186</v>
      </c>
      <c r="D132" s="15"/>
      <c r="E132" s="15" t="s">
        <v>19</v>
      </c>
      <c r="F132" s="15" t="s">
        <v>43</v>
      </c>
      <c r="G132" s="16">
        <v>5300</v>
      </c>
      <c r="H132" s="16">
        <v>3530.97</v>
      </c>
      <c r="I132" s="16">
        <f t="shared" si="3"/>
        <v>18714141</v>
      </c>
      <c r="M132">
        <v>3</v>
      </c>
      <c r="N132" s="2">
        <v>42565</v>
      </c>
      <c r="O132" s="15" t="s">
        <v>186</v>
      </c>
      <c r="P132" s="15"/>
      <c r="Q132" s="15" t="s">
        <v>19</v>
      </c>
      <c r="R132" s="37" t="s">
        <v>43</v>
      </c>
      <c r="S132" s="16">
        <v>5300</v>
      </c>
      <c r="T132" s="16">
        <v>3530.97</v>
      </c>
      <c r="U132" s="16">
        <f t="shared" si="4"/>
        <v>18714141</v>
      </c>
    </row>
    <row r="133" spans="2:21">
      <c r="B133" s="2">
        <v>42565</v>
      </c>
      <c r="C133" s="15" t="s">
        <v>186</v>
      </c>
      <c r="D133" s="15"/>
      <c r="E133" s="15" t="s">
        <v>19</v>
      </c>
      <c r="F133" s="1" t="s">
        <v>35</v>
      </c>
      <c r="G133" s="16">
        <v>11400</v>
      </c>
      <c r="H133" s="16">
        <v>3796.46</v>
      </c>
      <c r="I133" s="16">
        <f t="shared" si="3"/>
        <v>43279644</v>
      </c>
      <c r="M133">
        <v>3</v>
      </c>
      <c r="N133" s="2">
        <v>42565</v>
      </c>
      <c r="O133" s="15" t="s">
        <v>186</v>
      </c>
      <c r="P133" s="15"/>
      <c r="Q133" s="15" t="s">
        <v>19</v>
      </c>
      <c r="R133" s="31" t="s">
        <v>35</v>
      </c>
      <c r="S133" s="16">
        <v>11400</v>
      </c>
      <c r="T133" s="16">
        <v>3796.46</v>
      </c>
      <c r="U133" s="16">
        <f t="shared" si="4"/>
        <v>43279644</v>
      </c>
    </row>
    <row r="134" spans="2:21">
      <c r="B134" s="2">
        <v>42566</v>
      </c>
      <c r="C134" s="2" t="s">
        <v>189</v>
      </c>
      <c r="D134" s="2"/>
      <c r="E134" s="2" t="s">
        <v>19</v>
      </c>
      <c r="F134" s="2" t="s">
        <v>35</v>
      </c>
      <c r="G134" s="16">
        <v>24020</v>
      </c>
      <c r="H134" s="16">
        <v>3796.46</v>
      </c>
      <c r="I134" s="16">
        <f t="shared" si="3"/>
        <v>91190969.200000003</v>
      </c>
      <c r="M134">
        <v>3</v>
      </c>
      <c r="N134" s="2">
        <v>42566</v>
      </c>
      <c r="O134" s="2" t="s">
        <v>189</v>
      </c>
      <c r="P134" s="2"/>
      <c r="Q134" s="2" t="s">
        <v>19</v>
      </c>
      <c r="R134" s="38" t="s">
        <v>35</v>
      </c>
      <c r="S134" s="16">
        <v>24020</v>
      </c>
      <c r="T134" s="16">
        <v>3796.46</v>
      </c>
      <c r="U134" s="16">
        <f t="shared" si="4"/>
        <v>91190969.200000003</v>
      </c>
    </row>
    <row r="135" spans="2:21">
      <c r="B135" s="2">
        <v>42572</v>
      </c>
      <c r="C135" s="2" t="s">
        <v>283</v>
      </c>
      <c r="D135" s="2"/>
      <c r="E135" s="2" t="s">
        <v>19</v>
      </c>
      <c r="F135" s="2" t="s">
        <v>37</v>
      </c>
      <c r="G135" s="16">
        <v>15069</v>
      </c>
      <c r="H135" s="16">
        <v>3530.97</v>
      </c>
      <c r="I135" s="16">
        <f t="shared" si="3"/>
        <v>53208186.93</v>
      </c>
      <c r="M135">
        <v>3</v>
      </c>
      <c r="N135" s="2">
        <v>42572</v>
      </c>
      <c r="O135" s="2" t="s">
        <v>283</v>
      </c>
      <c r="P135" s="2"/>
      <c r="Q135" s="2" t="s">
        <v>19</v>
      </c>
      <c r="R135" s="38" t="s">
        <v>37</v>
      </c>
      <c r="S135" s="16">
        <v>15069</v>
      </c>
      <c r="T135" s="16">
        <v>3530.97</v>
      </c>
      <c r="U135" s="16">
        <f t="shared" si="4"/>
        <v>53208186.93</v>
      </c>
    </row>
    <row r="136" spans="2:21">
      <c r="B136" s="2">
        <v>42572</v>
      </c>
      <c r="C136" s="2" t="s">
        <v>283</v>
      </c>
      <c r="D136" s="2"/>
      <c r="E136" s="2" t="s">
        <v>19</v>
      </c>
      <c r="F136" s="2" t="s">
        <v>35</v>
      </c>
      <c r="G136" s="16">
        <v>15000</v>
      </c>
      <c r="H136" s="16">
        <v>3796.46</v>
      </c>
      <c r="I136" s="16">
        <f t="shared" si="3"/>
        <v>56946900</v>
      </c>
      <c r="M136">
        <v>3</v>
      </c>
      <c r="N136" s="2">
        <v>42572</v>
      </c>
      <c r="O136" s="2" t="s">
        <v>283</v>
      </c>
      <c r="P136" s="2"/>
      <c r="Q136" s="2" t="s">
        <v>19</v>
      </c>
      <c r="R136" s="38" t="s">
        <v>35</v>
      </c>
      <c r="S136" s="16">
        <v>15000</v>
      </c>
      <c r="T136" s="16">
        <v>3796.46</v>
      </c>
      <c r="U136" s="16">
        <f t="shared" si="4"/>
        <v>56946900</v>
      </c>
    </row>
    <row r="137" spans="2:21">
      <c r="S137" s="21">
        <f>SUM(S82:S136)</f>
        <v>3384621</v>
      </c>
      <c r="T137" s="21"/>
      <c r="U137" s="21">
        <f>SUM(U82:U136)</f>
        <v>12064389641.970001</v>
      </c>
    </row>
  </sheetData>
  <sortState ref="B82:I136">
    <sortCondition ref="C82:C136"/>
  </sortState>
  <mergeCells count="1">
    <mergeCell ref="G8:H8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5:Y57"/>
  <sheetViews>
    <sheetView topLeftCell="L16" workbookViewId="0">
      <selection activeCell="Z19" sqref="Z19:AB22"/>
    </sheetView>
  </sheetViews>
  <sheetFormatPr baseColWidth="10" defaultRowHeight="15"/>
  <cols>
    <col min="3" max="3" width="9" bestFit="1" customWidth="1"/>
    <col min="4" max="5" width="10.42578125" bestFit="1" customWidth="1"/>
    <col min="6" max="6" width="15" bestFit="1" customWidth="1"/>
    <col min="7" max="7" width="14.85546875" bestFit="1" customWidth="1"/>
    <col min="8" max="8" width="8.5703125" bestFit="1" customWidth="1"/>
    <col min="9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5" bestFit="1" customWidth="1"/>
    <col min="18" max="18" width="14.8554687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7.7109375" bestFit="1" customWidth="1"/>
    <col min="23" max="23" width="11.5703125" bestFit="1" customWidth="1"/>
    <col min="24" max="24" width="14.85546875" bestFit="1" customWidth="1"/>
    <col min="25" max="25" width="11.5703125" bestFit="1" customWidth="1"/>
  </cols>
  <sheetData>
    <row r="5" spans="2:25" ht="18.75">
      <c r="C5" s="72" t="s">
        <v>17</v>
      </c>
      <c r="D5" s="72"/>
      <c r="E5" s="72"/>
      <c r="F5" s="72"/>
      <c r="G5" s="72"/>
      <c r="H5" s="72"/>
      <c r="I5" s="72"/>
      <c r="J5" s="72"/>
    </row>
    <row r="7" spans="2:25">
      <c r="C7" s="27" t="s">
        <v>1</v>
      </c>
      <c r="D7" s="27" t="s">
        <v>2</v>
      </c>
      <c r="E7" s="27" t="s">
        <v>3</v>
      </c>
      <c r="F7" s="27" t="s">
        <v>4</v>
      </c>
      <c r="G7" s="27" t="s">
        <v>5</v>
      </c>
      <c r="H7" s="27" t="s">
        <v>6</v>
      </c>
      <c r="I7" s="27" t="s">
        <v>7</v>
      </c>
      <c r="J7" s="27" t="s">
        <v>8</v>
      </c>
      <c r="N7" s="27" t="s">
        <v>1</v>
      </c>
      <c r="O7" s="27" t="s">
        <v>2</v>
      </c>
      <c r="P7" s="27" t="s">
        <v>3</v>
      </c>
      <c r="Q7" s="27" t="s">
        <v>4</v>
      </c>
      <c r="R7" s="27" t="s">
        <v>5</v>
      </c>
      <c r="S7" s="27" t="s">
        <v>512</v>
      </c>
      <c r="T7" s="27" t="s">
        <v>6</v>
      </c>
      <c r="U7" s="27" t="s">
        <v>513</v>
      </c>
      <c r="V7" s="27" t="s">
        <v>7</v>
      </c>
      <c r="W7" s="27" t="s">
        <v>8</v>
      </c>
      <c r="X7" s="33" t="s">
        <v>515</v>
      </c>
      <c r="Y7" s="33" t="s">
        <v>514</v>
      </c>
    </row>
    <row r="8" spans="2:25">
      <c r="B8">
        <v>1</v>
      </c>
      <c r="C8" s="6">
        <v>42556</v>
      </c>
      <c r="D8" s="3" t="s">
        <v>52</v>
      </c>
      <c r="E8" s="3" t="s">
        <v>53</v>
      </c>
      <c r="F8" s="7" t="s">
        <v>17</v>
      </c>
      <c r="G8" s="30" t="s">
        <v>14</v>
      </c>
      <c r="H8" s="18">
        <v>11500</v>
      </c>
      <c r="I8" s="18">
        <v>3650</v>
      </c>
      <c r="J8" s="18">
        <f t="shared" ref="J8:J26" si="0">H8*I8</f>
        <v>41975000</v>
      </c>
      <c r="N8" s="6">
        <v>42556</v>
      </c>
      <c r="O8" s="3" t="s">
        <v>52</v>
      </c>
      <c r="P8" s="3" t="s">
        <v>53</v>
      </c>
      <c r="Q8" s="7" t="s">
        <v>17</v>
      </c>
      <c r="R8" s="30" t="s">
        <v>14</v>
      </c>
      <c r="S8" s="30">
        <v>1</v>
      </c>
      <c r="T8" s="18">
        <v>11500</v>
      </c>
      <c r="U8" s="18"/>
      <c r="V8" s="18">
        <v>3650</v>
      </c>
      <c r="W8" s="18">
        <f t="shared" ref="W8:W26" si="1">T8*V8</f>
        <v>41975000</v>
      </c>
      <c r="X8" s="1"/>
      <c r="Y8" s="1"/>
    </row>
    <row r="9" spans="2:25">
      <c r="B9">
        <v>1</v>
      </c>
      <c r="C9" s="6">
        <v>42556</v>
      </c>
      <c r="D9" s="3" t="s">
        <v>54</v>
      </c>
      <c r="E9" s="3" t="s">
        <v>55</v>
      </c>
      <c r="F9" s="7" t="s">
        <v>17</v>
      </c>
      <c r="G9" s="30" t="s">
        <v>14</v>
      </c>
      <c r="H9" s="18">
        <v>5200</v>
      </c>
      <c r="I9" s="18">
        <v>3650</v>
      </c>
      <c r="J9" s="18">
        <f t="shared" si="0"/>
        <v>18980000</v>
      </c>
      <c r="N9" s="6">
        <v>42556</v>
      </c>
      <c r="O9" s="3" t="s">
        <v>54</v>
      </c>
      <c r="P9" s="3" t="s">
        <v>55</v>
      </c>
      <c r="Q9" s="7" t="s">
        <v>17</v>
      </c>
      <c r="R9" s="30" t="s">
        <v>14</v>
      </c>
      <c r="S9" s="30">
        <v>1</v>
      </c>
      <c r="T9" s="18">
        <v>5200</v>
      </c>
      <c r="U9" s="18"/>
      <c r="V9" s="18">
        <v>3650</v>
      </c>
      <c r="W9" s="18">
        <f t="shared" si="1"/>
        <v>18980000</v>
      </c>
      <c r="X9" s="1"/>
      <c r="Y9" s="1"/>
    </row>
    <row r="10" spans="2:25">
      <c r="B10">
        <v>1</v>
      </c>
      <c r="C10" s="2">
        <v>42562</v>
      </c>
      <c r="D10" s="1" t="s">
        <v>166</v>
      </c>
      <c r="E10" s="1" t="s">
        <v>167</v>
      </c>
      <c r="F10" s="1" t="s">
        <v>17</v>
      </c>
      <c r="G10" s="31" t="s">
        <v>14</v>
      </c>
      <c r="H10" s="18">
        <v>5200</v>
      </c>
      <c r="I10" s="18">
        <v>3650</v>
      </c>
      <c r="J10" s="18">
        <f t="shared" si="0"/>
        <v>18980000</v>
      </c>
      <c r="N10" s="2">
        <v>42562</v>
      </c>
      <c r="O10" s="1" t="s">
        <v>166</v>
      </c>
      <c r="P10" s="1" t="s">
        <v>167</v>
      </c>
      <c r="Q10" s="1" t="s">
        <v>17</v>
      </c>
      <c r="R10" s="31" t="s">
        <v>14</v>
      </c>
      <c r="S10" s="31">
        <v>1</v>
      </c>
      <c r="T10" s="18">
        <v>5200</v>
      </c>
      <c r="U10" s="18"/>
      <c r="V10" s="18">
        <v>3650</v>
      </c>
      <c r="W10" s="18">
        <f t="shared" si="1"/>
        <v>18980000</v>
      </c>
      <c r="X10" s="1"/>
      <c r="Y10" s="1"/>
    </row>
    <row r="11" spans="2:25">
      <c r="B11">
        <v>1</v>
      </c>
      <c r="C11" s="2">
        <v>42562</v>
      </c>
      <c r="D11" s="1" t="s">
        <v>168</v>
      </c>
      <c r="E11" s="1" t="s">
        <v>169</v>
      </c>
      <c r="F11" s="1" t="s">
        <v>17</v>
      </c>
      <c r="G11" s="31" t="s">
        <v>14</v>
      </c>
      <c r="H11" s="18">
        <v>11500</v>
      </c>
      <c r="I11" s="18">
        <v>3650</v>
      </c>
      <c r="J11" s="18">
        <f t="shared" si="0"/>
        <v>41975000</v>
      </c>
      <c r="N11" s="2">
        <v>42562</v>
      </c>
      <c r="O11" s="1" t="s">
        <v>168</v>
      </c>
      <c r="P11" s="1" t="s">
        <v>169</v>
      </c>
      <c r="Q11" s="1" t="s">
        <v>17</v>
      </c>
      <c r="R11" s="31" t="s">
        <v>14</v>
      </c>
      <c r="S11" s="31">
        <v>1</v>
      </c>
      <c r="T11" s="18">
        <v>11500</v>
      </c>
      <c r="U11" s="18"/>
      <c r="V11" s="18">
        <v>3650</v>
      </c>
      <c r="W11" s="18">
        <f t="shared" si="1"/>
        <v>41975000</v>
      </c>
      <c r="X11" s="1"/>
      <c r="Y11" s="1"/>
    </row>
    <row r="12" spans="2:25">
      <c r="B12">
        <v>1</v>
      </c>
      <c r="C12" s="2">
        <v>42565</v>
      </c>
      <c r="D12" s="1" t="s">
        <v>187</v>
      </c>
      <c r="E12" s="1" t="s">
        <v>188</v>
      </c>
      <c r="F12" s="1" t="s">
        <v>17</v>
      </c>
      <c r="G12" s="31" t="s">
        <v>27</v>
      </c>
      <c r="H12" s="18">
        <v>11400</v>
      </c>
      <c r="I12" s="18">
        <v>3695</v>
      </c>
      <c r="J12" s="18">
        <f t="shared" si="0"/>
        <v>42123000</v>
      </c>
      <c r="N12" s="2">
        <v>42572</v>
      </c>
      <c r="O12" s="1" t="s">
        <v>308</v>
      </c>
      <c r="P12" s="1" t="s">
        <v>309</v>
      </c>
      <c r="Q12" s="1" t="s">
        <v>17</v>
      </c>
      <c r="R12" s="31" t="s">
        <v>14</v>
      </c>
      <c r="S12" s="31">
        <v>1</v>
      </c>
      <c r="T12" s="18">
        <v>6200</v>
      </c>
      <c r="U12" s="18"/>
      <c r="V12" s="18">
        <v>4010</v>
      </c>
      <c r="W12" s="18">
        <f t="shared" si="1"/>
        <v>24862000</v>
      </c>
      <c r="X12" s="1"/>
      <c r="Y12" s="1"/>
    </row>
    <row r="13" spans="2:25">
      <c r="B13">
        <v>1</v>
      </c>
      <c r="C13" s="2">
        <v>42565</v>
      </c>
      <c r="D13" s="1" t="s">
        <v>187</v>
      </c>
      <c r="E13" s="1" t="s">
        <v>188</v>
      </c>
      <c r="F13" s="1" t="s">
        <v>17</v>
      </c>
      <c r="G13" s="31" t="s">
        <v>16</v>
      </c>
      <c r="H13" s="18">
        <v>5300</v>
      </c>
      <c r="I13" s="18">
        <v>3590</v>
      </c>
      <c r="J13" s="18">
        <f t="shared" si="0"/>
        <v>19027000</v>
      </c>
      <c r="N13" s="2">
        <v>42572</v>
      </c>
      <c r="O13" s="1" t="s">
        <v>310</v>
      </c>
      <c r="P13" s="1" t="s">
        <v>311</v>
      </c>
      <c r="Q13" s="1" t="s">
        <v>17</v>
      </c>
      <c r="R13" s="31" t="s">
        <v>14</v>
      </c>
      <c r="S13" s="31">
        <v>1</v>
      </c>
      <c r="T13" s="18">
        <v>5300</v>
      </c>
      <c r="U13" s="18"/>
      <c r="V13" s="18">
        <v>4010</v>
      </c>
      <c r="W13" s="18">
        <f t="shared" si="1"/>
        <v>21253000</v>
      </c>
      <c r="X13" s="1"/>
      <c r="Y13" s="1"/>
    </row>
    <row r="14" spans="2:25">
      <c r="B14">
        <v>1</v>
      </c>
      <c r="C14" s="2">
        <v>42572</v>
      </c>
      <c r="D14" s="1" t="s">
        <v>308</v>
      </c>
      <c r="E14" s="1" t="s">
        <v>309</v>
      </c>
      <c r="F14" s="1" t="s">
        <v>17</v>
      </c>
      <c r="G14" s="31" t="s">
        <v>14</v>
      </c>
      <c r="H14" s="18">
        <v>6200</v>
      </c>
      <c r="I14" s="18">
        <v>4010</v>
      </c>
      <c r="J14" s="18">
        <f t="shared" si="0"/>
        <v>24862000</v>
      </c>
      <c r="N14" s="2">
        <v>42572</v>
      </c>
      <c r="O14" s="1" t="s">
        <v>314</v>
      </c>
      <c r="P14" s="1" t="s">
        <v>315</v>
      </c>
      <c r="Q14" s="1" t="s">
        <v>17</v>
      </c>
      <c r="R14" s="31" t="s">
        <v>14</v>
      </c>
      <c r="S14" s="31">
        <v>1</v>
      </c>
      <c r="T14" s="18">
        <v>5200</v>
      </c>
      <c r="U14" s="18"/>
      <c r="V14" s="18">
        <v>4010</v>
      </c>
      <c r="W14" s="18">
        <f t="shared" si="1"/>
        <v>20852000</v>
      </c>
      <c r="X14" s="1"/>
      <c r="Y14" s="1"/>
    </row>
    <row r="15" spans="2:25">
      <c r="B15">
        <v>1</v>
      </c>
      <c r="C15" s="2">
        <v>42572</v>
      </c>
      <c r="D15" s="1" t="s">
        <v>310</v>
      </c>
      <c r="E15" s="1" t="s">
        <v>311</v>
      </c>
      <c r="F15" s="1" t="s">
        <v>17</v>
      </c>
      <c r="G15" s="31" t="s">
        <v>14</v>
      </c>
      <c r="H15" s="18">
        <v>5300</v>
      </c>
      <c r="I15" s="18">
        <v>4010</v>
      </c>
      <c r="J15" s="18">
        <f t="shared" si="0"/>
        <v>21253000</v>
      </c>
      <c r="N15" s="2">
        <v>42576</v>
      </c>
      <c r="O15" s="1" t="s">
        <v>394</v>
      </c>
      <c r="P15" s="1" t="s">
        <v>395</v>
      </c>
      <c r="Q15" s="1" t="s">
        <v>17</v>
      </c>
      <c r="R15" s="31" t="s">
        <v>230</v>
      </c>
      <c r="S15" s="31">
        <v>1</v>
      </c>
      <c r="T15" s="18">
        <v>6200</v>
      </c>
      <c r="U15" s="18"/>
      <c r="V15" s="18">
        <v>4010</v>
      </c>
      <c r="W15" s="18">
        <f t="shared" si="1"/>
        <v>24862000</v>
      </c>
      <c r="X15" s="1"/>
      <c r="Y15" s="1"/>
    </row>
    <row r="16" spans="2:25">
      <c r="B16">
        <v>1</v>
      </c>
      <c r="C16" s="2">
        <v>42572</v>
      </c>
      <c r="D16" s="1" t="s">
        <v>314</v>
      </c>
      <c r="E16" s="1" t="s">
        <v>315</v>
      </c>
      <c r="F16" s="1" t="s">
        <v>17</v>
      </c>
      <c r="G16" s="31" t="s">
        <v>14</v>
      </c>
      <c r="H16" s="18">
        <v>5200</v>
      </c>
      <c r="I16" s="18">
        <v>4010</v>
      </c>
      <c r="J16" s="18">
        <f t="shared" si="0"/>
        <v>20852000</v>
      </c>
      <c r="N16" s="2">
        <v>42576</v>
      </c>
      <c r="O16" s="1" t="s">
        <v>396</v>
      </c>
      <c r="P16" s="1" t="s">
        <v>397</v>
      </c>
      <c r="Q16" s="1" t="s">
        <v>17</v>
      </c>
      <c r="R16" s="31" t="s">
        <v>230</v>
      </c>
      <c r="S16" s="31">
        <v>1</v>
      </c>
      <c r="T16" s="18">
        <v>5300</v>
      </c>
      <c r="U16" s="18"/>
      <c r="V16" s="18">
        <v>4010</v>
      </c>
      <c r="W16" s="18">
        <f t="shared" si="1"/>
        <v>21253000</v>
      </c>
      <c r="X16" s="1"/>
      <c r="Y16" s="1"/>
    </row>
    <row r="17" spans="2:25">
      <c r="B17">
        <v>1</v>
      </c>
      <c r="C17" s="2">
        <v>42576</v>
      </c>
      <c r="D17" s="1" t="s">
        <v>394</v>
      </c>
      <c r="E17" s="1" t="s">
        <v>395</v>
      </c>
      <c r="F17" s="1" t="s">
        <v>17</v>
      </c>
      <c r="G17" s="31" t="s">
        <v>230</v>
      </c>
      <c r="H17" s="18">
        <v>6200</v>
      </c>
      <c r="I17" s="18">
        <v>4010</v>
      </c>
      <c r="J17" s="18">
        <f t="shared" si="0"/>
        <v>24862000</v>
      </c>
      <c r="N17" s="2">
        <v>42578</v>
      </c>
      <c r="O17" s="1" t="s">
        <v>416</v>
      </c>
      <c r="P17" s="1" t="s">
        <v>417</v>
      </c>
      <c r="Q17" s="1" t="s">
        <v>17</v>
      </c>
      <c r="R17" s="31" t="s">
        <v>14</v>
      </c>
      <c r="S17" s="31">
        <v>1</v>
      </c>
      <c r="T17" s="18">
        <v>11500</v>
      </c>
      <c r="U17" s="18"/>
      <c r="V17" s="18">
        <v>4010</v>
      </c>
      <c r="W17" s="18">
        <f t="shared" si="1"/>
        <v>46115000</v>
      </c>
      <c r="X17" s="1"/>
      <c r="Y17" s="1"/>
    </row>
    <row r="18" spans="2:25">
      <c r="B18">
        <v>1</v>
      </c>
      <c r="C18" s="2">
        <v>42576</v>
      </c>
      <c r="D18" s="1" t="s">
        <v>396</v>
      </c>
      <c r="E18" s="1" t="s">
        <v>397</v>
      </c>
      <c r="F18" s="1" t="s">
        <v>17</v>
      </c>
      <c r="G18" s="31" t="s">
        <v>230</v>
      </c>
      <c r="H18" s="18">
        <v>5300</v>
      </c>
      <c r="I18" s="18">
        <v>4010</v>
      </c>
      <c r="J18" s="18">
        <f t="shared" si="0"/>
        <v>21253000</v>
      </c>
      <c r="N18" s="2">
        <v>42580</v>
      </c>
      <c r="O18" s="1" t="s">
        <v>442</v>
      </c>
      <c r="P18" s="1" t="s">
        <v>443</v>
      </c>
      <c r="Q18" s="1" t="s">
        <v>17</v>
      </c>
      <c r="R18" s="31" t="s">
        <v>14</v>
      </c>
      <c r="S18" s="31">
        <v>1</v>
      </c>
      <c r="T18" s="18">
        <v>7200</v>
      </c>
      <c r="U18" s="18"/>
      <c r="V18" s="18">
        <v>4010</v>
      </c>
      <c r="W18" s="18">
        <f t="shared" si="1"/>
        <v>28872000</v>
      </c>
      <c r="X18" s="1"/>
      <c r="Y18" s="1"/>
    </row>
    <row r="19" spans="2:25">
      <c r="B19">
        <v>1</v>
      </c>
      <c r="C19" s="2">
        <v>42576</v>
      </c>
      <c r="D19" s="1" t="s">
        <v>396</v>
      </c>
      <c r="E19" s="1" t="s">
        <v>397</v>
      </c>
      <c r="F19" s="1" t="s">
        <v>17</v>
      </c>
      <c r="G19" s="31" t="s">
        <v>76</v>
      </c>
      <c r="H19" s="18">
        <v>5200</v>
      </c>
      <c r="I19" s="18">
        <v>4665</v>
      </c>
      <c r="J19" s="18">
        <f t="shared" si="0"/>
        <v>24258000</v>
      </c>
      <c r="N19" s="2">
        <v>42580</v>
      </c>
      <c r="O19" s="1" t="s">
        <v>450</v>
      </c>
      <c r="P19" s="1" t="s">
        <v>451</v>
      </c>
      <c r="Q19" s="1" t="s">
        <v>17</v>
      </c>
      <c r="R19" s="31" t="s">
        <v>14</v>
      </c>
      <c r="S19" s="31">
        <v>1</v>
      </c>
      <c r="T19" s="18">
        <v>5000</v>
      </c>
      <c r="U19" s="18">
        <f>SUM(T8:T19)</f>
        <v>85300</v>
      </c>
      <c r="V19" s="18">
        <v>4010</v>
      </c>
      <c r="W19" s="18">
        <f t="shared" si="1"/>
        <v>20050000</v>
      </c>
      <c r="X19" s="1" t="str">
        <f>R19</f>
        <v>Nafta Unica 90</v>
      </c>
      <c r="Y19" s="32">
        <f>SUM(W8:W19)</f>
        <v>330029000</v>
      </c>
    </row>
    <row r="20" spans="2:25">
      <c r="B20">
        <v>1</v>
      </c>
      <c r="C20" s="2">
        <v>42578</v>
      </c>
      <c r="D20" s="1" t="s">
        <v>416</v>
      </c>
      <c r="E20" s="1" t="s">
        <v>417</v>
      </c>
      <c r="F20" s="1" t="s">
        <v>17</v>
      </c>
      <c r="G20" s="31" t="s">
        <v>14</v>
      </c>
      <c r="H20" s="18">
        <v>11500</v>
      </c>
      <c r="I20" s="18">
        <v>4010</v>
      </c>
      <c r="J20" s="18">
        <f t="shared" si="0"/>
        <v>46115000</v>
      </c>
      <c r="N20" s="2">
        <v>42565</v>
      </c>
      <c r="O20" s="1" t="s">
        <v>187</v>
      </c>
      <c r="P20" s="1" t="s">
        <v>188</v>
      </c>
      <c r="Q20" s="1" t="s">
        <v>17</v>
      </c>
      <c r="R20" s="31" t="s">
        <v>27</v>
      </c>
      <c r="S20" s="31">
        <v>2</v>
      </c>
      <c r="T20" s="18">
        <v>11400</v>
      </c>
      <c r="U20" s="18"/>
      <c r="V20" s="18">
        <v>3695</v>
      </c>
      <c r="W20" s="18">
        <f t="shared" si="1"/>
        <v>42123000</v>
      </c>
      <c r="X20" s="1"/>
      <c r="Y20" s="1"/>
    </row>
    <row r="21" spans="2:25">
      <c r="B21">
        <v>1</v>
      </c>
      <c r="C21" s="2">
        <v>42578</v>
      </c>
      <c r="D21" s="1" t="s">
        <v>418</v>
      </c>
      <c r="E21" s="1" t="s">
        <v>419</v>
      </c>
      <c r="F21" s="1" t="s">
        <v>17</v>
      </c>
      <c r="G21" s="31" t="s">
        <v>27</v>
      </c>
      <c r="H21" s="18">
        <v>5200</v>
      </c>
      <c r="I21" s="18">
        <v>3695</v>
      </c>
      <c r="J21" s="18">
        <f t="shared" si="0"/>
        <v>19214000</v>
      </c>
      <c r="N21" s="2">
        <v>42578</v>
      </c>
      <c r="O21" s="1" t="s">
        <v>418</v>
      </c>
      <c r="P21" s="1" t="s">
        <v>419</v>
      </c>
      <c r="Q21" s="1" t="s">
        <v>17</v>
      </c>
      <c r="R21" s="31" t="s">
        <v>27</v>
      </c>
      <c r="S21" s="31">
        <v>2</v>
      </c>
      <c r="T21" s="18">
        <v>5200</v>
      </c>
      <c r="U21" s="18"/>
      <c r="V21" s="18">
        <v>3695</v>
      </c>
      <c r="W21" s="18">
        <f t="shared" si="1"/>
        <v>19214000</v>
      </c>
      <c r="X21" s="1"/>
      <c r="Y21" s="1"/>
    </row>
    <row r="22" spans="2:25">
      <c r="B22">
        <v>1</v>
      </c>
      <c r="C22" s="2">
        <v>42580</v>
      </c>
      <c r="D22" s="1" t="s">
        <v>436</v>
      </c>
      <c r="E22" s="1" t="s">
        <v>437</v>
      </c>
      <c r="F22" s="1" t="s">
        <v>17</v>
      </c>
      <c r="G22" s="31" t="s">
        <v>27</v>
      </c>
      <c r="H22" s="18">
        <v>10500</v>
      </c>
      <c r="I22" s="18">
        <v>3695</v>
      </c>
      <c r="J22" s="18">
        <f t="shared" si="0"/>
        <v>38797500</v>
      </c>
      <c r="N22" s="2">
        <v>42580</v>
      </c>
      <c r="O22" s="1" t="s">
        <v>436</v>
      </c>
      <c r="P22" s="1" t="s">
        <v>437</v>
      </c>
      <c r="Q22" s="1" t="s">
        <v>17</v>
      </c>
      <c r="R22" s="31" t="s">
        <v>27</v>
      </c>
      <c r="S22" s="31">
        <v>2</v>
      </c>
      <c r="T22" s="18">
        <v>10500</v>
      </c>
      <c r="U22" s="18">
        <f>T22+T21+T20</f>
        <v>27100</v>
      </c>
      <c r="V22" s="18">
        <v>3695</v>
      </c>
      <c r="W22" s="18">
        <f t="shared" si="1"/>
        <v>38797500</v>
      </c>
      <c r="X22" s="1" t="str">
        <f>R22</f>
        <v>Diesel comun Tipo III</v>
      </c>
      <c r="Y22" s="32">
        <f>W22+W21+W20</f>
        <v>100134500</v>
      </c>
    </row>
    <row r="23" spans="2:25">
      <c r="B23">
        <v>1</v>
      </c>
      <c r="C23" s="2">
        <v>42580</v>
      </c>
      <c r="D23" s="1" t="s">
        <v>436</v>
      </c>
      <c r="E23" s="1" t="s">
        <v>437</v>
      </c>
      <c r="F23" s="1" t="s">
        <v>17</v>
      </c>
      <c r="G23" s="31" t="s">
        <v>16</v>
      </c>
      <c r="H23" s="18">
        <v>6200</v>
      </c>
      <c r="I23" s="18">
        <v>3490</v>
      </c>
      <c r="J23" s="18">
        <f t="shared" si="0"/>
        <v>21638000</v>
      </c>
      <c r="N23" s="2">
        <v>42565</v>
      </c>
      <c r="O23" s="1" t="s">
        <v>187</v>
      </c>
      <c r="P23" s="1" t="s">
        <v>188</v>
      </c>
      <c r="Q23" s="1" t="s">
        <v>17</v>
      </c>
      <c r="R23" s="31" t="s">
        <v>16</v>
      </c>
      <c r="S23" s="31">
        <v>3</v>
      </c>
      <c r="T23" s="18">
        <v>5300</v>
      </c>
      <c r="U23" s="18"/>
      <c r="V23" s="18">
        <v>3590</v>
      </c>
      <c r="W23" s="18">
        <f t="shared" si="1"/>
        <v>19027000</v>
      </c>
      <c r="X23" s="1"/>
      <c r="Y23" s="1"/>
    </row>
    <row r="24" spans="2:25">
      <c r="B24">
        <v>1</v>
      </c>
      <c r="C24" s="2">
        <v>42580</v>
      </c>
      <c r="D24" s="1" t="s">
        <v>440</v>
      </c>
      <c r="E24" s="1" t="s">
        <v>441</v>
      </c>
      <c r="F24" s="1" t="s">
        <v>17</v>
      </c>
      <c r="G24" s="31" t="s">
        <v>16</v>
      </c>
      <c r="H24" s="18">
        <v>4500</v>
      </c>
      <c r="I24" s="18">
        <v>3490</v>
      </c>
      <c r="J24" s="18">
        <f t="shared" si="0"/>
        <v>15705000</v>
      </c>
      <c r="N24" s="2">
        <v>42580</v>
      </c>
      <c r="O24" s="1" t="s">
        <v>436</v>
      </c>
      <c r="P24" s="1" t="s">
        <v>437</v>
      </c>
      <c r="Q24" s="1" t="s">
        <v>17</v>
      </c>
      <c r="R24" s="31" t="s">
        <v>16</v>
      </c>
      <c r="S24" s="31">
        <v>3</v>
      </c>
      <c r="T24" s="18">
        <v>6200</v>
      </c>
      <c r="U24" s="18"/>
      <c r="V24" s="18">
        <v>3490</v>
      </c>
      <c r="W24" s="18">
        <f t="shared" si="1"/>
        <v>21638000</v>
      </c>
      <c r="X24" s="1"/>
      <c r="Y24" s="1"/>
    </row>
    <row r="25" spans="2:25">
      <c r="B25">
        <v>1</v>
      </c>
      <c r="C25" s="2">
        <v>42580</v>
      </c>
      <c r="D25" s="1" t="s">
        <v>442</v>
      </c>
      <c r="E25" s="1" t="s">
        <v>443</v>
      </c>
      <c r="F25" s="1" t="s">
        <v>17</v>
      </c>
      <c r="G25" s="31" t="s">
        <v>14</v>
      </c>
      <c r="H25" s="18">
        <v>7200</v>
      </c>
      <c r="I25" s="18">
        <v>4010</v>
      </c>
      <c r="J25" s="18">
        <f t="shared" si="0"/>
        <v>28872000</v>
      </c>
      <c r="N25" s="2">
        <v>42580</v>
      </c>
      <c r="O25" s="1" t="s">
        <v>440</v>
      </c>
      <c r="P25" s="1" t="s">
        <v>441</v>
      </c>
      <c r="Q25" s="1" t="s">
        <v>17</v>
      </c>
      <c r="R25" s="31" t="s">
        <v>16</v>
      </c>
      <c r="S25" s="31">
        <v>3</v>
      </c>
      <c r="T25" s="18">
        <v>4500</v>
      </c>
      <c r="U25" s="18">
        <f>T25+T24+T23</f>
        <v>16000</v>
      </c>
      <c r="V25" s="18">
        <v>3490</v>
      </c>
      <c r="W25" s="18">
        <f t="shared" si="1"/>
        <v>15705000</v>
      </c>
      <c r="X25" s="1" t="str">
        <f>R25</f>
        <v>Nafta Eco Sol 85</v>
      </c>
      <c r="Y25" s="32">
        <f>W25+W24+W23</f>
        <v>56370000</v>
      </c>
    </row>
    <row r="26" spans="2:25">
      <c r="B26">
        <v>1</v>
      </c>
      <c r="C26" s="2">
        <v>42580</v>
      </c>
      <c r="D26" s="1" t="s">
        <v>450</v>
      </c>
      <c r="E26" s="1" t="s">
        <v>451</v>
      </c>
      <c r="F26" s="1" t="s">
        <v>17</v>
      </c>
      <c r="G26" s="31" t="s">
        <v>14</v>
      </c>
      <c r="H26" s="18">
        <v>5000</v>
      </c>
      <c r="I26" s="18">
        <v>4010</v>
      </c>
      <c r="J26" s="18">
        <f t="shared" si="0"/>
        <v>20050000</v>
      </c>
      <c r="N26" s="2">
        <v>42576</v>
      </c>
      <c r="O26" s="1" t="s">
        <v>396</v>
      </c>
      <c r="P26" s="1" t="s">
        <v>397</v>
      </c>
      <c r="Q26" s="1" t="s">
        <v>17</v>
      </c>
      <c r="R26" s="31" t="s">
        <v>76</v>
      </c>
      <c r="S26" s="31">
        <v>5</v>
      </c>
      <c r="T26" s="18">
        <v>5200</v>
      </c>
      <c r="U26" s="18">
        <f>T26</f>
        <v>5200</v>
      </c>
      <c r="V26" s="18">
        <v>4665</v>
      </c>
      <c r="W26" s="18">
        <f t="shared" si="1"/>
        <v>24258000</v>
      </c>
      <c r="X26" s="1" t="str">
        <f>R26</f>
        <v>Nafta Super 95</v>
      </c>
      <c r="Y26" s="32">
        <f>W26</f>
        <v>24258000</v>
      </c>
    </row>
    <row r="27" spans="2:25">
      <c r="H27" s="32">
        <f>SUM(H8:H26)</f>
        <v>133600</v>
      </c>
      <c r="I27" s="32">
        <f>SUM(I8:I26)</f>
        <v>73000</v>
      </c>
      <c r="J27" s="32">
        <f>SUM(J8:J26)</f>
        <v>510791500</v>
      </c>
      <c r="T27" s="32">
        <f>SUM(T8:T26)</f>
        <v>133600</v>
      </c>
      <c r="U27" s="32">
        <f>SUM(U19:U26)</f>
        <v>133600</v>
      </c>
      <c r="V27" s="32">
        <f>SUM(V8:V26)</f>
        <v>73000</v>
      </c>
      <c r="W27" s="32">
        <f>SUM(W8:W26)</f>
        <v>510791500</v>
      </c>
      <c r="X27" s="1"/>
      <c r="Y27" s="32">
        <f>SUM(Y19:Y26)</f>
        <v>510791500</v>
      </c>
    </row>
    <row r="34" spans="3:12" ht="15.75">
      <c r="F34" s="36" t="s">
        <v>516</v>
      </c>
    </row>
    <row r="37" spans="3:12">
      <c r="C37" s="27" t="s">
        <v>1</v>
      </c>
      <c r="D37" s="27" t="s">
        <v>2</v>
      </c>
      <c r="E37" s="27" t="s">
        <v>3</v>
      </c>
      <c r="F37" s="27" t="s">
        <v>4</v>
      </c>
      <c r="G37" s="27" t="s">
        <v>5</v>
      </c>
      <c r="H37" s="27" t="s">
        <v>6</v>
      </c>
      <c r="I37" s="27" t="s">
        <v>7</v>
      </c>
      <c r="J37" s="27" t="s">
        <v>8</v>
      </c>
      <c r="K37" s="33" t="s">
        <v>510</v>
      </c>
      <c r="L37" s="33" t="s">
        <v>519</v>
      </c>
    </row>
    <row r="38" spans="3:12">
      <c r="C38" s="6">
        <v>42556</v>
      </c>
      <c r="D38" s="3" t="s">
        <v>52</v>
      </c>
      <c r="E38" s="3" t="s">
        <v>53</v>
      </c>
      <c r="F38" s="7" t="s">
        <v>17</v>
      </c>
      <c r="G38" s="30" t="s">
        <v>14</v>
      </c>
      <c r="H38" s="18">
        <v>11500</v>
      </c>
      <c r="I38" s="18">
        <v>3650</v>
      </c>
      <c r="J38" s="18">
        <f t="shared" ref="J38:J56" si="2">H38*I38</f>
        <v>41975000</v>
      </c>
      <c r="K38" s="1"/>
      <c r="L38" s="1"/>
    </row>
    <row r="39" spans="3:12">
      <c r="C39" s="6">
        <v>42556</v>
      </c>
      <c r="D39" s="3" t="s">
        <v>54</v>
      </c>
      <c r="E39" s="3" t="s">
        <v>55</v>
      </c>
      <c r="F39" s="7" t="s">
        <v>17</v>
      </c>
      <c r="G39" s="30" t="s">
        <v>14</v>
      </c>
      <c r="H39" s="18">
        <v>5200</v>
      </c>
      <c r="I39" s="18">
        <v>3650</v>
      </c>
      <c r="J39" s="18">
        <f t="shared" si="2"/>
        <v>18980000</v>
      </c>
      <c r="K39" s="1">
        <v>5</v>
      </c>
      <c r="L39" s="32">
        <f>J39+J38</f>
        <v>60955000</v>
      </c>
    </row>
    <row r="40" spans="3:12">
      <c r="C40" s="2">
        <v>42562</v>
      </c>
      <c r="D40" s="1" t="s">
        <v>166</v>
      </c>
      <c r="E40" s="1" t="s">
        <v>167</v>
      </c>
      <c r="F40" s="1" t="s">
        <v>17</v>
      </c>
      <c r="G40" s="31" t="s">
        <v>14</v>
      </c>
      <c r="H40" s="18">
        <v>5200</v>
      </c>
      <c r="I40" s="18">
        <v>3650</v>
      </c>
      <c r="J40" s="18">
        <f t="shared" si="2"/>
        <v>18980000</v>
      </c>
      <c r="K40" s="1"/>
      <c r="L40" s="1"/>
    </row>
    <row r="41" spans="3:12">
      <c r="C41" s="2">
        <v>42562</v>
      </c>
      <c r="D41" s="1" t="s">
        <v>168</v>
      </c>
      <c r="E41" s="1" t="s">
        <v>169</v>
      </c>
      <c r="F41" s="1" t="s">
        <v>17</v>
      </c>
      <c r="G41" s="31" t="s">
        <v>14</v>
      </c>
      <c r="H41" s="18">
        <v>11500</v>
      </c>
      <c r="I41" s="18">
        <v>3650</v>
      </c>
      <c r="J41" s="18">
        <f t="shared" si="2"/>
        <v>41975000</v>
      </c>
      <c r="K41" s="1">
        <v>11</v>
      </c>
      <c r="L41" s="32">
        <f>J41+J40</f>
        <v>60955000</v>
      </c>
    </row>
    <row r="42" spans="3:12">
      <c r="C42" s="2">
        <v>42565</v>
      </c>
      <c r="D42" s="1" t="s">
        <v>187</v>
      </c>
      <c r="E42" s="1" t="s">
        <v>188</v>
      </c>
      <c r="F42" s="1" t="s">
        <v>17</v>
      </c>
      <c r="G42" s="31" t="s">
        <v>27</v>
      </c>
      <c r="H42" s="18">
        <v>11400</v>
      </c>
      <c r="I42" s="18">
        <v>3695</v>
      </c>
      <c r="J42" s="18">
        <f t="shared" si="2"/>
        <v>42123000</v>
      </c>
      <c r="K42" s="1"/>
      <c r="L42" s="1"/>
    </row>
    <row r="43" spans="3:12">
      <c r="C43" s="2">
        <v>42565</v>
      </c>
      <c r="D43" s="1" t="s">
        <v>187</v>
      </c>
      <c r="E43" s="1" t="s">
        <v>188</v>
      </c>
      <c r="F43" s="1" t="s">
        <v>17</v>
      </c>
      <c r="G43" s="31" t="s">
        <v>16</v>
      </c>
      <c r="H43" s="18">
        <v>5300</v>
      </c>
      <c r="I43" s="18">
        <v>3590</v>
      </c>
      <c r="J43" s="18">
        <f t="shared" si="2"/>
        <v>19027000</v>
      </c>
      <c r="K43" s="1">
        <v>14</v>
      </c>
      <c r="L43" s="32">
        <f>J43+J42</f>
        <v>61150000</v>
      </c>
    </row>
    <row r="44" spans="3:12">
      <c r="C44" s="2">
        <v>42572</v>
      </c>
      <c r="D44" s="1" t="s">
        <v>308</v>
      </c>
      <c r="E44" s="1" t="s">
        <v>309</v>
      </c>
      <c r="F44" s="1" t="s">
        <v>17</v>
      </c>
      <c r="G44" s="31" t="s">
        <v>14</v>
      </c>
      <c r="H44" s="18">
        <v>6200</v>
      </c>
      <c r="I44" s="18">
        <v>4010</v>
      </c>
      <c r="J44" s="18">
        <f t="shared" si="2"/>
        <v>24862000</v>
      </c>
      <c r="K44" s="1"/>
      <c r="L44" s="1"/>
    </row>
    <row r="45" spans="3:12">
      <c r="C45" s="2">
        <v>42572</v>
      </c>
      <c r="D45" s="1" t="s">
        <v>310</v>
      </c>
      <c r="E45" s="1" t="s">
        <v>311</v>
      </c>
      <c r="F45" s="1" t="s">
        <v>17</v>
      </c>
      <c r="G45" s="31" t="s">
        <v>14</v>
      </c>
      <c r="H45" s="18">
        <v>5300</v>
      </c>
      <c r="I45" s="18">
        <v>4010</v>
      </c>
      <c r="J45" s="18">
        <f t="shared" si="2"/>
        <v>21253000</v>
      </c>
      <c r="K45" s="1"/>
      <c r="L45" s="1"/>
    </row>
    <row r="46" spans="3:12">
      <c r="C46" s="2">
        <v>42572</v>
      </c>
      <c r="D46" s="1" t="s">
        <v>314</v>
      </c>
      <c r="E46" s="1" t="s">
        <v>315</v>
      </c>
      <c r="F46" s="1" t="s">
        <v>17</v>
      </c>
      <c r="G46" s="31" t="s">
        <v>14</v>
      </c>
      <c r="H46" s="18">
        <v>5200</v>
      </c>
      <c r="I46" s="18">
        <v>4010</v>
      </c>
      <c r="J46" s="18">
        <f t="shared" si="2"/>
        <v>20852000</v>
      </c>
      <c r="K46" s="1">
        <v>21</v>
      </c>
      <c r="L46" s="32">
        <f>J46+J45+J44</f>
        <v>66967000</v>
      </c>
    </row>
    <row r="47" spans="3:12">
      <c r="C47" s="2">
        <v>42576</v>
      </c>
      <c r="D47" s="1" t="s">
        <v>394</v>
      </c>
      <c r="E47" s="1" t="s">
        <v>395</v>
      </c>
      <c r="F47" s="1" t="s">
        <v>17</v>
      </c>
      <c r="G47" s="31" t="s">
        <v>230</v>
      </c>
      <c r="H47" s="18">
        <v>6200</v>
      </c>
      <c r="I47" s="18">
        <v>4010</v>
      </c>
      <c r="J47" s="18">
        <f t="shared" si="2"/>
        <v>24862000</v>
      </c>
      <c r="K47" s="1"/>
      <c r="L47" s="1"/>
    </row>
    <row r="48" spans="3:12">
      <c r="C48" s="2">
        <v>42576</v>
      </c>
      <c r="D48" s="1" t="s">
        <v>396</v>
      </c>
      <c r="E48" s="1" t="s">
        <v>397</v>
      </c>
      <c r="F48" s="1" t="s">
        <v>17</v>
      </c>
      <c r="G48" s="31" t="s">
        <v>230</v>
      </c>
      <c r="H48" s="18">
        <v>5300</v>
      </c>
      <c r="I48" s="18">
        <v>4010</v>
      </c>
      <c r="J48" s="18">
        <f t="shared" si="2"/>
        <v>21253000</v>
      </c>
      <c r="K48" s="1"/>
      <c r="L48" s="1"/>
    </row>
    <row r="49" spans="3:12">
      <c r="C49" s="2">
        <v>42576</v>
      </c>
      <c r="D49" s="1" t="s">
        <v>396</v>
      </c>
      <c r="E49" s="1" t="s">
        <v>397</v>
      </c>
      <c r="F49" s="1" t="s">
        <v>17</v>
      </c>
      <c r="G49" s="31" t="s">
        <v>76</v>
      </c>
      <c r="H49" s="18">
        <v>5200</v>
      </c>
      <c r="I49" s="18">
        <v>4665</v>
      </c>
      <c r="J49" s="18">
        <f t="shared" si="2"/>
        <v>24258000</v>
      </c>
      <c r="K49" s="1">
        <v>25</v>
      </c>
      <c r="L49" s="32">
        <f>J49+J48+J47</f>
        <v>70373000</v>
      </c>
    </row>
    <row r="50" spans="3:12">
      <c r="C50" s="2">
        <v>42578</v>
      </c>
      <c r="D50" s="1" t="s">
        <v>416</v>
      </c>
      <c r="E50" s="1" t="s">
        <v>417</v>
      </c>
      <c r="F50" s="1" t="s">
        <v>17</v>
      </c>
      <c r="G50" s="31" t="s">
        <v>14</v>
      </c>
      <c r="H50" s="18">
        <v>11500</v>
      </c>
      <c r="I50" s="18">
        <v>4010</v>
      </c>
      <c r="J50" s="18">
        <f t="shared" si="2"/>
        <v>46115000</v>
      </c>
      <c r="K50" s="1"/>
      <c r="L50" s="1"/>
    </row>
    <row r="51" spans="3:12">
      <c r="C51" s="2">
        <v>42578</v>
      </c>
      <c r="D51" s="1" t="s">
        <v>418</v>
      </c>
      <c r="E51" s="1" t="s">
        <v>419</v>
      </c>
      <c r="F51" s="1" t="s">
        <v>17</v>
      </c>
      <c r="G51" s="31" t="s">
        <v>27</v>
      </c>
      <c r="H51" s="18">
        <v>5200</v>
      </c>
      <c r="I51" s="18">
        <v>3695</v>
      </c>
      <c r="J51" s="18">
        <f t="shared" si="2"/>
        <v>19214000</v>
      </c>
      <c r="K51" s="1">
        <v>27</v>
      </c>
      <c r="L51" s="32">
        <f>J51+J50</f>
        <v>65329000</v>
      </c>
    </row>
    <row r="52" spans="3:12">
      <c r="C52" s="2">
        <v>42580</v>
      </c>
      <c r="D52" s="1" t="s">
        <v>436</v>
      </c>
      <c r="E52" s="1" t="s">
        <v>437</v>
      </c>
      <c r="F52" s="1" t="s">
        <v>17</v>
      </c>
      <c r="G52" s="31" t="s">
        <v>27</v>
      </c>
      <c r="H52" s="18">
        <v>10500</v>
      </c>
      <c r="I52" s="18">
        <v>3695</v>
      </c>
      <c r="J52" s="18">
        <f t="shared" si="2"/>
        <v>38797500</v>
      </c>
      <c r="K52" s="1"/>
      <c r="L52" s="1"/>
    </row>
    <row r="53" spans="3:12">
      <c r="C53" s="2">
        <v>42580</v>
      </c>
      <c r="D53" s="1" t="s">
        <v>436</v>
      </c>
      <c r="E53" s="1" t="s">
        <v>437</v>
      </c>
      <c r="F53" s="1" t="s">
        <v>17</v>
      </c>
      <c r="G53" s="31" t="s">
        <v>16</v>
      </c>
      <c r="H53" s="18">
        <v>6200</v>
      </c>
      <c r="I53" s="18">
        <v>3490</v>
      </c>
      <c r="J53" s="18">
        <f t="shared" si="2"/>
        <v>21638000</v>
      </c>
      <c r="K53" s="1"/>
      <c r="L53" s="1"/>
    </row>
    <row r="54" spans="3:12">
      <c r="C54" s="2">
        <v>42580</v>
      </c>
      <c r="D54" s="1" t="s">
        <v>440</v>
      </c>
      <c r="E54" s="1" t="s">
        <v>441</v>
      </c>
      <c r="F54" s="1" t="s">
        <v>17</v>
      </c>
      <c r="G54" s="31" t="s">
        <v>16</v>
      </c>
      <c r="H54" s="18">
        <v>4500</v>
      </c>
      <c r="I54" s="18">
        <v>3490</v>
      </c>
      <c r="J54" s="18">
        <f t="shared" si="2"/>
        <v>15705000</v>
      </c>
      <c r="K54" s="1"/>
      <c r="L54" s="1"/>
    </row>
    <row r="55" spans="3:12">
      <c r="C55" s="2">
        <v>42580</v>
      </c>
      <c r="D55" s="1" t="s">
        <v>442</v>
      </c>
      <c r="E55" s="1" t="s">
        <v>443</v>
      </c>
      <c r="F55" s="1" t="s">
        <v>17</v>
      </c>
      <c r="G55" s="31" t="s">
        <v>14</v>
      </c>
      <c r="H55" s="18">
        <v>7200</v>
      </c>
      <c r="I55" s="18">
        <v>4010</v>
      </c>
      <c r="J55" s="18">
        <f t="shared" si="2"/>
        <v>28872000</v>
      </c>
      <c r="K55" s="1"/>
      <c r="L55" s="1"/>
    </row>
    <row r="56" spans="3:12">
      <c r="C56" s="2">
        <v>42580</v>
      </c>
      <c r="D56" s="1" t="s">
        <v>450</v>
      </c>
      <c r="E56" s="1" t="s">
        <v>451</v>
      </c>
      <c r="F56" s="1" t="s">
        <v>17</v>
      </c>
      <c r="G56" s="31" t="s">
        <v>14</v>
      </c>
      <c r="H56" s="18">
        <v>5000</v>
      </c>
      <c r="I56" s="18">
        <v>4010</v>
      </c>
      <c r="J56" s="18">
        <f t="shared" si="2"/>
        <v>20050000</v>
      </c>
      <c r="K56" s="1">
        <v>29</v>
      </c>
      <c r="L56" s="32">
        <f>J56+J55+J54+J53+J52</f>
        <v>125062500</v>
      </c>
    </row>
    <row r="57" spans="3:12">
      <c r="H57" s="32">
        <f>SUM(H38:H56)</f>
        <v>133600</v>
      </c>
      <c r="I57" s="32">
        <f>SUM(I38:I56)</f>
        <v>73000</v>
      </c>
      <c r="J57" s="32">
        <f>SUM(J38:J56)</f>
        <v>510791500</v>
      </c>
      <c r="K57" s="1"/>
      <c r="L57" s="32">
        <f>SUM(L38:L56)</f>
        <v>510791500</v>
      </c>
    </row>
  </sheetData>
  <sortState ref="N8:W26">
    <sortCondition ref="S8:S26"/>
  </sortState>
  <mergeCells count="1">
    <mergeCell ref="C5:J5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190" scale="58" orientation="landscape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Y144"/>
  <sheetViews>
    <sheetView topLeftCell="K10" workbookViewId="0">
      <selection activeCell="AA23" sqref="AA23"/>
    </sheetView>
  </sheetViews>
  <sheetFormatPr baseColWidth="10" defaultRowHeight="15"/>
  <cols>
    <col min="3" max="3" width="9" bestFit="1" customWidth="1"/>
    <col min="4" max="5" width="10.42578125" bestFit="1" customWidth="1"/>
    <col min="6" max="6" width="6.85546875" bestFit="1" customWidth="1"/>
    <col min="7" max="7" width="14.85546875" bestFit="1" customWidth="1"/>
    <col min="8" max="9" width="8.570312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6.85546875" bestFit="1" customWidth="1"/>
    <col min="18" max="18" width="14.85546875" bestFit="1" customWidth="1"/>
    <col min="19" max="19" width="4.7109375" bestFit="1" customWidth="1"/>
    <col min="20" max="21" width="8.5703125" bestFit="1" customWidth="1"/>
    <col min="22" max="22" width="6.85546875" bestFit="1" customWidth="1"/>
    <col min="23" max="23" width="12.85546875" bestFit="1" customWidth="1"/>
    <col min="24" max="24" width="14.85546875" bestFit="1" customWidth="1"/>
    <col min="25" max="25" width="12.85546875" bestFit="1" customWidth="1"/>
  </cols>
  <sheetData>
    <row r="4" spans="2:25" ht="21">
      <c r="C4" s="73" t="s">
        <v>12</v>
      </c>
      <c r="D4" s="73"/>
      <c r="E4" s="73"/>
      <c r="F4" s="73"/>
      <c r="G4" s="73"/>
      <c r="H4" s="73"/>
      <c r="I4" s="73"/>
      <c r="J4" s="73"/>
    </row>
    <row r="6" spans="2: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3</v>
      </c>
      <c r="Q6" s="27" t="s">
        <v>4</v>
      </c>
      <c r="R6" s="27" t="s">
        <v>5</v>
      </c>
      <c r="S6" s="27" t="s">
        <v>512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511</v>
      </c>
      <c r="Y6" s="33" t="s">
        <v>514</v>
      </c>
    </row>
    <row r="7" spans="2:25">
      <c r="B7">
        <v>2</v>
      </c>
      <c r="C7" s="2">
        <v>42552</v>
      </c>
      <c r="D7" s="3" t="s">
        <v>28</v>
      </c>
      <c r="E7" s="6" t="s">
        <v>29</v>
      </c>
      <c r="F7" s="4" t="s">
        <v>12</v>
      </c>
      <c r="G7" s="31" t="s">
        <v>27</v>
      </c>
      <c r="H7" s="18">
        <v>9700</v>
      </c>
      <c r="I7" s="18">
        <v>3595</v>
      </c>
      <c r="J7" s="18">
        <f t="shared" ref="J7:J38" si="0">H7*I7</f>
        <v>34871500</v>
      </c>
      <c r="N7" s="2">
        <v>42552</v>
      </c>
      <c r="O7" s="3" t="s">
        <v>28</v>
      </c>
      <c r="P7" s="6" t="s">
        <v>29</v>
      </c>
      <c r="Q7" s="4" t="s">
        <v>12</v>
      </c>
      <c r="R7" s="31" t="s">
        <v>14</v>
      </c>
      <c r="S7" s="31">
        <v>1</v>
      </c>
      <c r="T7" s="18">
        <v>6000</v>
      </c>
      <c r="U7" s="18"/>
      <c r="V7" s="18">
        <v>3650</v>
      </c>
      <c r="W7" s="18">
        <f t="shared" ref="W7:W38" si="1">T7*V7</f>
        <v>21900000</v>
      </c>
      <c r="X7" s="1"/>
      <c r="Y7" s="1"/>
    </row>
    <row r="8" spans="2:25">
      <c r="B8">
        <v>2</v>
      </c>
      <c r="C8" s="2">
        <v>42552</v>
      </c>
      <c r="D8" s="3" t="s">
        <v>28</v>
      </c>
      <c r="E8" s="6" t="s">
        <v>29</v>
      </c>
      <c r="F8" s="4" t="s">
        <v>12</v>
      </c>
      <c r="G8" s="31" t="s">
        <v>14</v>
      </c>
      <c r="H8" s="18">
        <v>6000</v>
      </c>
      <c r="I8" s="18">
        <v>3650</v>
      </c>
      <c r="J8" s="18">
        <f t="shared" si="0"/>
        <v>21900000</v>
      </c>
      <c r="N8" s="6">
        <v>42557</v>
      </c>
      <c r="O8" s="3" t="s">
        <v>44</v>
      </c>
      <c r="P8" s="3" t="s">
        <v>45</v>
      </c>
      <c r="Q8" s="7" t="s">
        <v>12</v>
      </c>
      <c r="R8" s="30" t="s">
        <v>14</v>
      </c>
      <c r="S8" s="30">
        <v>1</v>
      </c>
      <c r="T8" s="18">
        <v>21000</v>
      </c>
      <c r="U8" s="18"/>
      <c r="V8" s="18">
        <v>3650</v>
      </c>
      <c r="W8" s="18">
        <f t="shared" si="1"/>
        <v>76650000</v>
      </c>
      <c r="X8" s="1"/>
      <c r="Y8" s="1"/>
    </row>
    <row r="9" spans="2:25">
      <c r="B9">
        <v>2</v>
      </c>
      <c r="C9" s="6">
        <v>42555</v>
      </c>
      <c r="D9" s="3" t="s">
        <v>87</v>
      </c>
      <c r="E9" s="3" t="s">
        <v>88</v>
      </c>
      <c r="F9" s="7" t="s">
        <v>12</v>
      </c>
      <c r="G9" s="30" t="s">
        <v>27</v>
      </c>
      <c r="H9" s="18">
        <v>15700</v>
      </c>
      <c r="I9" s="18">
        <v>3595</v>
      </c>
      <c r="J9" s="18">
        <f t="shared" si="0"/>
        <v>56441500</v>
      </c>
      <c r="N9" s="6">
        <v>42559</v>
      </c>
      <c r="O9" s="3" t="s">
        <v>63</v>
      </c>
      <c r="P9" s="3" t="s">
        <v>64</v>
      </c>
      <c r="Q9" s="7" t="s">
        <v>12</v>
      </c>
      <c r="R9" s="30" t="s">
        <v>14</v>
      </c>
      <c r="S9" s="30">
        <v>1</v>
      </c>
      <c r="T9" s="18">
        <v>5300</v>
      </c>
      <c r="U9" s="18"/>
      <c r="V9" s="18">
        <v>3650</v>
      </c>
      <c r="W9" s="18">
        <f t="shared" si="1"/>
        <v>19345000</v>
      </c>
      <c r="X9" s="1"/>
      <c r="Y9" s="1"/>
    </row>
    <row r="10" spans="2:25">
      <c r="B10">
        <v>2</v>
      </c>
      <c r="C10" s="2">
        <v>42555</v>
      </c>
      <c r="D10" s="3" t="s">
        <v>40</v>
      </c>
      <c r="E10" s="3" t="s">
        <v>41</v>
      </c>
      <c r="F10" s="4" t="s">
        <v>12</v>
      </c>
      <c r="G10" s="31" t="s">
        <v>27</v>
      </c>
      <c r="H10" s="18">
        <v>30000</v>
      </c>
      <c r="I10" s="18">
        <v>3595</v>
      </c>
      <c r="J10" s="18">
        <f t="shared" si="0"/>
        <v>107850000</v>
      </c>
      <c r="N10" s="2">
        <v>42564</v>
      </c>
      <c r="O10" s="1" t="s">
        <v>182</v>
      </c>
      <c r="P10" s="1" t="s">
        <v>183</v>
      </c>
      <c r="Q10" s="1" t="s">
        <v>12</v>
      </c>
      <c r="R10" s="31" t="s">
        <v>14</v>
      </c>
      <c r="S10" s="31">
        <v>1</v>
      </c>
      <c r="T10" s="18">
        <v>5000</v>
      </c>
      <c r="U10" s="18"/>
      <c r="V10" s="18">
        <v>3950</v>
      </c>
      <c r="W10" s="18">
        <f t="shared" si="1"/>
        <v>19750000</v>
      </c>
      <c r="X10" s="1"/>
      <c r="Y10" s="1"/>
    </row>
    <row r="11" spans="2:25">
      <c r="B11">
        <v>2</v>
      </c>
      <c r="C11" s="6">
        <v>42555</v>
      </c>
      <c r="D11" s="3" t="s">
        <v>89</v>
      </c>
      <c r="E11" s="3" t="s">
        <v>90</v>
      </c>
      <c r="F11" s="7" t="s">
        <v>12</v>
      </c>
      <c r="G11" s="30" t="s">
        <v>27</v>
      </c>
      <c r="H11" s="18">
        <v>9000</v>
      </c>
      <c r="I11" s="18">
        <v>3595</v>
      </c>
      <c r="J11" s="18">
        <f t="shared" si="0"/>
        <v>32355000</v>
      </c>
      <c r="N11" s="2">
        <v>42566</v>
      </c>
      <c r="O11" s="1" t="s">
        <v>235</v>
      </c>
      <c r="P11" s="1" t="s">
        <v>236</v>
      </c>
      <c r="Q11" s="1" t="s">
        <v>12</v>
      </c>
      <c r="R11" s="31" t="s">
        <v>14</v>
      </c>
      <c r="S11" s="31">
        <v>1</v>
      </c>
      <c r="T11" s="18">
        <v>6000</v>
      </c>
      <c r="U11" s="18"/>
      <c r="V11" s="18">
        <v>4010</v>
      </c>
      <c r="W11" s="18">
        <f t="shared" si="1"/>
        <v>24060000</v>
      </c>
      <c r="X11" s="1"/>
      <c r="Y11" s="1"/>
    </row>
    <row r="12" spans="2:25">
      <c r="B12">
        <v>2</v>
      </c>
      <c r="C12" s="6">
        <v>42557</v>
      </c>
      <c r="D12" s="3" t="s">
        <v>44</v>
      </c>
      <c r="E12" s="3" t="s">
        <v>45</v>
      </c>
      <c r="F12" s="7" t="s">
        <v>12</v>
      </c>
      <c r="G12" s="30" t="s">
        <v>27</v>
      </c>
      <c r="H12" s="18">
        <v>4700</v>
      </c>
      <c r="I12" s="18">
        <v>3595</v>
      </c>
      <c r="J12" s="18">
        <f t="shared" si="0"/>
        <v>16896500</v>
      </c>
      <c r="N12" s="2">
        <v>42569</v>
      </c>
      <c r="O12" s="1" t="s">
        <v>290</v>
      </c>
      <c r="P12" s="1" t="s">
        <v>291</v>
      </c>
      <c r="Q12" s="1" t="s">
        <v>12</v>
      </c>
      <c r="R12" s="31" t="s">
        <v>14</v>
      </c>
      <c r="S12" s="31">
        <v>1</v>
      </c>
      <c r="T12" s="18">
        <v>4700</v>
      </c>
      <c r="U12" s="18"/>
      <c r="V12" s="18">
        <v>4010</v>
      </c>
      <c r="W12" s="18">
        <f t="shared" si="1"/>
        <v>18847000</v>
      </c>
      <c r="X12" s="1"/>
      <c r="Y12" s="1"/>
    </row>
    <row r="13" spans="2:25">
      <c r="B13">
        <v>2</v>
      </c>
      <c r="C13" s="6">
        <v>42557</v>
      </c>
      <c r="D13" s="3" t="s">
        <v>44</v>
      </c>
      <c r="E13" s="3" t="s">
        <v>45</v>
      </c>
      <c r="F13" s="7" t="s">
        <v>12</v>
      </c>
      <c r="G13" s="30" t="s">
        <v>16</v>
      </c>
      <c r="H13" s="18">
        <v>6000</v>
      </c>
      <c r="I13" s="18">
        <v>3400</v>
      </c>
      <c r="J13" s="18">
        <f t="shared" si="0"/>
        <v>20400000</v>
      </c>
      <c r="N13" s="2">
        <v>42571</v>
      </c>
      <c r="O13" s="1" t="s">
        <v>306</v>
      </c>
      <c r="P13" s="1" t="s">
        <v>307</v>
      </c>
      <c r="Q13" s="1" t="s">
        <v>12</v>
      </c>
      <c r="R13" s="31" t="s">
        <v>14</v>
      </c>
      <c r="S13" s="31">
        <v>1</v>
      </c>
      <c r="T13" s="18">
        <v>5000</v>
      </c>
      <c r="U13" s="18"/>
      <c r="V13" s="18">
        <v>4010</v>
      </c>
      <c r="W13" s="18">
        <f t="shared" si="1"/>
        <v>20050000</v>
      </c>
      <c r="X13" s="1"/>
      <c r="Y13" s="1"/>
    </row>
    <row r="14" spans="2:25">
      <c r="B14">
        <v>2</v>
      </c>
      <c r="C14" s="6">
        <v>42557</v>
      </c>
      <c r="D14" s="3" t="s">
        <v>44</v>
      </c>
      <c r="E14" s="3" t="s">
        <v>45</v>
      </c>
      <c r="F14" s="7" t="s">
        <v>12</v>
      </c>
      <c r="G14" s="30" t="s">
        <v>14</v>
      </c>
      <c r="H14" s="18">
        <v>21000</v>
      </c>
      <c r="I14" s="18">
        <v>3650</v>
      </c>
      <c r="J14" s="18">
        <f t="shared" si="0"/>
        <v>76650000</v>
      </c>
      <c r="N14" s="2">
        <v>42572</v>
      </c>
      <c r="O14" s="1" t="s">
        <v>316</v>
      </c>
      <c r="P14" s="1" t="s">
        <v>317</v>
      </c>
      <c r="Q14" s="1" t="s">
        <v>12</v>
      </c>
      <c r="R14" s="31" t="s">
        <v>14</v>
      </c>
      <c r="S14" s="31">
        <v>1</v>
      </c>
      <c r="T14" s="18">
        <v>17900</v>
      </c>
      <c r="U14" s="18"/>
      <c r="V14" s="18">
        <v>4010</v>
      </c>
      <c r="W14" s="18">
        <f t="shared" si="1"/>
        <v>71779000</v>
      </c>
      <c r="X14" s="1"/>
      <c r="Y14" s="1"/>
    </row>
    <row r="15" spans="2:25">
      <c r="B15">
        <v>2</v>
      </c>
      <c r="C15" s="6">
        <v>42558</v>
      </c>
      <c r="D15" s="3" t="s">
        <v>103</v>
      </c>
      <c r="E15" s="3" t="s">
        <v>104</v>
      </c>
      <c r="F15" s="7" t="s">
        <v>12</v>
      </c>
      <c r="G15" s="30" t="s">
        <v>27</v>
      </c>
      <c r="H15" s="18">
        <v>30000</v>
      </c>
      <c r="I15" s="18">
        <v>3595</v>
      </c>
      <c r="J15" s="18">
        <f t="shared" si="0"/>
        <v>107850000</v>
      </c>
      <c r="N15" s="2">
        <v>42572</v>
      </c>
      <c r="O15" s="1" t="s">
        <v>324</v>
      </c>
      <c r="P15" s="1" t="s">
        <v>325</v>
      </c>
      <c r="Q15" s="1" t="s">
        <v>12</v>
      </c>
      <c r="R15" s="31" t="s">
        <v>14</v>
      </c>
      <c r="S15" s="31">
        <v>1</v>
      </c>
      <c r="T15" s="18">
        <v>5000</v>
      </c>
      <c r="U15" s="18"/>
      <c r="V15" s="18">
        <v>4010</v>
      </c>
      <c r="W15" s="18">
        <f t="shared" si="1"/>
        <v>20050000</v>
      </c>
      <c r="X15" s="1"/>
      <c r="Y15" s="1"/>
    </row>
    <row r="16" spans="2:25">
      <c r="B16">
        <v>2</v>
      </c>
      <c r="C16" s="6">
        <v>42559</v>
      </c>
      <c r="D16" s="3" t="s">
        <v>63</v>
      </c>
      <c r="E16" s="3" t="s">
        <v>64</v>
      </c>
      <c r="F16" s="7" t="s">
        <v>12</v>
      </c>
      <c r="G16" s="30" t="s">
        <v>65</v>
      </c>
      <c r="H16" s="18">
        <v>5000</v>
      </c>
      <c r="I16" s="18">
        <v>4100</v>
      </c>
      <c r="J16" s="18">
        <f t="shared" si="0"/>
        <v>20500000</v>
      </c>
      <c r="N16" s="2">
        <v>42577</v>
      </c>
      <c r="O16" s="1" t="s">
        <v>410</v>
      </c>
      <c r="P16" s="1" t="s">
        <v>411</v>
      </c>
      <c r="Q16" s="1" t="s">
        <v>12</v>
      </c>
      <c r="R16" s="31" t="s">
        <v>14</v>
      </c>
      <c r="S16" s="31">
        <v>1</v>
      </c>
      <c r="T16" s="18">
        <v>9500</v>
      </c>
      <c r="U16" s="18"/>
      <c r="V16" s="18">
        <v>4010</v>
      </c>
      <c r="W16" s="18">
        <f t="shared" si="1"/>
        <v>38095000</v>
      </c>
      <c r="X16" s="1"/>
      <c r="Y16" s="1"/>
    </row>
    <row r="17" spans="2:25">
      <c r="B17">
        <v>2</v>
      </c>
      <c r="C17" s="6">
        <v>42559</v>
      </c>
      <c r="D17" s="3" t="s">
        <v>63</v>
      </c>
      <c r="E17" s="3" t="s">
        <v>64</v>
      </c>
      <c r="F17" s="7" t="s">
        <v>12</v>
      </c>
      <c r="G17" s="30" t="s">
        <v>16</v>
      </c>
      <c r="H17" s="18">
        <v>5000</v>
      </c>
      <c r="I17" s="18">
        <v>3400</v>
      </c>
      <c r="J17" s="18">
        <f t="shared" si="0"/>
        <v>17000000</v>
      </c>
      <c r="N17" s="2">
        <v>42580</v>
      </c>
      <c r="O17" s="1" t="s">
        <v>438</v>
      </c>
      <c r="P17" s="1" t="s">
        <v>439</v>
      </c>
      <c r="Q17" s="1" t="s">
        <v>12</v>
      </c>
      <c r="R17" s="31" t="s">
        <v>14</v>
      </c>
      <c r="S17" s="31">
        <v>1</v>
      </c>
      <c r="T17" s="18">
        <v>6000</v>
      </c>
      <c r="U17" s="18"/>
      <c r="V17" s="18">
        <v>4010</v>
      </c>
      <c r="W17" s="18">
        <f t="shared" si="1"/>
        <v>24060000</v>
      </c>
      <c r="X17" s="1"/>
      <c r="Y17" s="1"/>
    </row>
    <row r="18" spans="2:25">
      <c r="B18">
        <v>2</v>
      </c>
      <c r="C18" s="6">
        <v>42559</v>
      </c>
      <c r="D18" s="3" t="s">
        <v>63</v>
      </c>
      <c r="E18" s="3" t="s">
        <v>64</v>
      </c>
      <c r="F18" s="7" t="s">
        <v>12</v>
      </c>
      <c r="G18" s="30" t="s">
        <v>14</v>
      </c>
      <c r="H18" s="18">
        <v>5300</v>
      </c>
      <c r="I18" s="18">
        <v>3650</v>
      </c>
      <c r="J18" s="18">
        <f t="shared" si="0"/>
        <v>19345000</v>
      </c>
      <c r="N18" s="2">
        <v>42580</v>
      </c>
      <c r="O18" s="1" t="s">
        <v>458</v>
      </c>
      <c r="P18" s="1" t="s">
        <v>459</v>
      </c>
      <c r="Q18" s="1" t="s">
        <v>12</v>
      </c>
      <c r="R18" s="31" t="s">
        <v>14</v>
      </c>
      <c r="S18" s="31">
        <v>1</v>
      </c>
      <c r="T18" s="18">
        <v>5000</v>
      </c>
      <c r="U18" s="18">
        <f>SUM(T7:T18)</f>
        <v>96400</v>
      </c>
      <c r="V18" s="18">
        <v>4010</v>
      </c>
      <c r="W18" s="18">
        <f t="shared" si="1"/>
        <v>20050000</v>
      </c>
      <c r="X18" s="1" t="str">
        <f>R18</f>
        <v>Nafta Unica 90</v>
      </c>
      <c r="Y18" s="32">
        <f>SUM(W7:W18)</f>
        <v>374636000</v>
      </c>
    </row>
    <row r="19" spans="2:25">
      <c r="B19">
        <v>2</v>
      </c>
      <c r="C19" s="6">
        <v>42559</v>
      </c>
      <c r="D19" s="3" t="s">
        <v>107</v>
      </c>
      <c r="E19" s="3" t="s">
        <v>108</v>
      </c>
      <c r="F19" s="7" t="s">
        <v>12</v>
      </c>
      <c r="G19" s="30" t="s">
        <v>27</v>
      </c>
      <c r="H19" s="18">
        <v>7400</v>
      </c>
      <c r="I19" s="18">
        <v>3595</v>
      </c>
      <c r="J19" s="18">
        <f t="shared" si="0"/>
        <v>26603000</v>
      </c>
      <c r="N19" s="2">
        <v>42552</v>
      </c>
      <c r="O19" s="3" t="s">
        <v>28</v>
      </c>
      <c r="P19" s="6" t="s">
        <v>29</v>
      </c>
      <c r="Q19" s="4" t="s">
        <v>12</v>
      </c>
      <c r="R19" s="31" t="s">
        <v>27</v>
      </c>
      <c r="S19" s="31">
        <v>2</v>
      </c>
      <c r="T19" s="18">
        <v>9700</v>
      </c>
      <c r="U19" s="18"/>
      <c r="V19" s="18">
        <v>3595</v>
      </c>
      <c r="W19" s="18">
        <f t="shared" si="1"/>
        <v>34871500</v>
      </c>
      <c r="X19" s="1"/>
      <c r="Y19" s="1"/>
    </row>
    <row r="20" spans="2:25">
      <c r="B20">
        <v>2</v>
      </c>
      <c r="C20" s="6">
        <v>42559</v>
      </c>
      <c r="D20" s="3" t="s">
        <v>107</v>
      </c>
      <c r="E20" s="3" t="s">
        <v>108</v>
      </c>
      <c r="F20" s="7" t="s">
        <v>12</v>
      </c>
      <c r="G20" s="30" t="s">
        <v>16</v>
      </c>
      <c r="H20" s="18">
        <v>16600</v>
      </c>
      <c r="I20" s="18">
        <v>3530</v>
      </c>
      <c r="J20" s="18">
        <f t="shared" si="0"/>
        <v>58598000</v>
      </c>
      <c r="N20" s="6">
        <v>42555</v>
      </c>
      <c r="O20" s="3" t="s">
        <v>87</v>
      </c>
      <c r="P20" s="3" t="s">
        <v>88</v>
      </c>
      <c r="Q20" s="7" t="s">
        <v>12</v>
      </c>
      <c r="R20" s="30" t="s">
        <v>27</v>
      </c>
      <c r="S20" s="30">
        <v>2</v>
      </c>
      <c r="T20" s="18">
        <v>15700</v>
      </c>
      <c r="U20" s="18"/>
      <c r="V20" s="18">
        <v>3595</v>
      </c>
      <c r="W20" s="18">
        <f t="shared" si="1"/>
        <v>56441500</v>
      </c>
      <c r="X20" s="1"/>
      <c r="Y20" s="1"/>
    </row>
    <row r="21" spans="2:25">
      <c r="B21">
        <v>2</v>
      </c>
      <c r="C21" s="2">
        <v>42562</v>
      </c>
      <c r="D21" s="1" t="s">
        <v>164</v>
      </c>
      <c r="E21" s="1" t="s">
        <v>165</v>
      </c>
      <c r="F21" s="1" t="s">
        <v>12</v>
      </c>
      <c r="G21" s="31" t="s">
        <v>16</v>
      </c>
      <c r="H21" s="18">
        <v>11000</v>
      </c>
      <c r="I21" s="18">
        <v>3400</v>
      </c>
      <c r="J21" s="18">
        <f t="shared" si="0"/>
        <v>37400000</v>
      </c>
      <c r="N21" s="2">
        <v>42555</v>
      </c>
      <c r="O21" s="3" t="s">
        <v>40</v>
      </c>
      <c r="P21" s="3" t="s">
        <v>41</v>
      </c>
      <c r="Q21" s="4" t="s">
        <v>12</v>
      </c>
      <c r="R21" s="31" t="s">
        <v>27</v>
      </c>
      <c r="S21" s="31">
        <v>2</v>
      </c>
      <c r="T21" s="18">
        <v>30000</v>
      </c>
      <c r="U21" s="18"/>
      <c r="V21" s="18">
        <v>3595</v>
      </c>
      <c r="W21" s="18">
        <f t="shared" si="1"/>
        <v>107850000</v>
      </c>
      <c r="X21" s="1"/>
      <c r="Y21" s="1"/>
    </row>
    <row r="22" spans="2:25">
      <c r="B22">
        <v>2</v>
      </c>
      <c r="C22" s="2">
        <v>42562</v>
      </c>
      <c r="D22" s="1" t="s">
        <v>164</v>
      </c>
      <c r="E22" s="1" t="s">
        <v>165</v>
      </c>
      <c r="F22" s="1" t="s">
        <v>12</v>
      </c>
      <c r="G22" s="31" t="s">
        <v>76</v>
      </c>
      <c r="H22" s="18">
        <v>4700</v>
      </c>
      <c r="I22" s="18">
        <v>4350</v>
      </c>
      <c r="J22" s="18">
        <f t="shared" si="0"/>
        <v>20445000</v>
      </c>
      <c r="N22" s="6">
        <v>42555</v>
      </c>
      <c r="O22" s="3" t="s">
        <v>89</v>
      </c>
      <c r="P22" s="3" t="s">
        <v>90</v>
      </c>
      <c r="Q22" s="7" t="s">
        <v>12</v>
      </c>
      <c r="R22" s="30" t="s">
        <v>27</v>
      </c>
      <c r="S22" s="30">
        <v>2</v>
      </c>
      <c r="T22" s="18">
        <v>9000</v>
      </c>
      <c r="U22" s="18"/>
      <c r="V22" s="18">
        <v>3595</v>
      </c>
      <c r="W22" s="18">
        <f t="shared" si="1"/>
        <v>32355000</v>
      </c>
      <c r="X22" s="1"/>
      <c r="Y22" s="1"/>
    </row>
    <row r="23" spans="2:25">
      <c r="B23">
        <v>2</v>
      </c>
      <c r="C23" s="2">
        <v>42562</v>
      </c>
      <c r="D23" s="1" t="s">
        <v>205</v>
      </c>
      <c r="E23" s="1" t="s">
        <v>206</v>
      </c>
      <c r="F23" s="1" t="s">
        <v>12</v>
      </c>
      <c r="G23" s="31" t="s">
        <v>27</v>
      </c>
      <c r="H23" s="18">
        <v>9000</v>
      </c>
      <c r="I23" s="18">
        <v>3595</v>
      </c>
      <c r="J23" s="18">
        <f t="shared" si="0"/>
        <v>32355000</v>
      </c>
      <c r="N23" s="6">
        <v>42557</v>
      </c>
      <c r="O23" s="3" t="s">
        <v>44</v>
      </c>
      <c r="P23" s="3" t="s">
        <v>45</v>
      </c>
      <c r="Q23" s="7" t="s">
        <v>12</v>
      </c>
      <c r="R23" s="30" t="s">
        <v>27</v>
      </c>
      <c r="S23" s="30">
        <v>2</v>
      </c>
      <c r="T23" s="18">
        <v>4700</v>
      </c>
      <c r="U23" s="18"/>
      <c r="V23" s="18">
        <v>3595</v>
      </c>
      <c r="W23" s="18">
        <f t="shared" si="1"/>
        <v>16896500</v>
      </c>
      <c r="X23" s="1"/>
      <c r="Y23" s="1"/>
    </row>
    <row r="24" spans="2:25">
      <c r="B24">
        <v>2</v>
      </c>
      <c r="C24" s="2">
        <v>42563</v>
      </c>
      <c r="D24" s="1" t="s">
        <v>211</v>
      </c>
      <c r="E24" s="1" t="s">
        <v>212</v>
      </c>
      <c r="F24" s="1" t="s">
        <v>12</v>
      </c>
      <c r="G24" s="31" t="s">
        <v>27</v>
      </c>
      <c r="H24" s="18">
        <v>5000</v>
      </c>
      <c r="I24" s="18">
        <v>3595</v>
      </c>
      <c r="J24" s="18">
        <f t="shared" si="0"/>
        <v>17975000</v>
      </c>
      <c r="N24" s="6">
        <v>42558</v>
      </c>
      <c r="O24" s="3" t="s">
        <v>103</v>
      </c>
      <c r="P24" s="3" t="s">
        <v>104</v>
      </c>
      <c r="Q24" s="7" t="s">
        <v>12</v>
      </c>
      <c r="R24" s="30" t="s">
        <v>27</v>
      </c>
      <c r="S24" s="30">
        <v>2</v>
      </c>
      <c r="T24" s="18">
        <v>30000</v>
      </c>
      <c r="U24" s="18"/>
      <c r="V24" s="18">
        <v>3595</v>
      </c>
      <c r="W24" s="18">
        <f t="shared" si="1"/>
        <v>107850000</v>
      </c>
      <c r="X24" s="1"/>
      <c r="Y24" s="1"/>
    </row>
    <row r="25" spans="2:25">
      <c r="B25">
        <v>2</v>
      </c>
      <c r="C25" s="2">
        <v>42563</v>
      </c>
      <c r="D25" s="1" t="s">
        <v>211</v>
      </c>
      <c r="E25" s="1" t="s">
        <v>212</v>
      </c>
      <c r="F25" s="1" t="s">
        <v>12</v>
      </c>
      <c r="G25" s="31" t="s">
        <v>16</v>
      </c>
      <c r="H25" s="18">
        <v>4000</v>
      </c>
      <c r="I25" s="18">
        <v>3530</v>
      </c>
      <c r="J25" s="18">
        <f t="shared" si="0"/>
        <v>14120000</v>
      </c>
      <c r="N25" s="6">
        <v>42559</v>
      </c>
      <c r="O25" s="3" t="s">
        <v>107</v>
      </c>
      <c r="P25" s="3" t="s">
        <v>108</v>
      </c>
      <c r="Q25" s="7" t="s">
        <v>12</v>
      </c>
      <c r="R25" s="30" t="s">
        <v>27</v>
      </c>
      <c r="S25" s="30">
        <v>2</v>
      </c>
      <c r="T25" s="18">
        <v>7400</v>
      </c>
      <c r="U25" s="18"/>
      <c r="V25" s="18">
        <v>3595</v>
      </c>
      <c r="W25" s="18">
        <f t="shared" si="1"/>
        <v>26603000</v>
      </c>
      <c r="X25" s="1"/>
      <c r="Y25" s="1"/>
    </row>
    <row r="26" spans="2:25">
      <c r="B26">
        <v>2</v>
      </c>
      <c r="C26" s="2">
        <v>42563</v>
      </c>
      <c r="D26" s="1" t="s">
        <v>177</v>
      </c>
      <c r="E26" s="1" t="s">
        <v>178</v>
      </c>
      <c r="F26" s="1" t="s">
        <v>12</v>
      </c>
      <c r="G26" s="31" t="s">
        <v>27</v>
      </c>
      <c r="H26" s="18">
        <v>10000</v>
      </c>
      <c r="I26" s="18">
        <v>3595</v>
      </c>
      <c r="J26" s="18">
        <f t="shared" si="0"/>
        <v>35950000</v>
      </c>
      <c r="N26" s="2">
        <v>42562</v>
      </c>
      <c r="O26" s="1" t="s">
        <v>205</v>
      </c>
      <c r="P26" s="1" t="s">
        <v>206</v>
      </c>
      <c r="Q26" s="1" t="s">
        <v>12</v>
      </c>
      <c r="R26" s="31" t="s">
        <v>27</v>
      </c>
      <c r="S26" s="31">
        <v>2</v>
      </c>
      <c r="T26" s="18">
        <v>9000</v>
      </c>
      <c r="U26" s="18"/>
      <c r="V26" s="18">
        <v>3595</v>
      </c>
      <c r="W26" s="18">
        <f t="shared" si="1"/>
        <v>32355000</v>
      </c>
      <c r="X26" s="1"/>
      <c r="Y26" s="1"/>
    </row>
    <row r="27" spans="2:25">
      <c r="B27">
        <v>2</v>
      </c>
      <c r="C27" s="2">
        <v>42564</v>
      </c>
      <c r="D27" s="1" t="s">
        <v>182</v>
      </c>
      <c r="E27" s="1" t="s">
        <v>183</v>
      </c>
      <c r="F27" s="1" t="s">
        <v>12</v>
      </c>
      <c r="G27" s="31" t="s">
        <v>16</v>
      </c>
      <c r="H27" s="18">
        <v>10300</v>
      </c>
      <c r="I27" s="18">
        <v>3580</v>
      </c>
      <c r="J27" s="18">
        <f t="shared" si="0"/>
        <v>36874000</v>
      </c>
      <c r="N27" s="2">
        <v>42563</v>
      </c>
      <c r="O27" s="1" t="s">
        <v>211</v>
      </c>
      <c r="P27" s="1" t="s">
        <v>212</v>
      </c>
      <c r="Q27" s="1" t="s">
        <v>12</v>
      </c>
      <c r="R27" s="31" t="s">
        <v>27</v>
      </c>
      <c r="S27" s="31">
        <v>2</v>
      </c>
      <c r="T27" s="18">
        <v>5000</v>
      </c>
      <c r="U27" s="18"/>
      <c r="V27" s="18">
        <v>3595</v>
      </c>
      <c r="W27" s="18">
        <f t="shared" si="1"/>
        <v>17975000</v>
      </c>
      <c r="X27" s="1"/>
      <c r="Y27" s="1"/>
    </row>
    <row r="28" spans="2:25">
      <c r="B28">
        <v>2</v>
      </c>
      <c r="C28" s="2">
        <v>42564</v>
      </c>
      <c r="D28" s="1" t="s">
        <v>182</v>
      </c>
      <c r="E28" s="1" t="s">
        <v>183</v>
      </c>
      <c r="F28" s="1" t="s">
        <v>12</v>
      </c>
      <c r="G28" s="31" t="s">
        <v>14</v>
      </c>
      <c r="H28" s="18">
        <v>5000</v>
      </c>
      <c r="I28" s="18">
        <v>3950</v>
      </c>
      <c r="J28" s="18">
        <f t="shared" si="0"/>
        <v>19750000</v>
      </c>
      <c r="N28" s="2">
        <v>42563</v>
      </c>
      <c r="O28" s="1" t="s">
        <v>177</v>
      </c>
      <c r="P28" s="1" t="s">
        <v>178</v>
      </c>
      <c r="Q28" s="1" t="s">
        <v>12</v>
      </c>
      <c r="R28" s="31" t="s">
        <v>27</v>
      </c>
      <c r="S28" s="31">
        <v>2</v>
      </c>
      <c r="T28" s="18">
        <v>10000</v>
      </c>
      <c r="U28" s="18"/>
      <c r="V28" s="18">
        <v>3595</v>
      </c>
      <c r="W28" s="18">
        <f t="shared" si="1"/>
        <v>35950000</v>
      </c>
      <c r="X28" s="1"/>
      <c r="Y28" s="1"/>
    </row>
    <row r="29" spans="2:25">
      <c r="B29">
        <v>2</v>
      </c>
      <c r="C29" s="2">
        <v>42565</v>
      </c>
      <c r="D29" s="1" t="s">
        <v>184</v>
      </c>
      <c r="E29" s="1" t="s">
        <v>185</v>
      </c>
      <c r="F29" s="1" t="s">
        <v>12</v>
      </c>
      <c r="G29" s="31" t="s">
        <v>27</v>
      </c>
      <c r="H29" s="18">
        <v>30000</v>
      </c>
      <c r="I29" s="18">
        <v>3655</v>
      </c>
      <c r="J29" s="18">
        <f t="shared" si="0"/>
        <v>109650000</v>
      </c>
      <c r="N29" s="2">
        <v>42565</v>
      </c>
      <c r="O29" s="1" t="s">
        <v>184</v>
      </c>
      <c r="P29" s="1" t="s">
        <v>185</v>
      </c>
      <c r="Q29" s="1" t="s">
        <v>12</v>
      </c>
      <c r="R29" s="31" t="s">
        <v>27</v>
      </c>
      <c r="S29" s="31">
        <v>2</v>
      </c>
      <c r="T29" s="18">
        <v>30000</v>
      </c>
      <c r="U29" s="18"/>
      <c r="V29" s="18">
        <v>3655</v>
      </c>
      <c r="W29" s="18">
        <f t="shared" si="1"/>
        <v>109650000</v>
      </c>
      <c r="X29" s="1"/>
      <c r="Y29" s="1"/>
    </row>
    <row r="30" spans="2:25">
      <c r="B30">
        <v>2</v>
      </c>
      <c r="C30" s="2">
        <v>42569</v>
      </c>
      <c r="D30" s="1" t="s">
        <v>290</v>
      </c>
      <c r="E30" s="1" t="s">
        <v>291</v>
      </c>
      <c r="F30" s="1" t="s">
        <v>12</v>
      </c>
      <c r="G30" s="31" t="s">
        <v>27</v>
      </c>
      <c r="H30" s="18">
        <v>5000</v>
      </c>
      <c r="I30" s="18">
        <v>3695</v>
      </c>
      <c r="J30" s="18">
        <f t="shared" si="0"/>
        <v>18475000</v>
      </c>
      <c r="N30" s="2">
        <v>42566</v>
      </c>
      <c r="O30" s="1" t="s">
        <v>292</v>
      </c>
      <c r="P30" s="1" t="s">
        <v>293</v>
      </c>
      <c r="Q30" s="1" t="s">
        <v>12</v>
      </c>
      <c r="R30" s="31" t="s">
        <v>27</v>
      </c>
      <c r="S30" s="31">
        <v>2</v>
      </c>
      <c r="T30" s="18">
        <v>10000</v>
      </c>
      <c r="U30" s="18"/>
      <c r="V30" s="18">
        <v>3695</v>
      </c>
      <c r="W30" s="18">
        <f t="shared" si="1"/>
        <v>36950000</v>
      </c>
      <c r="X30" s="1"/>
      <c r="Y30" s="1"/>
    </row>
    <row r="31" spans="2:25">
      <c r="B31">
        <v>2</v>
      </c>
      <c r="C31" s="2">
        <v>42569</v>
      </c>
      <c r="D31" s="1" t="s">
        <v>290</v>
      </c>
      <c r="E31" s="1" t="s">
        <v>291</v>
      </c>
      <c r="F31" s="1" t="s">
        <v>12</v>
      </c>
      <c r="G31" s="31" t="s">
        <v>16</v>
      </c>
      <c r="H31" s="18">
        <v>6000</v>
      </c>
      <c r="I31" s="18">
        <v>3590</v>
      </c>
      <c r="J31" s="18">
        <f t="shared" si="0"/>
        <v>21540000</v>
      </c>
      <c r="N31" s="2">
        <v>42566</v>
      </c>
      <c r="O31" s="1" t="s">
        <v>235</v>
      </c>
      <c r="P31" s="1" t="s">
        <v>236</v>
      </c>
      <c r="Q31" s="1" t="s">
        <v>12</v>
      </c>
      <c r="R31" s="31" t="s">
        <v>27</v>
      </c>
      <c r="S31" s="31">
        <v>2</v>
      </c>
      <c r="T31" s="18">
        <v>9700</v>
      </c>
      <c r="U31" s="18"/>
      <c r="V31" s="18">
        <v>3695</v>
      </c>
      <c r="W31" s="18">
        <f t="shared" si="1"/>
        <v>35841500</v>
      </c>
      <c r="X31" s="1"/>
      <c r="Y31" s="1"/>
    </row>
    <row r="32" spans="2:25">
      <c r="B32">
        <v>2</v>
      </c>
      <c r="C32" s="2">
        <v>42569</v>
      </c>
      <c r="D32" s="1" t="s">
        <v>290</v>
      </c>
      <c r="E32" s="1" t="s">
        <v>291</v>
      </c>
      <c r="F32" s="1" t="s">
        <v>12</v>
      </c>
      <c r="G32" s="31" t="s">
        <v>14</v>
      </c>
      <c r="H32" s="18">
        <v>4700</v>
      </c>
      <c r="I32" s="18">
        <v>4010</v>
      </c>
      <c r="J32" s="18">
        <f t="shared" si="0"/>
        <v>18847000</v>
      </c>
      <c r="N32" s="2">
        <v>42566</v>
      </c>
      <c r="O32" s="1" t="s">
        <v>237</v>
      </c>
      <c r="P32" s="1" t="s">
        <v>238</v>
      </c>
      <c r="Q32" s="1" t="s">
        <v>12</v>
      </c>
      <c r="R32" s="31" t="s">
        <v>27</v>
      </c>
      <c r="S32" s="31">
        <v>2</v>
      </c>
      <c r="T32" s="18">
        <v>9000</v>
      </c>
      <c r="U32" s="18"/>
      <c r="V32" s="18">
        <v>3695</v>
      </c>
      <c r="W32" s="18">
        <f t="shared" si="1"/>
        <v>33255000</v>
      </c>
      <c r="X32" s="1"/>
      <c r="Y32" s="1"/>
    </row>
    <row r="33" spans="2:25">
      <c r="B33">
        <v>2</v>
      </c>
      <c r="C33" s="2">
        <v>42566</v>
      </c>
      <c r="D33" s="1" t="s">
        <v>292</v>
      </c>
      <c r="E33" s="1" t="s">
        <v>293</v>
      </c>
      <c r="F33" s="1" t="s">
        <v>12</v>
      </c>
      <c r="G33" s="31" t="s">
        <v>27</v>
      </c>
      <c r="H33" s="18">
        <v>10000</v>
      </c>
      <c r="I33" s="18">
        <v>3695</v>
      </c>
      <c r="J33" s="18">
        <f t="shared" si="0"/>
        <v>36950000</v>
      </c>
      <c r="N33" s="2">
        <v>42566</v>
      </c>
      <c r="O33" s="1" t="s">
        <v>239</v>
      </c>
      <c r="P33" s="1" t="s">
        <v>240</v>
      </c>
      <c r="Q33" s="1" t="s">
        <v>12</v>
      </c>
      <c r="R33" s="31" t="s">
        <v>27</v>
      </c>
      <c r="S33" s="31">
        <v>2</v>
      </c>
      <c r="T33" s="18">
        <v>30000</v>
      </c>
      <c r="U33" s="18"/>
      <c r="V33" s="18">
        <v>3695</v>
      </c>
      <c r="W33" s="18">
        <f t="shared" si="1"/>
        <v>110850000</v>
      </c>
      <c r="X33" s="1"/>
      <c r="Y33" s="1"/>
    </row>
    <row r="34" spans="2:25">
      <c r="B34">
        <v>2</v>
      </c>
      <c r="C34" s="2">
        <v>42566</v>
      </c>
      <c r="D34" s="1" t="s">
        <v>292</v>
      </c>
      <c r="E34" s="1" t="s">
        <v>293</v>
      </c>
      <c r="F34" s="1" t="s">
        <v>12</v>
      </c>
      <c r="G34" s="31" t="s">
        <v>76</v>
      </c>
      <c r="H34" s="18">
        <v>5300</v>
      </c>
      <c r="I34" s="18">
        <v>4665</v>
      </c>
      <c r="J34" s="18">
        <f t="shared" si="0"/>
        <v>24724500</v>
      </c>
      <c r="N34" s="2">
        <v>42569</v>
      </c>
      <c r="O34" s="1" t="s">
        <v>290</v>
      </c>
      <c r="P34" s="1" t="s">
        <v>291</v>
      </c>
      <c r="Q34" s="1" t="s">
        <v>12</v>
      </c>
      <c r="R34" s="31" t="s">
        <v>27</v>
      </c>
      <c r="S34" s="31">
        <v>2</v>
      </c>
      <c r="T34" s="18">
        <v>5000</v>
      </c>
      <c r="U34" s="18"/>
      <c r="V34" s="18">
        <v>3695</v>
      </c>
      <c r="W34" s="18">
        <f t="shared" si="1"/>
        <v>18475000</v>
      </c>
      <c r="X34" s="1"/>
      <c r="Y34" s="1"/>
    </row>
    <row r="35" spans="2:25">
      <c r="B35">
        <v>2</v>
      </c>
      <c r="C35" s="2">
        <v>42570</v>
      </c>
      <c r="D35" s="1" t="s">
        <v>294</v>
      </c>
      <c r="E35" s="1" t="s">
        <v>295</v>
      </c>
      <c r="F35" s="1" t="s">
        <v>12</v>
      </c>
      <c r="G35" s="31" t="s">
        <v>27</v>
      </c>
      <c r="H35" s="18">
        <v>30000</v>
      </c>
      <c r="I35" s="18">
        <v>3695</v>
      </c>
      <c r="J35" s="18">
        <f t="shared" si="0"/>
        <v>110850000</v>
      </c>
      <c r="N35" s="2">
        <v>42570</v>
      </c>
      <c r="O35" s="1" t="s">
        <v>294</v>
      </c>
      <c r="P35" s="1" t="s">
        <v>295</v>
      </c>
      <c r="Q35" s="1" t="s">
        <v>12</v>
      </c>
      <c r="R35" s="31" t="s">
        <v>27</v>
      </c>
      <c r="S35" s="31">
        <v>2</v>
      </c>
      <c r="T35" s="18">
        <v>30000</v>
      </c>
      <c r="U35" s="18"/>
      <c r="V35" s="18">
        <v>3695</v>
      </c>
      <c r="W35" s="18">
        <f t="shared" si="1"/>
        <v>110850000</v>
      </c>
      <c r="X35" s="1"/>
      <c r="Y35" s="1"/>
    </row>
    <row r="36" spans="2:25">
      <c r="B36">
        <v>2</v>
      </c>
      <c r="C36" s="2">
        <v>42570</v>
      </c>
      <c r="D36" s="1" t="s">
        <v>296</v>
      </c>
      <c r="E36" s="1" t="s">
        <v>297</v>
      </c>
      <c r="F36" s="1" t="s">
        <v>12</v>
      </c>
      <c r="G36" s="31" t="s">
        <v>27</v>
      </c>
      <c r="H36" s="18">
        <v>12300</v>
      </c>
      <c r="I36" s="18">
        <v>3695</v>
      </c>
      <c r="J36" s="18">
        <f t="shared" si="0"/>
        <v>45448500</v>
      </c>
      <c r="N36" s="2">
        <v>42570</v>
      </c>
      <c r="O36" s="1" t="s">
        <v>296</v>
      </c>
      <c r="P36" s="1" t="s">
        <v>297</v>
      </c>
      <c r="Q36" s="1" t="s">
        <v>12</v>
      </c>
      <c r="R36" s="31" t="s">
        <v>27</v>
      </c>
      <c r="S36" s="31">
        <v>2</v>
      </c>
      <c r="T36" s="18">
        <v>12300</v>
      </c>
      <c r="U36" s="18"/>
      <c r="V36" s="18">
        <v>3695</v>
      </c>
      <c r="W36" s="18">
        <f t="shared" si="1"/>
        <v>45448500</v>
      </c>
      <c r="X36" s="1"/>
      <c r="Y36" s="1"/>
    </row>
    <row r="37" spans="2:25">
      <c r="B37">
        <v>2</v>
      </c>
      <c r="C37" s="2">
        <v>42571</v>
      </c>
      <c r="D37" s="1" t="s">
        <v>304</v>
      </c>
      <c r="E37" s="1" t="s">
        <v>305</v>
      </c>
      <c r="F37" s="1" t="s">
        <v>12</v>
      </c>
      <c r="G37" s="31" t="s">
        <v>27</v>
      </c>
      <c r="H37" s="18">
        <v>9000</v>
      </c>
      <c r="I37" s="18">
        <v>3695</v>
      </c>
      <c r="J37" s="18">
        <f t="shared" si="0"/>
        <v>33255000</v>
      </c>
      <c r="N37" s="2">
        <v>42571</v>
      </c>
      <c r="O37" s="1" t="s">
        <v>304</v>
      </c>
      <c r="P37" s="1" t="s">
        <v>305</v>
      </c>
      <c r="Q37" s="1" t="s">
        <v>12</v>
      </c>
      <c r="R37" s="31" t="s">
        <v>27</v>
      </c>
      <c r="S37" s="31">
        <v>2</v>
      </c>
      <c r="T37" s="18">
        <v>9000</v>
      </c>
      <c r="U37" s="18"/>
      <c r="V37" s="18">
        <v>3695</v>
      </c>
      <c r="W37" s="18">
        <f t="shared" si="1"/>
        <v>33255000</v>
      </c>
      <c r="X37" s="1"/>
      <c r="Y37" s="1"/>
    </row>
    <row r="38" spans="2:25">
      <c r="B38">
        <v>2</v>
      </c>
      <c r="C38" s="2">
        <v>42571</v>
      </c>
      <c r="D38" s="1" t="s">
        <v>306</v>
      </c>
      <c r="E38" s="1" t="s">
        <v>307</v>
      </c>
      <c r="F38" s="1" t="s">
        <v>12</v>
      </c>
      <c r="G38" s="31" t="s">
        <v>27</v>
      </c>
      <c r="H38" s="18">
        <v>5000</v>
      </c>
      <c r="I38" s="18">
        <v>3695</v>
      </c>
      <c r="J38" s="18">
        <f t="shared" si="0"/>
        <v>18475000</v>
      </c>
      <c r="N38" s="2">
        <v>42571</v>
      </c>
      <c r="O38" s="1" t="s">
        <v>306</v>
      </c>
      <c r="P38" s="1" t="s">
        <v>307</v>
      </c>
      <c r="Q38" s="1" t="s">
        <v>12</v>
      </c>
      <c r="R38" s="31" t="s">
        <v>27</v>
      </c>
      <c r="S38" s="31">
        <v>2</v>
      </c>
      <c r="T38" s="18">
        <v>5000</v>
      </c>
      <c r="U38" s="18"/>
      <c r="V38" s="18">
        <v>3695</v>
      </c>
      <c r="W38" s="18">
        <f t="shared" si="1"/>
        <v>18475000</v>
      </c>
      <c r="X38" s="1"/>
      <c r="Y38" s="1"/>
    </row>
    <row r="39" spans="2:25">
      <c r="B39">
        <v>2</v>
      </c>
      <c r="C39" s="2">
        <v>42571</v>
      </c>
      <c r="D39" s="1" t="s">
        <v>306</v>
      </c>
      <c r="E39" s="1" t="s">
        <v>307</v>
      </c>
      <c r="F39" s="1" t="s">
        <v>12</v>
      </c>
      <c r="G39" s="31" t="s">
        <v>16</v>
      </c>
      <c r="H39" s="18">
        <v>5300</v>
      </c>
      <c r="I39" s="18">
        <v>3490</v>
      </c>
      <c r="J39" s="18">
        <f t="shared" ref="J39:J70" si="2">H39*I39</f>
        <v>18497000</v>
      </c>
      <c r="N39" s="2">
        <v>42572</v>
      </c>
      <c r="O39" s="1" t="s">
        <v>316</v>
      </c>
      <c r="P39" s="1" t="s">
        <v>317</v>
      </c>
      <c r="Q39" s="1" t="s">
        <v>12</v>
      </c>
      <c r="R39" s="31" t="s">
        <v>27</v>
      </c>
      <c r="S39" s="31">
        <v>2</v>
      </c>
      <c r="T39" s="18">
        <v>8800</v>
      </c>
      <c r="U39" s="18"/>
      <c r="V39" s="18">
        <v>3695</v>
      </c>
      <c r="W39" s="18">
        <f t="shared" ref="W39:W70" si="3">T39*V39</f>
        <v>32516000</v>
      </c>
      <c r="X39" s="1"/>
      <c r="Y39" s="1"/>
    </row>
    <row r="40" spans="2:25">
      <c r="B40">
        <v>2</v>
      </c>
      <c r="C40" s="2">
        <v>42571</v>
      </c>
      <c r="D40" s="1" t="s">
        <v>306</v>
      </c>
      <c r="E40" s="1" t="s">
        <v>307</v>
      </c>
      <c r="F40" s="1" t="s">
        <v>12</v>
      </c>
      <c r="G40" s="31" t="s">
        <v>14</v>
      </c>
      <c r="H40" s="18">
        <v>5000</v>
      </c>
      <c r="I40" s="18">
        <v>4010</v>
      </c>
      <c r="J40" s="18">
        <f t="shared" si="2"/>
        <v>20050000</v>
      </c>
      <c r="N40" s="2">
        <v>42572</v>
      </c>
      <c r="O40" s="1" t="s">
        <v>318</v>
      </c>
      <c r="P40" s="1" t="s">
        <v>319</v>
      </c>
      <c r="Q40" s="1" t="s">
        <v>12</v>
      </c>
      <c r="R40" s="31" t="s">
        <v>27</v>
      </c>
      <c r="S40" s="31">
        <v>2</v>
      </c>
      <c r="T40" s="18">
        <v>15000</v>
      </c>
      <c r="U40" s="18"/>
      <c r="V40" s="18">
        <v>3695</v>
      </c>
      <c r="W40" s="18">
        <f t="shared" si="3"/>
        <v>55425000</v>
      </c>
      <c r="X40" s="1"/>
      <c r="Y40" s="1"/>
    </row>
    <row r="41" spans="2:25">
      <c r="B41">
        <v>2</v>
      </c>
      <c r="C41" s="2">
        <v>42572</v>
      </c>
      <c r="D41" s="1" t="s">
        <v>316</v>
      </c>
      <c r="E41" s="1" t="s">
        <v>317</v>
      </c>
      <c r="F41" s="1" t="s">
        <v>12</v>
      </c>
      <c r="G41" s="31" t="s">
        <v>27</v>
      </c>
      <c r="H41" s="18">
        <v>8800</v>
      </c>
      <c r="I41" s="18">
        <v>3695</v>
      </c>
      <c r="J41" s="18">
        <f t="shared" si="2"/>
        <v>32516000</v>
      </c>
      <c r="N41" s="2">
        <v>42572</v>
      </c>
      <c r="O41" s="1" t="s">
        <v>324</v>
      </c>
      <c r="P41" s="1" t="s">
        <v>325</v>
      </c>
      <c r="Q41" s="1" t="s">
        <v>12</v>
      </c>
      <c r="R41" s="31" t="s">
        <v>27</v>
      </c>
      <c r="S41" s="31">
        <v>2</v>
      </c>
      <c r="T41" s="18">
        <v>4000</v>
      </c>
      <c r="U41" s="18"/>
      <c r="V41" s="18">
        <v>3695</v>
      </c>
      <c r="W41" s="18">
        <f t="shared" si="3"/>
        <v>14780000</v>
      </c>
      <c r="X41" s="1"/>
      <c r="Y41" s="1"/>
    </row>
    <row r="42" spans="2:25">
      <c r="B42">
        <v>2</v>
      </c>
      <c r="C42" s="2">
        <v>42572</v>
      </c>
      <c r="D42" s="1" t="s">
        <v>316</v>
      </c>
      <c r="E42" s="1" t="s">
        <v>317</v>
      </c>
      <c r="F42" s="1" t="s">
        <v>12</v>
      </c>
      <c r="G42" s="31" t="s">
        <v>16</v>
      </c>
      <c r="H42" s="18">
        <v>5000</v>
      </c>
      <c r="I42" s="18">
        <v>3490</v>
      </c>
      <c r="J42" s="18">
        <f t="shared" si="2"/>
        <v>17450000</v>
      </c>
      <c r="N42" s="2">
        <v>42576</v>
      </c>
      <c r="O42" s="1" t="s">
        <v>398</v>
      </c>
      <c r="P42" s="1" t="s">
        <v>399</v>
      </c>
      <c r="Q42" s="1" t="s">
        <v>12</v>
      </c>
      <c r="R42" s="31" t="s">
        <v>27</v>
      </c>
      <c r="S42" s="31">
        <v>2</v>
      </c>
      <c r="T42" s="18">
        <v>15700</v>
      </c>
      <c r="U42" s="18"/>
      <c r="V42" s="18">
        <v>3695</v>
      </c>
      <c r="W42" s="18">
        <f t="shared" si="3"/>
        <v>58011500</v>
      </c>
      <c r="X42" s="1"/>
      <c r="Y42" s="1"/>
    </row>
    <row r="43" spans="2:25">
      <c r="B43">
        <v>2</v>
      </c>
      <c r="C43" s="2">
        <v>42572</v>
      </c>
      <c r="D43" s="1" t="s">
        <v>316</v>
      </c>
      <c r="E43" s="1" t="s">
        <v>317</v>
      </c>
      <c r="F43" s="1" t="s">
        <v>12</v>
      </c>
      <c r="G43" s="31" t="s">
        <v>14</v>
      </c>
      <c r="H43" s="18">
        <v>17900</v>
      </c>
      <c r="I43" s="18">
        <v>4010</v>
      </c>
      <c r="J43" s="18">
        <f t="shared" si="2"/>
        <v>71779000</v>
      </c>
      <c r="N43" s="2">
        <v>42576</v>
      </c>
      <c r="O43" s="1" t="s">
        <v>400</v>
      </c>
      <c r="P43" s="1" t="s">
        <v>401</v>
      </c>
      <c r="Q43" s="1" t="s">
        <v>12</v>
      </c>
      <c r="R43" s="31" t="s">
        <v>27</v>
      </c>
      <c r="S43" s="31">
        <v>2</v>
      </c>
      <c r="T43" s="18">
        <v>30000</v>
      </c>
      <c r="U43" s="18"/>
      <c r="V43" s="18">
        <v>3695</v>
      </c>
      <c r="W43" s="18">
        <f t="shared" si="3"/>
        <v>110850000</v>
      </c>
      <c r="X43" s="1"/>
      <c r="Y43" s="1"/>
    </row>
    <row r="44" spans="2:25">
      <c r="B44">
        <v>2</v>
      </c>
      <c r="C44" s="2">
        <v>42572</v>
      </c>
      <c r="D44" s="1" t="s">
        <v>318</v>
      </c>
      <c r="E44" s="1" t="s">
        <v>319</v>
      </c>
      <c r="F44" s="1" t="s">
        <v>12</v>
      </c>
      <c r="G44" s="31" t="s">
        <v>27</v>
      </c>
      <c r="H44" s="18">
        <v>15000</v>
      </c>
      <c r="I44" s="18">
        <v>3695</v>
      </c>
      <c r="J44" s="18">
        <f t="shared" si="2"/>
        <v>55425000</v>
      </c>
      <c r="N44" s="2">
        <v>42577</v>
      </c>
      <c r="O44" s="1" t="s">
        <v>404</v>
      </c>
      <c r="P44" s="1" t="s">
        <v>405</v>
      </c>
      <c r="Q44" s="1" t="s">
        <v>12</v>
      </c>
      <c r="R44" s="31" t="s">
        <v>27</v>
      </c>
      <c r="S44" s="31">
        <v>2</v>
      </c>
      <c r="T44" s="18">
        <v>5000</v>
      </c>
      <c r="U44" s="18"/>
      <c r="V44" s="18">
        <v>3695</v>
      </c>
      <c r="W44" s="18">
        <f t="shared" si="3"/>
        <v>18475000</v>
      </c>
      <c r="X44" s="1"/>
      <c r="Y44" s="1"/>
    </row>
    <row r="45" spans="2:25">
      <c r="B45">
        <v>2</v>
      </c>
      <c r="C45" s="2">
        <v>42572</v>
      </c>
      <c r="D45" s="1" t="s">
        <v>324</v>
      </c>
      <c r="E45" s="1" t="s">
        <v>325</v>
      </c>
      <c r="F45" s="1" t="s">
        <v>12</v>
      </c>
      <c r="G45" s="31" t="s">
        <v>27</v>
      </c>
      <c r="H45" s="18">
        <v>4000</v>
      </c>
      <c r="I45" s="18">
        <v>3695</v>
      </c>
      <c r="J45" s="18">
        <f t="shared" si="2"/>
        <v>14780000</v>
      </c>
      <c r="N45" s="2">
        <v>42577</v>
      </c>
      <c r="O45" s="1" t="s">
        <v>410</v>
      </c>
      <c r="P45" s="1" t="s">
        <v>411</v>
      </c>
      <c r="Q45" s="1" t="s">
        <v>12</v>
      </c>
      <c r="R45" s="31" t="s">
        <v>27</v>
      </c>
      <c r="S45" s="31">
        <v>2</v>
      </c>
      <c r="T45" s="18">
        <v>11900</v>
      </c>
      <c r="U45" s="18"/>
      <c r="V45" s="18">
        <v>3695</v>
      </c>
      <c r="W45" s="18">
        <f t="shared" si="3"/>
        <v>43970500</v>
      </c>
      <c r="X45" s="1"/>
      <c r="Y45" s="1"/>
    </row>
    <row r="46" spans="2:25">
      <c r="B46">
        <v>2</v>
      </c>
      <c r="C46" s="2">
        <v>42572</v>
      </c>
      <c r="D46" s="1" t="s">
        <v>324</v>
      </c>
      <c r="E46" s="1" t="s">
        <v>325</v>
      </c>
      <c r="F46" s="1" t="s">
        <v>12</v>
      </c>
      <c r="G46" s="31" t="s">
        <v>14</v>
      </c>
      <c r="H46" s="18">
        <v>5000</v>
      </c>
      <c r="I46" s="18">
        <v>4010</v>
      </c>
      <c r="J46" s="18">
        <f t="shared" si="2"/>
        <v>20050000</v>
      </c>
      <c r="N46" s="2">
        <v>42578</v>
      </c>
      <c r="O46" s="1" t="s">
        <v>420</v>
      </c>
      <c r="P46" s="1" t="s">
        <v>421</v>
      </c>
      <c r="Q46" s="1" t="s">
        <v>12</v>
      </c>
      <c r="R46" s="31" t="s">
        <v>27</v>
      </c>
      <c r="S46" s="31">
        <v>2</v>
      </c>
      <c r="T46" s="18">
        <v>30000</v>
      </c>
      <c r="U46" s="18"/>
      <c r="V46" s="18">
        <v>3695</v>
      </c>
      <c r="W46" s="18">
        <f t="shared" si="3"/>
        <v>110850000</v>
      </c>
      <c r="X46" s="1"/>
      <c r="Y46" s="1"/>
    </row>
    <row r="47" spans="2:25">
      <c r="B47">
        <v>2</v>
      </c>
      <c r="C47" s="2">
        <v>42576</v>
      </c>
      <c r="D47" s="1" t="s">
        <v>398</v>
      </c>
      <c r="E47" s="1" t="s">
        <v>399</v>
      </c>
      <c r="F47" s="1" t="s">
        <v>12</v>
      </c>
      <c r="G47" s="31" t="s">
        <v>27</v>
      </c>
      <c r="H47" s="18">
        <v>15700</v>
      </c>
      <c r="I47" s="18">
        <v>3695</v>
      </c>
      <c r="J47" s="18">
        <f t="shared" si="2"/>
        <v>58011500</v>
      </c>
      <c r="N47" s="2">
        <v>42579</v>
      </c>
      <c r="O47" s="1" t="s">
        <v>426</v>
      </c>
      <c r="P47" s="1" t="s">
        <v>427</v>
      </c>
      <c r="Q47" s="1" t="s">
        <v>12</v>
      </c>
      <c r="R47" s="31" t="s">
        <v>27</v>
      </c>
      <c r="S47" s="31">
        <v>2</v>
      </c>
      <c r="T47" s="18">
        <v>10000</v>
      </c>
      <c r="U47" s="18"/>
      <c r="V47" s="18">
        <v>3695</v>
      </c>
      <c r="W47" s="18">
        <f t="shared" si="3"/>
        <v>36950000</v>
      </c>
      <c r="X47" s="1"/>
      <c r="Y47" s="1"/>
    </row>
    <row r="48" spans="2:25">
      <c r="B48">
        <v>2</v>
      </c>
      <c r="C48" s="2">
        <v>42576</v>
      </c>
      <c r="D48" s="1" t="s">
        <v>400</v>
      </c>
      <c r="E48" s="1" t="s">
        <v>401</v>
      </c>
      <c r="F48" s="1" t="s">
        <v>12</v>
      </c>
      <c r="G48" s="31" t="s">
        <v>27</v>
      </c>
      <c r="H48" s="18">
        <v>30000</v>
      </c>
      <c r="I48" s="18">
        <v>3695</v>
      </c>
      <c r="J48" s="18">
        <f t="shared" si="2"/>
        <v>110850000</v>
      </c>
      <c r="N48" s="2">
        <v>42579</v>
      </c>
      <c r="O48" s="1" t="s">
        <v>428</v>
      </c>
      <c r="P48" s="1" t="s">
        <v>429</v>
      </c>
      <c r="Q48" s="1" t="s">
        <v>12</v>
      </c>
      <c r="R48" s="31" t="s">
        <v>27</v>
      </c>
      <c r="S48" s="31">
        <v>2</v>
      </c>
      <c r="T48" s="18">
        <v>9000</v>
      </c>
      <c r="U48" s="18"/>
      <c r="V48" s="18">
        <v>3695</v>
      </c>
      <c r="W48" s="18">
        <f t="shared" si="3"/>
        <v>33255000</v>
      </c>
      <c r="X48" s="1"/>
      <c r="Y48" s="1"/>
    </row>
    <row r="49" spans="2:25">
      <c r="B49">
        <v>2</v>
      </c>
      <c r="C49" s="2">
        <v>42577</v>
      </c>
      <c r="D49" s="1" t="s">
        <v>404</v>
      </c>
      <c r="E49" s="1" t="s">
        <v>405</v>
      </c>
      <c r="F49" s="1" t="s">
        <v>12</v>
      </c>
      <c r="G49" s="31" t="s">
        <v>27</v>
      </c>
      <c r="H49" s="18">
        <v>5000</v>
      </c>
      <c r="I49" s="18">
        <v>3695</v>
      </c>
      <c r="J49" s="18">
        <f t="shared" si="2"/>
        <v>18475000</v>
      </c>
      <c r="N49" s="2">
        <v>42580</v>
      </c>
      <c r="O49" s="1" t="s">
        <v>438</v>
      </c>
      <c r="P49" s="1" t="s">
        <v>439</v>
      </c>
      <c r="Q49" s="1" t="s">
        <v>12</v>
      </c>
      <c r="R49" s="31" t="s">
        <v>27</v>
      </c>
      <c r="S49" s="31">
        <v>2</v>
      </c>
      <c r="T49" s="18">
        <v>4700</v>
      </c>
      <c r="U49" s="18"/>
      <c r="V49" s="18">
        <v>3695</v>
      </c>
      <c r="W49" s="18">
        <f t="shared" si="3"/>
        <v>17366500</v>
      </c>
      <c r="X49" s="1"/>
      <c r="Y49" s="1"/>
    </row>
    <row r="50" spans="2:25">
      <c r="B50">
        <v>2</v>
      </c>
      <c r="C50" s="2">
        <v>42577</v>
      </c>
      <c r="D50" s="1" t="s">
        <v>404</v>
      </c>
      <c r="E50" s="1" t="s">
        <v>405</v>
      </c>
      <c r="F50" s="1" t="s">
        <v>12</v>
      </c>
      <c r="G50" s="31" t="s">
        <v>16</v>
      </c>
      <c r="H50" s="18">
        <v>4000</v>
      </c>
      <c r="I50" s="18">
        <v>3490</v>
      </c>
      <c r="J50" s="18">
        <f t="shared" si="2"/>
        <v>13960000</v>
      </c>
      <c r="N50" s="2">
        <v>42580</v>
      </c>
      <c r="O50" s="1" t="s">
        <v>458</v>
      </c>
      <c r="P50" s="1" t="s">
        <v>459</v>
      </c>
      <c r="Q50" s="1" t="s">
        <v>12</v>
      </c>
      <c r="R50" s="31" t="s">
        <v>27</v>
      </c>
      <c r="S50" s="31">
        <v>2</v>
      </c>
      <c r="T50" s="18">
        <v>20000</v>
      </c>
      <c r="U50" s="18"/>
      <c r="V50" s="18">
        <v>3695</v>
      </c>
      <c r="W50" s="18">
        <f t="shared" si="3"/>
        <v>73900000</v>
      </c>
      <c r="X50" s="1"/>
      <c r="Y50" s="1"/>
    </row>
    <row r="51" spans="2:25">
      <c r="B51">
        <v>2</v>
      </c>
      <c r="C51" s="2">
        <v>42577</v>
      </c>
      <c r="D51" s="1" t="s">
        <v>410</v>
      </c>
      <c r="E51" s="1" t="s">
        <v>411</v>
      </c>
      <c r="F51" s="1" t="s">
        <v>12</v>
      </c>
      <c r="G51" s="31" t="s">
        <v>27</v>
      </c>
      <c r="H51" s="18">
        <v>11900</v>
      </c>
      <c r="I51" s="18">
        <v>3695</v>
      </c>
      <c r="J51" s="18">
        <f t="shared" si="2"/>
        <v>43970500</v>
      </c>
      <c r="N51" s="2">
        <v>42580</v>
      </c>
      <c r="O51" s="1" t="s">
        <v>460</v>
      </c>
      <c r="P51" s="1" t="s">
        <v>461</v>
      </c>
      <c r="Q51" s="1" t="s">
        <v>12</v>
      </c>
      <c r="R51" s="31" t="s">
        <v>27</v>
      </c>
      <c r="S51" s="31">
        <v>2</v>
      </c>
      <c r="T51" s="18">
        <v>5000</v>
      </c>
      <c r="U51" s="18">
        <f>SUM(T19:T51)</f>
        <v>449600</v>
      </c>
      <c r="V51" s="18">
        <v>3695</v>
      </c>
      <c r="W51" s="18">
        <f t="shared" si="3"/>
        <v>18475000</v>
      </c>
      <c r="X51" s="1" t="str">
        <f>R51</f>
        <v>Diesel comun Tipo III</v>
      </c>
      <c r="Y51" s="32">
        <f>SUM(W19:W51)</f>
        <v>1647022000</v>
      </c>
    </row>
    <row r="52" spans="2:25">
      <c r="B52">
        <v>2</v>
      </c>
      <c r="C52" s="2">
        <v>42577</v>
      </c>
      <c r="D52" s="1" t="s">
        <v>410</v>
      </c>
      <c r="E52" s="1" t="s">
        <v>411</v>
      </c>
      <c r="F52" s="1" t="s">
        <v>12</v>
      </c>
      <c r="G52" s="31" t="s">
        <v>16</v>
      </c>
      <c r="H52" s="18">
        <v>10300</v>
      </c>
      <c r="I52" s="18">
        <v>3490</v>
      </c>
      <c r="J52" s="18">
        <f t="shared" si="2"/>
        <v>35947000</v>
      </c>
      <c r="N52" s="6">
        <v>42557</v>
      </c>
      <c r="O52" s="3" t="s">
        <v>44</v>
      </c>
      <c r="P52" s="3" t="s">
        <v>45</v>
      </c>
      <c r="Q52" s="7" t="s">
        <v>12</v>
      </c>
      <c r="R52" s="30" t="s">
        <v>16</v>
      </c>
      <c r="S52" s="30">
        <v>3</v>
      </c>
      <c r="T52" s="18">
        <v>6000</v>
      </c>
      <c r="U52" s="18"/>
      <c r="V52" s="18">
        <v>3400</v>
      </c>
      <c r="W52" s="18">
        <f t="shared" si="3"/>
        <v>20400000</v>
      </c>
      <c r="X52" s="1"/>
      <c r="Y52" s="1"/>
    </row>
    <row r="53" spans="2:25">
      <c r="B53">
        <v>2</v>
      </c>
      <c r="C53" s="2">
        <v>42577</v>
      </c>
      <c r="D53" s="1" t="s">
        <v>410</v>
      </c>
      <c r="E53" s="1" t="s">
        <v>411</v>
      </c>
      <c r="F53" s="1" t="s">
        <v>12</v>
      </c>
      <c r="G53" s="31" t="s">
        <v>14</v>
      </c>
      <c r="H53" s="18">
        <v>9500</v>
      </c>
      <c r="I53" s="18">
        <v>4010</v>
      </c>
      <c r="J53" s="18">
        <f t="shared" si="2"/>
        <v>38095000</v>
      </c>
      <c r="N53" s="6">
        <v>42559</v>
      </c>
      <c r="O53" s="3" t="s">
        <v>63</v>
      </c>
      <c r="P53" s="3" t="s">
        <v>64</v>
      </c>
      <c r="Q53" s="7" t="s">
        <v>12</v>
      </c>
      <c r="R53" s="30" t="s">
        <v>16</v>
      </c>
      <c r="S53" s="30">
        <v>3</v>
      </c>
      <c r="T53" s="18">
        <v>5000</v>
      </c>
      <c r="U53" s="18"/>
      <c r="V53" s="18">
        <v>3400</v>
      </c>
      <c r="W53" s="18">
        <f t="shared" si="3"/>
        <v>17000000</v>
      </c>
      <c r="X53" s="1"/>
      <c r="Y53" s="1"/>
    </row>
    <row r="54" spans="2:25">
      <c r="B54">
        <v>2</v>
      </c>
      <c r="C54" s="2">
        <v>42578</v>
      </c>
      <c r="D54" s="1" t="s">
        <v>420</v>
      </c>
      <c r="E54" s="1" t="s">
        <v>421</v>
      </c>
      <c r="F54" s="1" t="s">
        <v>12</v>
      </c>
      <c r="G54" s="31" t="s">
        <v>27</v>
      </c>
      <c r="H54" s="18">
        <v>30000</v>
      </c>
      <c r="I54" s="18">
        <v>3695</v>
      </c>
      <c r="J54" s="18">
        <f t="shared" si="2"/>
        <v>110850000</v>
      </c>
      <c r="N54" s="6">
        <v>42559</v>
      </c>
      <c r="O54" s="3" t="s">
        <v>107</v>
      </c>
      <c r="P54" s="3" t="s">
        <v>108</v>
      </c>
      <c r="Q54" s="7" t="s">
        <v>12</v>
      </c>
      <c r="R54" s="30" t="s">
        <v>16</v>
      </c>
      <c r="S54" s="30">
        <v>3</v>
      </c>
      <c r="T54" s="18">
        <v>16600</v>
      </c>
      <c r="U54" s="18"/>
      <c r="V54" s="18">
        <v>3530</v>
      </c>
      <c r="W54" s="18">
        <f t="shared" si="3"/>
        <v>58598000</v>
      </c>
      <c r="X54" s="1"/>
      <c r="Y54" s="1"/>
    </row>
    <row r="55" spans="2:25">
      <c r="B55">
        <v>2</v>
      </c>
      <c r="C55" s="2">
        <v>42579</v>
      </c>
      <c r="D55" s="1" t="s">
        <v>426</v>
      </c>
      <c r="E55" s="1" t="s">
        <v>427</v>
      </c>
      <c r="F55" s="1" t="s">
        <v>12</v>
      </c>
      <c r="G55" s="31" t="s">
        <v>27</v>
      </c>
      <c r="H55" s="18">
        <v>10000</v>
      </c>
      <c r="I55" s="18">
        <v>3695</v>
      </c>
      <c r="J55" s="18">
        <f t="shared" si="2"/>
        <v>36950000</v>
      </c>
      <c r="N55" s="2">
        <v>42562</v>
      </c>
      <c r="O55" s="1" t="s">
        <v>164</v>
      </c>
      <c r="P55" s="1" t="s">
        <v>165</v>
      </c>
      <c r="Q55" s="1" t="s">
        <v>12</v>
      </c>
      <c r="R55" s="31" t="s">
        <v>16</v>
      </c>
      <c r="S55" s="31">
        <v>3</v>
      </c>
      <c r="T55" s="18">
        <v>11000</v>
      </c>
      <c r="U55" s="18"/>
      <c r="V55" s="18">
        <v>3400</v>
      </c>
      <c r="W55" s="18">
        <f t="shared" si="3"/>
        <v>37400000</v>
      </c>
      <c r="X55" s="1"/>
      <c r="Y55" s="1"/>
    </row>
    <row r="56" spans="2:25">
      <c r="B56">
        <v>2</v>
      </c>
      <c r="C56" s="2">
        <v>42579</v>
      </c>
      <c r="D56" s="1" t="s">
        <v>426</v>
      </c>
      <c r="E56" s="1" t="s">
        <v>427</v>
      </c>
      <c r="F56" s="1" t="s">
        <v>12</v>
      </c>
      <c r="G56" s="31" t="s">
        <v>16</v>
      </c>
      <c r="H56" s="18">
        <v>5300</v>
      </c>
      <c r="I56" s="18">
        <v>3490</v>
      </c>
      <c r="J56" s="18">
        <f t="shared" si="2"/>
        <v>18497000</v>
      </c>
      <c r="N56" s="2">
        <v>42563</v>
      </c>
      <c r="O56" s="1" t="s">
        <v>211</v>
      </c>
      <c r="P56" s="1" t="s">
        <v>212</v>
      </c>
      <c r="Q56" s="1" t="s">
        <v>12</v>
      </c>
      <c r="R56" s="31" t="s">
        <v>16</v>
      </c>
      <c r="S56" s="31">
        <v>3</v>
      </c>
      <c r="T56" s="18">
        <v>4000</v>
      </c>
      <c r="U56" s="18"/>
      <c r="V56" s="18">
        <v>3530</v>
      </c>
      <c r="W56" s="18">
        <f t="shared" si="3"/>
        <v>14120000</v>
      </c>
      <c r="X56" s="1"/>
      <c r="Y56" s="1"/>
    </row>
    <row r="57" spans="2:25">
      <c r="B57">
        <v>2</v>
      </c>
      <c r="C57" s="2">
        <v>42579</v>
      </c>
      <c r="D57" s="1" t="s">
        <v>428</v>
      </c>
      <c r="E57" s="1" t="s">
        <v>429</v>
      </c>
      <c r="F57" s="1" t="s">
        <v>12</v>
      </c>
      <c r="G57" s="31" t="s">
        <v>27</v>
      </c>
      <c r="H57" s="18">
        <v>9000</v>
      </c>
      <c r="I57" s="18">
        <v>3695</v>
      </c>
      <c r="J57" s="18">
        <f t="shared" si="2"/>
        <v>33255000</v>
      </c>
      <c r="N57" s="2">
        <v>42564</v>
      </c>
      <c r="O57" s="1" t="s">
        <v>182</v>
      </c>
      <c r="P57" s="1" t="s">
        <v>183</v>
      </c>
      <c r="Q57" s="1" t="s">
        <v>12</v>
      </c>
      <c r="R57" s="31" t="s">
        <v>16</v>
      </c>
      <c r="S57" s="31">
        <v>3</v>
      </c>
      <c r="T57" s="18">
        <v>10300</v>
      </c>
      <c r="U57" s="18"/>
      <c r="V57" s="18">
        <v>3580</v>
      </c>
      <c r="W57" s="18">
        <f t="shared" si="3"/>
        <v>36874000</v>
      </c>
      <c r="X57" s="1"/>
      <c r="Y57" s="1"/>
    </row>
    <row r="58" spans="2:25">
      <c r="B58">
        <v>2</v>
      </c>
      <c r="C58" s="2">
        <v>42579</v>
      </c>
      <c r="D58" s="1" t="s">
        <v>430</v>
      </c>
      <c r="E58" s="1" t="s">
        <v>431</v>
      </c>
      <c r="F58" s="1" t="s">
        <v>12</v>
      </c>
      <c r="G58" s="31" t="s">
        <v>16</v>
      </c>
      <c r="H58" s="18">
        <v>24000</v>
      </c>
      <c r="I58" s="18">
        <v>3490</v>
      </c>
      <c r="J58" s="18">
        <f t="shared" si="2"/>
        <v>83760000</v>
      </c>
      <c r="N58" s="2">
        <v>42569</v>
      </c>
      <c r="O58" s="1" t="s">
        <v>290</v>
      </c>
      <c r="P58" s="1" t="s">
        <v>291</v>
      </c>
      <c r="Q58" s="1" t="s">
        <v>12</v>
      </c>
      <c r="R58" s="31" t="s">
        <v>16</v>
      </c>
      <c r="S58" s="31">
        <v>3</v>
      </c>
      <c r="T58" s="18">
        <v>6000</v>
      </c>
      <c r="U58" s="18"/>
      <c r="V58" s="18">
        <v>3590</v>
      </c>
      <c r="W58" s="18">
        <f t="shared" si="3"/>
        <v>21540000</v>
      </c>
      <c r="X58" s="1"/>
      <c r="Y58" s="1"/>
    </row>
    <row r="59" spans="2:25">
      <c r="B59">
        <v>2</v>
      </c>
      <c r="C59" s="2">
        <v>42580</v>
      </c>
      <c r="D59" s="1" t="s">
        <v>438</v>
      </c>
      <c r="E59" s="1" t="s">
        <v>439</v>
      </c>
      <c r="F59" s="1" t="s">
        <v>12</v>
      </c>
      <c r="G59" s="31" t="s">
        <v>27</v>
      </c>
      <c r="H59" s="18">
        <v>4700</v>
      </c>
      <c r="I59" s="18">
        <v>3695</v>
      </c>
      <c r="J59" s="18">
        <f t="shared" si="2"/>
        <v>17366500</v>
      </c>
      <c r="N59" s="2">
        <v>42571</v>
      </c>
      <c r="O59" s="1" t="s">
        <v>306</v>
      </c>
      <c r="P59" s="1" t="s">
        <v>307</v>
      </c>
      <c r="Q59" s="1" t="s">
        <v>12</v>
      </c>
      <c r="R59" s="31" t="s">
        <v>16</v>
      </c>
      <c r="S59" s="31">
        <v>3</v>
      </c>
      <c r="T59" s="18">
        <v>5300</v>
      </c>
      <c r="U59" s="18"/>
      <c r="V59" s="18">
        <v>3490</v>
      </c>
      <c r="W59" s="18">
        <f t="shared" si="3"/>
        <v>18497000</v>
      </c>
      <c r="X59" s="1"/>
      <c r="Y59" s="1"/>
    </row>
    <row r="60" spans="2:25">
      <c r="B60">
        <v>2</v>
      </c>
      <c r="C60" s="2">
        <v>42580</v>
      </c>
      <c r="D60" s="1" t="s">
        <v>438</v>
      </c>
      <c r="E60" s="1" t="s">
        <v>439</v>
      </c>
      <c r="F60" s="1" t="s">
        <v>12</v>
      </c>
      <c r="G60" s="31" t="s">
        <v>16</v>
      </c>
      <c r="H60" s="18">
        <v>9300</v>
      </c>
      <c r="I60" s="18">
        <v>3490</v>
      </c>
      <c r="J60" s="18">
        <f t="shared" si="2"/>
        <v>32457000</v>
      </c>
      <c r="N60" s="2">
        <v>42572</v>
      </c>
      <c r="O60" s="1" t="s">
        <v>316</v>
      </c>
      <c r="P60" s="1" t="s">
        <v>317</v>
      </c>
      <c r="Q60" s="1" t="s">
        <v>12</v>
      </c>
      <c r="R60" s="31" t="s">
        <v>16</v>
      </c>
      <c r="S60" s="31">
        <v>3</v>
      </c>
      <c r="T60" s="18">
        <v>5000</v>
      </c>
      <c r="U60" s="18"/>
      <c r="V60" s="18">
        <v>3490</v>
      </c>
      <c r="W60" s="18">
        <f t="shared" si="3"/>
        <v>17450000</v>
      </c>
      <c r="X60" s="1"/>
      <c r="Y60" s="1"/>
    </row>
    <row r="61" spans="2:25">
      <c r="B61">
        <v>2</v>
      </c>
      <c r="C61" s="2">
        <v>42580</v>
      </c>
      <c r="D61" s="1" t="s">
        <v>438</v>
      </c>
      <c r="E61" s="1" t="s">
        <v>439</v>
      </c>
      <c r="F61" s="1" t="s">
        <v>12</v>
      </c>
      <c r="G61" s="31" t="s">
        <v>14</v>
      </c>
      <c r="H61" s="18">
        <v>6000</v>
      </c>
      <c r="I61" s="18">
        <v>4010</v>
      </c>
      <c r="J61" s="18">
        <f t="shared" si="2"/>
        <v>24060000</v>
      </c>
      <c r="N61" s="2">
        <v>42577</v>
      </c>
      <c r="O61" s="1" t="s">
        <v>404</v>
      </c>
      <c r="P61" s="1" t="s">
        <v>405</v>
      </c>
      <c r="Q61" s="1" t="s">
        <v>12</v>
      </c>
      <c r="R61" s="31" t="s">
        <v>16</v>
      </c>
      <c r="S61" s="31">
        <v>3</v>
      </c>
      <c r="T61" s="18">
        <v>4000</v>
      </c>
      <c r="U61" s="18"/>
      <c r="V61" s="18">
        <v>3490</v>
      </c>
      <c r="W61" s="18">
        <f t="shared" si="3"/>
        <v>13960000</v>
      </c>
      <c r="X61" s="1"/>
      <c r="Y61" s="1"/>
    </row>
    <row r="62" spans="2:25">
      <c r="B62">
        <v>2</v>
      </c>
      <c r="C62" s="2">
        <v>42580</v>
      </c>
      <c r="D62" s="1" t="s">
        <v>458</v>
      </c>
      <c r="E62" s="1" t="s">
        <v>459</v>
      </c>
      <c r="F62" s="1" t="s">
        <v>12</v>
      </c>
      <c r="G62" s="31" t="s">
        <v>27</v>
      </c>
      <c r="H62" s="18">
        <v>20000</v>
      </c>
      <c r="I62" s="18">
        <v>3695</v>
      </c>
      <c r="J62" s="18">
        <f t="shared" si="2"/>
        <v>73900000</v>
      </c>
      <c r="N62" s="2">
        <v>42577</v>
      </c>
      <c r="O62" s="1" t="s">
        <v>410</v>
      </c>
      <c r="P62" s="1" t="s">
        <v>411</v>
      </c>
      <c r="Q62" s="1" t="s">
        <v>12</v>
      </c>
      <c r="R62" s="31" t="s">
        <v>16</v>
      </c>
      <c r="S62" s="31">
        <v>3</v>
      </c>
      <c r="T62" s="18">
        <v>10300</v>
      </c>
      <c r="U62" s="18"/>
      <c r="V62" s="18">
        <v>3490</v>
      </c>
      <c r="W62" s="18">
        <f t="shared" si="3"/>
        <v>35947000</v>
      </c>
      <c r="X62" s="1"/>
      <c r="Y62" s="1"/>
    </row>
    <row r="63" spans="2:25">
      <c r="B63">
        <v>2</v>
      </c>
      <c r="C63" s="2">
        <v>42580</v>
      </c>
      <c r="D63" s="1" t="s">
        <v>458</v>
      </c>
      <c r="E63" s="1" t="s">
        <v>459</v>
      </c>
      <c r="F63" s="1" t="s">
        <v>12</v>
      </c>
      <c r="G63" s="31" t="s">
        <v>16</v>
      </c>
      <c r="H63" s="18">
        <v>5000</v>
      </c>
      <c r="I63" s="18">
        <v>3490</v>
      </c>
      <c r="J63" s="18">
        <f t="shared" si="2"/>
        <v>17450000</v>
      </c>
      <c r="N63" s="2">
        <v>42579</v>
      </c>
      <c r="O63" s="1" t="s">
        <v>426</v>
      </c>
      <c r="P63" s="1" t="s">
        <v>427</v>
      </c>
      <c r="Q63" s="1" t="s">
        <v>12</v>
      </c>
      <c r="R63" s="31" t="s">
        <v>16</v>
      </c>
      <c r="S63" s="31">
        <v>3</v>
      </c>
      <c r="T63" s="18">
        <v>5300</v>
      </c>
      <c r="U63" s="18"/>
      <c r="V63" s="18">
        <v>3490</v>
      </c>
      <c r="W63" s="18">
        <f t="shared" si="3"/>
        <v>18497000</v>
      </c>
      <c r="X63" s="1"/>
      <c r="Y63" s="1"/>
    </row>
    <row r="64" spans="2:25">
      <c r="B64">
        <v>2</v>
      </c>
      <c r="C64" s="2">
        <v>42580</v>
      </c>
      <c r="D64" s="1" t="s">
        <v>458</v>
      </c>
      <c r="E64" s="1" t="s">
        <v>459</v>
      </c>
      <c r="F64" s="1" t="s">
        <v>12</v>
      </c>
      <c r="G64" s="31" t="s">
        <v>14</v>
      </c>
      <c r="H64" s="18">
        <v>5000</v>
      </c>
      <c r="I64" s="18">
        <v>4010</v>
      </c>
      <c r="J64" s="18">
        <f t="shared" si="2"/>
        <v>20050000</v>
      </c>
      <c r="N64" s="2">
        <v>42579</v>
      </c>
      <c r="O64" s="1" t="s">
        <v>430</v>
      </c>
      <c r="P64" s="1" t="s">
        <v>431</v>
      </c>
      <c r="Q64" s="1" t="s">
        <v>12</v>
      </c>
      <c r="R64" s="31" t="s">
        <v>16</v>
      </c>
      <c r="S64" s="31">
        <v>3</v>
      </c>
      <c r="T64" s="18">
        <v>24000</v>
      </c>
      <c r="U64" s="18"/>
      <c r="V64" s="18">
        <v>3490</v>
      </c>
      <c r="W64" s="18">
        <f t="shared" si="3"/>
        <v>83760000</v>
      </c>
      <c r="X64" s="1"/>
      <c r="Y64" s="1"/>
    </row>
    <row r="65" spans="2:25">
      <c r="B65">
        <v>2</v>
      </c>
      <c r="C65" s="2">
        <v>42580</v>
      </c>
      <c r="D65" s="1" t="s">
        <v>460</v>
      </c>
      <c r="E65" s="1" t="s">
        <v>461</v>
      </c>
      <c r="F65" s="1" t="s">
        <v>12</v>
      </c>
      <c r="G65" s="31" t="s">
        <v>27</v>
      </c>
      <c r="H65" s="18">
        <v>5000</v>
      </c>
      <c r="I65" s="18">
        <v>3695</v>
      </c>
      <c r="J65" s="18">
        <f t="shared" si="2"/>
        <v>18475000</v>
      </c>
      <c r="N65" s="2">
        <v>42580</v>
      </c>
      <c r="O65" s="1" t="s">
        <v>438</v>
      </c>
      <c r="P65" s="1" t="s">
        <v>439</v>
      </c>
      <c r="Q65" s="1" t="s">
        <v>12</v>
      </c>
      <c r="R65" s="31" t="s">
        <v>16</v>
      </c>
      <c r="S65" s="31">
        <v>3</v>
      </c>
      <c r="T65" s="18">
        <v>9300</v>
      </c>
      <c r="U65" s="18"/>
      <c r="V65" s="18">
        <v>3490</v>
      </c>
      <c r="W65" s="18">
        <f t="shared" si="3"/>
        <v>32457000</v>
      </c>
      <c r="X65" s="1"/>
      <c r="Y65" s="1"/>
    </row>
    <row r="66" spans="2:25">
      <c r="B66">
        <v>2</v>
      </c>
      <c r="C66" s="2">
        <v>42580</v>
      </c>
      <c r="D66" s="1" t="s">
        <v>460</v>
      </c>
      <c r="E66" s="1" t="s">
        <v>461</v>
      </c>
      <c r="F66" s="1" t="s">
        <v>12</v>
      </c>
      <c r="G66" s="31" t="s">
        <v>16</v>
      </c>
      <c r="H66" s="18">
        <v>4000</v>
      </c>
      <c r="I66" s="18">
        <v>3490</v>
      </c>
      <c r="J66" s="18">
        <f t="shared" si="2"/>
        <v>13960000</v>
      </c>
      <c r="N66" s="2">
        <v>42580</v>
      </c>
      <c r="O66" s="1" t="s">
        <v>458</v>
      </c>
      <c r="P66" s="1" t="s">
        <v>459</v>
      </c>
      <c r="Q66" s="1" t="s">
        <v>12</v>
      </c>
      <c r="R66" s="31" t="s">
        <v>16</v>
      </c>
      <c r="S66" s="31">
        <v>3</v>
      </c>
      <c r="T66" s="18">
        <v>5000</v>
      </c>
      <c r="U66" s="18"/>
      <c r="V66" s="18">
        <v>3490</v>
      </c>
      <c r="W66" s="18">
        <f t="shared" si="3"/>
        <v>17450000</v>
      </c>
      <c r="X66" s="1"/>
      <c r="Y66" s="1"/>
    </row>
    <row r="67" spans="2:25">
      <c r="B67">
        <v>2</v>
      </c>
      <c r="C67" s="2">
        <v>42566</v>
      </c>
      <c r="D67" s="1" t="s">
        <v>235</v>
      </c>
      <c r="E67" s="1" t="s">
        <v>236</v>
      </c>
      <c r="F67" s="1" t="s">
        <v>12</v>
      </c>
      <c r="G67" s="31" t="s">
        <v>27</v>
      </c>
      <c r="H67" s="18">
        <v>9700</v>
      </c>
      <c r="I67" s="18">
        <v>3695</v>
      </c>
      <c r="J67" s="18">
        <f t="shared" si="2"/>
        <v>35841500</v>
      </c>
      <c r="N67" s="2">
        <v>42580</v>
      </c>
      <c r="O67" s="1" t="s">
        <v>460</v>
      </c>
      <c r="P67" s="1" t="s">
        <v>461</v>
      </c>
      <c r="Q67" s="1" t="s">
        <v>12</v>
      </c>
      <c r="R67" s="31" t="s">
        <v>16</v>
      </c>
      <c r="S67" s="31">
        <v>3</v>
      </c>
      <c r="T67" s="18">
        <v>4000</v>
      </c>
      <c r="U67" s="18">
        <f>SUM(T52:T67)</f>
        <v>131100</v>
      </c>
      <c r="V67" s="18">
        <v>3490</v>
      </c>
      <c r="W67" s="18">
        <f t="shared" si="3"/>
        <v>13960000</v>
      </c>
      <c r="X67" s="1" t="str">
        <f>R67</f>
        <v>Nafta Eco Sol 85</v>
      </c>
      <c r="Y67" s="32">
        <f>SUM(W52:W67)</f>
        <v>457910000</v>
      </c>
    </row>
    <row r="68" spans="2:25">
      <c r="B68">
        <v>2</v>
      </c>
      <c r="C68" s="2">
        <v>42566</v>
      </c>
      <c r="D68" s="1" t="s">
        <v>235</v>
      </c>
      <c r="E68" s="1" t="s">
        <v>236</v>
      </c>
      <c r="F68" s="1" t="s">
        <v>12</v>
      </c>
      <c r="G68" s="31" t="s">
        <v>14</v>
      </c>
      <c r="H68" s="18">
        <v>6000</v>
      </c>
      <c r="I68" s="18">
        <v>4010</v>
      </c>
      <c r="J68" s="18">
        <f t="shared" si="2"/>
        <v>24060000</v>
      </c>
      <c r="N68" s="6">
        <v>42559</v>
      </c>
      <c r="O68" s="3" t="s">
        <v>63</v>
      </c>
      <c r="P68" s="3" t="s">
        <v>64</v>
      </c>
      <c r="Q68" s="7" t="s">
        <v>12</v>
      </c>
      <c r="R68" s="30" t="s">
        <v>65</v>
      </c>
      <c r="S68" s="30">
        <v>4</v>
      </c>
      <c r="T68" s="18">
        <v>5000</v>
      </c>
      <c r="U68" s="18">
        <f>T68</f>
        <v>5000</v>
      </c>
      <c r="V68" s="18">
        <v>4100</v>
      </c>
      <c r="W68" s="18">
        <f t="shared" si="3"/>
        <v>20500000</v>
      </c>
      <c r="X68" s="1" t="str">
        <f>R68</f>
        <v>Diesel Solium</v>
      </c>
      <c r="Y68" s="32">
        <f>W68</f>
        <v>20500000</v>
      </c>
    </row>
    <row r="69" spans="2:25">
      <c r="B69">
        <v>2</v>
      </c>
      <c r="C69" s="2">
        <v>42566</v>
      </c>
      <c r="D69" s="1" t="s">
        <v>237</v>
      </c>
      <c r="E69" s="1" t="s">
        <v>238</v>
      </c>
      <c r="F69" s="1" t="s">
        <v>12</v>
      </c>
      <c r="G69" s="31" t="s">
        <v>27</v>
      </c>
      <c r="H69" s="18">
        <v>9000</v>
      </c>
      <c r="I69" s="18">
        <v>3695</v>
      </c>
      <c r="J69" s="18">
        <f t="shared" si="2"/>
        <v>33255000</v>
      </c>
      <c r="N69" s="2">
        <v>42562</v>
      </c>
      <c r="O69" s="1" t="s">
        <v>164</v>
      </c>
      <c r="P69" s="1" t="s">
        <v>165</v>
      </c>
      <c r="Q69" s="1" t="s">
        <v>12</v>
      </c>
      <c r="R69" s="31" t="s">
        <v>76</v>
      </c>
      <c r="S69" s="31">
        <v>5</v>
      </c>
      <c r="T69" s="18">
        <v>4700</v>
      </c>
      <c r="U69" s="18"/>
      <c r="V69" s="18">
        <v>4350</v>
      </c>
      <c r="W69" s="18">
        <f t="shared" si="3"/>
        <v>20445000</v>
      </c>
      <c r="X69" s="1"/>
      <c r="Y69" s="1"/>
    </row>
    <row r="70" spans="2:25">
      <c r="B70">
        <v>2</v>
      </c>
      <c r="C70" s="2">
        <v>42566</v>
      </c>
      <c r="D70" s="1" t="s">
        <v>239</v>
      </c>
      <c r="E70" s="1" t="s">
        <v>240</v>
      </c>
      <c r="F70" s="1" t="s">
        <v>12</v>
      </c>
      <c r="G70" s="31" t="s">
        <v>27</v>
      </c>
      <c r="H70" s="18">
        <v>30000</v>
      </c>
      <c r="I70" s="18">
        <v>3695</v>
      </c>
      <c r="J70" s="18">
        <f t="shared" si="2"/>
        <v>110850000</v>
      </c>
      <c r="N70" s="2">
        <v>42566</v>
      </c>
      <c r="O70" s="1" t="s">
        <v>292</v>
      </c>
      <c r="P70" s="1" t="s">
        <v>293</v>
      </c>
      <c r="Q70" s="1" t="s">
        <v>12</v>
      </c>
      <c r="R70" s="31" t="s">
        <v>76</v>
      </c>
      <c r="S70" s="31">
        <v>5</v>
      </c>
      <c r="T70" s="18">
        <v>5300</v>
      </c>
      <c r="U70" s="18">
        <f>T70+T69</f>
        <v>10000</v>
      </c>
      <c r="V70" s="18">
        <v>4665</v>
      </c>
      <c r="W70" s="18">
        <f t="shared" si="3"/>
        <v>24724500</v>
      </c>
      <c r="X70" s="1" t="str">
        <f>R70</f>
        <v>Nafta Super 95</v>
      </c>
      <c r="Y70" s="32">
        <f>W70+W69</f>
        <v>45169500</v>
      </c>
    </row>
    <row r="71" spans="2:25">
      <c r="H71" s="32">
        <f>SUM(H7:H70)</f>
        <v>692100</v>
      </c>
      <c r="I71" s="32"/>
      <c r="J71" s="32">
        <f>SUM(J7:J70)</f>
        <v>2545237500</v>
      </c>
      <c r="T71" s="32">
        <f>SUM(T7:T70)</f>
        <v>692100</v>
      </c>
      <c r="U71" s="32">
        <f>SUM(U10:U70)</f>
        <v>692100</v>
      </c>
      <c r="V71" s="32"/>
      <c r="W71" s="32">
        <f>SUM(W7:W70)</f>
        <v>2545237500</v>
      </c>
      <c r="X71" s="1"/>
      <c r="Y71" s="32">
        <f>SUM(Y12:Y70)</f>
        <v>2545237500</v>
      </c>
    </row>
    <row r="77" spans="2:25" ht="15.75">
      <c r="F77" s="36" t="s">
        <v>516</v>
      </c>
      <c r="G77" s="36"/>
    </row>
    <row r="79" spans="2:25">
      <c r="C79" s="27" t="s">
        <v>1</v>
      </c>
      <c r="D79" s="27" t="s">
        <v>2</v>
      </c>
      <c r="E79" s="27" t="s">
        <v>3</v>
      </c>
      <c r="F79" s="27" t="s">
        <v>4</v>
      </c>
      <c r="G79" s="27" t="s">
        <v>5</v>
      </c>
      <c r="H79" s="27" t="s">
        <v>6</v>
      </c>
      <c r="I79" s="27" t="s">
        <v>7</v>
      </c>
      <c r="J79" s="27" t="s">
        <v>8</v>
      </c>
      <c r="K79" s="33" t="s">
        <v>510</v>
      </c>
      <c r="L79" s="33" t="s">
        <v>519</v>
      </c>
    </row>
    <row r="80" spans="2:25">
      <c r="C80" s="2">
        <v>42552</v>
      </c>
      <c r="D80" s="3" t="s">
        <v>28</v>
      </c>
      <c r="E80" s="6" t="s">
        <v>29</v>
      </c>
      <c r="F80" s="4" t="s">
        <v>12</v>
      </c>
      <c r="G80" s="31" t="s">
        <v>27</v>
      </c>
      <c r="H80" s="18">
        <v>9700</v>
      </c>
      <c r="I80" s="18">
        <v>3595</v>
      </c>
      <c r="J80" s="18">
        <f t="shared" ref="J80:J111" si="4">H80*I80</f>
        <v>34871500</v>
      </c>
      <c r="K80" s="1"/>
      <c r="L80" s="1"/>
    </row>
    <row r="81" spans="3:12">
      <c r="C81" s="2">
        <v>42552</v>
      </c>
      <c r="D81" s="3" t="s">
        <v>28</v>
      </c>
      <c r="E81" s="6" t="s">
        <v>29</v>
      </c>
      <c r="F81" s="4" t="s">
        <v>12</v>
      </c>
      <c r="G81" s="31" t="s">
        <v>14</v>
      </c>
      <c r="H81" s="18">
        <v>6000</v>
      </c>
      <c r="I81" s="18">
        <v>3650</v>
      </c>
      <c r="J81" s="18">
        <f t="shared" si="4"/>
        <v>21900000</v>
      </c>
      <c r="K81" s="1">
        <v>1</v>
      </c>
      <c r="L81" s="32">
        <f>J81+J80</f>
        <v>56771500</v>
      </c>
    </row>
    <row r="82" spans="3:12">
      <c r="C82" s="6">
        <v>42555</v>
      </c>
      <c r="D82" s="3" t="s">
        <v>87</v>
      </c>
      <c r="E82" s="3" t="s">
        <v>88</v>
      </c>
      <c r="F82" s="7" t="s">
        <v>12</v>
      </c>
      <c r="G82" s="30" t="s">
        <v>27</v>
      </c>
      <c r="H82" s="18">
        <v>15700</v>
      </c>
      <c r="I82" s="18">
        <v>3595</v>
      </c>
      <c r="J82" s="18">
        <f t="shared" si="4"/>
        <v>56441500</v>
      </c>
      <c r="K82" s="1"/>
      <c r="L82" s="1"/>
    </row>
    <row r="83" spans="3:12">
      <c r="C83" s="2">
        <v>42555</v>
      </c>
      <c r="D83" s="3" t="s">
        <v>40</v>
      </c>
      <c r="E83" s="3" t="s">
        <v>41</v>
      </c>
      <c r="F83" s="4" t="s">
        <v>12</v>
      </c>
      <c r="G83" s="31" t="s">
        <v>27</v>
      </c>
      <c r="H83" s="18">
        <v>30000</v>
      </c>
      <c r="I83" s="18">
        <v>3595</v>
      </c>
      <c r="J83" s="18">
        <f t="shared" si="4"/>
        <v>107850000</v>
      </c>
      <c r="K83" s="1"/>
      <c r="L83" s="1"/>
    </row>
    <row r="84" spans="3:12">
      <c r="C84" s="6">
        <v>42555</v>
      </c>
      <c r="D84" s="3" t="s">
        <v>89</v>
      </c>
      <c r="E84" s="3" t="s">
        <v>90</v>
      </c>
      <c r="F84" s="7" t="s">
        <v>12</v>
      </c>
      <c r="G84" s="30" t="s">
        <v>27</v>
      </c>
      <c r="H84" s="18">
        <v>9000</v>
      </c>
      <c r="I84" s="18">
        <v>3595</v>
      </c>
      <c r="J84" s="18">
        <f t="shared" si="4"/>
        <v>32355000</v>
      </c>
      <c r="K84" s="1">
        <v>4</v>
      </c>
      <c r="L84" s="32">
        <f>J84+J83+J82</f>
        <v>196646500</v>
      </c>
    </row>
    <row r="85" spans="3:12">
      <c r="C85" s="6">
        <v>42557</v>
      </c>
      <c r="D85" s="3" t="s">
        <v>44</v>
      </c>
      <c r="E85" s="3" t="s">
        <v>45</v>
      </c>
      <c r="F85" s="7" t="s">
        <v>12</v>
      </c>
      <c r="G85" s="30" t="s">
        <v>27</v>
      </c>
      <c r="H85" s="18">
        <v>4700</v>
      </c>
      <c r="I85" s="18">
        <v>3595</v>
      </c>
      <c r="J85" s="18">
        <f t="shared" si="4"/>
        <v>16896500</v>
      </c>
      <c r="K85" s="1"/>
      <c r="L85" s="1"/>
    </row>
    <row r="86" spans="3:12">
      <c r="C86" s="6">
        <v>42557</v>
      </c>
      <c r="D86" s="3" t="s">
        <v>44</v>
      </c>
      <c r="E86" s="3" t="s">
        <v>45</v>
      </c>
      <c r="F86" s="7" t="s">
        <v>12</v>
      </c>
      <c r="G86" s="30" t="s">
        <v>16</v>
      </c>
      <c r="H86" s="18">
        <v>6000</v>
      </c>
      <c r="I86" s="18">
        <v>3400</v>
      </c>
      <c r="J86" s="18">
        <f t="shared" si="4"/>
        <v>20400000</v>
      </c>
      <c r="K86" s="1"/>
      <c r="L86" s="1"/>
    </row>
    <row r="87" spans="3:12">
      <c r="C87" s="6">
        <v>42557</v>
      </c>
      <c r="D87" s="3" t="s">
        <v>44</v>
      </c>
      <c r="E87" s="3" t="s">
        <v>45</v>
      </c>
      <c r="F87" s="7" t="s">
        <v>12</v>
      </c>
      <c r="G87" s="30" t="s">
        <v>14</v>
      </c>
      <c r="H87" s="18">
        <v>21000</v>
      </c>
      <c r="I87" s="18">
        <v>3650</v>
      </c>
      <c r="J87" s="18">
        <f t="shared" si="4"/>
        <v>76650000</v>
      </c>
      <c r="K87" s="1">
        <v>6</v>
      </c>
      <c r="L87" s="32">
        <f>J87+J86+J85</f>
        <v>113946500</v>
      </c>
    </row>
    <row r="88" spans="3:12">
      <c r="C88" s="6">
        <v>42558</v>
      </c>
      <c r="D88" s="3" t="s">
        <v>103</v>
      </c>
      <c r="E88" s="3" t="s">
        <v>104</v>
      </c>
      <c r="F88" s="7" t="s">
        <v>12</v>
      </c>
      <c r="G88" s="30" t="s">
        <v>27</v>
      </c>
      <c r="H88" s="18">
        <v>30000</v>
      </c>
      <c r="I88" s="18">
        <v>3595</v>
      </c>
      <c r="J88" s="18">
        <f t="shared" si="4"/>
        <v>107850000</v>
      </c>
      <c r="K88" s="1">
        <v>7</v>
      </c>
      <c r="L88" s="32">
        <f>J88</f>
        <v>107850000</v>
      </c>
    </row>
    <row r="89" spans="3:12">
      <c r="C89" s="6">
        <v>42559</v>
      </c>
      <c r="D89" s="3" t="s">
        <v>63</v>
      </c>
      <c r="E89" s="3" t="s">
        <v>64</v>
      </c>
      <c r="F89" s="7" t="s">
        <v>12</v>
      </c>
      <c r="G89" s="30" t="s">
        <v>65</v>
      </c>
      <c r="H89" s="18">
        <v>5000</v>
      </c>
      <c r="I89" s="18">
        <v>4100</v>
      </c>
      <c r="J89" s="18">
        <f t="shared" si="4"/>
        <v>20500000</v>
      </c>
      <c r="K89" s="1"/>
      <c r="L89" s="1"/>
    </row>
    <row r="90" spans="3:12">
      <c r="C90" s="6">
        <v>42559</v>
      </c>
      <c r="D90" s="3" t="s">
        <v>63</v>
      </c>
      <c r="E90" s="3" t="s">
        <v>64</v>
      </c>
      <c r="F90" s="7" t="s">
        <v>12</v>
      </c>
      <c r="G90" s="30" t="s">
        <v>16</v>
      </c>
      <c r="H90" s="18">
        <v>5000</v>
      </c>
      <c r="I90" s="18">
        <v>3400</v>
      </c>
      <c r="J90" s="18">
        <f t="shared" si="4"/>
        <v>17000000</v>
      </c>
      <c r="K90" s="1"/>
      <c r="L90" s="1"/>
    </row>
    <row r="91" spans="3:12">
      <c r="C91" s="6">
        <v>42559</v>
      </c>
      <c r="D91" s="3" t="s">
        <v>63</v>
      </c>
      <c r="E91" s="3" t="s">
        <v>64</v>
      </c>
      <c r="F91" s="7" t="s">
        <v>12</v>
      </c>
      <c r="G91" s="30" t="s">
        <v>14</v>
      </c>
      <c r="H91" s="18">
        <v>5300</v>
      </c>
      <c r="I91" s="18">
        <v>3650</v>
      </c>
      <c r="J91" s="18">
        <f t="shared" si="4"/>
        <v>19345000</v>
      </c>
      <c r="K91" s="1"/>
      <c r="L91" s="1"/>
    </row>
    <row r="92" spans="3:12">
      <c r="C92" s="6">
        <v>42559</v>
      </c>
      <c r="D92" s="3" t="s">
        <v>107</v>
      </c>
      <c r="E92" s="3" t="s">
        <v>108</v>
      </c>
      <c r="F92" s="7" t="s">
        <v>12</v>
      </c>
      <c r="G92" s="30" t="s">
        <v>27</v>
      </c>
      <c r="H92" s="18">
        <v>7400</v>
      </c>
      <c r="I92" s="18">
        <v>3595</v>
      </c>
      <c r="J92" s="18">
        <f t="shared" si="4"/>
        <v>26603000</v>
      </c>
      <c r="K92" s="1"/>
      <c r="L92" s="1"/>
    </row>
    <row r="93" spans="3:12">
      <c r="C93" s="6">
        <v>42559</v>
      </c>
      <c r="D93" s="3" t="s">
        <v>107</v>
      </c>
      <c r="E93" s="3" t="s">
        <v>108</v>
      </c>
      <c r="F93" s="7" t="s">
        <v>12</v>
      </c>
      <c r="G93" s="30" t="s">
        <v>16</v>
      </c>
      <c r="H93" s="18">
        <v>16600</v>
      </c>
      <c r="I93" s="18">
        <v>3530</v>
      </c>
      <c r="J93" s="18">
        <f t="shared" si="4"/>
        <v>58598000</v>
      </c>
      <c r="K93" s="1">
        <v>8</v>
      </c>
      <c r="L93" s="32">
        <f>J93+J92+J91+J90+J89</f>
        <v>142046000</v>
      </c>
    </row>
    <row r="94" spans="3:12">
      <c r="C94" s="2">
        <v>42562</v>
      </c>
      <c r="D94" s="1" t="s">
        <v>164</v>
      </c>
      <c r="E94" s="1" t="s">
        <v>165</v>
      </c>
      <c r="F94" s="1" t="s">
        <v>12</v>
      </c>
      <c r="G94" s="31" t="s">
        <v>16</v>
      </c>
      <c r="H94" s="18">
        <v>11000</v>
      </c>
      <c r="I94" s="18">
        <v>3400</v>
      </c>
      <c r="J94" s="18">
        <f t="shared" si="4"/>
        <v>37400000</v>
      </c>
      <c r="K94" s="1"/>
      <c r="L94" s="1"/>
    </row>
    <row r="95" spans="3:12">
      <c r="C95" s="2">
        <v>42562</v>
      </c>
      <c r="D95" s="1" t="s">
        <v>164</v>
      </c>
      <c r="E95" s="1" t="s">
        <v>165</v>
      </c>
      <c r="F95" s="1" t="s">
        <v>12</v>
      </c>
      <c r="G95" s="31" t="s">
        <v>76</v>
      </c>
      <c r="H95" s="18">
        <v>4700</v>
      </c>
      <c r="I95" s="18">
        <v>4350</v>
      </c>
      <c r="J95" s="18">
        <f t="shared" si="4"/>
        <v>20445000</v>
      </c>
      <c r="K95" s="1"/>
      <c r="L95" s="1"/>
    </row>
    <row r="96" spans="3:12">
      <c r="C96" s="2">
        <v>42562</v>
      </c>
      <c r="D96" s="1" t="s">
        <v>205</v>
      </c>
      <c r="E96" s="1" t="s">
        <v>206</v>
      </c>
      <c r="F96" s="1" t="s">
        <v>12</v>
      </c>
      <c r="G96" s="31" t="s">
        <v>27</v>
      </c>
      <c r="H96" s="18">
        <v>9000</v>
      </c>
      <c r="I96" s="18">
        <v>3595</v>
      </c>
      <c r="J96" s="18">
        <f t="shared" si="4"/>
        <v>32355000</v>
      </c>
      <c r="K96" s="1">
        <v>11</v>
      </c>
      <c r="L96" s="32">
        <f>J96+J95+J94</f>
        <v>90200000</v>
      </c>
    </row>
    <row r="97" spans="3:12">
      <c r="C97" s="2">
        <v>42563</v>
      </c>
      <c r="D97" s="1" t="s">
        <v>211</v>
      </c>
      <c r="E97" s="1" t="s">
        <v>212</v>
      </c>
      <c r="F97" s="1" t="s">
        <v>12</v>
      </c>
      <c r="G97" s="31" t="s">
        <v>27</v>
      </c>
      <c r="H97" s="18">
        <v>5000</v>
      </c>
      <c r="I97" s="18">
        <v>3595</v>
      </c>
      <c r="J97" s="18">
        <f t="shared" si="4"/>
        <v>17975000</v>
      </c>
      <c r="K97" s="1"/>
      <c r="L97" s="1"/>
    </row>
    <row r="98" spans="3:12">
      <c r="C98" s="2">
        <v>42563</v>
      </c>
      <c r="D98" s="1" t="s">
        <v>211</v>
      </c>
      <c r="E98" s="1" t="s">
        <v>212</v>
      </c>
      <c r="F98" s="1" t="s">
        <v>12</v>
      </c>
      <c r="G98" s="31" t="s">
        <v>16</v>
      </c>
      <c r="H98" s="18">
        <v>4000</v>
      </c>
      <c r="I98" s="18">
        <v>3530</v>
      </c>
      <c r="J98" s="18">
        <f t="shared" si="4"/>
        <v>14120000</v>
      </c>
      <c r="K98" s="1"/>
      <c r="L98" s="1"/>
    </row>
    <row r="99" spans="3:12">
      <c r="C99" s="2">
        <v>42563</v>
      </c>
      <c r="D99" s="1" t="s">
        <v>177</v>
      </c>
      <c r="E99" s="1" t="s">
        <v>178</v>
      </c>
      <c r="F99" s="1" t="s">
        <v>12</v>
      </c>
      <c r="G99" s="31" t="s">
        <v>27</v>
      </c>
      <c r="H99" s="18">
        <v>10000</v>
      </c>
      <c r="I99" s="18">
        <v>3595</v>
      </c>
      <c r="J99" s="18">
        <f t="shared" si="4"/>
        <v>35950000</v>
      </c>
      <c r="K99" s="1">
        <v>12</v>
      </c>
      <c r="L99" s="32">
        <f>J99+J98+J97</f>
        <v>68045000</v>
      </c>
    </row>
    <row r="100" spans="3:12">
      <c r="C100" s="2">
        <v>42564</v>
      </c>
      <c r="D100" s="1" t="s">
        <v>182</v>
      </c>
      <c r="E100" s="1" t="s">
        <v>183</v>
      </c>
      <c r="F100" s="1" t="s">
        <v>12</v>
      </c>
      <c r="G100" s="31" t="s">
        <v>16</v>
      </c>
      <c r="H100" s="18">
        <v>10300</v>
      </c>
      <c r="I100" s="18">
        <v>3580</v>
      </c>
      <c r="J100" s="18">
        <f t="shared" si="4"/>
        <v>36874000</v>
      </c>
      <c r="K100" s="1"/>
      <c r="L100" s="1"/>
    </row>
    <row r="101" spans="3:12">
      <c r="C101" s="2">
        <v>42564</v>
      </c>
      <c r="D101" s="1" t="s">
        <v>182</v>
      </c>
      <c r="E101" s="1" t="s">
        <v>183</v>
      </c>
      <c r="F101" s="1" t="s">
        <v>12</v>
      </c>
      <c r="G101" s="31" t="s">
        <v>14</v>
      </c>
      <c r="H101" s="18">
        <v>5000</v>
      </c>
      <c r="I101" s="18">
        <v>3950</v>
      </c>
      <c r="J101" s="18">
        <f t="shared" si="4"/>
        <v>19750000</v>
      </c>
      <c r="K101" s="1">
        <v>13</v>
      </c>
      <c r="L101" s="32">
        <f>J101+J100</f>
        <v>56624000</v>
      </c>
    </row>
    <row r="102" spans="3:12">
      <c r="C102" s="2">
        <v>42565</v>
      </c>
      <c r="D102" s="1" t="s">
        <v>184</v>
      </c>
      <c r="E102" s="1" t="s">
        <v>185</v>
      </c>
      <c r="F102" s="1" t="s">
        <v>12</v>
      </c>
      <c r="G102" s="31" t="s">
        <v>27</v>
      </c>
      <c r="H102" s="18">
        <v>30000</v>
      </c>
      <c r="I102" s="18">
        <v>3655</v>
      </c>
      <c r="J102" s="18">
        <f t="shared" si="4"/>
        <v>109650000</v>
      </c>
      <c r="K102" s="1">
        <v>14</v>
      </c>
      <c r="L102" s="32">
        <f>J102</f>
        <v>109650000</v>
      </c>
    </row>
    <row r="103" spans="3:12">
      <c r="C103" s="2">
        <v>42566</v>
      </c>
      <c r="D103" s="1" t="s">
        <v>292</v>
      </c>
      <c r="E103" s="1" t="s">
        <v>293</v>
      </c>
      <c r="F103" s="1" t="s">
        <v>12</v>
      </c>
      <c r="G103" s="31" t="s">
        <v>27</v>
      </c>
      <c r="H103" s="18">
        <v>10000</v>
      </c>
      <c r="I103" s="18">
        <v>3695</v>
      </c>
      <c r="J103" s="18">
        <f t="shared" si="4"/>
        <v>36950000</v>
      </c>
      <c r="K103" s="1"/>
      <c r="L103" s="1"/>
    </row>
    <row r="104" spans="3:12">
      <c r="C104" s="2">
        <v>42566</v>
      </c>
      <c r="D104" s="1" t="s">
        <v>292</v>
      </c>
      <c r="E104" s="1" t="s">
        <v>293</v>
      </c>
      <c r="F104" s="1" t="s">
        <v>12</v>
      </c>
      <c r="G104" s="31" t="s">
        <v>76</v>
      </c>
      <c r="H104" s="18">
        <v>5300</v>
      </c>
      <c r="I104" s="18">
        <v>4665</v>
      </c>
      <c r="J104" s="18">
        <f t="shared" si="4"/>
        <v>24724500</v>
      </c>
      <c r="K104" s="1"/>
      <c r="L104" s="1"/>
    </row>
    <row r="105" spans="3:12">
      <c r="C105" s="2">
        <v>42566</v>
      </c>
      <c r="D105" s="1" t="s">
        <v>235</v>
      </c>
      <c r="E105" s="1" t="s">
        <v>236</v>
      </c>
      <c r="F105" s="1" t="s">
        <v>12</v>
      </c>
      <c r="G105" s="31" t="s">
        <v>27</v>
      </c>
      <c r="H105" s="18">
        <v>9700</v>
      </c>
      <c r="I105" s="18">
        <v>3695</v>
      </c>
      <c r="J105" s="18">
        <f t="shared" si="4"/>
        <v>35841500</v>
      </c>
      <c r="K105" s="1"/>
      <c r="L105" s="1"/>
    </row>
    <row r="106" spans="3:12">
      <c r="C106" s="2">
        <v>42566</v>
      </c>
      <c r="D106" s="1" t="s">
        <v>235</v>
      </c>
      <c r="E106" s="1" t="s">
        <v>236</v>
      </c>
      <c r="F106" s="1" t="s">
        <v>12</v>
      </c>
      <c r="G106" s="31" t="s">
        <v>14</v>
      </c>
      <c r="H106" s="18">
        <v>6000</v>
      </c>
      <c r="I106" s="18">
        <v>4010</v>
      </c>
      <c r="J106" s="18">
        <f t="shared" si="4"/>
        <v>24060000</v>
      </c>
      <c r="K106" s="1"/>
      <c r="L106" s="1"/>
    </row>
    <row r="107" spans="3:12">
      <c r="C107" s="2">
        <v>42566</v>
      </c>
      <c r="D107" s="1" t="s">
        <v>237</v>
      </c>
      <c r="E107" s="1" t="s">
        <v>238</v>
      </c>
      <c r="F107" s="1" t="s">
        <v>12</v>
      </c>
      <c r="G107" s="31" t="s">
        <v>27</v>
      </c>
      <c r="H107" s="18">
        <v>9000</v>
      </c>
      <c r="I107" s="18">
        <v>3695</v>
      </c>
      <c r="J107" s="18">
        <f t="shared" si="4"/>
        <v>33255000</v>
      </c>
      <c r="K107" s="1"/>
      <c r="L107" s="1"/>
    </row>
    <row r="108" spans="3:12">
      <c r="C108" s="2">
        <v>42566</v>
      </c>
      <c r="D108" s="1" t="s">
        <v>239</v>
      </c>
      <c r="E108" s="1" t="s">
        <v>240</v>
      </c>
      <c r="F108" s="1" t="s">
        <v>12</v>
      </c>
      <c r="G108" s="31" t="s">
        <v>27</v>
      </c>
      <c r="H108" s="18">
        <v>30000</v>
      </c>
      <c r="I108" s="18">
        <v>3695</v>
      </c>
      <c r="J108" s="18">
        <f t="shared" si="4"/>
        <v>110850000</v>
      </c>
      <c r="K108" s="1">
        <v>15</v>
      </c>
      <c r="L108" s="32">
        <f>J108+J107+J106+J105+J104+J103</f>
        <v>265681000</v>
      </c>
    </row>
    <row r="109" spans="3:12">
      <c r="C109" s="2">
        <v>42569</v>
      </c>
      <c r="D109" s="1" t="s">
        <v>290</v>
      </c>
      <c r="E109" s="1" t="s">
        <v>291</v>
      </c>
      <c r="F109" s="1" t="s">
        <v>12</v>
      </c>
      <c r="G109" s="31" t="s">
        <v>27</v>
      </c>
      <c r="H109" s="18">
        <v>5000</v>
      </c>
      <c r="I109" s="18">
        <v>3695</v>
      </c>
      <c r="J109" s="18">
        <f t="shared" si="4"/>
        <v>18475000</v>
      </c>
      <c r="K109" s="1"/>
      <c r="L109" s="1"/>
    </row>
    <row r="110" spans="3:12">
      <c r="C110" s="2">
        <v>42569</v>
      </c>
      <c r="D110" s="1" t="s">
        <v>290</v>
      </c>
      <c r="E110" s="1" t="s">
        <v>291</v>
      </c>
      <c r="F110" s="1" t="s">
        <v>12</v>
      </c>
      <c r="G110" s="31" t="s">
        <v>16</v>
      </c>
      <c r="H110" s="18">
        <v>6000</v>
      </c>
      <c r="I110" s="18">
        <v>3590</v>
      </c>
      <c r="J110" s="18">
        <f t="shared" si="4"/>
        <v>21540000</v>
      </c>
      <c r="K110" s="1"/>
      <c r="L110" s="1"/>
    </row>
    <row r="111" spans="3:12">
      <c r="C111" s="2">
        <v>42569</v>
      </c>
      <c r="D111" s="1" t="s">
        <v>290</v>
      </c>
      <c r="E111" s="1" t="s">
        <v>291</v>
      </c>
      <c r="F111" s="1" t="s">
        <v>12</v>
      </c>
      <c r="G111" s="31" t="s">
        <v>14</v>
      </c>
      <c r="H111" s="18">
        <v>4700</v>
      </c>
      <c r="I111" s="18">
        <v>4010</v>
      </c>
      <c r="J111" s="18">
        <f t="shared" si="4"/>
        <v>18847000</v>
      </c>
      <c r="K111" s="1">
        <v>18</v>
      </c>
      <c r="L111" s="32">
        <f>J111+J110++J109</f>
        <v>58862000</v>
      </c>
    </row>
    <row r="112" spans="3:12">
      <c r="C112" s="2">
        <v>42570</v>
      </c>
      <c r="D112" s="1" t="s">
        <v>294</v>
      </c>
      <c r="E112" s="1" t="s">
        <v>295</v>
      </c>
      <c r="F112" s="1" t="s">
        <v>12</v>
      </c>
      <c r="G112" s="31" t="s">
        <v>27</v>
      </c>
      <c r="H112" s="18">
        <v>30000</v>
      </c>
      <c r="I112" s="18">
        <v>3695</v>
      </c>
      <c r="J112" s="18">
        <f t="shared" ref="J112:J143" si="5">H112*I112</f>
        <v>110850000</v>
      </c>
      <c r="K112" s="1"/>
      <c r="L112" s="1"/>
    </row>
    <row r="113" spans="3:12">
      <c r="C113" s="2">
        <v>42570</v>
      </c>
      <c r="D113" s="1" t="s">
        <v>296</v>
      </c>
      <c r="E113" s="1" t="s">
        <v>297</v>
      </c>
      <c r="F113" s="1" t="s">
        <v>12</v>
      </c>
      <c r="G113" s="31" t="s">
        <v>27</v>
      </c>
      <c r="H113" s="18">
        <v>12300</v>
      </c>
      <c r="I113" s="18">
        <v>3695</v>
      </c>
      <c r="J113" s="18">
        <f t="shared" si="5"/>
        <v>45448500</v>
      </c>
      <c r="K113" s="1">
        <v>19</v>
      </c>
      <c r="L113" s="32">
        <f>J113+J112</f>
        <v>156298500</v>
      </c>
    </row>
    <row r="114" spans="3:12">
      <c r="C114" s="2">
        <v>42571</v>
      </c>
      <c r="D114" s="1" t="s">
        <v>304</v>
      </c>
      <c r="E114" s="1" t="s">
        <v>305</v>
      </c>
      <c r="F114" s="1" t="s">
        <v>12</v>
      </c>
      <c r="G114" s="31" t="s">
        <v>27</v>
      </c>
      <c r="H114" s="18">
        <v>9000</v>
      </c>
      <c r="I114" s="18">
        <v>3695</v>
      </c>
      <c r="J114" s="18">
        <f t="shared" si="5"/>
        <v>33255000</v>
      </c>
      <c r="K114" s="1"/>
      <c r="L114" s="1"/>
    </row>
    <row r="115" spans="3:12">
      <c r="C115" s="2">
        <v>42571</v>
      </c>
      <c r="D115" s="1" t="s">
        <v>306</v>
      </c>
      <c r="E115" s="1" t="s">
        <v>307</v>
      </c>
      <c r="F115" s="1" t="s">
        <v>12</v>
      </c>
      <c r="G115" s="31" t="s">
        <v>27</v>
      </c>
      <c r="H115" s="18">
        <v>5000</v>
      </c>
      <c r="I115" s="18">
        <v>3695</v>
      </c>
      <c r="J115" s="18">
        <f t="shared" si="5"/>
        <v>18475000</v>
      </c>
      <c r="K115" s="1"/>
      <c r="L115" s="1"/>
    </row>
    <row r="116" spans="3:12">
      <c r="C116" s="2">
        <v>42571</v>
      </c>
      <c r="D116" s="1" t="s">
        <v>306</v>
      </c>
      <c r="E116" s="1" t="s">
        <v>307</v>
      </c>
      <c r="F116" s="1" t="s">
        <v>12</v>
      </c>
      <c r="G116" s="31" t="s">
        <v>16</v>
      </c>
      <c r="H116" s="18">
        <v>5300</v>
      </c>
      <c r="I116" s="18">
        <v>3490</v>
      </c>
      <c r="J116" s="18">
        <f t="shared" si="5"/>
        <v>18497000</v>
      </c>
      <c r="K116" s="1"/>
      <c r="L116" s="1"/>
    </row>
    <row r="117" spans="3:12">
      <c r="C117" s="2">
        <v>42571</v>
      </c>
      <c r="D117" s="1" t="s">
        <v>306</v>
      </c>
      <c r="E117" s="1" t="s">
        <v>307</v>
      </c>
      <c r="F117" s="1" t="s">
        <v>12</v>
      </c>
      <c r="G117" s="31" t="s">
        <v>14</v>
      </c>
      <c r="H117" s="18">
        <v>5000</v>
      </c>
      <c r="I117" s="18">
        <v>4010</v>
      </c>
      <c r="J117" s="18">
        <f t="shared" si="5"/>
        <v>20050000</v>
      </c>
      <c r="K117" s="1">
        <v>20</v>
      </c>
      <c r="L117" s="32">
        <f>J117+J116+J115+J114</f>
        <v>90277000</v>
      </c>
    </row>
    <row r="118" spans="3:12">
      <c r="C118" s="2">
        <v>42572</v>
      </c>
      <c r="D118" s="1" t="s">
        <v>316</v>
      </c>
      <c r="E118" s="1" t="s">
        <v>317</v>
      </c>
      <c r="F118" s="1" t="s">
        <v>12</v>
      </c>
      <c r="G118" s="31" t="s">
        <v>27</v>
      </c>
      <c r="H118" s="18">
        <v>8800</v>
      </c>
      <c r="I118" s="18">
        <v>3695</v>
      </c>
      <c r="J118" s="18">
        <f t="shared" si="5"/>
        <v>32516000</v>
      </c>
      <c r="K118" s="1"/>
      <c r="L118" s="1"/>
    </row>
    <row r="119" spans="3:12">
      <c r="C119" s="2">
        <v>42572</v>
      </c>
      <c r="D119" s="1" t="s">
        <v>316</v>
      </c>
      <c r="E119" s="1" t="s">
        <v>317</v>
      </c>
      <c r="F119" s="1" t="s">
        <v>12</v>
      </c>
      <c r="G119" s="31" t="s">
        <v>16</v>
      </c>
      <c r="H119" s="18">
        <v>5000</v>
      </c>
      <c r="I119" s="18">
        <v>3490</v>
      </c>
      <c r="J119" s="18">
        <f t="shared" si="5"/>
        <v>17450000</v>
      </c>
      <c r="K119" s="1"/>
      <c r="L119" s="1"/>
    </row>
    <row r="120" spans="3:12">
      <c r="C120" s="2">
        <v>42572</v>
      </c>
      <c r="D120" s="1" t="s">
        <v>316</v>
      </c>
      <c r="E120" s="1" t="s">
        <v>317</v>
      </c>
      <c r="F120" s="1" t="s">
        <v>12</v>
      </c>
      <c r="G120" s="31" t="s">
        <v>14</v>
      </c>
      <c r="H120" s="18">
        <v>17900</v>
      </c>
      <c r="I120" s="18">
        <v>4010</v>
      </c>
      <c r="J120" s="18">
        <f t="shared" si="5"/>
        <v>71779000</v>
      </c>
      <c r="K120" s="1"/>
      <c r="L120" s="1"/>
    </row>
    <row r="121" spans="3:12">
      <c r="C121" s="2">
        <v>42572</v>
      </c>
      <c r="D121" s="1" t="s">
        <v>318</v>
      </c>
      <c r="E121" s="1" t="s">
        <v>319</v>
      </c>
      <c r="F121" s="1" t="s">
        <v>12</v>
      </c>
      <c r="G121" s="31" t="s">
        <v>27</v>
      </c>
      <c r="H121" s="18">
        <v>15000</v>
      </c>
      <c r="I121" s="18">
        <v>3695</v>
      </c>
      <c r="J121" s="18">
        <f t="shared" si="5"/>
        <v>55425000</v>
      </c>
      <c r="K121" s="1"/>
      <c r="L121" s="1"/>
    </row>
    <row r="122" spans="3:12">
      <c r="C122" s="2">
        <v>42572</v>
      </c>
      <c r="D122" s="1" t="s">
        <v>324</v>
      </c>
      <c r="E122" s="1" t="s">
        <v>325</v>
      </c>
      <c r="F122" s="1" t="s">
        <v>12</v>
      </c>
      <c r="G122" s="31" t="s">
        <v>27</v>
      </c>
      <c r="H122" s="18">
        <v>4000</v>
      </c>
      <c r="I122" s="18">
        <v>3695</v>
      </c>
      <c r="J122" s="18">
        <f t="shared" si="5"/>
        <v>14780000</v>
      </c>
      <c r="K122" s="1"/>
      <c r="L122" s="1"/>
    </row>
    <row r="123" spans="3:12">
      <c r="C123" s="2">
        <v>42572</v>
      </c>
      <c r="D123" s="1" t="s">
        <v>324</v>
      </c>
      <c r="E123" s="1" t="s">
        <v>325</v>
      </c>
      <c r="F123" s="1" t="s">
        <v>12</v>
      </c>
      <c r="G123" s="31" t="s">
        <v>14</v>
      </c>
      <c r="H123" s="18">
        <v>5000</v>
      </c>
      <c r="I123" s="18">
        <v>4010</v>
      </c>
      <c r="J123" s="18">
        <f t="shared" si="5"/>
        <v>20050000</v>
      </c>
      <c r="K123" s="1">
        <v>21</v>
      </c>
      <c r="L123" s="32">
        <f>J123+J122+J121+J120+J119+J118</f>
        <v>212000000</v>
      </c>
    </row>
    <row r="124" spans="3:12">
      <c r="C124" s="2">
        <v>42576</v>
      </c>
      <c r="D124" s="1" t="s">
        <v>398</v>
      </c>
      <c r="E124" s="1" t="s">
        <v>399</v>
      </c>
      <c r="F124" s="1" t="s">
        <v>12</v>
      </c>
      <c r="G124" s="31" t="s">
        <v>27</v>
      </c>
      <c r="H124" s="18">
        <v>15700</v>
      </c>
      <c r="I124" s="18">
        <v>3695</v>
      </c>
      <c r="J124" s="18">
        <f t="shared" si="5"/>
        <v>58011500</v>
      </c>
      <c r="K124" s="1"/>
      <c r="L124" s="1"/>
    </row>
    <row r="125" spans="3:12">
      <c r="C125" s="2">
        <v>42576</v>
      </c>
      <c r="D125" s="1" t="s">
        <v>400</v>
      </c>
      <c r="E125" s="1" t="s">
        <v>401</v>
      </c>
      <c r="F125" s="1" t="s">
        <v>12</v>
      </c>
      <c r="G125" s="31" t="s">
        <v>27</v>
      </c>
      <c r="H125" s="18">
        <v>30000</v>
      </c>
      <c r="I125" s="18">
        <v>3695</v>
      </c>
      <c r="J125" s="18">
        <f t="shared" si="5"/>
        <v>110850000</v>
      </c>
      <c r="K125" s="1">
        <v>25</v>
      </c>
      <c r="L125" s="32">
        <f>J125+J124</f>
        <v>168861500</v>
      </c>
    </row>
    <row r="126" spans="3:12">
      <c r="C126" s="2">
        <v>42577</v>
      </c>
      <c r="D126" s="1" t="s">
        <v>404</v>
      </c>
      <c r="E126" s="1" t="s">
        <v>405</v>
      </c>
      <c r="F126" s="1" t="s">
        <v>12</v>
      </c>
      <c r="G126" s="31" t="s">
        <v>27</v>
      </c>
      <c r="H126" s="18">
        <v>5000</v>
      </c>
      <c r="I126" s="18">
        <v>3695</v>
      </c>
      <c r="J126" s="18">
        <f t="shared" si="5"/>
        <v>18475000</v>
      </c>
      <c r="K126" s="1"/>
      <c r="L126" s="1"/>
    </row>
    <row r="127" spans="3:12">
      <c r="C127" s="2">
        <v>42577</v>
      </c>
      <c r="D127" s="1" t="s">
        <v>404</v>
      </c>
      <c r="E127" s="1" t="s">
        <v>405</v>
      </c>
      <c r="F127" s="1" t="s">
        <v>12</v>
      </c>
      <c r="G127" s="31" t="s">
        <v>16</v>
      </c>
      <c r="H127" s="18">
        <v>4000</v>
      </c>
      <c r="I127" s="18">
        <v>3490</v>
      </c>
      <c r="J127" s="18">
        <f t="shared" si="5"/>
        <v>13960000</v>
      </c>
      <c r="K127" s="1"/>
      <c r="L127" s="1"/>
    </row>
    <row r="128" spans="3:12">
      <c r="C128" s="2">
        <v>42577</v>
      </c>
      <c r="D128" s="1" t="s">
        <v>410</v>
      </c>
      <c r="E128" s="1" t="s">
        <v>411</v>
      </c>
      <c r="F128" s="1" t="s">
        <v>12</v>
      </c>
      <c r="G128" s="31" t="s">
        <v>27</v>
      </c>
      <c r="H128" s="18">
        <v>11900</v>
      </c>
      <c r="I128" s="18">
        <v>3695</v>
      </c>
      <c r="J128" s="18">
        <f t="shared" si="5"/>
        <v>43970500</v>
      </c>
      <c r="K128" s="1"/>
      <c r="L128" s="1"/>
    </row>
    <row r="129" spans="3:12">
      <c r="C129" s="2">
        <v>42577</v>
      </c>
      <c r="D129" s="1" t="s">
        <v>410</v>
      </c>
      <c r="E129" s="1" t="s">
        <v>411</v>
      </c>
      <c r="F129" s="1" t="s">
        <v>12</v>
      </c>
      <c r="G129" s="31" t="s">
        <v>16</v>
      </c>
      <c r="H129" s="18">
        <v>10300</v>
      </c>
      <c r="I129" s="18">
        <v>3490</v>
      </c>
      <c r="J129" s="18">
        <f t="shared" si="5"/>
        <v>35947000</v>
      </c>
      <c r="K129" s="1"/>
      <c r="L129" s="1"/>
    </row>
    <row r="130" spans="3:12">
      <c r="C130" s="2">
        <v>42577</v>
      </c>
      <c r="D130" s="1" t="s">
        <v>410</v>
      </c>
      <c r="E130" s="1" t="s">
        <v>411</v>
      </c>
      <c r="F130" s="1" t="s">
        <v>12</v>
      </c>
      <c r="G130" s="31" t="s">
        <v>14</v>
      </c>
      <c r="H130" s="18">
        <v>9500</v>
      </c>
      <c r="I130" s="18">
        <v>4010</v>
      </c>
      <c r="J130" s="18">
        <f t="shared" si="5"/>
        <v>38095000</v>
      </c>
      <c r="K130" s="1">
        <v>26</v>
      </c>
      <c r="L130" s="32">
        <f>J130+J129+J128+J127+J126</f>
        <v>150447500</v>
      </c>
    </row>
    <row r="131" spans="3:12">
      <c r="C131" s="2">
        <v>42578</v>
      </c>
      <c r="D131" s="1" t="s">
        <v>420</v>
      </c>
      <c r="E131" s="1" t="s">
        <v>421</v>
      </c>
      <c r="F131" s="1" t="s">
        <v>12</v>
      </c>
      <c r="G131" s="31" t="s">
        <v>27</v>
      </c>
      <c r="H131" s="18">
        <v>30000</v>
      </c>
      <c r="I131" s="18">
        <v>3695</v>
      </c>
      <c r="J131" s="18">
        <f t="shared" si="5"/>
        <v>110850000</v>
      </c>
      <c r="K131" s="1">
        <v>27</v>
      </c>
      <c r="L131" s="32">
        <f>J131</f>
        <v>110850000</v>
      </c>
    </row>
    <row r="132" spans="3:12">
      <c r="C132" s="2">
        <v>42579</v>
      </c>
      <c r="D132" s="1" t="s">
        <v>426</v>
      </c>
      <c r="E132" s="1" t="s">
        <v>427</v>
      </c>
      <c r="F132" s="1" t="s">
        <v>12</v>
      </c>
      <c r="G132" s="31" t="s">
        <v>27</v>
      </c>
      <c r="H132" s="18">
        <v>10000</v>
      </c>
      <c r="I132" s="18">
        <v>3695</v>
      </c>
      <c r="J132" s="18">
        <f t="shared" si="5"/>
        <v>36950000</v>
      </c>
      <c r="K132" s="1"/>
      <c r="L132" s="1"/>
    </row>
    <row r="133" spans="3:12">
      <c r="C133" s="2">
        <v>42579</v>
      </c>
      <c r="D133" s="1" t="s">
        <v>426</v>
      </c>
      <c r="E133" s="1" t="s">
        <v>427</v>
      </c>
      <c r="F133" s="1" t="s">
        <v>12</v>
      </c>
      <c r="G133" s="31" t="s">
        <v>16</v>
      </c>
      <c r="H133" s="18">
        <v>5300</v>
      </c>
      <c r="I133" s="18">
        <v>3490</v>
      </c>
      <c r="J133" s="18">
        <f t="shared" si="5"/>
        <v>18497000</v>
      </c>
      <c r="K133" s="1"/>
      <c r="L133" s="1"/>
    </row>
    <row r="134" spans="3:12">
      <c r="C134" s="2">
        <v>42579</v>
      </c>
      <c r="D134" s="1" t="s">
        <v>428</v>
      </c>
      <c r="E134" s="1" t="s">
        <v>429</v>
      </c>
      <c r="F134" s="1" t="s">
        <v>12</v>
      </c>
      <c r="G134" s="31" t="s">
        <v>27</v>
      </c>
      <c r="H134" s="18">
        <v>9000</v>
      </c>
      <c r="I134" s="18">
        <v>3695</v>
      </c>
      <c r="J134" s="18">
        <f t="shared" si="5"/>
        <v>33255000</v>
      </c>
      <c r="K134" s="1"/>
      <c r="L134" s="1"/>
    </row>
    <row r="135" spans="3:12">
      <c r="C135" s="2">
        <v>42579</v>
      </c>
      <c r="D135" s="1" t="s">
        <v>430</v>
      </c>
      <c r="E135" s="1" t="s">
        <v>431</v>
      </c>
      <c r="F135" s="1" t="s">
        <v>12</v>
      </c>
      <c r="G135" s="31" t="s">
        <v>16</v>
      </c>
      <c r="H135" s="18">
        <v>24000</v>
      </c>
      <c r="I135" s="18">
        <v>3490</v>
      </c>
      <c r="J135" s="18">
        <f t="shared" si="5"/>
        <v>83760000</v>
      </c>
      <c r="K135" s="1">
        <v>28</v>
      </c>
      <c r="L135" s="32">
        <f>J135+J134+J133+J132</f>
        <v>172462000</v>
      </c>
    </row>
    <row r="136" spans="3:12">
      <c r="C136" s="2">
        <v>42580</v>
      </c>
      <c r="D136" s="1" t="s">
        <v>438</v>
      </c>
      <c r="E136" s="1" t="s">
        <v>439</v>
      </c>
      <c r="F136" s="1" t="s">
        <v>12</v>
      </c>
      <c r="G136" s="31" t="s">
        <v>27</v>
      </c>
      <c r="H136" s="18">
        <v>4700</v>
      </c>
      <c r="I136" s="18">
        <v>3695</v>
      </c>
      <c r="J136" s="18">
        <f t="shared" si="5"/>
        <v>17366500</v>
      </c>
      <c r="K136" s="1"/>
      <c r="L136" s="1"/>
    </row>
    <row r="137" spans="3:12">
      <c r="C137" s="2">
        <v>42580</v>
      </c>
      <c r="D137" s="1" t="s">
        <v>438</v>
      </c>
      <c r="E137" s="1" t="s">
        <v>439</v>
      </c>
      <c r="F137" s="1" t="s">
        <v>12</v>
      </c>
      <c r="G137" s="31" t="s">
        <v>16</v>
      </c>
      <c r="H137" s="18">
        <v>9300</v>
      </c>
      <c r="I137" s="18">
        <v>3490</v>
      </c>
      <c r="J137" s="18">
        <f t="shared" si="5"/>
        <v>32457000</v>
      </c>
      <c r="K137" s="1"/>
      <c r="L137" s="1"/>
    </row>
    <row r="138" spans="3:12">
      <c r="C138" s="2">
        <v>42580</v>
      </c>
      <c r="D138" s="1" t="s">
        <v>438</v>
      </c>
      <c r="E138" s="1" t="s">
        <v>439</v>
      </c>
      <c r="F138" s="1" t="s">
        <v>12</v>
      </c>
      <c r="G138" s="31" t="s">
        <v>14</v>
      </c>
      <c r="H138" s="18">
        <v>6000</v>
      </c>
      <c r="I138" s="18">
        <v>4010</v>
      </c>
      <c r="J138" s="18">
        <f t="shared" si="5"/>
        <v>24060000</v>
      </c>
      <c r="K138" s="1"/>
      <c r="L138" s="1"/>
    </row>
    <row r="139" spans="3:12">
      <c r="C139" s="2">
        <v>42580</v>
      </c>
      <c r="D139" s="1" t="s">
        <v>458</v>
      </c>
      <c r="E139" s="1" t="s">
        <v>459</v>
      </c>
      <c r="F139" s="1" t="s">
        <v>12</v>
      </c>
      <c r="G139" s="31" t="s">
        <v>27</v>
      </c>
      <c r="H139" s="18">
        <v>20000</v>
      </c>
      <c r="I139" s="18">
        <v>3695</v>
      </c>
      <c r="J139" s="18">
        <f t="shared" si="5"/>
        <v>73900000</v>
      </c>
      <c r="K139" s="1"/>
      <c r="L139" s="1"/>
    </row>
    <row r="140" spans="3:12">
      <c r="C140" s="2">
        <v>42580</v>
      </c>
      <c r="D140" s="1" t="s">
        <v>458</v>
      </c>
      <c r="E140" s="1" t="s">
        <v>459</v>
      </c>
      <c r="F140" s="1" t="s">
        <v>12</v>
      </c>
      <c r="G140" s="31" t="s">
        <v>16</v>
      </c>
      <c r="H140" s="18">
        <v>5000</v>
      </c>
      <c r="I140" s="18">
        <v>3490</v>
      </c>
      <c r="J140" s="18">
        <f t="shared" si="5"/>
        <v>17450000</v>
      </c>
      <c r="K140" s="1"/>
      <c r="L140" s="1"/>
    </row>
    <row r="141" spans="3:12">
      <c r="C141" s="2">
        <v>42580</v>
      </c>
      <c r="D141" s="1" t="s">
        <v>458</v>
      </c>
      <c r="E141" s="1" t="s">
        <v>459</v>
      </c>
      <c r="F141" s="1" t="s">
        <v>12</v>
      </c>
      <c r="G141" s="31" t="s">
        <v>14</v>
      </c>
      <c r="H141" s="18">
        <v>5000</v>
      </c>
      <c r="I141" s="18">
        <v>4010</v>
      </c>
      <c r="J141" s="18">
        <f t="shared" si="5"/>
        <v>20050000</v>
      </c>
      <c r="K141" s="1"/>
      <c r="L141" s="1"/>
    </row>
    <row r="142" spans="3:12">
      <c r="C142" s="2">
        <v>42580</v>
      </c>
      <c r="D142" s="1" t="s">
        <v>460</v>
      </c>
      <c r="E142" s="1" t="s">
        <v>461</v>
      </c>
      <c r="F142" s="1" t="s">
        <v>12</v>
      </c>
      <c r="G142" s="31" t="s">
        <v>27</v>
      </c>
      <c r="H142" s="18">
        <v>5000</v>
      </c>
      <c r="I142" s="18">
        <v>3695</v>
      </c>
      <c r="J142" s="18">
        <f t="shared" si="5"/>
        <v>18475000</v>
      </c>
      <c r="K142" s="1"/>
      <c r="L142" s="1"/>
    </row>
    <row r="143" spans="3:12">
      <c r="C143" s="2">
        <v>42580</v>
      </c>
      <c r="D143" s="1" t="s">
        <v>460</v>
      </c>
      <c r="E143" s="1" t="s">
        <v>461</v>
      </c>
      <c r="F143" s="1" t="s">
        <v>12</v>
      </c>
      <c r="G143" s="31" t="s">
        <v>16</v>
      </c>
      <c r="H143" s="18">
        <v>4000</v>
      </c>
      <c r="I143" s="18">
        <v>3490</v>
      </c>
      <c r="J143" s="18">
        <f t="shared" si="5"/>
        <v>13960000</v>
      </c>
      <c r="K143" s="1">
        <v>29</v>
      </c>
      <c r="L143" s="32">
        <f>J143+J142+J141+J140+J139+J138+J137+J136</f>
        <v>217718500</v>
      </c>
    </row>
    <row r="144" spans="3:12">
      <c r="H144" s="32">
        <f>SUM(H80:H143)</f>
        <v>692100</v>
      </c>
      <c r="I144" s="32"/>
      <c r="J144" s="32">
        <f>SUM(J80:J143)</f>
        <v>2545237500</v>
      </c>
      <c r="K144" s="1"/>
      <c r="L144" s="32">
        <f>SUM(L80:L143)</f>
        <v>2545237500</v>
      </c>
    </row>
  </sheetData>
  <sortState ref="N7:W70">
    <sortCondition ref="S7:S70"/>
  </sortState>
  <mergeCells count="1">
    <mergeCell ref="C4:J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4:Y169"/>
  <sheetViews>
    <sheetView topLeftCell="O64" workbookViewId="0">
      <selection activeCell="Z19" sqref="Z19:AB21"/>
    </sheetView>
  </sheetViews>
  <sheetFormatPr baseColWidth="10" defaultRowHeight="15"/>
  <cols>
    <col min="3" max="3" width="9" bestFit="1" customWidth="1"/>
    <col min="4" max="5" width="10.42578125" bestFit="1" customWidth="1"/>
    <col min="6" max="6" width="8.28515625" bestFit="1" customWidth="1"/>
    <col min="7" max="7" width="14.85546875" bestFit="1" customWidth="1"/>
    <col min="8" max="8" width="9.85546875" bestFit="1" customWidth="1"/>
    <col min="9" max="9" width="8.570312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8.28515625" bestFit="1" customWidth="1"/>
    <col min="18" max="18" width="14.85546875" bestFit="1" customWidth="1"/>
    <col min="19" max="19" width="4.7109375" bestFit="1" customWidth="1"/>
    <col min="20" max="20" width="9.85546875" bestFit="1" customWidth="1"/>
    <col min="21" max="21" width="9.85546875" customWidth="1"/>
    <col min="22" max="22" width="6.85546875" bestFit="1" customWidth="1"/>
    <col min="23" max="23" width="12.85546875" bestFit="1" customWidth="1"/>
    <col min="24" max="24" width="14.85546875" bestFit="1" customWidth="1"/>
    <col min="25" max="25" width="12.85546875" bestFit="1" customWidth="1"/>
  </cols>
  <sheetData>
    <row r="4" spans="2:25" ht="21">
      <c r="C4" s="74" t="s">
        <v>10</v>
      </c>
      <c r="D4" s="74"/>
      <c r="E4" s="74"/>
      <c r="F4" s="74"/>
      <c r="G4" s="74"/>
      <c r="H4" s="74"/>
      <c r="I4" s="74"/>
      <c r="J4" s="74"/>
    </row>
    <row r="6" spans="2: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3</v>
      </c>
      <c r="Q6" s="27" t="s">
        <v>4</v>
      </c>
      <c r="R6" s="27" t="s">
        <v>5</v>
      </c>
      <c r="S6" s="27" t="s">
        <v>512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511</v>
      </c>
      <c r="Y6" s="33" t="s">
        <v>514</v>
      </c>
    </row>
    <row r="7" spans="2:25">
      <c r="B7">
        <v>3</v>
      </c>
      <c r="C7" s="6">
        <v>42552</v>
      </c>
      <c r="D7" s="3" t="s">
        <v>116</v>
      </c>
      <c r="E7" s="3" t="s">
        <v>117</v>
      </c>
      <c r="F7" s="7" t="s">
        <v>10</v>
      </c>
      <c r="G7" s="30" t="s">
        <v>27</v>
      </c>
      <c r="H7" s="18">
        <v>15800</v>
      </c>
      <c r="I7" s="18">
        <v>3560</v>
      </c>
      <c r="J7" s="18">
        <f t="shared" ref="J7:J38" si="0">H7*I7</f>
        <v>56248000</v>
      </c>
      <c r="N7" s="6">
        <v>42555</v>
      </c>
      <c r="O7" s="3" t="s">
        <v>85</v>
      </c>
      <c r="P7" s="3" t="s">
        <v>86</v>
      </c>
      <c r="Q7" s="7" t="s">
        <v>10</v>
      </c>
      <c r="R7" s="30" t="s">
        <v>14</v>
      </c>
      <c r="S7" s="30">
        <v>1</v>
      </c>
      <c r="T7" s="18">
        <v>5000</v>
      </c>
      <c r="U7" s="18"/>
      <c r="V7" s="18">
        <v>4065</v>
      </c>
      <c r="W7" s="18">
        <f t="shared" ref="W7:W38" si="1">T7*V7</f>
        <v>20325000</v>
      </c>
      <c r="X7" s="1"/>
      <c r="Y7" s="1"/>
    </row>
    <row r="8" spans="2:25">
      <c r="B8">
        <v>3</v>
      </c>
      <c r="C8" s="6">
        <v>42552</v>
      </c>
      <c r="D8" s="3" t="s">
        <v>72</v>
      </c>
      <c r="E8" s="3" t="s">
        <v>73</v>
      </c>
      <c r="F8" s="7" t="s">
        <v>10</v>
      </c>
      <c r="G8" s="30" t="s">
        <v>16</v>
      </c>
      <c r="H8" s="18">
        <v>17900</v>
      </c>
      <c r="I8" s="18">
        <v>3530</v>
      </c>
      <c r="J8" s="18">
        <f t="shared" si="0"/>
        <v>63187000</v>
      </c>
      <c r="N8" s="6">
        <v>42557</v>
      </c>
      <c r="O8" s="3" t="s">
        <v>99</v>
      </c>
      <c r="P8" s="3" t="s">
        <v>100</v>
      </c>
      <c r="Q8" s="7" t="s">
        <v>10</v>
      </c>
      <c r="R8" s="34" t="s">
        <v>14</v>
      </c>
      <c r="S8" s="34">
        <v>1</v>
      </c>
      <c r="T8" s="19">
        <v>5000</v>
      </c>
      <c r="U8" s="19"/>
      <c r="V8" s="19">
        <v>4085</v>
      </c>
      <c r="W8" s="19">
        <f t="shared" si="1"/>
        <v>20425000</v>
      </c>
      <c r="X8" s="1"/>
      <c r="Y8" s="1"/>
    </row>
    <row r="9" spans="2:25">
      <c r="B9">
        <v>3</v>
      </c>
      <c r="C9" s="6">
        <v>42555</v>
      </c>
      <c r="D9" s="3" t="s">
        <v>124</v>
      </c>
      <c r="E9" s="3" t="s">
        <v>125</v>
      </c>
      <c r="F9" s="7" t="s">
        <v>10</v>
      </c>
      <c r="G9" s="30" t="s">
        <v>27</v>
      </c>
      <c r="H9" s="18">
        <v>20000</v>
      </c>
      <c r="I9" s="18">
        <v>3560</v>
      </c>
      <c r="J9" s="18">
        <f t="shared" si="0"/>
        <v>71200000</v>
      </c>
      <c r="N9" s="6">
        <v>42559</v>
      </c>
      <c r="O9" s="3" t="s">
        <v>109</v>
      </c>
      <c r="P9" s="3" t="s">
        <v>110</v>
      </c>
      <c r="Q9" s="7" t="s">
        <v>10</v>
      </c>
      <c r="R9" s="30" t="s">
        <v>14</v>
      </c>
      <c r="S9" s="30">
        <v>1</v>
      </c>
      <c r="T9" s="18">
        <v>15800</v>
      </c>
      <c r="U9" s="18"/>
      <c r="V9" s="18">
        <v>4085</v>
      </c>
      <c r="W9" s="18">
        <f t="shared" si="1"/>
        <v>64543000</v>
      </c>
      <c r="X9" s="1"/>
      <c r="Y9" s="1"/>
    </row>
    <row r="10" spans="2:25">
      <c r="B10">
        <v>3</v>
      </c>
      <c r="C10" s="2">
        <v>42555</v>
      </c>
      <c r="D10" s="10" t="s">
        <v>126</v>
      </c>
      <c r="E10" s="10" t="s">
        <v>127</v>
      </c>
      <c r="F10" s="14" t="s">
        <v>10</v>
      </c>
      <c r="G10" s="34" t="s">
        <v>27</v>
      </c>
      <c r="H10" s="18">
        <v>15000</v>
      </c>
      <c r="I10" s="18">
        <v>3560</v>
      </c>
      <c r="J10" s="18">
        <f t="shared" si="0"/>
        <v>53400000</v>
      </c>
      <c r="N10" s="22">
        <v>42569</v>
      </c>
      <c r="O10" s="23" t="s">
        <v>288</v>
      </c>
      <c r="P10" s="23" t="s">
        <v>289</v>
      </c>
      <c r="Q10" s="23" t="s">
        <v>10</v>
      </c>
      <c r="R10" s="35" t="s">
        <v>14</v>
      </c>
      <c r="S10" s="35">
        <v>1</v>
      </c>
      <c r="T10" s="24">
        <v>5000</v>
      </c>
      <c r="U10" s="24">
        <f>T10+T9+T8+T7</f>
        <v>30800</v>
      </c>
      <c r="V10" s="24">
        <v>4010</v>
      </c>
      <c r="W10" s="24">
        <f t="shared" si="1"/>
        <v>20050000</v>
      </c>
      <c r="X10" s="1" t="str">
        <f>R10</f>
        <v>Nafta Unica 90</v>
      </c>
      <c r="Y10" s="32">
        <f>W10+W9+W8+W7</f>
        <v>125343000</v>
      </c>
    </row>
    <row r="11" spans="2:25">
      <c r="B11">
        <v>3</v>
      </c>
      <c r="C11" s="2">
        <v>42555</v>
      </c>
      <c r="D11" s="10" t="s">
        <v>128</v>
      </c>
      <c r="E11" s="10" t="s">
        <v>129</v>
      </c>
      <c r="F11" s="14" t="s">
        <v>10</v>
      </c>
      <c r="G11" s="34" t="s">
        <v>27</v>
      </c>
      <c r="H11" s="18">
        <v>5200</v>
      </c>
      <c r="I11" s="18">
        <v>3560</v>
      </c>
      <c r="J11" s="18">
        <f t="shared" si="0"/>
        <v>18512000</v>
      </c>
      <c r="N11" s="6">
        <v>42552</v>
      </c>
      <c r="O11" s="3" t="s">
        <v>116</v>
      </c>
      <c r="P11" s="3" t="s">
        <v>117</v>
      </c>
      <c r="Q11" s="7" t="s">
        <v>10</v>
      </c>
      <c r="R11" s="30" t="s">
        <v>27</v>
      </c>
      <c r="S11" s="30">
        <v>2</v>
      </c>
      <c r="T11" s="18">
        <v>15800</v>
      </c>
      <c r="U11" s="18"/>
      <c r="V11" s="18">
        <v>3560</v>
      </c>
      <c r="W11" s="18">
        <f t="shared" si="1"/>
        <v>56248000</v>
      </c>
      <c r="X11" s="1"/>
      <c r="Y11" s="1"/>
    </row>
    <row r="12" spans="2:25">
      <c r="B12">
        <v>3</v>
      </c>
      <c r="C12" s="6">
        <v>42555</v>
      </c>
      <c r="D12" s="3" t="s">
        <v>81</v>
      </c>
      <c r="E12" s="3" t="s">
        <v>82</v>
      </c>
      <c r="F12" s="7" t="s">
        <v>10</v>
      </c>
      <c r="G12" s="30" t="s">
        <v>16</v>
      </c>
      <c r="H12" s="18">
        <v>10600</v>
      </c>
      <c r="I12" s="18">
        <v>3530</v>
      </c>
      <c r="J12" s="18">
        <f t="shared" si="0"/>
        <v>37418000</v>
      </c>
      <c r="N12" s="6">
        <v>42555</v>
      </c>
      <c r="O12" s="3" t="s">
        <v>124</v>
      </c>
      <c r="P12" s="3" t="s">
        <v>125</v>
      </c>
      <c r="Q12" s="7" t="s">
        <v>10</v>
      </c>
      <c r="R12" s="30" t="s">
        <v>27</v>
      </c>
      <c r="S12" s="30">
        <v>2</v>
      </c>
      <c r="T12" s="18">
        <v>20000</v>
      </c>
      <c r="U12" s="18"/>
      <c r="V12" s="18">
        <v>3560</v>
      </c>
      <c r="W12" s="18">
        <f t="shared" si="1"/>
        <v>71200000</v>
      </c>
      <c r="X12" s="1"/>
      <c r="Y12" s="1"/>
    </row>
    <row r="13" spans="2:25">
      <c r="B13">
        <v>3</v>
      </c>
      <c r="C13" s="2">
        <v>42555</v>
      </c>
      <c r="D13" s="10" t="s">
        <v>130</v>
      </c>
      <c r="E13" s="10" t="s">
        <v>131</v>
      </c>
      <c r="F13" s="14" t="s">
        <v>10</v>
      </c>
      <c r="G13" s="34" t="s">
        <v>27</v>
      </c>
      <c r="H13" s="18">
        <v>10900</v>
      </c>
      <c r="I13" s="18">
        <v>3560</v>
      </c>
      <c r="J13" s="18">
        <f t="shared" si="0"/>
        <v>38804000</v>
      </c>
      <c r="N13" s="2">
        <v>42555</v>
      </c>
      <c r="O13" s="10" t="s">
        <v>126</v>
      </c>
      <c r="P13" s="10" t="s">
        <v>127</v>
      </c>
      <c r="Q13" s="14" t="s">
        <v>10</v>
      </c>
      <c r="R13" s="34" t="s">
        <v>27</v>
      </c>
      <c r="S13" s="34">
        <v>2</v>
      </c>
      <c r="T13" s="18">
        <v>15000</v>
      </c>
      <c r="U13" s="18"/>
      <c r="V13" s="18">
        <v>3560</v>
      </c>
      <c r="W13" s="18">
        <f t="shared" si="1"/>
        <v>53400000</v>
      </c>
      <c r="X13" s="1"/>
      <c r="Y13" s="1"/>
    </row>
    <row r="14" spans="2:25">
      <c r="B14">
        <v>3</v>
      </c>
      <c r="C14" s="6">
        <v>42555</v>
      </c>
      <c r="D14" s="3" t="s">
        <v>83</v>
      </c>
      <c r="E14" s="3" t="s">
        <v>84</v>
      </c>
      <c r="F14" s="7" t="s">
        <v>10</v>
      </c>
      <c r="G14" s="30" t="s">
        <v>27</v>
      </c>
      <c r="H14" s="18">
        <v>5000</v>
      </c>
      <c r="I14" s="18">
        <v>3595</v>
      </c>
      <c r="J14" s="18">
        <f t="shared" si="0"/>
        <v>17975000</v>
      </c>
      <c r="N14" s="2">
        <v>42555</v>
      </c>
      <c r="O14" s="10" t="s">
        <v>128</v>
      </c>
      <c r="P14" s="10" t="s">
        <v>129</v>
      </c>
      <c r="Q14" s="14" t="s">
        <v>10</v>
      </c>
      <c r="R14" s="34" t="s">
        <v>27</v>
      </c>
      <c r="S14" s="34">
        <v>2</v>
      </c>
      <c r="T14" s="18">
        <v>5200</v>
      </c>
      <c r="U14" s="18"/>
      <c r="V14" s="18">
        <v>3560</v>
      </c>
      <c r="W14" s="18">
        <f t="shared" si="1"/>
        <v>18512000</v>
      </c>
      <c r="X14" s="1"/>
      <c r="Y14" s="1"/>
    </row>
    <row r="15" spans="2:25">
      <c r="B15">
        <v>3</v>
      </c>
      <c r="C15" s="6">
        <v>42555</v>
      </c>
      <c r="D15" s="3" t="s">
        <v>83</v>
      </c>
      <c r="E15" s="3" t="s">
        <v>84</v>
      </c>
      <c r="F15" s="7" t="s">
        <v>10</v>
      </c>
      <c r="G15" s="30" t="s">
        <v>16</v>
      </c>
      <c r="H15" s="18">
        <v>17800</v>
      </c>
      <c r="I15" s="18">
        <v>3530</v>
      </c>
      <c r="J15" s="18">
        <f t="shared" si="0"/>
        <v>62834000</v>
      </c>
      <c r="N15" s="2">
        <v>42555</v>
      </c>
      <c r="O15" s="10" t="s">
        <v>130</v>
      </c>
      <c r="P15" s="10" t="s">
        <v>131</v>
      </c>
      <c r="Q15" s="14" t="s">
        <v>10</v>
      </c>
      <c r="R15" s="34" t="s">
        <v>27</v>
      </c>
      <c r="S15" s="34">
        <v>2</v>
      </c>
      <c r="T15" s="18">
        <v>10900</v>
      </c>
      <c r="U15" s="18"/>
      <c r="V15" s="18">
        <v>3560</v>
      </c>
      <c r="W15" s="18">
        <f t="shared" si="1"/>
        <v>38804000</v>
      </c>
      <c r="X15" s="1"/>
      <c r="Y15" s="1"/>
    </row>
    <row r="16" spans="2:25">
      <c r="B16">
        <v>3</v>
      </c>
      <c r="C16" s="2">
        <v>42555</v>
      </c>
      <c r="D16" s="10" t="s">
        <v>132</v>
      </c>
      <c r="E16" s="10" t="s">
        <v>133</v>
      </c>
      <c r="F16" s="14" t="s">
        <v>10</v>
      </c>
      <c r="G16" s="34" t="s">
        <v>27</v>
      </c>
      <c r="H16" s="18">
        <v>10000</v>
      </c>
      <c r="I16" s="18">
        <v>3560</v>
      </c>
      <c r="J16" s="18">
        <f t="shared" si="0"/>
        <v>35600000</v>
      </c>
      <c r="N16" s="6">
        <v>42555</v>
      </c>
      <c r="O16" s="3" t="s">
        <v>83</v>
      </c>
      <c r="P16" s="3" t="s">
        <v>84</v>
      </c>
      <c r="Q16" s="7" t="s">
        <v>10</v>
      </c>
      <c r="R16" s="30" t="s">
        <v>27</v>
      </c>
      <c r="S16" s="30">
        <v>2</v>
      </c>
      <c r="T16" s="18">
        <v>5000</v>
      </c>
      <c r="U16" s="18"/>
      <c r="V16" s="18">
        <v>3595</v>
      </c>
      <c r="W16" s="18">
        <f t="shared" si="1"/>
        <v>17975000</v>
      </c>
      <c r="X16" s="1"/>
      <c r="Y16" s="1"/>
    </row>
    <row r="17" spans="2:25">
      <c r="B17">
        <v>3</v>
      </c>
      <c r="C17" s="6">
        <v>42555</v>
      </c>
      <c r="D17" s="3" t="s">
        <v>85</v>
      </c>
      <c r="E17" s="3" t="s">
        <v>86</v>
      </c>
      <c r="F17" s="7" t="s">
        <v>10</v>
      </c>
      <c r="G17" s="30" t="s">
        <v>16</v>
      </c>
      <c r="H17" s="18">
        <v>20000</v>
      </c>
      <c r="I17" s="18">
        <v>3530</v>
      </c>
      <c r="J17" s="18">
        <f t="shared" si="0"/>
        <v>70600000</v>
      </c>
      <c r="N17" s="2">
        <v>42555</v>
      </c>
      <c r="O17" s="10" t="s">
        <v>132</v>
      </c>
      <c r="P17" s="10" t="s">
        <v>133</v>
      </c>
      <c r="Q17" s="14" t="s">
        <v>10</v>
      </c>
      <c r="R17" s="34" t="s">
        <v>27</v>
      </c>
      <c r="S17" s="34">
        <v>2</v>
      </c>
      <c r="T17" s="18">
        <v>10000</v>
      </c>
      <c r="U17" s="18"/>
      <c r="V17" s="18">
        <v>3560</v>
      </c>
      <c r="W17" s="18">
        <f t="shared" si="1"/>
        <v>35600000</v>
      </c>
      <c r="X17" s="1"/>
      <c r="Y17" s="1"/>
    </row>
    <row r="18" spans="2:25">
      <c r="B18">
        <v>3</v>
      </c>
      <c r="C18" s="6">
        <v>42555</v>
      </c>
      <c r="D18" s="3" t="s">
        <v>85</v>
      </c>
      <c r="E18" s="3" t="s">
        <v>86</v>
      </c>
      <c r="F18" s="7" t="s">
        <v>10</v>
      </c>
      <c r="G18" s="30" t="s">
        <v>14</v>
      </c>
      <c r="H18" s="18">
        <v>5000</v>
      </c>
      <c r="I18" s="18">
        <v>4065</v>
      </c>
      <c r="J18" s="18">
        <f t="shared" si="0"/>
        <v>20325000</v>
      </c>
      <c r="N18" s="2">
        <v>42557</v>
      </c>
      <c r="O18" s="3" t="s">
        <v>38</v>
      </c>
      <c r="P18" s="3" t="s">
        <v>39</v>
      </c>
      <c r="Q18" s="4" t="s">
        <v>10</v>
      </c>
      <c r="R18" s="31" t="s">
        <v>27</v>
      </c>
      <c r="S18" s="31">
        <v>2</v>
      </c>
      <c r="T18" s="18">
        <v>25000</v>
      </c>
      <c r="U18" s="18"/>
      <c r="V18" s="18">
        <v>3595</v>
      </c>
      <c r="W18" s="18">
        <f t="shared" si="1"/>
        <v>89875000</v>
      </c>
      <c r="X18" s="1"/>
      <c r="Y18" s="1"/>
    </row>
    <row r="19" spans="2:25">
      <c r="B19">
        <v>3</v>
      </c>
      <c r="C19" s="2">
        <v>42557</v>
      </c>
      <c r="D19" s="3" t="s">
        <v>38</v>
      </c>
      <c r="E19" s="3" t="s">
        <v>39</v>
      </c>
      <c r="F19" s="4" t="s">
        <v>10</v>
      </c>
      <c r="G19" s="31" t="s">
        <v>27</v>
      </c>
      <c r="H19" s="18">
        <v>25000</v>
      </c>
      <c r="I19" s="18">
        <v>3595</v>
      </c>
      <c r="J19" s="18">
        <f t="shared" si="0"/>
        <v>89875000</v>
      </c>
      <c r="N19" s="2">
        <v>42557</v>
      </c>
      <c r="O19" s="1" t="s">
        <v>138</v>
      </c>
      <c r="P19" s="1" t="s">
        <v>139</v>
      </c>
      <c r="Q19" s="1" t="s">
        <v>10</v>
      </c>
      <c r="R19" s="31" t="s">
        <v>27</v>
      </c>
      <c r="S19" s="31">
        <v>2</v>
      </c>
      <c r="T19" s="18">
        <v>10000</v>
      </c>
      <c r="U19" s="18"/>
      <c r="V19" s="18">
        <v>3560</v>
      </c>
      <c r="W19" s="18">
        <f t="shared" si="1"/>
        <v>35600000</v>
      </c>
      <c r="X19" s="1"/>
      <c r="Y19" s="1"/>
    </row>
    <row r="20" spans="2:25">
      <c r="B20">
        <v>3</v>
      </c>
      <c r="C20" s="2">
        <v>42557</v>
      </c>
      <c r="D20" s="3" t="s">
        <v>38</v>
      </c>
      <c r="E20" s="3" t="s">
        <v>39</v>
      </c>
      <c r="F20" s="4" t="s">
        <v>10</v>
      </c>
      <c r="G20" s="31" t="s">
        <v>16</v>
      </c>
      <c r="H20" s="18">
        <v>10000</v>
      </c>
      <c r="I20" s="18">
        <v>3530</v>
      </c>
      <c r="J20" s="18">
        <f t="shared" si="0"/>
        <v>35300000</v>
      </c>
      <c r="N20" s="2">
        <v>42557</v>
      </c>
      <c r="O20" s="1" t="s">
        <v>140</v>
      </c>
      <c r="P20" s="1" t="s">
        <v>141</v>
      </c>
      <c r="Q20" s="1" t="s">
        <v>10</v>
      </c>
      <c r="R20" s="31" t="s">
        <v>27</v>
      </c>
      <c r="S20" s="31">
        <v>2</v>
      </c>
      <c r="T20" s="18">
        <v>10800</v>
      </c>
      <c r="U20" s="18"/>
      <c r="V20" s="18">
        <v>3560</v>
      </c>
      <c r="W20" s="18">
        <f t="shared" si="1"/>
        <v>38448000</v>
      </c>
      <c r="X20" s="1"/>
      <c r="Y20" s="1"/>
    </row>
    <row r="21" spans="2:25">
      <c r="B21">
        <v>3</v>
      </c>
      <c r="C21" s="2">
        <v>42557</v>
      </c>
      <c r="D21" s="1" t="s">
        <v>138</v>
      </c>
      <c r="E21" s="1" t="s">
        <v>139</v>
      </c>
      <c r="F21" s="1" t="s">
        <v>10</v>
      </c>
      <c r="G21" s="31" t="s">
        <v>27</v>
      </c>
      <c r="H21" s="18">
        <v>10000</v>
      </c>
      <c r="I21" s="18">
        <v>3560</v>
      </c>
      <c r="J21" s="18">
        <f t="shared" si="0"/>
        <v>35600000</v>
      </c>
      <c r="N21" s="2">
        <v>42557</v>
      </c>
      <c r="O21" s="1" t="s">
        <v>142</v>
      </c>
      <c r="P21" s="1" t="s">
        <v>143</v>
      </c>
      <c r="Q21" s="1" t="s">
        <v>10</v>
      </c>
      <c r="R21" s="31" t="s">
        <v>27</v>
      </c>
      <c r="S21" s="31">
        <v>2</v>
      </c>
      <c r="T21" s="18">
        <v>11000</v>
      </c>
      <c r="U21" s="18"/>
      <c r="V21" s="18">
        <v>3560</v>
      </c>
      <c r="W21" s="18">
        <f t="shared" si="1"/>
        <v>39160000</v>
      </c>
      <c r="X21" s="1"/>
      <c r="Y21" s="1"/>
    </row>
    <row r="22" spans="2:25">
      <c r="B22">
        <v>3</v>
      </c>
      <c r="C22" s="6">
        <v>42557</v>
      </c>
      <c r="D22" s="3" t="s">
        <v>97</v>
      </c>
      <c r="E22" s="3" t="s">
        <v>98</v>
      </c>
      <c r="F22" s="7" t="s">
        <v>10</v>
      </c>
      <c r="G22" s="30" t="s">
        <v>16</v>
      </c>
      <c r="H22" s="18">
        <v>15000</v>
      </c>
      <c r="I22" s="18">
        <v>3530</v>
      </c>
      <c r="J22" s="18">
        <f t="shared" si="0"/>
        <v>52950000</v>
      </c>
      <c r="N22" s="6">
        <v>42557</v>
      </c>
      <c r="O22" s="3" t="s">
        <v>99</v>
      </c>
      <c r="P22" s="3" t="s">
        <v>100</v>
      </c>
      <c r="Q22" s="7" t="s">
        <v>10</v>
      </c>
      <c r="R22" s="30" t="s">
        <v>27</v>
      </c>
      <c r="S22" s="30">
        <v>2</v>
      </c>
      <c r="T22" s="18">
        <v>5800</v>
      </c>
      <c r="U22" s="18"/>
      <c r="V22" s="18">
        <v>3595</v>
      </c>
      <c r="W22" s="18">
        <f t="shared" si="1"/>
        <v>20851000</v>
      </c>
      <c r="X22" s="1"/>
      <c r="Y22" s="1"/>
    </row>
    <row r="23" spans="2:25">
      <c r="B23">
        <v>3</v>
      </c>
      <c r="C23" s="2">
        <v>42557</v>
      </c>
      <c r="D23" s="1" t="s">
        <v>140</v>
      </c>
      <c r="E23" s="1" t="s">
        <v>141</v>
      </c>
      <c r="F23" s="1" t="s">
        <v>10</v>
      </c>
      <c r="G23" s="31" t="s">
        <v>27</v>
      </c>
      <c r="H23" s="18">
        <v>10800</v>
      </c>
      <c r="I23" s="18">
        <v>3560</v>
      </c>
      <c r="J23" s="18">
        <f t="shared" si="0"/>
        <v>38448000</v>
      </c>
      <c r="N23" s="2">
        <v>42559</v>
      </c>
      <c r="O23" s="1" t="s">
        <v>148</v>
      </c>
      <c r="P23" s="1" t="s">
        <v>149</v>
      </c>
      <c r="Q23" s="1" t="s">
        <v>10</v>
      </c>
      <c r="R23" s="31" t="s">
        <v>27</v>
      </c>
      <c r="S23" s="31">
        <v>2</v>
      </c>
      <c r="T23" s="18">
        <v>30000</v>
      </c>
      <c r="U23" s="18"/>
      <c r="V23" s="18">
        <v>3560</v>
      </c>
      <c r="W23" s="18">
        <f t="shared" si="1"/>
        <v>106800000</v>
      </c>
      <c r="X23" s="1"/>
      <c r="Y23" s="1"/>
    </row>
    <row r="24" spans="2:25">
      <c r="B24">
        <v>3</v>
      </c>
      <c r="C24" s="2">
        <v>42557</v>
      </c>
      <c r="D24" s="1" t="s">
        <v>142</v>
      </c>
      <c r="E24" s="1" t="s">
        <v>143</v>
      </c>
      <c r="F24" s="1" t="s">
        <v>10</v>
      </c>
      <c r="G24" s="31" t="s">
        <v>27</v>
      </c>
      <c r="H24" s="18">
        <v>11000</v>
      </c>
      <c r="I24" s="18">
        <v>3560</v>
      </c>
      <c r="J24" s="18">
        <f t="shared" si="0"/>
        <v>39160000</v>
      </c>
      <c r="N24" s="2">
        <v>42559</v>
      </c>
      <c r="O24" s="1" t="s">
        <v>150</v>
      </c>
      <c r="P24" s="1" t="s">
        <v>151</v>
      </c>
      <c r="Q24" s="1" t="s">
        <v>10</v>
      </c>
      <c r="R24" s="31" t="s">
        <v>27</v>
      </c>
      <c r="S24" s="31">
        <v>2</v>
      </c>
      <c r="T24" s="18">
        <v>17900</v>
      </c>
      <c r="U24" s="18"/>
      <c r="V24" s="18">
        <v>3560</v>
      </c>
      <c r="W24" s="18">
        <f t="shared" si="1"/>
        <v>63724000</v>
      </c>
      <c r="X24" s="1"/>
      <c r="Y24" s="1"/>
    </row>
    <row r="25" spans="2:25">
      <c r="B25">
        <v>3</v>
      </c>
      <c r="C25" s="6">
        <v>42557</v>
      </c>
      <c r="D25" s="3" t="s">
        <v>99</v>
      </c>
      <c r="E25" s="3" t="s">
        <v>100</v>
      </c>
      <c r="F25" s="7" t="s">
        <v>10</v>
      </c>
      <c r="G25" s="30" t="s">
        <v>27</v>
      </c>
      <c r="H25" s="18">
        <v>5800</v>
      </c>
      <c r="I25" s="18">
        <v>3595</v>
      </c>
      <c r="J25" s="18">
        <f t="shared" si="0"/>
        <v>20851000</v>
      </c>
      <c r="N25" s="2">
        <v>42559</v>
      </c>
      <c r="O25" s="1" t="s">
        <v>152</v>
      </c>
      <c r="P25" s="1" t="s">
        <v>153</v>
      </c>
      <c r="Q25" s="1" t="s">
        <v>10</v>
      </c>
      <c r="R25" s="31" t="s">
        <v>27</v>
      </c>
      <c r="S25" s="31">
        <v>2</v>
      </c>
      <c r="T25" s="18">
        <v>30000</v>
      </c>
      <c r="U25" s="18"/>
      <c r="V25" s="18">
        <v>3560</v>
      </c>
      <c r="W25" s="18">
        <f t="shared" si="1"/>
        <v>106800000</v>
      </c>
      <c r="X25" s="1"/>
      <c r="Y25" s="1"/>
    </row>
    <row r="26" spans="2:25">
      <c r="B26">
        <v>3</v>
      </c>
      <c r="C26" s="6">
        <v>42557</v>
      </c>
      <c r="D26" s="3" t="s">
        <v>99</v>
      </c>
      <c r="E26" s="3" t="s">
        <v>100</v>
      </c>
      <c r="F26" s="7" t="s">
        <v>10</v>
      </c>
      <c r="G26" s="30" t="s">
        <v>16</v>
      </c>
      <c r="H26" s="18">
        <v>11900</v>
      </c>
      <c r="I26" s="18">
        <v>3530</v>
      </c>
      <c r="J26" s="18">
        <f t="shared" si="0"/>
        <v>42007000</v>
      </c>
      <c r="N26" s="2">
        <v>42562</v>
      </c>
      <c r="O26" s="1" t="s">
        <v>246</v>
      </c>
      <c r="P26" s="1" t="s">
        <v>247</v>
      </c>
      <c r="Q26" s="1" t="s">
        <v>10</v>
      </c>
      <c r="R26" s="31" t="s">
        <v>27</v>
      </c>
      <c r="S26" s="31">
        <v>2</v>
      </c>
      <c r="T26" s="18">
        <v>10000</v>
      </c>
      <c r="U26" s="18"/>
      <c r="V26" s="18">
        <v>3560</v>
      </c>
      <c r="W26" s="18">
        <f t="shared" si="1"/>
        <v>35600000</v>
      </c>
      <c r="X26" s="1"/>
      <c r="Y26" s="1"/>
    </row>
    <row r="27" spans="2:25">
      <c r="B27">
        <v>3</v>
      </c>
      <c r="C27" s="6">
        <v>42557</v>
      </c>
      <c r="D27" s="3" t="s">
        <v>99</v>
      </c>
      <c r="E27" s="3" t="s">
        <v>100</v>
      </c>
      <c r="F27" s="7" t="s">
        <v>10</v>
      </c>
      <c r="G27" s="34" t="s">
        <v>14</v>
      </c>
      <c r="H27" s="19">
        <v>5000</v>
      </c>
      <c r="I27" s="19">
        <v>4085</v>
      </c>
      <c r="J27" s="19">
        <f t="shared" si="0"/>
        <v>20425000</v>
      </c>
      <c r="N27" s="2">
        <v>42562</v>
      </c>
      <c r="O27" s="1" t="s">
        <v>248</v>
      </c>
      <c r="P27" s="1" t="s">
        <v>249</v>
      </c>
      <c r="Q27" s="1" t="s">
        <v>10</v>
      </c>
      <c r="R27" s="31" t="s">
        <v>27</v>
      </c>
      <c r="S27" s="31">
        <v>2</v>
      </c>
      <c r="T27" s="18">
        <v>20000</v>
      </c>
      <c r="U27" s="18"/>
      <c r="V27" s="18">
        <v>3560</v>
      </c>
      <c r="W27" s="18">
        <f t="shared" si="1"/>
        <v>71200000</v>
      </c>
      <c r="X27" s="1"/>
      <c r="Y27" s="1"/>
    </row>
    <row r="28" spans="2:25">
      <c r="B28">
        <v>3</v>
      </c>
      <c r="C28" s="2">
        <v>42529</v>
      </c>
      <c r="D28" s="1" t="s">
        <v>148</v>
      </c>
      <c r="E28" s="1" t="s">
        <v>149</v>
      </c>
      <c r="F28" s="1" t="s">
        <v>10</v>
      </c>
      <c r="G28" s="31" t="s">
        <v>27</v>
      </c>
      <c r="H28" s="18">
        <v>30000</v>
      </c>
      <c r="I28" s="18">
        <v>3560</v>
      </c>
      <c r="J28" s="18">
        <f t="shared" si="0"/>
        <v>106800000</v>
      </c>
      <c r="N28" s="2">
        <v>42562</v>
      </c>
      <c r="O28" s="1" t="s">
        <v>250</v>
      </c>
      <c r="P28" s="1" t="s">
        <v>251</v>
      </c>
      <c r="Q28" s="1" t="s">
        <v>10</v>
      </c>
      <c r="R28" s="31" t="s">
        <v>27</v>
      </c>
      <c r="S28" s="31">
        <v>2</v>
      </c>
      <c r="T28" s="18">
        <v>5000</v>
      </c>
      <c r="U28" s="18"/>
      <c r="V28" s="18">
        <v>3560</v>
      </c>
      <c r="W28" s="18">
        <f t="shared" si="1"/>
        <v>17800000</v>
      </c>
      <c r="X28" s="1"/>
      <c r="Y28" s="1"/>
    </row>
    <row r="29" spans="2:25">
      <c r="B29">
        <v>3</v>
      </c>
      <c r="C29" s="6">
        <v>42559</v>
      </c>
      <c r="D29" s="3" t="s">
        <v>105</v>
      </c>
      <c r="E29" s="3" t="s">
        <v>106</v>
      </c>
      <c r="F29" s="7" t="s">
        <v>10</v>
      </c>
      <c r="G29" s="30" t="s">
        <v>16</v>
      </c>
      <c r="H29" s="18">
        <v>5000</v>
      </c>
      <c r="I29" s="18">
        <v>3530</v>
      </c>
      <c r="J29" s="18">
        <f t="shared" si="0"/>
        <v>17650000</v>
      </c>
      <c r="N29" s="2">
        <v>42562</v>
      </c>
      <c r="O29" s="1" t="s">
        <v>252</v>
      </c>
      <c r="P29" s="1" t="s">
        <v>253</v>
      </c>
      <c r="Q29" s="1" t="s">
        <v>10</v>
      </c>
      <c r="R29" s="31" t="s">
        <v>27</v>
      </c>
      <c r="S29" s="31">
        <v>2</v>
      </c>
      <c r="T29" s="18">
        <v>17900</v>
      </c>
      <c r="U29" s="18"/>
      <c r="V29" s="18">
        <v>3560</v>
      </c>
      <c r="W29" s="18">
        <f t="shared" si="1"/>
        <v>63724000</v>
      </c>
      <c r="X29" s="1"/>
      <c r="Y29" s="1"/>
    </row>
    <row r="30" spans="2:25">
      <c r="B30">
        <v>3</v>
      </c>
      <c r="C30" s="6">
        <v>42559</v>
      </c>
      <c r="D30" s="3" t="s">
        <v>109</v>
      </c>
      <c r="E30" s="3" t="s">
        <v>110</v>
      </c>
      <c r="F30" s="7" t="s">
        <v>10</v>
      </c>
      <c r="G30" s="30" t="s">
        <v>14</v>
      </c>
      <c r="H30" s="18">
        <v>15800</v>
      </c>
      <c r="I30" s="18">
        <v>4085</v>
      </c>
      <c r="J30" s="18">
        <f t="shared" si="0"/>
        <v>64543000</v>
      </c>
      <c r="N30" s="2">
        <v>42562</v>
      </c>
      <c r="O30" s="1" t="s">
        <v>254</v>
      </c>
      <c r="P30" s="1" t="s">
        <v>255</v>
      </c>
      <c r="Q30" s="1" t="s">
        <v>10</v>
      </c>
      <c r="R30" s="31" t="s">
        <v>27</v>
      </c>
      <c r="S30" s="31">
        <v>2</v>
      </c>
      <c r="T30" s="18">
        <v>15000</v>
      </c>
      <c r="U30" s="18"/>
      <c r="V30" s="18">
        <v>3560</v>
      </c>
      <c r="W30" s="18">
        <f t="shared" si="1"/>
        <v>53400000</v>
      </c>
      <c r="X30" s="1"/>
      <c r="Y30" s="1"/>
    </row>
    <row r="31" spans="2:25">
      <c r="B31">
        <v>3</v>
      </c>
      <c r="C31" s="6">
        <v>42559</v>
      </c>
      <c r="D31" s="3" t="s">
        <v>111</v>
      </c>
      <c r="E31" s="3" t="s">
        <v>112</v>
      </c>
      <c r="F31" s="7" t="s">
        <v>10</v>
      </c>
      <c r="G31" s="30" t="s">
        <v>16</v>
      </c>
      <c r="H31" s="18">
        <v>15800</v>
      </c>
      <c r="I31" s="18">
        <v>3530</v>
      </c>
      <c r="J31" s="18">
        <f t="shared" si="0"/>
        <v>55774000</v>
      </c>
      <c r="N31" s="2">
        <v>42564</v>
      </c>
      <c r="O31" s="1" t="s">
        <v>262</v>
      </c>
      <c r="P31" s="1" t="s">
        <v>263</v>
      </c>
      <c r="Q31" s="1" t="s">
        <v>10</v>
      </c>
      <c r="R31" s="31" t="s">
        <v>27</v>
      </c>
      <c r="S31" s="31">
        <v>2</v>
      </c>
      <c r="T31" s="18">
        <v>10000</v>
      </c>
      <c r="U31" s="18"/>
      <c r="V31" s="18">
        <v>3560</v>
      </c>
      <c r="W31" s="18">
        <f t="shared" si="1"/>
        <v>35600000</v>
      </c>
      <c r="X31" s="1"/>
      <c r="Y31" s="1"/>
    </row>
    <row r="32" spans="2:25">
      <c r="B32">
        <v>3</v>
      </c>
      <c r="C32" s="2">
        <v>42559</v>
      </c>
      <c r="D32" s="1" t="s">
        <v>150</v>
      </c>
      <c r="E32" s="1" t="s">
        <v>151</v>
      </c>
      <c r="F32" s="1" t="s">
        <v>10</v>
      </c>
      <c r="G32" s="31" t="s">
        <v>27</v>
      </c>
      <c r="H32" s="18">
        <v>17900</v>
      </c>
      <c r="I32" s="18">
        <v>3560</v>
      </c>
      <c r="J32" s="18">
        <f t="shared" si="0"/>
        <v>63724000</v>
      </c>
      <c r="N32" s="2">
        <v>42564</v>
      </c>
      <c r="O32" s="1" t="s">
        <v>264</v>
      </c>
      <c r="P32" s="1" t="s">
        <v>265</v>
      </c>
      <c r="Q32" s="1" t="s">
        <v>10</v>
      </c>
      <c r="R32" s="31" t="s">
        <v>27</v>
      </c>
      <c r="S32" s="31">
        <v>2</v>
      </c>
      <c r="T32" s="18">
        <v>5800</v>
      </c>
      <c r="U32" s="18"/>
      <c r="V32" s="18">
        <v>3560</v>
      </c>
      <c r="W32" s="18">
        <f t="shared" si="1"/>
        <v>20648000</v>
      </c>
      <c r="X32" s="1"/>
      <c r="Y32" s="1"/>
    </row>
    <row r="33" spans="2:25">
      <c r="B33">
        <v>3</v>
      </c>
      <c r="C33" s="2">
        <v>42559</v>
      </c>
      <c r="D33" s="1" t="s">
        <v>152</v>
      </c>
      <c r="E33" s="1" t="s">
        <v>153</v>
      </c>
      <c r="F33" s="1" t="s">
        <v>10</v>
      </c>
      <c r="G33" s="31" t="s">
        <v>27</v>
      </c>
      <c r="H33" s="18">
        <v>30000</v>
      </c>
      <c r="I33" s="18">
        <v>3560</v>
      </c>
      <c r="J33" s="18">
        <f t="shared" si="0"/>
        <v>106800000</v>
      </c>
      <c r="N33" s="2">
        <v>42564</v>
      </c>
      <c r="O33" s="1" t="s">
        <v>266</v>
      </c>
      <c r="P33" s="1" t="s">
        <v>267</v>
      </c>
      <c r="Q33" s="1" t="s">
        <v>10</v>
      </c>
      <c r="R33" s="31" t="s">
        <v>27</v>
      </c>
      <c r="S33" s="31">
        <v>2</v>
      </c>
      <c r="T33" s="18">
        <v>15800</v>
      </c>
      <c r="U33" s="18"/>
      <c r="V33" s="18">
        <v>3560</v>
      </c>
      <c r="W33" s="18">
        <f t="shared" si="1"/>
        <v>56248000</v>
      </c>
      <c r="X33" s="1"/>
      <c r="Y33" s="1"/>
    </row>
    <row r="34" spans="2:25">
      <c r="B34">
        <v>3</v>
      </c>
      <c r="C34" s="2">
        <v>42562</v>
      </c>
      <c r="D34" s="1" t="s">
        <v>246</v>
      </c>
      <c r="E34" s="1" t="s">
        <v>247</v>
      </c>
      <c r="F34" s="1" t="s">
        <v>10</v>
      </c>
      <c r="G34" s="31" t="s">
        <v>27</v>
      </c>
      <c r="H34" s="18">
        <v>10000</v>
      </c>
      <c r="I34" s="18">
        <v>3560</v>
      </c>
      <c r="J34" s="18">
        <f t="shared" si="0"/>
        <v>35600000</v>
      </c>
      <c r="N34" s="2">
        <v>42566</v>
      </c>
      <c r="O34" s="1" t="s">
        <v>273</v>
      </c>
      <c r="P34" s="1" t="s">
        <v>274</v>
      </c>
      <c r="Q34" s="1" t="s">
        <v>10</v>
      </c>
      <c r="R34" s="31" t="s">
        <v>27</v>
      </c>
      <c r="S34" s="31">
        <v>2</v>
      </c>
      <c r="T34" s="18">
        <v>28700</v>
      </c>
      <c r="U34" s="18"/>
      <c r="V34" s="18">
        <v>3635</v>
      </c>
      <c r="W34" s="18">
        <f t="shared" si="1"/>
        <v>104324500</v>
      </c>
      <c r="X34" s="1"/>
      <c r="Y34" s="1"/>
    </row>
    <row r="35" spans="2:25">
      <c r="B35">
        <v>3</v>
      </c>
      <c r="C35" s="2">
        <v>42562</v>
      </c>
      <c r="D35" s="1" t="s">
        <v>248</v>
      </c>
      <c r="E35" s="1" t="s">
        <v>249</v>
      </c>
      <c r="F35" s="1" t="s">
        <v>10</v>
      </c>
      <c r="G35" s="31" t="s">
        <v>27</v>
      </c>
      <c r="H35" s="18">
        <v>20000</v>
      </c>
      <c r="I35" s="18">
        <v>3560</v>
      </c>
      <c r="J35" s="18">
        <f t="shared" si="0"/>
        <v>71200000</v>
      </c>
      <c r="N35" s="2">
        <v>42566</v>
      </c>
      <c r="O35" s="1" t="s">
        <v>275</v>
      </c>
      <c r="P35" s="1" t="s">
        <v>276</v>
      </c>
      <c r="Q35" s="1" t="s">
        <v>10</v>
      </c>
      <c r="R35" s="31" t="s">
        <v>27</v>
      </c>
      <c r="S35" s="31">
        <v>2</v>
      </c>
      <c r="T35" s="18">
        <v>15000</v>
      </c>
      <c r="U35" s="18"/>
      <c r="V35" s="18">
        <v>3635</v>
      </c>
      <c r="W35" s="18">
        <f t="shared" si="1"/>
        <v>54525000</v>
      </c>
      <c r="X35" s="1"/>
      <c r="Y35" s="1"/>
    </row>
    <row r="36" spans="2:25">
      <c r="B36">
        <v>3</v>
      </c>
      <c r="C36" s="2">
        <v>42562</v>
      </c>
      <c r="D36" s="1" t="s">
        <v>197</v>
      </c>
      <c r="E36" s="1" t="s">
        <v>198</v>
      </c>
      <c r="F36" s="1" t="s">
        <v>10</v>
      </c>
      <c r="G36" s="31" t="s">
        <v>16</v>
      </c>
      <c r="H36" s="18">
        <v>15000</v>
      </c>
      <c r="I36" s="18">
        <v>3530</v>
      </c>
      <c r="J36" s="18">
        <f t="shared" si="0"/>
        <v>52950000</v>
      </c>
      <c r="N36" s="2">
        <v>42566</v>
      </c>
      <c r="O36" s="1" t="s">
        <v>226</v>
      </c>
      <c r="P36" s="1" t="s">
        <v>227</v>
      </c>
      <c r="Q36" s="1" t="s">
        <v>10</v>
      </c>
      <c r="R36" s="31" t="s">
        <v>27</v>
      </c>
      <c r="S36" s="31">
        <v>2</v>
      </c>
      <c r="T36" s="18">
        <v>15000</v>
      </c>
      <c r="U36" s="18"/>
      <c r="V36" s="18">
        <v>3695</v>
      </c>
      <c r="W36" s="18">
        <f t="shared" si="1"/>
        <v>55425000</v>
      </c>
      <c r="X36" s="1"/>
      <c r="Y36" s="1"/>
    </row>
    <row r="37" spans="2:25">
      <c r="B37">
        <v>3</v>
      </c>
      <c r="C37" s="2">
        <v>42562</v>
      </c>
      <c r="D37" s="1" t="s">
        <v>250</v>
      </c>
      <c r="E37" s="1" t="s">
        <v>251</v>
      </c>
      <c r="F37" s="1" t="s">
        <v>10</v>
      </c>
      <c r="G37" s="31" t="s">
        <v>27</v>
      </c>
      <c r="H37" s="18">
        <v>5000</v>
      </c>
      <c r="I37" s="18">
        <v>3560</v>
      </c>
      <c r="J37" s="18">
        <f t="shared" si="0"/>
        <v>17800000</v>
      </c>
      <c r="N37" s="2">
        <v>42569</v>
      </c>
      <c r="O37" s="1" t="s">
        <v>347</v>
      </c>
      <c r="P37" s="1" t="s">
        <v>348</v>
      </c>
      <c r="Q37" s="1" t="s">
        <v>10</v>
      </c>
      <c r="R37" s="31" t="s">
        <v>27</v>
      </c>
      <c r="S37" s="31">
        <v>2</v>
      </c>
      <c r="T37" s="18">
        <v>30000</v>
      </c>
      <c r="U37" s="18"/>
      <c r="V37" s="18">
        <v>3635</v>
      </c>
      <c r="W37" s="18">
        <f t="shared" si="1"/>
        <v>109050000</v>
      </c>
      <c r="X37" s="1"/>
      <c r="Y37" s="1"/>
    </row>
    <row r="38" spans="2:25">
      <c r="B38">
        <v>3</v>
      </c>
      <c r="C38" s="2">
        <v>42562</v>
      </c>
      <c r="D38" s="1" t="s">
        <v>199</v>
      </c>
      <c r="E38" s="1" t="s">
        <v>200</v>
      </c>
      <c r="F38" s="1" t="s">
        <v>10</v>
      </c>
      <c r="G38" s="31" t="s">
        <v>16</v>
      </c>
      <c r="H38" s="18">
        <v>5000</v>
      </c>
      <c r="I38" s="18">
        <v>3530</v>
      </c>
      <c r="J38" s="18">
        <f t="shared" si="0"/>
        <v>17650000</v>
      </c>
      <c r="N38" s="2">
        <v>42569</v>
      </c>
      <c r="O38" s="1" t="s">
        <v>349</v>
      </c>
      <c r="P38" s="1" t="s">
        <v>350</v>
      </c>
      <c r="Q38" s="1" t="s">
        <v>10</v>
      </c>
      <c r="R38" s="31" t="s">
        <v>27</v>
      </c>
      <c r="S38" s="31">
        <v>2</v>
      </c>
      <c r="T38" s="18">
        <v>30000</v>
      </c>
      <c r="U38" s="18"/>
      <c r="V38" s="18">
        <v>3635</v>
      </c>
      <c r="W38" s="18">
        <f t="shared" si="1"/>
        <v>109050000</v>
      </c>
      <c r="X38" s="1"/>
      <c r="Y38" s="1"/>
    </row>
    <row r="39" spans="2:25">
      <c r="B39">
        <v>3</v>
      </c>
      <c r="C39" s="2">
        <v>42562</v>
      </c>
      <c r="D39" s="1" t="s">
        <v>252</v>
      </c>
      <c r="E39" s="1" t="s">
        <v>253</v>
      </c>
      <c r="F39" s="1" t="s">
        <v>10</v>
      </c>
      <c r="G39" s="31" t="s">
        <v>27</v>
      </c>
      <c r="H39" s="18">
        <v>17900</v>
      </c>
      <c r="I39" s="18">
        <v>3560</v>
      </c>
      <c r="J39" s="18">
        <f t="shared" ref="J39:J70" si="2">H39*I39</f>
        <v>63724000</v>
      </c>
      <c r="N39" s="2">
        <v>42570</v>
      </c>
      <c r="O39" s="1" t="s">
        <v>353</v>
      </c>
      <c r="P39" s="1" t="s">
        <v>354</v>
      </c>
      <c r="Q39" s="1" t="s">
        <v>10</v>
      </c>
      <c r="R39" s="31" t="s">
        <v>27</v>
      </c>
      <c r="S39" s="31">
        <v>2</v>
      </c>
      <c r="T39" s="18">
        <v>10800</v>
      </c>
      <c r="U39" s="18"/>
      <c r="V39" s="18">
        <v>3635</v>
      </c>
      <c r="W39" s="18">
        <f t="shared" ref="W39:W70" si="3">T39*V39</f>
        <v>39258000</v>
      </c>
      <c r="X39" s="1"/>
      <c r="Y39" s="1"/>
    </row>
    <row r="40" spans="2:25">
      <c r="B40">
        <v>3</v>
      </c>
      <c r="C40" s="2">
        <v>42562</v>
      </c>
      <c r="D40" s="1" t="s">
        <v>201</v>
      </c>
      <c r="E40" s="1" t="s">
        <v>202</v>
      </c>
      <c r="F40" s="1" t="s">
        <v>10</v>
      </c>
      <c r="G40" s="31" t="s">
        <v>16</v>
      </c>
      <c r="H40" s="18">
        <v>5800</v>
      </c>
      <c r="I40" s="18">
        <v>3530</v>
      </c>
      <c r="J40" s="18">
        <f t="shared" si="2"/>
        <v>20474000</v>
      </c>
      <c r="N40" s="2">
        <v>42570</v>
      </c>
      <c r="O40" s="1" t="s">
        <v>355</v>
      </c>
      <c r="P40" s="1" t="s">
        <v>356</v>
      </c>
      <c r="Q40" s="1" t="s">
        <v>10</v>
      </c>
      <c r="R40" s="31" t="s">
        <v>27</v>
      </c>
      <c r="S40" s="31">
        <v>2</v>
      </c>
      <c r="T40" s="18">
        <v>5000</v>
      </c>
      <c r="U40" s="18"/>
      <c r="V40" s="18">
        <v>3635</v>
      </c>
      <c r="W40" s="18">
        <f t="shared" si="3"/>
        <v>18175000</v>
      </c>
      <c r="X40" s="1"/>
      <c r="Y40" s="1"/>
    </row>
    <row r="41" spans="2:25">
      <c r="B41">
        <v>3</v>
      </c>
      <c r="C41" s="2">
        <v>42562</v>
      </c>
      <c r="D41" s="1" t="s">
        <v>254</v>
      </c>
      <c r="E41" s="1" t="s">
        <v>255</v>
      </c>
      <c r="F41" s="1" t="s">
        <v>10</v>
      </c>
      <c r="G41" s="31" t="s">
        <v>27</v>
      </c>
      <c r="H41" s="18">
        <v>15000</v>
      </c>
      <c r="I41" s="18">
        <v>3560</v>
      </c>
      <c r="J41" s="18">
        <f t="shared" si="2"/>
        <v>53400000</v>
      </c>
      <c r="N41" s="2">
        <v>42570</v>
      </c>
      <c r="O41" s="1" t="s">
        <v>357</v>
      </c>
      <c r="P41" s="1" t="s">
        <v>358</v>
      </c>
      <c r="Q41" s="1" t="s">
        <v>10</v>
      </c>
      <c r="R41" s="31" t="s">
        <v>27</v>
      </c>
      <c r="S41" s="31">
        <v>2</v>
      </c>
      <c r="T41" s="18">
        <v>21700</v>
      </c>
      <c r="U41" s="18"/>
      <c r="V41" s="18">
        <v>3635</v>
      </c>
      <c r="W41" s="18">
        <f t="shared" si="3"/>
        <v>78879500</v>
      </c>
      <c r="X41" s="1"/>
      <c r="Y41" s="1"/>
    </row>
    <row r="42" spans="2:25">
      <c r="B42">
        <v>3</v>
      </c>
      <c r="C42" s="2">
        <v>42564</v>
      </c>
      <c r="D42" s="1" t="s">
        <v>213</v>
      </c>
      <c r="E42" s="1" t="s">
        <v>214</v>
      </c>
      <c r="F42" s="1" t="s">
        <v>10</v>
      </c>
      <c r="G42" s="31" t="s">
        <v>16</v>
      </c>
      <c r="H42" s="18">
        <v>35000</v>
      </c>
      <c r="I42" s="18">
        <v>3530</v>
      </c>
      <c r="J42" s="18">
        <f t="shared" si="2"/>
        <v>123550000</v>
      </c>
      <c r="N42" s="2">
        <v>42571</v>
      </c>
      <c r="O42" s="1" t="s">
        <v>361</v>
      </c>
      <c r="P42" s="1" t="s">
        <v>362</v>
      </c>
      <c r="Q42" s="1" t="s">
        <v>10</v>
      </c>
      <c r="R42" s="31" t="s">
        <v>27</v>
      </c>
      <c r="S42" s="31">
        <v>2</v>
      </c>
      <c r="T42" s="18">
        <v>33700</v>
      </c>
      <c r="U42" s="18"/>
      <c r="V42" s="18">
        <v>3635</v>
      </c>
      <c r="W42" s="18">
        <f t="shared" si="3"/>
        <v>122499500</v>
      </c>
      <c r="X42" s="1"/>
      <c r="Y42" s="1"/>
    </row>
    <row r="43" spans="2:25">
      <c r="B43">
        <v>3</v>
      </c>
      <c r="C43" s="2">
        <v>42564</v>
      </c>
      <c r="D43" s="1" t="s">
        <v>262</v>
      </c>
      <c r="E43" s="1" t="s">
        <v>263</v>
      </c>
      <c r="F43" s="1" t="s">
        <v>10</v>
      </c>
      <c r="G43" s="31" t="s">
        <v>27</v>
      </c>
      <c r="H43" s="18">
        <v>10000</v>
      </c>
      <c r="I43" s="18">
        <v>3560</v>
      </c>
      <c r="J43" s="18">
        <f t="shared" si="2"/>
        <v>35600000</v>
      </c>
      <c r="N43" s="2">
        <v>42572</v>
      </c>
      <c r="O43" s="1" t="s">
        <v>365</v>
      </c>
      <c r="P43" s="1" t="s">
        <v>366</v>
      </c>
      <c r="Q43" s="1" t="s">
        <v>10</v>
      </c>
      <c r="R43" s="31" t="s">
        <v>27</v>
      </c>
      <c r="S43" s="31">
        <v>2</v>
      </c>
      <c r="T43" s="18">
        <v>15000</v>
      </c>
      <c r="U43" s="18"/>
      <c r="V43" s="18">
        <v>3635</v>
      </c>
      <c r="W43" s="18">
        <f t="shared" si="3"/>
        <v>54525000</v>
      </c>
      <c r="X43" s="1"/>
      <c r="Y43" s="1"/>
    </row>
    <row r="44" spans="2:25">
      <c r="B44">
        <v>3</v>
      </c>
      <c r="C44" s="2">
        <v>42564</v>
      </c>
      <c r="D44" s="1" t="s">
        <v>264</v>
      </c>
      <c r="E44" s="1" t="s">
        <v>265</v>
      </c>
      <c r="F44" s="1" t="s">
        <v>10</v>
      </c>
      <c r="G44" s="31" t="s">
        <v>27</v>
      </c>
      <c r="H44" s="18">
        <v>5800</v>
      </c>
      <c r="I44" s="18">
        <v>3560</v>
      </c>
      <c r="J44" s="18">
        <f t="shared" si="2"/>
        <v>20648000</v>
      </c>
      <c r="N44" s="2">
        <v>42572</v>
      </c>
      <c r="O44" s="1" t="s">
        <v>367</v>
      </c>
      <c r="P44" s="1" t="s">
        <v>368</v>
      </c>
      <c r="Q44" s="1" t="s">
        <v>10</v>
      </c>
      <c r="R44" s="31" t="s">
        <v>27</v>
      </c>
      <c r="S44" s="31">
        <v>2</v>
      </c>
      <c r="T44" s="18">
        <v>15000</v>
      </c>
      <c r="U44" s="18"/>
      <c r="V44" s="18">
        <v>3635</v>
      </c>
      <c r="W44" s="18">
        <f t="shared" si="3"/>
        <v>54525000</v>
      </c>
      <c r="X44" s="1"/>
      <c r="Y44" s="1"/>
    </row>
    <row r="45" spans="2:25">
      <c r="B45">
        <v>3</v>
      </c>
      <c r="C45" s="2">
        <v>42564</v>
      </c>
      <c r="D45" s="1" t="s">
        <v>266</v>
      </c>
      <c r="E45" s="1" t="s">
        <v>267</v>
      </c>
      <c r="F45" s="1" t="s">
        <v>10</v>
      </c>
      <c r="G45" s="31" t="s">
        <v>27</v>
      </c>
      <c r="H45" s="18">
        <v>15800</v>
      </c>
      <c r="I45" s="18">
        <v>3560</v>
      </c>
      <c r="J45" s="18">
        <f t="shared" si="2"/>
        <v>56248000</v>
      </c>
      <c r="N45" s="2">
        <v>42572</v>
      </c>
      <c r="O45" s="1" t="s">
        <v>371</v>
      </c>
      <c r="P45" s="1" t="s">
        <v>372</v>
      </c>
      <c r="Q45" s="1" t="s">
        <v>10</v>
      </c>
      <c r="R45" s="31" t="s">
        <v>27</v>
      </c>
      <c r="S45" s="31">
        <v>2</v>
      </c>
      <c r="T45" s="18">
        <v>5000</v>
      </c>
      <c r="U45" s="18"/>
      <c r="V45" s="18">
        <v>3635</v>
      </c>
      <c r="W45" s="18">
        <f t="shared" si="3"/>
        <v>18175000</v>
      </c>
      <c r="X45" s="1"/>
      <c r="Y45" s="1"/>
    </row>
    <row r="46" spans="2:25">
      <c r="B46">
        <v>3</v>
      </c>
      <c r="C46" s="2">
        <v>42564</v>
      </c>
      <c r="D46" s="1" t="s">
        <v>217</v>
      </c>
      <c r="E46" s="1" t="s">
        <v>218</v>
      </c>
      <c r="F46" s="1" t="s">
        <v>10</v>
      </c>
      <c r="G46" s="31" t="s">
        <v>16</v>
      </c>
      <c r="H46" s="18">
        <v>17900</v>
      </c>
      <c r="I46" s="18">
        <v>3530</v>
      </c>
      <c r="J46" s="18">
        <f t="shared" si="2"/>
        <v>63187000</v>
      </c>
      <c r="N46" s="2">
        <v>42576</v>
      </c>
      <c r="O46" s="1" t="s">
        <v>467</v>
      </c>
      <c r="P46" s="1" t="s">
        <v>468</v>
      </c>
      <c r="Q46" s="1" t="s">
        <v>10</v>
      </c>
      <c r="R46" s="31" t="s">
        <v>27</v>
      </c>
      <c r="S46" s="31">
        <v>2</v>
      </c>
      <c r="T46" s="18">
        <v>33700</v>
      </c>
      <c r="U46" s="18"/>
      <c r="V46" s="18">
        <v>3635</v>
      </c>
      <c r="W46" s="18">
        <f t="shared" si="3"/>
        <v>122499500</v>
      </c>
      <c r="X46" s="1"/>
      <c r="Y46" s="1"/>
    </row>
    <row r="47" spans="2:25">
      <c r="B47">
        <v>3</v>
      </c>
      <c r="C47" s="2">
        <v>42566</v>
      </c>
      <c r="D47" s="1" t="s">
        <v>273</v>
      </c>
      <c r="E47" s="1" t="s">
        <v>274</v>
      </c>
      <c r="F47" s="1" t="s">
        <v>10</v>
      </c>
      <c r="G47" s="31" t="s">
        <v>27</v>
      </c>
      <c r="H47" s="18">
        <v>28700</v>
      </c>
      <c r="I47" s="18">
        <v>3635</v>
      </c>
      <c r="J47" s="18">
        <f t="shared" si="2"/>
        <v>104324500</v>
      </c>
      <c r="N47" s="2">
        <v>42576</v>
      </c>
      <c r="O47" s="1" t="s">
        <v>386</v>
      </c>
      <c r="P47" s="1" t="s">
        <v>387</v>
      </c>
      <c r="Q47" s="1" t="s">
        <v>10</v>
      </c>
      <c r="R47" s="31" t="s">
        <v>27</v>
      </c>
      <c r="S47" s="31">
        <v>2</v>
      </c>
      <c r="T47" s="18">
        <v>5400</v>
      </c>
      <c r="U47" s="18"/>
      <c r="V47" s="18">
        <v>3695</v>
      </c>
      <c r="W47" s="18">
        <f t="shared" si="3"/>
        <v>19953000</v>
      </c>
      <c r="X47" s="1"/>
      <c r="Y47" s="1"/>
    </row>
    <row r="48" spans="2:25">
      <c r="B48">
        <v>3</v>
      </c>
      <c r="C48" s="2">
        <v>42566</v>
      </c>
      <c r="D48" s="1" t="s">
        <v>224</v>
      </c>
      <c r="E48" s="1" t="s">
        <v>225</v>
      </c>
      <c r="F48" s="1" t="s">
        <v>10</v>
      </c>
      <c r="G48" s="31" t="s">
        <v>16</v>
      </c>
      <c r="H48" s="18">
        <v>5000</v>
      </c>
      <c r="I48" s="18">
        <v>3590</v>
      </c>
      <c r="J48" s="18">
        <f t="shared" si="2"/>
        <v>17950000</v>
      </c>
      <c r="N48" s="2">
        <v>42576</v>
      </c>
      <c r="O48" s="1" t="s">
        <v>473</v>
      </c>
      <c r="P48" s="1" t="s">
        <v>474</v>
      </c>
      <c r="Q48" s="1" t="s">
        <v>10</v>
      </c>
      <c r="R48" s="31" t="s">
        <v>27</v>
      </c>
      <c r="S48" s="31">
        <v>2</v>
      </c>
      <c r="T48" s="18">
        <v>9300</v>
      </c>
      <c r="U48" s="18"/>
      <c r="V48" s="18">
        <v>3635</v>
      </c>
      <c r="W48" s="18">
        <f t="shared" si="3"/>
        <v>33805500</v>
      </c>
      <c r="X48" s="1"/>
      <c r="Y48" s="1"/>
    </row>
    <row r="49" spans="2:25">
      <c r="B49">
        <v>3</v>
      </c>
      <c r="C49" s="2">
        <v>42566</v>
      </c>
      <c r="D49" s="1" t="s">
        <v>275</v>
      </c>
      <c r="E49" s="1" t="s">
        <v>276</v>
      </c>
      <c r="F49" s="1" t="s">
        <v>10</v>
      </c>
      <c r="G49" s="31" t="s">
        <v>27</v>
      </c>
      <c r="H49" s="18">
        <v>15000</v>
      </c>
      <c r="I49" s="18">
        <v>3635</v>
      </c>
      <c r="J49" s="18">
        <f t="shared" si="2"/>
        <v>54525000</v>
      </c>
      <c r="N49" s="2">
        <v>42576</v>
      </c>
      <c r="O49" s="1" t="s">
        <v>475</v>
      </c>
      <c r="P49" s="1" t="s">
        <v>476</v>
      </c>
      <c r="Q49" s="1" t="s">
        <v>10</v>
      </c>
      <c r="R49" s="31" t="s">
        <v>27</v>
      </c>
      <c r="S49" s="31">
        <v>2</v>
      </c>
      <c r="T49" s="18">
        <v>15500</v>
      </c>
      <c r="U49" s="18"/>
      <c r="V49" s="18">
        <v>3635</v>
      </c>
      <c r="W49" s="18">
        <f t="shared" si="3"/>
        <v>56342500</v>
      </c>
      <c r="X49" s="1"/>
      <c r="Y49" s="1"/>
    </row>
    <row r="50" spans="2:25">
      <c r="B50">
        <v>3</v>
      </c>
      <c r="C50" s="2">
        <v>42566</v>
      </c>
      <c r="D50" s="1" t="s">
        <v>226</v>
      </c>
      <c r="E50" s="1" t="s">
        <v>227</v>
      </c>
      <c r="F50" s="1" t="s">
        <v>10</v>
      </c>
      <c r="G50" s="31" t="s">
        <v>27</v>
      </c>
      <c r="H50" s="18">
        <v>15000</v>
      </c>
      <c r="I50" s="18">
        <v>3695</v>
      </c>
      <c r="J50" s="18">
        <f t="shared" si="2"/>
        <v>55425000</v>
      </c>
      <c r="N50" s="2">
        <v>42577</v>
      </c>
      <c r="O50" s="1" t="s">
        <v>507</v>
      </c>
      <c r="P50" s="1" t="s">
        <v>478</v>
      </c>
      <c r="Q50" s="1" t="s">
        <v>10</v>
      </c>
      <c r="R50" s="31" t="s">
        <v>27</v>
      </c>
      <c r="S50" s="31">
        <v>2</v>
      </c>
      <c r="T50" s="18">
        <v>10000</v>
      </c>
      <c r="U50" s="18"/>
      <c r="V50" s="18">
        <v>3635</v>
      </c>
      <c r="W50" s="18">
        <f t="shared" si="3"/>
        <v>36350000</v>
      </c>
      <c r="X50" s="1"/>
      <c r="Y50" s="1"/>
    </row>
    <row r="51" spans="2:25">
      <c r="B51">
        <v>3</v>
      </c>
      <c r="C51" s="2">
        <v>42566</v>
      </c>
      <c r="D51" s="1" t="s">
        <v>226</v>
      </c>
      <c r="E51" s="1" t="s">
        <v>227</v>
      </c>
      <c r="F51" s="1" t="s">
        <v>10</v>
      </c>
      <c r="G51" s="31" t="s">
        <v>16</v>
      </c>
      <c r="H51" s="18">
        <v>5000</v>
      </c>
      <c r="I51" s="18">
        <v>3590</v>
      </c>
      <c r="J51" s="18">
        <f t="shared" si="2"/>
        <v>17950000</v>
      </c>
      <c r="N51" s="2">
        <v>42577</v>
      </c>
      <c r="O51" s="1" t="s">
        <v>508</v>
      </c>
      <c r="P51" s="1" t="s">
        <v>480</v>
      </c>
      <c r="Q51" s="1" t="s">
        <v>10</v>
      </c>
      <c r="R51" s="31" t="s">
        <v>27</v>
      </c>
      <c r="S51" s="31">
        <v>2</v>
      </c>
      <c r="T51" s="18">
        <v>20000</v>
      </c>
      <c r="U51" s="18"/>
      <c r="V51" s="18">
        <v>3635</v>
      </c>
      <c r="W51" s="18">
        <f t="shared" si="3"/>
        <v>72700000</v>
      </c>
      <c r="X51" s="1"/>
      <c r="Y51" s="1"/>
    </row>
    <row r="52" spans="2:25">
      <c r="B52">
        <v>3</v>
      </c>
      <c r="C52" s="2">
        <v>42569</v>
      </c>
      <c r="D52" s="1" t="s">
        <v>347</v>
      </c>
      <c r="E52" s="1" t="s">
        <v>348</v>
      </c>
      <c r="F52" s="1" t="s">
        <v>10</v>
      </c>
      <c r="G52" s="31" t="s">
        <v>27</v>
      </c>
      <c r="H52" s="18">
        <v>30000</v>
      </c>
      <c r="I52" s="18">
        <v>3635</v>
      </c>
      <c r="J52" s="18">
        <f t="shared" si="2"/>
        <v>109050000</v>
      </c>
      <c r="N52" s="2">
        <v>42578</v>
      </c>
      <c r="O52" s="1" t="s">
        <v>483</v>
      </c>
      <c r="P52" s="1" t="s">
        <v>484</v>
      </c>
      <c r="Q52" s="1" t="s">
        <v>10</v>
      </c>
      <c r="R52" s="31" t="s">
        <v>27</v>
      </c>
      <c r="S52" s="31">
        <v>2</v>
      </c>
      <c r="T52" s="18">
        <v>15800</v>
      </c>
      <c r="U52" s="18"/>
      <c r="V52" s="18">
        <v>3635</v>
      </c>
      <c r="W52" s="18">
        <f t="shared" si="3"/>
        <v>57433000</v>
      </c>
      <c r="X52" s="1"/>
      <c r="Y52" s="1"/>
    </row>
    <row r="53" spans="2:25">
      <c r="B53">
        <v>3</v>
      </c>
      <c r="C53" s="22">
        <v>42569</v>
      </c>
      <c r="D53" s="23" t="s">
        <v>288</v>
      </c>
      <c r="E53" s="23" t="s">
        <v>289</v>
      </c>
      <c r="F53" s="23" t="s">
        <v>10</v>
      </c>
      <c r="G53" s="35" t="s">
        <v>14</v>
      </c>
      <c r="H53" s="24">
        <v>5000</v>
      </c>
      <c r="I53" s="24">
        <v>4010</v>
      </c>
      <c r="J53" s="24">
        <f t="shared" si="2"/>
        <v>20050000</v>
      </c>
      <c r="N53" s="2">
        <v>42578</v>
      </c>
      <c r="O53" s="1" t="s">
        <v>486</v>
      </c>
      <c r="P53" s="1" t="s">
        <v>485</v>
      </c>
      <c r="Q53" s="1" t="s">
        <v>10</v>
      </c>
      <c r="R53" s="31" t="s">
        <v>27</v>
      </c>
      <c r="S53" s="31">
        <v>2</v>
      </c>
      <c r="T53" s="18">
        <v>21800</v>
      </c>
      <c r="U53" s="18"/>
      <c r="V53" s="18">
        <v>3635</v>
      </c>
      <c r="W53" s="18">
        <f t="shared" si="3"/>
        <v>79243000</v>
      </c>
      <c r="X53" s="1"/>
      <c r="Y53" s="1"/>
    </row>
    <row r="54" spans="2:25">
      <c r="B54">
        <v>3</v>
      </c>
      <c r="C54" s="2">
        <v>42569</v>
      </c>
      <c r="D54" s="1" t="s">
        <v>349</v>
      </c>
      <c r="E54" s="1" t="s">
        <v>350</v>
      </c>
      <c r="F54" s="1" t="s">
        <v>10</v>
      </c>
      <c r="G54" s="31" t="s">
        <v>27</v>
      </c>
      <c r="H54" s="18">
        <v>30000</v>
      </c>
      <c r="I54" s="18">
        <v>3635</v>
      </c>
      <c r="J54" s="18">
        <f t="shared" si="2"/>
        <v>109050000</v>
      </c>
      <c r="N54" s="2">
        <v>42578</v>
      </c>
      <c r="O54" s="1" t="s">
        <v>488</v>
      </c>
      <c r="P54" s="1" t="s">
        <v>487</v>
      </c>
      <c r="Q54" s="1" t="s">
        <v>10</v>
      </c>
      <c r="R54" s="31" t="s">
        <v>27</v>
      </c>
      <c r="S54" s="31">
        <v>2</v>
      </c>
      <c r="T54" s="18">
        <v>20000</v>
      </c>
      <c r="U54" s="18"/>
      <c r="V54" s="18">
        <v>3635</v>
      </c>
      <c r="W54" s="18">
        <f t="shared" si="3"/>
        <v>72700000</v>
      </c>
      <c r="X54" s="1"/>
      <c r="Y54" s="1"/>
    </row>
    <row r="55" spans="2:25">
      <c r="B55">
        <v>3</v>
      </c>
      <c r="C55" s="2">
        <v>42570</v>
      </c>
      <c r="D55" s="1" t="s">
        <v>353</v>
      </c>
      <c r="E55" s="1" t="s">
        <v>354</v>
      </c>
      <c r="F55" s="1" t="s">
        <v>10</v>
      </c>
      <c r="G55" s="31" t="s">
        <v>27</v>
      </c>
      <c r="H55" s="18">
        <v>10800</v>
      </c>
      <c r="I55" s="18">
        <v>3635</v>
      </c>
      <c r="J55" s="18">
        <f t="shared" si="2"/>
        <v>39258000</v>
      </c>
      <c r="N55" s="2">
        <v>42578</v>
      </c>
      <c r="O55" s="1" t="s">
        <v>490</v>
      </c>
      <c r="P55" s="1" t="s">
        <v>489</v>
      </c>
      <c r="Q55" s="1" t="s">
        <v>10</v>
      </c>
      <c r="R55" s="31" t="s">
        <v>27</v>
      </c>
      <c r="S55" s="31">
        <v>2</v>
      </c>
      <c r="T55" s="18">
        <v>20000</v>
      </c>
      <c r="U55" s="18"/>
      <c r="V55" s="18">
        <v>3635</v>
      </c>
      <c r="W55" s="18">
        <f t="shared" si="3"/>
        <v>72700000</v>
      </c>
      <c r="X55" s="1"/>
      <c r="Y55" s="1"/>
    </row>
    <row r="56" spans="2:25">
      <c r="B56">
        <v>3</v>
      </c>
      <c r="C56" s="2">
        <v>42570</v>
      </c>
      <c r="D56" s="1" t="s">
        <v>355</v>
      </c>
      <c r="E56" s="1" t="s">
        <v>356</v>
      </c>
      <c r="F56" s="1" t="s">
        <v>10</v>
      </c>
      <c r="G56" s="31" t="s">
        <v>27</v>
      </c>
      <c r="H56" s="18">
        <v>5000</v>
      </c>
      <c r="I56" s="18">
        <v>3635</v>
      </c>
      <c r="J56" s="18">
        <f t="shared" si="2"/>
        <v>18175000</v>
      </c>
      <c r="N56" s="2">
        <v>42579</v>
      </c>
      <c r="O56" s="1" t="s">
        <v>465</v>
      </c>
      <c r="P56" s="1" t="s">
        <v>466</v>
      </c>
      <c r="Q56" s="1" t="s">
        <v>10</v>
      </c>
      <c r="R56" s="31" t="s">
        <v>27</v>
      </c>
      <c r="S56" s="31">
        <v>2</v>
      </c>
      <c r="T56" s="18">
        <v>35000</v>
      </c>
      <c r="U56" s="18"/>
      <c r="V56" s="18">
        <v>3635</v>
      </c>
      <c r="W56" s="18">
        <f t="shared" si="3"/>
        <v>127225000</v>
      </c>
      <c r="X56" s="1"/>
      <c r="Y56" s="1"/>
    </row>
    <row r="57" spans="2:25">
      <c r="B57">
        <v>3</v>
      </c>
      <c r="C57" s="2">
        <v>42570</v>
      </c>
      <c r="D57" s="1" t="s">
        <v>357</v>
      </c>
      <c r="E57" s="1" t="s">
        <v>358</v>
      </c>
      <c r="F57" s="1" t="s">
        <v>10</v>
      </c>
      <c r="G57" s="31" t="s">
        <v>27</v>
      </c>
      <c r="H57" s="18">
        <v>21700</v>
      </c>
      <c r="I57" s="18">
        <v>3635</v>
      </c>
      <c r="J57" s="18">
        <f t="shared" si="2"/>
        <v>78879500</v>
      </c>
      <c r="N57" s="2">
        <v>42580</v>
      </c>
      <c r="O57" s="1" t="s">
        <v>493</v>
      </c>
      <c r="P57" s="1" t="s">
        <v>494</v>
      </c>
      <c r="Q57" s="1" t="s">
        <v>10</v>
      </c>
      <c r="R57" s="31" t="s">
        <v>27</v>
      </c>
      <c r="S57" s="31">
        <v>2</v>
      </c>
      <c r="T57" s="18">
        <v>20000</v>
      </c>
      <c r="U57" s="18"/>
      <c r="V57" s="18">
        <v>3635</v>
      </c>
      <c r="W57" s="18">
        <f t="shared" si="3"/>
        <v>72700000</v>
      </c>
      <c r="X57" s="1"/>
      <c r="Y57" s="1"/>
    </row>
    <row r="58" spans="2:25">
      <c r="B58">
        <v>3</v>
      </c>
      <c r="C58" s="2">
        <v>42571</v>
      </c>
      <c r="D58" s="1" t="s">
        <v>361</v>
      </c>
      <c r="E58" s="1" t="s">
        <v>362</v>
      </c>
      <c r="F58" s="1" t="s">
        <v>10</v>
      </c>
      <c r="G58" s="31" t="s">
        <v>27</v>
      </c>
      <c r="H58" s="18">
        <v>33700</v>
      </c>
      <c r="I58" s="18">
        <v>3635</v>
      </c>
      <c r="J58" s="18">
        <f t="shared" si="2"/>
        <v>122499500</v>
      </c>
      <c r="N58" s="2">
        <v>42580</v>
      </c>
      <c r="O58" s="1" t="s">
        <v>495</v>
      </c>
      <c r="P58" s="1" t="s">
        <v>496</v>
      </c>
      <c r="Q58" s="1" t="s">
        <v>10</v>
      </c>
      <c r="R58" s="31" t="s">
        <v>27</v>
      </c>
      <c r="S58" s="31">
        <v>2</v>
      </c>
      <c r="T58" s="18">
        <v>21700</v>
      </c>
      <c r="U58" s="18"/>
      <c r="V58" s="18">
        <v>3635</v>
      </c>
      <c r="W58" s="18">
        <f t="shared" si="3"/>
        <v>78879500</v>
      </c>
      <c r="X58" s="1"/>
      <c r="Y58" s="1"/>
    </row>
    <row r="59" spans="2:25">
      <c r="B59">
        <v>3</v>
      </c>
      <c r="C59" s="2">
        <v>42572</v>
      </c>
      <c r="D59" s="1" t="s">
        <v>365</v>
      </c>
      <c r="E59" s="1" t="s">
        <v>366</v>
      </c>
      <c r="F59" s="1" t="s">
        <v>10</v>
      </c>
      <c r="G59" s="31" t="s">
        <v>27</v>
      </c>
      <c r="H59" s="18">
        <v>15000</v>
      </c>
      <c r="I59" s="18">
        <v>3635</v>
      </c>
      <c r="J59" s="18">
        <f t="shared" si="2"/>
        <v>54525000</v>
      </c>
      <c r="N59" s="2">
        <v>42581</v>
      </c>
      <c r="O59" s="1" t="s">
        <v>502</v>
      </c>
      <c r="P59" s="1" t="s">
        <v>501</v>
      </c>
      <c r="Q59" s="1" t="s">
        <v>10</v>
      </c>
      <c r="R59" s="31" t="s">
        <v>27</v>
      </c>
      <c r="S59" s="31">
        <v>2</v>
      </c>
      <c r="T59" s="18">
        <v>30000</v>
      </c>
      <c r="U59" s="18">
        <f>SUM(T11:T59)</f>
        <v>825000</v>
      </c>
      <c r="V59" s="18">
        <v>3635</v>
      </c>
      <c r="W59" s="18">
        <f t="shared" si="3"/>
        <v>109050000</v>
      </c>
      <c r="X59" s="1" t="str">
        <f>R59</f>
        <v>Diesel comun Tipo III</v>
      </c>
      <c r="Y59" s="32">
        <f>SUM(W11:W59)</f>
        <v>2977209500</v>
      </c>
    </row>
    <row r="60" spans="2:25">
      <c r="B60">
        <v>3</v>
      </c>
      <c r="C60" s="2">
        <v>42572</v>
      </c>
      <c r="D60" s="1" t="s">
        <v>367</v>
      </c>
      <c r="E60" s="1" t="s">
        <v>368</v>
      </c>
      <c r="F60" s="1" t="s">
        <v>10</v>
      </c>
      <c r="G60" s="31" t="s">
        <v>27</v>
      </c>
      <c r="H60" s="18">
        <v>15000</v>
      </c>
      <c r="I60" s="18">
        <v>3635</v>
      </c>
      <c r="J60" s="18">
        <f t="shared" si="2"/>
        <v>54525000</v>
      </c>
      <c r="N60" s="6">
        <v>42552</v>
      </c>
      <c r="O60" s="3" t="s">
        <v>72</v>
      </c>
      <c r="P60" s="3" t="s">
        <v>73</v>
      </c>
      <c r="Q60" s="7" t="s">
        <v>10</v>
      </c>
      <c r="R60" s="30" t="s">
        <v>16</v>
      </c>
      <c r="S60" s="30">
        <v>3</v>
      </c>
      <c r="T60" s="18">
        <v>17900</v>
      </c>
      <c r="U60" s="18"/>
      <c r="V60" s="18">
        <v>3530</v>
      </c>
      <c r="W60" s="18">
        <f t="shared" si="3"/>
        <v>63187000</v>
      </c>
      <c r="X60" s="1"/>
      <c r="Y60" s="1"/>
    </row>
    <row r="61" spans="2:25">
      <c r="B61">
        <v>3</v>
      </c>
      <c r="C61" s="2">
        <v>42572</v>
      </c>
      <c r="D61" s="1" t="s">
        <v>371</v>
      </c>
      <c r="E61" s="1" t="s">
        <v>372</v>
      </c>
      <c r="F61" s="1" t="s">
        <v>10</v>
      </c>
      <c r="G61" s="31" t="s">
        <v>27</v>
      </c>
      <c r="H61" s="18">
        <v>5000</v>
      </c>
      <c r="I61" s="18">
        <v>3635</v>
      </c>
      <c r="J61" s="18">
        <f t="shared" si="2"/>
        <v>18175000</v>
      </c>
      <c r="N61" s="6">
        <v>42555</v>
      </c>
      <c r="O61" s="3" t="s">
        <v>81</v>
      </c>
      <c r="P61" s="3" t="s">
        <v>82</v>
      </c>
      <c r="Q61" s="7" t="s">
        <v>10</v>
      </c>
      <c r="R61" s="30" t="s">
        <v>16</v>
      </c>
      <c r="S61" s="30">
        <v>3</v>
      </c>
      <c r="T61" s="18">
        <v>10600</v>
      </c>
      <c r="U61" s="18"/>
      <c r="V61" s="18">
        <v>3530</v>
      </c>
      <c r="W61" s="18">
        <f t="shared" si="3"/>
        <v>37418000</v>
      </c>
      <c r="X61" s="1"/>
      <c r="Y61" s="1"/>
    </row>
    <row r="62" spans="2:25">
      <c r="B62">
        <v>3</v>
      </c>
      <c r="C62" s="2">
        <v>42573</v>
      </c>
      <c r="D62" s="1" t="s">
        <v>328</v>
      </c>
      <c r="E62" s="1" t="s">
        <v>329</v>
      </c>
      <c r="F62" s="1" t="s">
        <v>10</v>
      </c>
      <c r="G62" s="31" t="s">
        <v>16</v>
      </c>
      <c r="H62" s="18">
        <v>20000</v>
      </c>
      <c r="I62" s="18">
        <v>3490</v>
      </c>
      <c r="J62" s="18">
        <f t="shared" si="2"/>
        <v>69800000</v>
      </c>
      <c r="N62" s="6">
        <v>42555</v>
      </c>
      <c r="O62" s="3" t="s">
        <v>83</v>
      </c>
      <c r="P62" s="3" t="s">
        <v>84</v>
      </c>
      <c r="Q62" s="7" t="s">
        <v>10</v>
      </c>
      <c r="R62" s="30" t="s">
        <v>16</v>
      </c>
      <c r="S62" s="30">
        <v>3</v>
      </c>
      <c r="T62" s="18">
        <v>17800</v>
      </c>
      <c r="U62" s="18"/>
      <c r="V62" s="18">
        <v>3530</v>
      </c>
      <c r="W62" s="18">
        <f t="shared" si="3"/>
        <v>62834000</v>
      </c>
      <c r="X62" s="1"/>
      <c r="Y62" s="1"/>
    </row>
    <row r="63" spans="2:25">
      <c r="B63">
        <v>3</v>
      </c>
      <c r="C63" s="2">
        <v>42573</v>
      </c>
      <c r="D63" s="1" t="s">
        <v>330</v>
      </c>
      <c r="E63" s="1" t="s">
        <v>331</v>
      </c>
      <c r="F63" s="1" t="s">
        <v>10</v>
      </c>
      <c r="G63" s="31" t="s">
        <v>16</v>
      </c>
      <c r="H63" s="18">
        <v>15000</v>
      </c>
      <c r="I63" s="18">
        <v>3490</v>
      </c>
      <c r="J63" s="18">
        <f t="shared" si="2"/>
        <v>52350000</v>
      </c>
      <c r="N63" s="6">
        <v>42555</v>
      </c>
      <c r="O63" s="3" t="s">
        <v>85</v>
      </c>
      <c r="P63" s="3" t="s">
        <v>86</v>
      </c>
      <c r="Q63" s="7" t="s">
        <v>10</v>
      </c>
      <c r="R63" s="30" t="s">
        <v>16</v>
      </c>
      <c r="S63" s="30">
        <v>3</v>
      </c>
      <c r="T63" s="18">
        <v>20000</v>
      </c>
      <c r="U63" s="18"/>
      <c r="V63" s="18">
        <v>3530</v>
      </c>
      <c r="W63" s="18">
        <f t="shared" si="3"/>
        <v>70600000</v>
      </c>
      <c r="X63" s="1"/>
      <c r="Y63" s="1"/>
    </row>
    <row r="64" spans="2:25">
      <c r="B64">
        <v>3</v>
      </c>
      <c r="C64" s="2">
        <v>42579</v>
      </c>
      <c r="D64" s="1" t="s">
        <v>465</v>
      </c>
      <c r="E64" s="1" t="s">
        <v>466</v>
      </c>
      <c r="F64" s="1" t="s">
        <v>10</v>
      </c>
      <c r="G64" s="31" t="s">
        <v>27</v>
      </c>
      <c r="H64" s="18">
        <v>35000</v>
      </c>
      <c r="I64" s="18">
        <v>3635</v>
      </c>
      <c r="J64" s="18">
        <f t="shared" si="2"/>
        <v>127225000</v>
      </c>
      <c r="N64" s="2">
        <v>42557</v>
      </c>
      <c r="O64" s="3" t="s">
        <v>38</v>
      </c>
      <c r="P64" s="3" t="s">
        <v>39</v>
      </c>
      <c r="Q64" s="4" t="s">
        <v>10</v>
      </c>
      <c r="R64" s="31" t="s">
        <v>16</v>
      </c>
      <c r="S64" s="31">
        <v>3</v>
      </c>
      <c r="T64" s="18">
        <v>10000</v>
      </c>
      <c r="U64" s="18"/>
      <c r="V64" s="18">
        <v>3530</v>
      </c>
      <c r="W64" s="18">
        <f t="shared" si="3"/>
        <v>35300000</v>
      </c>
      <c r="X64" s="1"/>
      <c r="Y64" s="1"/>
    </row>
    <row r="65" spans="2:25">
      <c r="B65">
        <v>3</v>
      </c>
      <c r="C65" s="2">
        <v>42576</v>
      </c>
      <c r="D65" s="1" t="s">
        <v>467</v>
      </c>
      <c r="E65" s="1" t="s">
        <v>468</v>
      </c>
      <c r="F65" s="1" t="s">
        <v>10</v>
      </c>
      <c r="G65" s="31" t="s">
        <v>27</v>
      </c>
      <c r="H65" s="18">
        <v>33700</v>
      </c>
      <c r="I65" s="18">
        <v>3635</v>
      </c>
      <c r="J65" s="18">
        <f t="shared" si="2"/>
        <v>122499500</v>
      </c>
      <c r="N65" s="6">
        <v>42557</v>
      </c>
      <c r="O65" s="3" t="s">
        <v>97</v>
      </c>
      <c r="P65" s="3" t="s">
        <v>98</v>
      </c>
      <c r="Q65" s="7" t="s">
        <v>10</v>
      </c>
      <c r="R65" s="30" t="s">
        <v>16</v>
      </c>
      <c r="S65" s="30">
        <v>3</v>
      </c>
      <c r="T65" s="18">
        <v>15000</v>
      </c>
      <c r="U65" s="18"/>
      <c r="V65" s="18">
        <v>3530</v>
      </c>
      <c r="W65" s="18">
        <f t="shared" si="3"/>
        <v>52950000</v>
      </c>
      <c r="X65" s="1"/>
      <c r="Y65" s="1"/>
    </row>
    <row r="66" spans="2:25">
      <c r="B66">
        <v>3</v>
      </c>
      <c r="C66" s="2">
        <v>42576</v>
      </c>
      <c r="D66" s="1" t="s">
        <v>386</v>
      </c>
      <c r="E66" s="1" t="s">
        <v>387</v>
      </c>
      <c r="F66" s="1" t="s">
        <v>10</v>
      </c>
      <c r="G66" s="31" t="s">
        <v>27</v>
      </c>
      <c r="H66" s="18">
        <v>5400</v>
      </c>
      <c r="I66" s="18">
        <v>3695</v>
      </c>
      <c r="J66" s="18">
        <f t="shared" si="2"/>
        <v>19953000</v>
      </c>
      <c r="N66" s="6">
        <v>42557</v>
      </c>
      <c r="O66" s="3" t="s">
        <v>99</v>
      </c>
      <c r="P66" s="3" t="s">
        <v>100</v>
      </c>
      <c r="Q66" s="7" t="s">
        <v>10</v>
      </c>
      <c r="R66" s="30" t="s">
        <v>16</v>
      </c>
      <c r="S66" s="30">
        <v>3</v>
      </c>
      <c r="T66" s="18">
        <v>11900</v>
      </c>
      <c r="U66" s="18"/>
      <c r="V66" s="18">
        <v>3530</v>
      </c>
      <c r="W66" s="18">
        <f t="shared" si="3"/>
        <v>42007000</v>
      </c>
      <c r="X66" s="1"/>
      <c r="Y66" s="1"/>
    </row>
    <row r="67" spans="2:25">
      <c r="B67">
        <v>3</v>
      </c>
      <c r="C67" s="2">
        <v>42576</v>
      </c>
      <c r="D67" s="1" t="s">
        <v>386</v>
      </c>
      <c r="E67" s="1" t="s">
        <v>387</v>
      </c>
      <c r="F67" s="1" t="s">
        <v>10</v>
      </c>
      <c r="G67" s="31" t="s">
        <v>16</v>
      </c>
      <c r="H67" s="18">
        <v>10400</v>
      </c>
      <c r="I67" s="18">
        <v>3490</v>
      </c>
      <c r="J67" s="18">
        <f t="shared" si="2"/>
        <v>36296000</v>
      </c>
      <c r="N67" s="6">
        <v>42559</v>
      </c>
      <c r="O67" s="3" t="s">
        <v>105</v>
      </c>
      <c r="P67" s="3" t="s">
        <v>106</v>
      </c>
      <c r="Q67" s="7" t="s">
        <v>10</v>
      </c>
      <c r="R67" s="30" t="s">
        <v>16</v>
      </c>
      <c r="S67" s="30">
        <v>3</v>
      </c>
      <c r="T67" s="18">
        <v>5000</v>
      </c>
      <c r="U67" s="18"/>
      <c r="V67" s="18">
        <v>3530</v>
      </c>
      <c r="W67" s="18">
        <f t="shared" si="3"/>
        <v>17650000</v>
      </c>
      <c r="X67" s="1"/>
      <c r="Y67" s="1"/>
    </row>
    <row r="68" spans="2:25">
      <c r="B68">
        <v>3</v>
      </c>
      <c r="C68" s="2">
        <v>42576</v>
      </c>
      <c r="D68" s="1" t="s">
        <v>473</v>
      </c>
      <c r="E68" s="1" t="s">
        <v>474</v>
      </c>
      <c r="F68" s="1" t="s">
        <v>10</v>
      </c>
      <c r="G68" s="31" t="s">
        <v>27</v>
      </c>
      <c r="H68" s="18">
        <v>9300</v>
      </c>
      <c r="I68" s="18">
        <v>3635</v>
      </c>
      <c r="J68" s="18">
        <f t="shared" si="2"/>
        <v>33805500</v>
      </c>
      <c r="N68" s="6">
        <v>42559</v>
      </c>
      <c r="O68" s="3" t="s">
        <v>111</v>
      </c>
      <c r="P68" s="3" t="s">
        <v>112</v>
      </c>
      <c r="Q68" s="7" t="s">
        <v>10</v>
      </c>
      <c r="R68" s="30" t="s">
        <v>16</v>
      </c>
      <c r="S68" s="30">
        <v>3</v>
      </c>
      <c r="T68" s="18">
        <v>15800</v>
      </c>
      <c r="U68" s="18"/>
      <c r="V68" s="18">
        <v>3530</v>
      </c>
      <c r="W68" s="18">
        <f t="shared" si="3"/>
        <v>55774000</v>
      </c>
      <c r="X68" s="1"/>
      <c r="Y68" s="1"/>
    </row>
    <row r="69" spans="2:25">
      <c r="B69">
        <v>3</v>
      </c>
      <c r="C69" s="2">
        <v>42576</v>
      </c>
      <c r="D69" s="1" t="s">
        <v>475</v>
      </c>
      <c r="E69" s="1" t="s">
        <v>476</v>
      </c>
      <c r="F69" s="1" t="s">
        <v>10</v>
      </c>
      <c r="G69" s="31" t="s">
        <v>27</v>
      </c>
      <c r="H69" s="18">
        <v>15500</v>
      </c>
      <c r="I69" s="18">
        <v>3635</v>
      </c>
      <c r="J69" s="18">
        <f t="shared" si="2"/>
        <v>56342500</v>
      </c>
      <c r="N69" s="2">
        <v>42562</v>
      </c>
      <c r="O69" s="1" t="s">
        <v>197</v>
      </c>
      <c r="P69" s="1" t="s">
        <v>198</v>
      </c>
      <c r="Q69" s="1" t="s">
        <v>10</v>
      </c>
      <c r="R69" s="31" t="s">
        <v>16</v>
      </c>
      <c r="S69" s="31">
        <v>3</v>
      </c>
      <c r="T69" s="18">
        <v>15000</v>
      </c>
      <c r="U69" s="18"/>
      <c r="V69" s="18">
        <v>3530</v>
      </c>
      <c r="W69" s="18">
        <f t="shared" si="3"/>
        <v>52950000</v>
      </c>
      <c r="X69" s="1"/>
      <c r="Y69" s="1"/>
    </row>
    <row r="70" spans="2:25">
      <c r="B70">
        <v>3</v>
      </c>
      <c r="C70" s="2">
        <v>42577</v>
      </c>
      <c r="D70" s="1" t="s">
        <v>507</v>
      </c>
      <c r="E70" s="1" t="s">
        <v>478</v>
      </c>
      <c r="F70" s="1" t="s">
        <v>10</v>
      </c>
      <c r="G70" s="31" t="s">
        <v>27</v>
      </c>
      <c r="H70" s="18">
        <v>10000</v>
      </c>
      <c r="I70" s="18">
        <v>3635</v>
      </c>
      <c r="J70" s="18">
        <f t="shared" si="2"/>
        <v>36350000</v>
      </c>
      <c r="N70" s="2">
        <v>42562</v>
      </c>
      <c r="O70" s="1" t="s">
        <v>199</v>
      </c>
      <c r="P70" s="1" t="s">
        <v>200</v>
      </c>
      <c r="Q70" s="1" t="s">
        <v>10</v>
      </c>
      <c r="R70" s="31" t="s">
        <v>16</v>
      </c>
      <c r="S70" s="31">
        <v>3</v>
      </c>
      <c r="T70" s="18">
        <v>5000</v>
      </c>
      <c r="U70" s="18"/>
      <c r="V70" s="18">
        <v>3530</v>
      </c>
      <c r="W70" s="18">
        <f t="shared" si="3"/>
        <v>17650000</v>
      </c>
      <c r="X70" s="1"/>
      <c r="Y70" s="1"/>
    </row>
    <row r="71" spans="2:25">
      <c r="B71">
        <v>3</v>
      </c>
      <c r="C71" s="2">
        <v>42577</v>
      </c>
      <c r="D71" s="1" t="s">
        <v>508</v>
      </c>
      <c r="E71" s="1" t="s">
        <v>480</v>
      </c>
      <c r="F71" s="1" t="s">
        <v>10</v>
      </c>
      <c r="G71" s="31" t="s">
        <v>27</v>
      </c>
      <c r="H71" s="18">
        <v>20000</v>
      </c>
      <c r="I71" s="18">
        <v>3635</v>
      </c>
      <c r="J71" s="18">
        <f t="shared" ref="J71:J82" si="4">H71*I71</f>
        <v>72700000</v>
      </c>
      <c r="N71" s="2">
        <v>42562</v>
      </c>
      <c r="O71" s="1" t="s">
        <v>201</v>
      </c>
      <c r="P71" s="1" t="s">
        <v>202</v>
      </c>
      <c r="Q71" s="1" t="s">
        <v>10</v>
      </c>
      <c r="R71" s="31" t="s">
        <v>16</v>
      </c>
      <c r="S71" s="31">
        <v>3</v>
      </c>
      <c r="T71" s="18">
        <v>5800</v>
      </c>
      <c r="U71" s="18"/>
      <c r="V71" s="18">
        <v>3530</v>
      </c>
      <c r="W71" s="18">
        <f t="shared" ref="W71:W82" si="5">T71*V71</f>
        <v>20474000</v>
      </c>
      <c r="X71" s="1"/>
      <c r="Y71" s="1"/>
    </row>
    <row r="72" spans="2:25">
      <c r="B72">
        <v>3</v>
      </c>
      <c r="C72" s="2">
        <v>42578</v>
      </c>
      <c r="D72" s="1" t="s">
        <v>483</v>
      </c>
      <c r="E72" s="1" t="s">
        <v>484</v>
      </c>
      <c r="F72" s="1" t="s">
        <v>10</v>
      </c>
      <c r="G72" s="31" t="s">
        <v>27</v>
      </c>
      <c r="H72" s="18">
        <v>15800</v>
      </c>
      <c r="I72" s="18">
        <v>3635</v>
      </c>
      <c r="J72" s="18">
        <f t="shared" si="4"/>
        <v>57433000</v>
      </c>
      <c r="N72" s="2">
        <v>42564</v>
      </c>
      <c r="O72" s="1" t="s">
        <v>213</v>
      </c>
      <c r="P72" s="1" t="s">
        <v>214</v>
      </c>
      <c r="Q72" s="1" t="s">
        <v>10</v>
      </c>
      <c r="R72" s="31" t="s">
        <v>16</v>
      </c>
      <c r="S72" s="31">
        <v>3</v>
      </c>
      <c r="T72" s="18">
        <v>35000</v>
      </c>
      <c r="U72" s="18"/>
      <c r="V72" s="18">
        <v>3530</v>
      </c>
      <c r="W72" s="18">
        <f t="shared" si="5"/>
        <v>123550000</v>
      </c>
      <c r="X72" s="1"/>
      <c r="Y72" s="1"/>
    </row>
    <row r="73" spans="2:25">
      <c r="B73">
        <v>3</v>
      </c>
      <c r="C73" s="2">
        <v>42578</v>
      </c>
      <c r="D73" s="1" t="s">
        <v>486</v>
      </c>
      <c r="E73" s="1" t="s">
        <v>485</v>
      </c>
      <c r="F73" s="1" t="s">
        <v>10</v>
      </c>
      <c r="G73" s="31" t="s">
        <v>27</v>
      </c>
      <c r="H73" s="18">
        <v>21800</v>
      </c>
      <c r="I73" s="18">
        <v>3635</v>
      </c>
      <c r="J73" s="18">
        <f t="shared" si="4"/>
        <v>79243000</v>
      </c>
      <c r="N73" s="2">
        <v>42564</v>
      </c>
      <c r="O73" s="1" t="s">
        <v>217</v>
      </c>
      <c r="P73" s="1" t="s">
        <v>218</v>
      </c>
      <c r="Q73" s="1" t="s">
        <v>10</v>
      </c>
      <c r="R73" s="31" t="s">
        <v>16</v>
      </c>
      <c r="S73" s="31">
        <v>3</v>
      </c>
      <c r="T73" s="18">
        <v>17900</v>
      </c>
      <c r="U73" s="18"/>
      <c r="V73" s="18">
        <v>3530</v>
      </c>
      <c r="W73" s="18">
        <f t="shared" si="5"/>
        <v>63187000</v>
      </c>
      <c r="X73" s="1"/>
      <c r="Y73" s="1"/>
    </row>
    <row r="74" spans="2:25">
      <c r="B74">
        <v>3</v>
      </c>
      <c r="C74" s="2">
        <v>42578</v>
      </c>
      <c r="D74" s="1" t="s">
        <v>412</v>
      </c>
      <c r="E74" s="1" t="s">
        <v>413</v>
      </c>
      <c r="F74" s="1" t="s">
        <v>10</v>
      </c>
      <c r="G74" s="31" t="s">
        <v>16</v>
      </c>
      <c r="H74" s="18">
        <v>11900</v>
      </c>
      <c r="I74" s="18">
        <v>3490</v>
      </c>
      <c r="J74" s="18">
        <f t="shared" si="4"/>
        <v>41531000</v>
      </c>
      <c r="N74" s="2">
        <v>42566</v>
      </c>
      <c r="O74" s="1" t="s">
        <v>224</v>
      </c>
      <c r="P74" s="1" t="s">
        <v>225</v>
      </c>
      <c r="Q74" s="1" t="s">
        <v>10</v>
      </c>
      <c r="R74" s="31" t="s">
        <v>16</v>
      </c>
      <c r="S74" s="31">
        <v>3</v>
      </c>
      <c r="T74" s="18">
        <v>5000</v>
      </c>
      <c r="U74" s="18"/>
      <c r="V74" s="18">
        <v>3590</v>
      </c>
      <c r="W74" s="18">
        <f t="shared" si="5"/>
        <v>17950000</v>
      </c>
      <c r="X74" s="1"/>
      <c r="Y74" s="1"/>
    </row>
    <row r="75" spans="2:25">
      <c r="B75">
        <v>3</v>
      </c>
      <c r="C75" s="2">
        <v>42578</v>
      </c>
      <c r="D75" s="1" t="s">
        <v>488</v>
      </c>
      <c r="E75" s="1" t="s">
        <v>487</v>
      </c>
      <c r="F75" s="1" t="s">
        <v>10</v>
      </c>
      <c r="G75" s="31" t="s">
        <v>27</v>
      </c>
      <c r="H75" s="18">
        <v>20000</v>
      </c>
      <c r="I75" s="18">
        <v>3635</v>
      </c>
      <c r="J75" s="18">
        <f t="shared" si="4"/>
        <v>72700000</v>
      </c>
      <c r="N75" s="2">
        <v>42566</v>
      </c>
      <c r="O75" s="1" t="s">
        <v>226</v>
      </c>
      <c r="P75" s="1" t="s">
        <v>227</v>
      </c>
      <c r="Q75" s="1" t="s">
        <v>10</v>
      </c>
      <c r="R75" s="31" t="s">
        <v>16</v>
      </c>
      <c r="S75" s="31">
        <v>3</v>
      </c>
      <c r="T75" s="18">
        <v>5000</v>
      </c>
      <c r="U75" s="18"/>
      <c r="V75" s="18">
        <v>3590</v>
      </c>
      <c r="W75" s="18">
        <f t="shared" si="5"/>
        <v>17950000</v>
      </c>
      <c r="X75" s="1"/>
      <c r="Y75" s="1"/>
    </row>
    <row r="76" spans="2:25">
      <c r="B76">
        <v>3</v>
      </c>
      <c r="C76" s="2">
        <v>42578</v>
      </c>
      <c r="D76" s="1" t="s">
        <v>414</v>
      </c>
      <c r="E76" s="1" t="s">
        <v>415</v>
      </c>
      <c r="F76" s="1" t="s">
        <v>10</v>
      </c>
      <c r="G76" s="31" t="s">
        <v>16</v>
      </c>
      <c r="H76" s="18">
        <v>15000</v>
      </c>
      <c r="I76" s="18">
        <v>3490</v>
      </c>
      <c r="J76" s="18">
        <f t="shared" si="4"/>
        <v>52350000</v>
      </c>
      <c r="N76" s="2">
        <v>42573</v>
      </c>
      <c r="O76" s="1" t="s">
        <v>328</v>
      </c>
      <c r="P76" s="1" t="s">
        <v>329</v>
      </c>
      <c r="Q76" s="1" t="s">
        <v>10</v>
      </c>
      <c r="R76" s="31" t="s">
        <v>16</v>
      </c>
      <c r="S76" s="31">
        <v>3</v>
      </c>
      <c r="T76" s="18">
        <v>20000</v>
      </c>
      <c r="U76" s="18"/>
      <c r="V76" s="18">
        <v>3490</v>
      </c>
      <c r="W76" s="18">
        <f t="shared" si="5"/>
        <v>69800000</v>
      </c>
      <c r="X76" s="1"/>
      <c r="Y76" s="1"/>
    </row>
    <row r="77" spans="2:25">
      <c r="B77">
        <v>3</v>
      </c>
      <c r="C77" s="2">
        <v>42578</v>
      </c>
      <c r="D77" s="1" t="s">
        <v>490</v>
      </c>
      <c r="E77" s="1" t="s">
        <v>489</v>
      </c>
      <c r="F77" s="1" t="s">
        <v>10</v>
      </c>
      <c r="G77" s="31" t="s">
        <v>27</v>
      </c>
      <c r="H77" s="18">
        <v>20000</v>
      </c>
      <c r="I77" s="18">
        <v>3635</v>
      </c>
      <c r="J77" s="18">
        <f t="shared" si="4"/>
        <v>72700000</v>
      </c>
      <c r="N77" s="2">
        <v>42573</v>
      </c>
      <c r="O77" s="1" t="s">
        <v>330</v>
      </c>
      <c r="P77" s="1" t="s">
        <v>331</v>
      </c>
      <c r="Q77" s="1" t="s">
        <v>10</v>
      </c>
      <c r="R77" s="31" t="s">
        <v>16</v>
      </c>
      <c r="S77" s="31">
        <v>3</v>
      </c>
      <c r="T77" s="18">
        <v>15000</v>
      </c>
      <c r="U77" s="18"/>
      <c r="V77" s="18">
        <v>3490</v>
      </c>
      <c r="W77" s="18">
        <f t="shared" si="5"/>
        <v>52350000</v>
      </c>
      <c r="X77" s="1"/>
      <c r="Y77" s="1"/>
    </row>
    <row r="78" spans="2:25">
      <c r="B78">
        <v>3</v>
      </c>
      <c r="C78" s="2">
        <v>42580</v>
      </c>
      <c r="D78" s="1" t="s">
        <v>493</v>
      </c>
      <c r="E78" s="1" t="s">
        <v>494</v>
      </c>
      <c r="F78" s="1" t="s">
        <v>10</v>
      </c>
      <c r="G78" s="31" t="s">
        <v>27</v>
      </c>
      <c r="H78" s="18">
        <v>20000</v>
      </c>
      <c r="I78" s="18">
        <v>3635</v>
      </c>
      <c r="J78" s="18">
        <f t="shared" si="4"/>
        <v>72700000</v>
      </c>
      <c r="N78" s="2">
        <v>42576</v>
      </c>
      <c r="O78" s="1" t="s">
        <v>386</v>
      </c>
      <c r="P78" s="1" t="s">
        <v>387</v>
      </c>
      <c r="Q78" s="1" t="s">
        <v>10</v>
      </c>
      <c r="R78" s="31" t="s">
        <v>16</v>
      </c>
      <c r="S78" s="31">
        <v>3</v>
      </c>
      <c r="T78" s="18">
        <v>10400</v>
      </c>
      <c r="U78" s="18"/>
      <c r="V78" s="18">
        <v>3490</v>
      </c>
      <c r="W78" s="18">
        <f t="shared" si="5"/>
        <v>36296000</v>
      </c>
      <c r="X78" s="1"/>
      <c r="Y78" s="1"/>
    </row>
    <row r="79" spans="2:25">
      <c r="B79">
        <v>3</v>
      </c>
      <c r="C79" s="2">
        <v>42580</v>
      </c>
      <c r="D79" s="1" t="s">
        <v>495</v>
      </c>
      <c r="E79" s="1" t="s">
        <v>496</v>
      </c>
      <c r="F79" s="1" t="s">
        <v>10</v>
      </c>
      <c r="G79" s="31" t="s">
        <v>27</v>
      </c>
      <c r="H79" s="18">
        <v>21700</v>
      </c>
      <c r="I79" s="18">
        <v>3635</v>
      </c>
      <c r="J79" s="18">
        <f t="shared" si="4"/>
        <v>78879500</v>
      </c>
      <c r="N79" s="2">
        <v>42578</v>
      </c>
      <c r="O79" s="1" t="s">
        <v>412</v>
      </c>
      <c r="P79" s="1" t="s">
        <v>413</v>
      </c>
      <c r="Q79" s="1" t="s">
        <v>10</v>
      </c>
      <c r="R79" s="31" t="s">
        <v>16</v>
      </c>
      <c r="S79" s="31">
        <v>3</v>
      </c>
      <c r="T79" s="18">
        <v>11900</v>
      </c>
      <c r="U79" s="18"/>
      <c r="V79" s="18">
        <v>3490</v>
      </c>
      <c r="W79" s="18">
        <f t="shared" si="5"/>
        <v>41531000</v>
      </c>
      <c r="X79" s="1"/>
      <c r="Y79" s="1"/>
    </row>
    <row r="80" spans="2:25">
      <c r="B80">
        <v>3</v>
      </c>
      <c r="C80" s="2">
        <v>42580</v>
      </c>
      <c r="D80" s="1" t="s">
        <v>434</v>
      </c>
      <c r="E80" s="1" t="s">
        <v>435</v>
      </c>
      <c r="F80" s="1" t="s">
        <v>10</v>
      </c>
      <c r="G80" s="31" t="s">
        <v>16</v>
      </c>
      <c r="H80" s="18">
        <v>12000</v>
      </c>
      <c r="I80" s="18">
        <v>3490</v>
      </c>
      <c r="J80" s="18">
        <f t="shared" si="4"/>
        <v>41880000</v>
      </c>
      <c r="N80" s="2">
        <v>42578</v>
      </c>
      <c r="O80" s="1" t="s">
        <v>414</v>
      </c>
      <c r="P80" s="1" t="s">
        <v>415</v>
      </c>
      <c r="Q80" s="1" t="s">
        <v>10</v>
      </c>
      <c r="R80" s="31" t="s">
        <v>16</v>
      </c>
      <c r="S80" s="31">
        <v>3</v>
      </c>
      <c r="T80" s="18">
        <v>15000</v>
      </c>
      <c r="U80" s="18"/>
      <c r="V80" s="18">
        <v>3490</v>
      </c>
      <c r="W80" s="18">
        <f t="shared" si="5"/>
        <v>52350000</v>
      </c>
      <c r="X80" s="1"/>
      <c r="Y80" s="1"/>
    </row>
    <row r="81" spans="2:25">
      <c r="B81">
        <v>3</v>
      </c>
      <c r="C81" s="2">
        <v>42581</v>
      </c>
      <c r="D81" s="1" t="s">
        <v>502</v>
      </c>
      <c r="E81" s="1" t="s">
        <v>501</v>
      </c>
      <c r="F81" s="1" t="s">
        <v>10</v>
      </c>
      <c r="G81" s="31" t="s">
        <v>27</v>
      </c>
      <c r="H81" s="18">
        <v>30000</v>
      </c>
      <c r="I81" s="18">
        <v>3635</v>
      </c>
      <c r="J81" s="18">
        <f t="shared" si="4"/>
        <v>109050000</v>
      </c>
      <c r="N81" s="2">
        <v>42580</v>
      </c>
      <c r="O81" s="1" t="s">
        <v>434</v>
      </c>
      <c r="P81" s="1" t="s">
        <v>435</v>
      </c>
      <c r="Q81" s="1" t="s">
        <v>10</v>
      </c>
      <c r="R81" s="31" t="s">
        <v>16</v>
      </c>
      <c r="S81" s="31">
        <v>3</v>
      </c>
      <c r="T81" s="18">
        <v>12000</v>
      </c>
      <c r="U81" s="18"/>
      <c r="V81" s="18">
        <v>3490</v>
      </c>
      <c r="W81" s="18">
        <f t="shared" si="5"/>
        <v>41880000</v>
      </c>
      <c r="X81" s="1"/>
      <c r="Y81" s="1"/>
    </row>
    <row r="82" spans="2:25">
      <c r="B82">
        <v>3</v>
      </c>
      <c r="C82" s="2">
        <v>42581</v>
      </c>
      <c r="D82" s="1" t="s">
        <v>462</v>
      </c>
      <c r="E82" s="1" t="s">
        <v>463</v>
      </c>
      <c r="F82" s="1" t="s">
        <v>10</v>
      </c>
      <c r="G82" s="31" t="s">
        <v>16</v>
      </c>
      <c r="H82" s="18">
        <v>5000</v>
      </c>
      <c r="I82" s="18">
        <v>3490</v>
      </c>
      <c r="J82" s="18">
        <f t="shared" si="4"/>
        <v>17450000</v>
      </c>
      <c r="N82" s="2">
        <v>42581</v>
      </c>
      <c r="O82" s="1" t="s">
        <v>462</v>
      </c>
      <c r="P82" s="1" t="s">
        <v>463</v>
      </c>
      <c r="Q82" s="1" t="s">
        <v>10</v>
      </c>
      <c r="R82" s="31" t="s">
        <v>16</v>
      </c>
      <c r="S82" s="31">
        <v>3</v>
      </c>
      <c r="T82" s="18">
        <v>5000</v>
      </c>
      <c r="U82" s="18">
        <f>SUM(T60:T82)</f>
        <v>302000</v>
      </c>
      <c r="V82" s="18">
        <v>3490</v>
      </c>
      <c r="W82" s="18">
        <f t="shared" si="5"/>
        <v>17450000</v>
      </c>
      <c r="X82" s="1" t="str">
        <f>R82</f>
        <v>Nafta Eco Sol 85</v>
      </c>
      <c r="Y82" s="32">
        <f>SUM(W60:W82)</f>
        <v>1063088000</v>
      </c>
    </row>
    <row r="83" spans="2:25">
      <c r="H83" s="32">
        <f>SUM(H7:H82)</f>
        <v>1157800</v>
      </c>
      <c r="I83" s="32"/>
      <c r="J83" s="32">
        <f>SUM(J7:J82)</f>
        <v>4165640500</v>
      </c>
      <c r="T83" s="32">
        <f>SUM(T7:T82)</f>
        <v>1157800</v>
      </c>
      <c r="U83" s="32">
        <f>SUM(U10:U82)</f>
        <v>1157800</v>
      </c>
      <c r="V83" s="32"/>
      <c r="W83" s="32">
        <f>SUM(W7:W82)</f>
        <v>4165640500</v>
      </c>
      <c r="X83" s="1"/>
      <c r="Y83" s="32">
        <f>SUM(Y10:Y82)</f>
        <v>4165640500</v>
      </c>
    </row>
    <row r="92" spans="2:25">
      <c r="C92" s="27" t="s">
        <v>1</v>
      </c>
      <c r="D92" s="27" t="s">
        <v>2</v>
      </c>
      <c r="E92" s="27" t="s">
        <v>3</v>
      </c>
      <c r="F92" s="27" t="s">
        <v>4</v>
      </c>
      <c r="G92" s="27" t="s">
        <v>5</v>
      </c>
      <c r="H92" s="27" t="s">
        <v>6</v>
      </c>
      <c r="I92" s="27" t="s">
        <v>7</v>
      </c>
      <c r="J92" s="27" t="s">
        <v>8</v>
      </c>
      <c r="K92" s="33" t="s">
        <v>510</v>
      </c>
      <c r="L92" s="33" t="s">
        <v>519</v>
      </c>
    </row>
    <row r="93" spans="2:25">
      <c r="C93" s="6">
        <v>42552</v>
      </c>
      <c r="D93" s="3" t="s">
        <v>116</v>
      </c>
      <c r="E93" s="3" t="s">
        <v>117</v>
      </c>
      <c r="F93" s="7" t="s">
        <v>10</v>
      </c>
      <c r="G93" s="30" t="s">
        <v>27</v>
      </c>
      <c r="H93" s="18">
        <v>15800</v>
      </c>
      <c r="I93" s="18">
        <v>3560</v>
      </c>
      <c r="J93" s="18">
        <f t="shared" ref="J93:J124" si="6">H93*I93</f>
        <v>56248000</v>
      </c>
      <c r="K93" s="1"/>
      <c r="L93" s="1"/>
    </row>
    <row r="94" spans="2:25">
      <c r="C94" s="6">
        <v>42552</v>
      </c>
      <c r="D94" s="3" t="s">
        <v>72</v>
      </c>
      <c r="E94" s="3" t="s">
        <v>73</v>
      </c>
      <c r="F94" s="7" t="s">
        <v>10</v>
      </c>
      <c r="G94" s="30" t="s">
        <v>16</v>
      </c>
      <c r="H94" s="18">
        <v>17900</v>
      </c>
      <c r="I94" s="18">
        <v>3530</v>
      </c>
      <c r="J94" s="18">
        <f t="shared" si="6"/>
        <v>63187000</v>
      </c>
      <c r="K94" s="1">
        <v>1</v>
      </c>
      <c r="L94" s="32">
        <f>J94+J93</f>
        <v>119435000</v>
      </c>
    </row>
    <row r="95" spans="2:25">
      <c r="C95" s="6">
        <v>42555</v>
      </c>
      <c r="D95" s="3" t="s">
        <v>124</v>
      </c>
      <c r="E95" s="3" t="s">
        <v>125</v>
      </c>
      <c r="F95" s="7" t="s">
        <v>10</v>
      </c>
      <c r="G95" s="30" t="s">
        <v>27</v>
      </c>
      <c r="H95" s="18">
        <v>20000</v>
      </c>
      <c r="I95" s="18">
        <v>3560</v>
      </c>
      <c r="J95" s="18">
        <f t="shared" si="6"/>
        <v>71200000</v>
      </c>
      <c r="K95" s="1"/>
      <c r="L95" s="1"/>
    </row>
    <row r="96" spans="2:25">
      <c r="C96" s="2">
        <v>42555</v>
      </c>
      <c r="D96" s="10" t="s">
        <v>126</v>
      </c>
      <c r="E96" s="10" t="s">
        <v>127</v>
      </c>
      <c r="F96" s="14" t="s">
        <v>10</v>
      </c>
      <c r="G96" s="34" t="s">
        <v>27</v>
      </c>
      <c r="H96" s="18">
        <v>15000</v>
      </c>
      <c r="I96" s="18">
        <v>3560</v>
      </c>
      <c r="J96" s="18">
        <f t="shared" si="6"/>
        <v>53400000</v>
      </c>
      <c r="K96" s="1"/>
      <c r="L96" s="1"/>
    </row>
    <row r="97" spans="3:12">
      <c r="C97" s="2">
        <v>42555</v>
      </c>
      <c r="D97" s="10" t="s">
        <v>128</v>
      </c>
      <c r="E97" s="10" t="s">
        <v>129</v>
      </c>
      <c r="F97" s="14" t="s">
        <v>10</v>
      </c>
      <c r="G97" s="34" t="s">
        <v>27</v>
      </c>
      <c r="H97" s="18">
        <v>5200</v>
      </c>
      <c r="I97" s="18">
        <v>3560</v>
      </c>
      <c r="J97" s="18">
        <f t="shared" si="6"/>
        <v>18512000</v>
      </c>
      <c r="K97" s="1"/>
      <c r="L97" s="1"/>
    </row>
    <row r="98" spans="3:12">
      <c r="C98" s="6">
        <v>42555</v>
      </c>
      <c r="D98" s="3" t="s">
        <v>81</v>
      </c>
      <c r="E98" s="3" t="s">
        <v>82</v>
      </c>
      <c r="F98" s="7" t="s">
        <v>10</v>
      </c>
      <c r="G98" s="30" t="s">
        <v>16</v>
      </c>
      <c r="H98" s="18">
        <v>10600</v>
      </c>
      <c r="I98" s="18">
        <v>3530</v>
      </c>
      <c r="J98" s="18">
        <f t="shared" si="6"/>
        <v>37418000</v>
      </c>
      <c r="K98" s="1"/>
      <c r="L98" s="1"/>
    </row>
    <row r="99" spans="3:12">
      <c r="C99" s="2">
        <v>42555</v>
      </c>
      <c r="D99" s="10" t="s">
        <v>130</v>
      </c>
      <c r="E99" s="10" t="s">
        <v>131</v>
      </c>
      <c r="F99" s="14" t="s">
        <v>10</v>
      </c>
      <c r="G99" s="34" t="s">
        <v>27</v>
      </c>
      <c r="H99" s="18">
        <v>10900</v>
      </c>
      <c r="I99" s="18">
        <v>3560</v>
      </c>
      <c r="J99" s="18">
        <f t="shared" si="6"/>
        <v>38804000</v>
      </c>
      <c r="K99" s="1"/>
      <c r="L99" s="1"/>
    </row>
    <row r="100" spans="3:12">
      <c r="C100" s="6">
        <v>42555</v>
      </c>
      <c r="D100" s="3" t="s">
        <v>83</v>
      </c>
      <c r="E100" s="3" t="s">
        <v>84</v>
      </c>
      <c r="F100" s="7" t="s">
        <v>10</v>
      </c>
      <c r="G100" s="30" t="s">
        <v>27</v>
      </c>
      <c r="H100" s="18">
        <v>5000</v>
      </c>
      <c r="I100" s="18">
        <v>3595</v>
      </c>
      <c r="J100" s="18">
        <f t="shared" si="6"/>
        <v>17975000</v>
      </c>
      <c r="K100" s="1"/>
      <c r="L100" s="1"/>
    </row>
    <row r="101" spans="3:12">
      <c r="C101" s="6">
        <v>42555</v>
      </c>
      <c r="D101" s="3" t="s">
        <v>83</v>
      </c>
      <c r="E101" s="3" t="s">
        <v>84</v>
      </c>
      <c r="F101" s="7" t="s">
        <v>10</v>
      </c>
      <c r="G101" s="30" t="s">
        <v>16</v>
      </c>
      <c r="H101" s="18">
        <v>17800</v>
      </c>
      <c r="I101" s="18">
        <v>3530</v>
      </c>
      <c r="J101" s="18">
        <f t="shared" si="6"/>
        <v>62834000</v>
      </c>
      <c r="K101" s="1"/>
      <c r="L101" s="1"/>
    </row>
    <row r="102" spans="3:12">
      <c r="C102" s="2">
        <v>42555</v>
      </c>
      <c r="D102" s="10" t="s">
        <v>132</v>
      </c>
      <c r="E102" s="10" t="s">
        <v>133</v>
      </c>
      <c r="F102" s="14" t="s">
        <v>10</v>
      </c>
      <c r="G102" s="34" t="s">
        <v>27</v>
      </c>
      <c r="H102" s="18">
        <v>10000</v>
      </c>
      <c r="I102" s="18">
        <v>3560</v>
      </c>
      <c r="J102" s="18">
        <f t="shared" si="6"/>
        <v>35600000</v>
      </c>
      <c r="K102" s="1"/>
      <c r="L102" s="1"/>
    </row>
    <row r="103" spans="3:12">
      <c r="C103" s="6">
        <v>42555</v>
      </c>
      <c r="D103" s="3" t="s">
        <v>85</v>
      </c>
      <c r="E103" s="3" t="s">
        <v>86</v>
      </c>
      <c r="F103" s="7" t="s">
        <v>10</v>
      </c>
      <c r="G103" s="30" t="s">
        <v>16</v>
      </c>
      <c r="H103" s="18">
        <v>20000</v>
      </c>
      <c r="I103" s="18">
        <v>3530</v>
      </c>
      <c r="J103" s="18">
        <f t="shared" si="6"/>
        <v>70600000</v>
      </c>
      <c r="K103" s="1"/>
      <c r="L103" s="1"/>
    </row>
    <row r="104" spans="3:12">
      <c r="C104" s="6">
        <v>42555</v>
      </c>
      <c r="D104" s="3" t="s">
        <v>85</v>
      </c>
      <c r="E104" s="3" t="s">
        <v>86</v>
      </c>
      <c r="F104" s="7" t="s">
        <v>10</v>
      </c>
      <c r="G104" s="30" t="s">
        <v>14</v>
      </c>
      <c r="H104" s="18">
        <v>5000</v>
      </c>
      <c r="I104" s="18">
        <v>4065</v>
      </c>
      <c r="J104" s="18">
        <f t="shared" si="6"/>
        <v>20325000</v>
      </c>
      <c r="K104" s="1">
        <v>4</v>
      </c>
      <c r="L104" s="32">
        <f>J104+J103+J102+J101+J100+J99+J98+J97+J95+J96</f>
        <v>426668000</v>
      </c>
    </row>
    <row r="105" spans="3:12">
      <c r="C105" s="2">
        <v>42557</v>
      </c>
      <c r="D105" s="3" t="s">
        <v>38</v>
      </c>
      <c r="E105" s="3" t="s">
        <v>39</v>
      </c>
      <c r="F105" s="4" t="s">
        <v>10</v>
      </c>
      <c r="G105" s="31" t="s">
        <v>27</v>
      </c>
      <c r="H105" s="18">
        <v>25000</v>
      </c>
      <c r="I105" s="18">
        <v>3595</v>
      </c>
      <c r="J105" s="18">
        <f t="shared" si="6"/>
        <v>89875000</v>
      </c>
      <c r="K105" s="1"/>
      <c r="L105" s="1"/>
    </row>
    <row r="106" spans="3:12">
      <c r="C106" s="2">
        <v>42557</v>
      </c>
      <c r="D106" s="3" t="s">
        <v>38</v>
      </c>
      <c r="E106" s="3" t="s">
        <v>39</v>
      </c>
      <c r="F106" s="4" t="s">
        <v>10</v>
      </c>
      <c r="G106" s="31" t="s">
        <v>16</v>
      </c>
      <c r="H106" s="18">
        <v>10000</v>
      </c>
      <c r="I106" s="18">
        <v>3530</v>
      </c>
      <c r="J106" s="18">
        <f t="shared" si="6"/>
        <v>35300000</v>
      </c>
      <c r="K106" s="1"/>
      <c r="L106" s="1"/>
    </row>
    <row r="107" spans="3:12">
      <c r="C107" s="2">
        <v>42557</v>
      </c>
      <c r="D107" s="1" t="s">
        <v>138</v>
      </c>
      <c r="E107" s="1" t="s">
        <v>139</v>
      </c>
      <c r="F107" s="1" t="s">
        <v>10</v>
      </c>
      <c r="G107" s="31" t="s">
        <v>27</v>
      </c>
      <c r="H107" s="18">
        <v>10000</v>
      </c>
      <c r="I107" s="18">
        <v>3560</v>
      </c>
      <c r="J107" s="18">
        <f t="shared" si="6"/>
        <v>35600000</v>
      </c>
      <c r="K107" s="1"/>
      <c r="L107" s="1"/>
    </row>
    <row r="108" spans="3:12">
      <c r="C108" s="6">
        <v>42557</v>
      </c>
      <c r="D108" s="3" t="s">
        <v>97</v>
      </c>
      <c r="E108" s="3" t="s">
        <v>98</v>
      </c>
      <c r="F108" s="7" t="s">
        <v>10</v>
      </c>
      <c r="G108" s="30" t="s">
        <v>16</v>
      </c>
      <c r="H108" s="18">
        <v>15000</v>
      </c>
      <c r="I108" s="18">
        <v>3530</v>
      </c>
      <c r="J108" s="18">
        <f t="shared" si="6"/>
        <v>52950000</v>
      </c>
      <c r="K108" s="1"/>
      <c r="L108" s="1"/>
    </row>
    <row r="109" spans="3:12">
      <c r="C109" s="2">
        <v>42557</v>
      </c>
      <c r="D109" s="1" t="s">
        <v>140</v>
      </c>
      <c r="E109" s="1" t="s">
        <v>141</v>
      </c>
      <c r="F109" s="1" t="s">
        <v>10</v>
      </c>
      <c r="G109" s="31" t="s">
        <v>27</v>
      </c>
      <c r="H109" s="18">
        <v>10800</v>
      </c>
      <c r="I109" s="18">
        <v>3560</v>
      </c>
      <c r="J109" s="18">
        <f t="shared" si="6"/>
        <v>38448000</v>
      </c>
      <c r="K109" s="1"/>
      <c r="L109" s="1"/>
    </row>
    <row r="110" spans="3:12">
      <c r="C110" s="2">
        <v>42557</v>
      </c>
      <c r="D110" s="1" t="s">
        <v>142</v>
      </c>
      <c r="E110" s="1" t="s">
        <v>143</v>
      </c>
      <c r="F110" s="1" t="s">
        <v>10</v>
      </c>
      <c r="G110" s="31" t="s">
        <v>27</v>
      </c>
      <c r="H110" s="18">
        <v>11000</v>
      </c>
      <c r="I110" s="18">
        <v>3560</v>
      </c>
      <c r="J110" s="18">
        <f t="shared" si="6"/>
        <v>39160000</v>
      </c>
      <c r="K110" s="1"/>
      <c r="L110" s="1"/>
    </row>
    <row r="111" spans="3:12">
      <c r="C111" s="6">
        <v>42557</v>
      </c>
      <c r="D111" s="3" t="s">
        <v>99</v>
      </c>
      <c r="E111" s="3" t="s">
        <v>100</v>
      </c>
      <c r="F111" s="7" t="s">
        <v>10</v>
      </c>
      <c r="G111" s="30" t="s">
        <v>27</v>
      </c>
      <c r="H111" s="18">
        <v>5800</v>
      </c>
      <c r="I111" s="18">
        <v>3595</v>
      </c>
      <c r="J111" s="18">
        <f t="shared" si="6"/>
        <v>20851000</v>
      </c>
      <c r="K111" s="1"/>
      <c r="L111" s="1"/>
    </row>
    <row r="112" spans="3:12">
      <c r="C112" s="6">
        <v>42557</v>
      </c>
      <c r="D112" s="3" t="s">
        <v>99</v>
      </c>
      <c r="E112" s="3" t="s">
        <v>100</v>
      </c>
      <c r="F112" s="7" t="s">
        <v>10</v>
      </c>
      <c r="G112" s="30" t="s">
        <v>16</v>
      </c>
      <c r="H112" s="18">
        <v>11900</v>
      </c>
      <c r="I112" s="18">
        <v>3530</v>
      </c>
      <c r="J112" s="18">
        <f t="shared" si="6"/>
        <v>42007000</v>
      </c>
      <c r="K112" s="1"/>
      <c r="L112" s="1"/>
    </row>
    <row r="113" spans="3:12">
      <c r="C113" s="6">
        <v>42557</v>
      </c>
      <c r="D113" s="3" t="s">
        <v>99</v>
      </c>
      <c r="E113" s="3" t="s">
        <v>100</v>
      </c>
      <c r="F113" s="7" t="s">
        <v>10</v>
      </c>
      <c r="G113" s="34" t="s">
        <v>14</v>
      </c>
      <c r="H113" s="19">
        <v>5000</v>
      </c>
      <c r="I113" s="19">
        <v>4085</v>
      </c>
      <c r="J113" s="19">
        <f t="shared" si="6"/>
        <v>20425000</v>
      </c>
      <c r="K113" s="1">
        <v>6</v>
      </c>
      <c r="L113" s="32">
        <f>J113+J112+J111+J110+J109+J108+J107+J106+J105</f>
        <v>374616000</v>
      </c>
    </row>
    <row r="114" spans="3:12">
      <c r="C114" s="2">
        <v>42559</v>
      </c>
      <c r="D114" s="1" t="s">
        <v>148</v>
      </c>
      <c r="E114" s="1" t="s">
        <v>149</v>
      </c>
      <c r="F114" s="1" t="s">
        <v>10</v>
      </c>
      <c r="G114" s="31" t="s">
        <v>27</v>
      </c>
      <c r="H114" s="18">
        <v>30000</v>
      </c>
      <c r="I114" s="18">
        <v>3560</v>
      </c>
      <c r="J114" s="18">
        <f t="shared" si="6"/>
        <v>106800000</v>
      </c>
      <c r="K114" s="1"/>
      <c r="L114" s="1"/>
    </row>
    <row r="115" spans="3:12">
      <c r="C115" s="6">
        <v>42559</v>
      </c>
      <c r="D115" s="3" t="s">
        <v>105</v>
      </c>
      <c r="E115" s="3" t="s">
        <v>106</v>
      </c>
      <c r="F115" s="7" t="s">
        <v>10</v>
      </c>
      <c r="G115" s="30" t="s">
        <v>16</v>
      </c>
      <c r="H115" s="18">
        <v>5000</v>
      </c>
      <c r="I115" s="18">
        <v>3530</v>
      </c>
      <c r="J115" s="18">
        <f t="shared" si="6"/>
        <v>17650000</v>
      </c>
      <c r="K115" s="1"/>
      <c r="L115" s="1"/>
    </row>
    <row r="116" spans="3:12">
      <c r="C116" s="6">
        <v>42559</v>
      </c>
      <c r="D116" s="3" t="s">
        <v>109</v>
      </c>
      <c r="E116" s="3" t="s">
        <v>110</v>
      </c>
      <c r="F116" s="7" t="s">
        <v>10</v>
      </c>
      <c r="G116" s="30" t="s">
        <v>14</v>
      </c>
      <c r="H116" s="18">
        <v>15800</v>
      </c>
      <c r="I116" s="18">
        <v>4085</v>
      </c>
      <c r="J116" s="18">
        <f t="shared" si="6"/>
        <v>64543000</v>
      </c>
      <c r="K116" s="1"/>
      <c r="L116" s="1"/>
    </row>
    <row r="117" spans="3:12">
      <c r="C117" s="6">
        <v>42559</v>
      </c>
      <c r="D117" s="3" t="s">
        <v>111</v>
      </c>
      <c r="E117" s="3" t="s">
        <v>112</v>
      </c>
      <c r="F117" s="7" t="s">
        <v>10</v>
      </c>
      <c r="G117" s="30" t="s">
        <v>16</v>
      </c>
      <c r="H117" s="18">
        <v>15800</v>
      </c>
      <c r="I117" s="18">
        <v>3530</v>
      </c>
      <c r="J117" s="18">
        <f t="shared" si="6"/>
        <v>55774000</v>
      </c>
      <c r="K117" s="1"/>
      <c r="L117" s="1"/>
    </row>
    <row r="118" spans="3:12">
      <c r="C118" s="2">
        <v>42559</v>
      </c>
      <c r="D118" s="1" t="s">
        <v>150</v>
      </c>
      <c r="E118" s="1" t="s">
        <v>151</v>
      </c>
      <c r="F118" s="1" t="s">
        <v>10</v>
      </c>
      <c r="G118" s="31" t="s">
        <v>27</v>
      </c>
      <c r="H118" s="18">
        <v>17900</v>
      </c>
      <c r="I118" s="18">
        <v>3560</v>
      </c>
      <c r="J118" s="18">
        <f t="shared" si="6"/>
        <v>63724000</v>
      </c>
      <c r="K118" s="1"/>
      <c r="L118" s="1"/>
    </row>
    <row r="119" spans="3:12">
      <c r="C119" s="2">
        <v>42559</v>
      </c>
      <c r="D119" s="1" t="s">
        <v>152</v>
      </c>
      <c r="E119" s="1" t="s">
        <v>153</v>
      </c>
      <c r="F119" s="1" t="s">
        <v>10</v>
      </c>
      <c r="G119" s="31" t="s">
        <v>27</v>
      </c>
      <c r="H119" s="18">
        <v>30000</v>
      </c>
      <c r="I119" s="18">
        <v>3560</v>
      </c>
      <c r="J119" s="18">
        <f t="shared" si="6"/>
        <v>106800000</v>
      </c>
      <c r="K119" s="1">
        <v>8</v>
      </c>
      <c r="L119" s="32">
        <f>J119+J118+J117+J116+J115+J114</f>
        <v>415291000</v>
      </c>
    </row>
    <row r="120" spans="3:12">
      <c r="C120" s="2">
        <v>42562</v>
      </c>
      <c r="D120" s="1" t="s">
        <v>246</v>
      </c>
      <c r="E120" s="1" t="s">
        <v>247</v>
      </c>
      <c r="F120" s="1" t="s">
        <v>10</v>
      </c>
      <c r="G120" s="31" t="s">
        <v>27</v>
      </c>
      <c r="H120" s="18">
        <v>10000</v>
      </c>
      <c r="I120" s="18">
        <v>3560</v>
      </c>
      <c r="J120" s="18">
        <f t="shared" si="6"/>
        <v>35600000</v>
      </c>
      <c r="K120" s="1"/>
      <c r="L120" s="1"/>
    </row>
    <row r="121" spans="3:12">
      <c r="C121" s="2">
        <v>42562</v>
      </c>
      <c r="D121" s="1" t="s">
        <v>248</v>
      </c>
      <c r="E121" s="1" t="s">
        <v>249</v>
      </c>
      <c r="F121" s="1" t="s">
        <v>10</v>
      </c>
      <c r="G121" s="31" t="s">
        <v>27</v>
      </c>
      <c r="H121" s="18">
        <v>20000</v>
      </c>
      <c r="I121" s="18">
        <v>3560</v>
      </c>
      <c r="J121" s="18">
        <f t="shared" si="6"/>
        <v>71200000</v>
      </c>
      <c r="K121" s="1"/>
      <c r="L121" s="1"/>
    </row>
    <row r="122" spans="3:12">
      <c r="C122" s="2">
        <v>42562</v>
      </c>
      <c r="D122" s="1" t="s">
        <v>197</v>
      </c>
      <c r="E122" s="1" t="s">
        <v>198</v>
      </c>
      <c r="F122" s="1" t="s">
        <v>10</v>
      </c>
      <c r="G122" s="31" t="s">
        <v>16</v>
      </c>
      <c r="H122" s="18">
        <v>15000</v>
      </c>
      <c r="I122" s="18">
        <v>3530</v>
      </c>
      <c r="J122" s="18">
        <f t="shared" si="6"/>
        <v>52950000</v>
      </c>
      <c r="K122" s="1"/>
      <c r="L122" s="1"/>
    </row>
    <row r="123" spans="3:12">
      <c r="C123" s="2">
        <v>42562</v>
      </c>
      <c r="D123" s="1" t="s">
        <v>250</v>
      </c>
      <c r="E123" s="1" t="s">
        <v>251</v>
      </c>
      <c r="F123" s="1" t="s">
        <v>10</v>
      </c>
      <c r="G123" s="31" t="s">
        <v>27</v>
      </c>
      <c r="H123" s="18">
        <v>5000</v>
      </c>
      <c r="I123" s="18">
        <v>3560</v>
      </c>
      <c r="J123" s="18">
        <f t="shared" si="6"/>
        <v>17800000</v>
      </c>
      <c r="K123" s="1"/>
      <c r="L123" s="1"/>
    </row>
    <row r="124" spans="3:12">
      <c r="C124" s="2">
        <v>42562</v>
      </c>
      <c r="D124" s="1" t="s">
        <v>199</v>
      </c>
      <c r="E124" s="1" t="s">
        <v>200</v>
      </c>
      <c r="F124" s="1" t="s">
        <v>10</v>
      </c>
      <c r="G124" s="31" t="s">
        <v>16</v>
      </c>
      <c r="H124" s="18">
        <v>5000</v>
      </c>
      <c r="I124" s="18">
        <v>3530</v>
      </c>
      <c r="J124" s="18">
        <f t="shared" si="6"/>
        <v>17650000</v>
      </c>
      <c r="K124" s="1"/>
      <c r="L124" s="1"/>
    </row>
    <row r="125" spans="3:12">
      <c r="C125" s="2">
        <v>42562</v>
      </c>
      <c r="D125" s="1" t="s">
        <v>252</v>
      </c>
      <c r="E125" s="1" t="s">
        <v>253</v>
      </c>
      <c r="F125" s="1" t="s">
        <v>10</v>
      </c>
      <c r="G125" s="31" t="s">
        <v>27</v>
      </c>
      <c r="H125" s="18">
        <v>17900</v>
      </c>
      <c r="I125" s="18">
        <v>3560</v>
      </c>
      <c r="J125" s="18">
        <f t="shared" ref="J125:J156" si="7">H125*I125</f>
        <v>63724000</v>
      </c>
      <c r="K125" s="1"/>
      <c r="L125" s="1"/>
    </row>
    <row r="126" spans="3:12">
      <c r="C126" s="2">
        <v>42562</v>
      </c>
      <c r="D126" s="1" t="s">
        <v>201</v>
      </c>
      <c r="E126" s="1" t="s">
        <v>202</v>
      </c>
      <c r="F126" s="1" t="s">
        <v>10</v>
      </c>
      <c r="G126" s="31" t="s">
        <v>16</v>
      </c>
      <c r="H126" s="18">
        <v>5800</v>
      </c>
      <c r="I126" s="18">
        <v>3530</v>
      </c>
      <c r="J126" s="18">
        <f t="shared" si="7"/>
        <v>20474000</v>
      </c>
      <c r="K126" s="1"/>
      <c r="L126" s="1"/>
    </row>
    <row r="127" spans="3:12">
      <c r="C127" s="2">
        <v>42562</v>
      </c>
      <c r="D127" s="1" t="s">
        <v>254</v>
      </c>
      <c r="E127" s="1" t="s">
        <v>255</v>
      </c>
      <c r="F127" s="1" t="s">
        <v>10</v>
      </c>
      <c r="G127" s="31" t="s">
        <v>27</v>
      </c>
      <c r="H127" s="18">
        <v>15000</v>
      </c>
      <c r="I127" s="18">
        <v>3560</v>
      </c>
      <c r="J127" s="18">
        <f t="shared" si="7"/>
        <v>53400000</v>
      </c>
      <c r="K127" s="1">
        <v>11</v>
      </c>
      <c r="L127" s="32">
        <f>J127+J126+J125+J124+J123+J122+J121+J120</f>
        <v>332798000</v>
      </c>
    </row>
    <row r="128" spans="3:12">
      <c r="C128" s="2">
        <v>42564</v>
      </c>
      <c r="D128" s="1" t="s">
        <v>213</v>
      </c>
      <c r="E128" s="1" t="s">
        <v>214</v>
      </c>
      <c r="F128" s="1" t="s">
        <v>10</v>
      </c>
      <c r="G128" s="31" t="s">
        <v>16</v>
      </c>
      <c r="H128" s="18">
        <v>35000</v>
      </c>
      <c r="I128" s="18">
        <v>3530</v>
      </c>
      <c r="J128" s="18">
        <f t="shared" si="7"/>
        <v>123550000</v>
      </c>
      <c r="K128" s="1"/>
      <c r="L128" s="1"/>
    </row>
    <row r="129" spans="3:12">
      <c r="C129" s="2">
        <v>42564</v>
      </c>
      <c r="D129" s="1" t="s">
        <v>262</v>
      </c>
      <c r="E129" s="1" t="s">
        <v>263</v>
      </c>
      <c r="F129" s="1" t="s">
        <v>10</v>
      </c>
      <c r="G129" s="31" t="s">
        <v>27</v>
      </c>
      <c r="H129" s="18">
        <v>10000</v>
      </c>
      <c r="I129" s="18">
        <v>3560</v>
      </c>
      <c r="J129" s="18">
        <f t="shared" si="7"/>
        <v>35600000</v>
      </c>
      <c r="K129" s="1"/>
      <c r="L129" s="1"/>
    </row>
    <row r="130" spans="3:12">
      <c r="C130" s="2">
        <v>42564</v>
      </c>
      <c r="D130" s="1" t="s">
        <v>264</v>
      </c>
      <c r="E130" s="1" t="s">
        <v>265</v>
      </c>
      <c r="F130" s="1" t="s">
        <v>10</v>
      </c>
      <c r="G130" s="31" t="s">
        <v>27</v>
      </c>
      <c r="H130" s="18">
        <v>5800</v>
      </c>
      <c r="I130" s="18">
        <v>3560</v>
      </c>
      <c r="J130" s="18">
        <f t="shared" si="7"/>
        <v>20648000</v>
      </c>
      <c r="K130" s="1"/>
      <c r="L130" s="1"/>
    </row>
    <row r="131" spans="3:12">
      <c r="C131" s="2">
        <v>42564</v>
      </c>
      <c r="D131" s="1" t="s">
        <v>266</v>
      </c>
      <c r="E131" s="1" t="s">
        <v>267</v>
      </c>
      <c r="F131" s="1" t="s">
        <v>10</v>
      </c>
      <c r="G131" s="31" t="s">
        <v>27</v>
      </c>
      <c r="H131" s="18">
        <v>15800</v>
      </c>
      <c r="I131" s="18">
        <v>3560</v>
      </c>
      <c r="J131" s="18">
        <f t="shared" si="7"/>
        <v>56248000</v>
      </c>
      <c r="K131" s="1"/>
      <c r="L131" s="1"/>
    </row>
    <row r="132" spans="3:12">
      <c r="C132" s="2">
        <v>42564</v>
      </c>
      <c r="D132" s="1" t="s">
        <v>217</v>
      </c>
      <c r="E132" s="1" t="s">
        <v>218</v>
      </c>
      <c r="F132" s="1" t="s">
        <v>10</v>
      </c>
      <c r="G132" s="31" t="s">
        <v>16</v>
      </c>
      <c r="H132" s="18">
        <v>17900</v>
      </c>
      <c r="I132" s="18">
        <v>3530</v>
      </c>
      <c r="J132" s="18">
        <f t="shared" si="7"/>
        <v>63187000</v>
      </c>
      <c r="K132" s="1">
        <v>13</v>
      </c>
      <c r="L132" s="32">
        <f>J132+J131+J130+J129+J128</f>
        <v>299233000</v>
      </c>
    </row>
    <row r="133" spans="3:12">
      <c r="C133" s="2">
        <v>42566</v>
      </c>
      <c r="D133" s="1" t="s">
        <v>273</v>
      </c>
      <c r="E133" s="1" t="s">
        <v>274</v>
      </c>
      <c r="F133" s="1" t="s">
        <v>10</v>
      </c>
      <c r="G133" s="31" t="s">
        <v>27</v>
      </c>
      <c r="H133" s="18">
        <v>28700</v>
      </c>
      <c r="I133" s="18">
        <v>3635</v>
      </c>
      <c r="J133" s="18">
        <f t="shared" si="7"/>
        <v>104324500</v>
      </c>
      <c r="K133" s="1"/>
      <c r="L133" s="1"/>
    </row>
    <row r="134" spans="3:12">
      <c r="C134" s="2">
        <v>42566</v>
      </c>
      <c r="D134" s="1" t="s">
        <v>224</v>
      </c>
      <c r="E134" s="1" t="s">
        <v>225</v>
      </c>
      <c r="F134" s="1" t="s">
        <v>10</v>
      </c>
      <c r="G134" s="31" t="s">
        <v>16</v>
      </c>
      <c r="H134" s="18">
        <v>5000</v>
      </c>
      <c r="I134" s="18">
        <v>3590</v>
      </c>
      <c r="J134" s="18">
        <f t="shared" si="7"/>
        <v>17950000</v>
      </c>
      <c r="K134" s="1"/>
      <c r="L134" s="1"/>
    </row>
    <row r="135" spans="3:12">
      <c r="C135" s="2">
        <v>42566</v>
      </c>
      <c r="D135" s="1" t="s">
        <v>275</v>
      </c>
      <c r="E135" s="1" t="s">
        <v>276</v>
      </c>
      <c r="F135" s="1" t="s">
        <v>10</v>
      </c>
      <c r="G135" s="31" t="s">
        <v>27</v>
      </c>
      <c r="H135" s="18">
        <v>15000</v>
      </c>
      <c r="I135" s="18">
        <v>3635</v>
      </c>
      <c r="J135" s="18">
        <f t="shared" si="7"/>
        <v>54525000</v>
      </c>
      <c r="K135" s="1"/>
      <c r="L135" s="1"/>
    </row>
    <row r="136" spans="3:12">
      <c r="C136" s="2">
        <v>42566</v>
      </c>
      <c r="D136" s="1" t="s">
        <v>226</v>
      </c>
      <c r="E136" s="1" t="s">
        <v>227</v>
      </c>
      <c r="F136" s="1" t="s">
        <v>10</v>
      </c>
      <c r="G136" s="31" t="s">
        <v>27</v>
      </c>
      <c r="H136" s="18">
        <v>15000</v>
      </c>
      <c r="I136" s="18">
        <v>3695</v>
      </c>
      <c r="J136" s="18">
        <f t="shared" si="7"/>
        <v>55425000</v>
      </c>
      <c r="K136" s="1"/>
      <c r="L136" s="1"/>
    </row>
    <row r="137" spans="3:12">
      <c r="C137" s="2">
        <v>42566</v>
      </c>
      <c r="D137" s="1" t="s">
        <v>226</v>
      </c>
      <c r="E137" s="1" t="s">
        <v>227</v>
      </c>
      <c r="F137" s="1" t="s">
        <v>10</v>
      </c>
      <c r="G137" s="31" t="s">
        <v>16</v>
      </c>
      <c r="H137" s="18">
        <v>5000</v>
      </c>
      <c r="I137" s="18">
        <v>3590</v>
      </c>
      <c r="J137" s="18">
        <f t="shared" si="7"/>
        <v>17950000</v>
      </c>
      <c r="K137" s="1">
        <v>15</v>
      </c>
      <c r="L137" s="32">
        <f>J137+J136+J135+J134+J133</f>
        <v>250174500</v>
      </c>
    </row>
    <row r="138" spans="3:12">
      <c r="C138" s="2">
        <v>42569</v>
      </c>
      <c r="D138" s="1" t="s">
        <v>347</v>
      </c>
      <c r="E138" s="1" t="s">
        <v>348</v>
      </c>
      <c r="F138" s="1" t="s">
        <v>10</v>
      </c>
      <c r="G138" s="31" t="s">
        <v>27</v>
      </c>
      <c r="H138" s="18">
        <v>30000</v>
      </c>
      <c r="I138" s="18">
        <v>3635</v>
      </c>
      <c r="J138" s="18">
        <f t="shared" si="7"/>
        <v>109050000</v>
      </c>
      <c r="K138" s="1"/>
      <c r="L138" s="1"/>
    </row>
    <row r="139" spans="3:12">
      <c r="C139" s="22">
        <v>42569</v>
      </c>
      <c r="D139" s="23" t="s">
        <v>288</v>
      </c>
      <c r="E139" s="23" t="s">
        <v>289</v>
      </c>
      <c r="F139" s="23" t="s">
        <v>10</v>
      </c>
      <c r="G139" s="35" t="s">
        <v>14</v>
      </c>
      <c r="H139" s="24">
        <v>5000</v>
      </c>
      <c r="I139" s="24">
        <v>4010</v>
      </c>
      <c r="J139" s="24">
        <f t="shared" si="7"/>
        <v>20050000</v>
      </c>
      <c r="K139" s="1"/>
      <c r="L139" s="1"/>
    </row>
    <row r="140" spans="3:12">
      <c r="C140" s="2">
        <v>42569</v>
      </c>
      <c r="D140" s="1" t="s">
        <v>349</v>
      </c>
      <c r="E140" s="1" t="s">
        <v>350</v>
      </c>
      <c r="F140" s="1" t="s">
        <v>10</v>
      </c>
      <c r="G140" s="31" t="s">
        <v>27</v>
      </c>
      <c r="H140" s="18">
        <v>30000</v>
      </c>
      <c r="I140" s="18">
        <v>3635</v>
      </c>
      <c r="J140" s="18">
        <f t="shared" si="7"/>
        <v>109050000</v>
      </c>
      <c r="K140" s="1">
        <v>18</v>
      </c>
      <c r="L140" s="32">
        <f>J140+J139+J138</f>
        <v>238150000</v>
      </c>
    </row>
    <row r="141" spans="3:12">
      <c r="C141" s="2">
        <v>42570</v>
      </c>
      <c r="D141" s="1" t="s">
        <v>353</v>
      </c>
      <c r="E141" s="1" t="s">
        <v>354</v>
      </c>
      <c r="F141" s="1" t="s">
        <v>10</v>
      </c>
      <c r="G141" s="31" t="s">
        <v>27</v>
      </c>
      <c r="H141" s="18">
        <v>10800</v>
      </c>
      <c r="I141" s="18">
        <v>3635</v>
      </c>
      <c r="J141" s="18">
        <f t="shared" si="7"/>
        <v>39258000</v>
      </c>
      <c r="K141" s="1"/>
      <c r="L141" s="1"/>
    </row>
    <row r="142" spans="3:12">
      <c r="C142" s="2">
        <v>42570</v>
      </c>
      <c r="D142" s="1" t="s">
        <v>355</v>
      </c>
      <c r="E142" s="1" t="s">
        <v>356</v>
      </c>
      <c r="F142" s="1" t="s">
        <v>10</v>
      </c>
      <c r="G142" s="31" t="s">
        <v>27</v>
      </c>
      <c r="H142" s="18">
        <v>5000</v>
      </c>
      <c r="I142" s="18">
        <v>3635</v>
      </c>
      <c r="J142" s="18">
        <f t="shared" si="7"/>
        <v>18175000</v>
      </c>
      <c r="K142" s="1"/>
      <c r="L142" s="1"/>
    </row>
    <row r="143" spans="3:12">
      <c r="C143" s="2">
        <v>42570</v>
      </c>
      <c r="D143" s="1" t="s">
        <v>357</v>
      </c>
      <c r="E143" s="1" t="s">
        <v>358</v>
      </c>
      <c r="F143" s="1" t="s">
        <v>10</v>
      </c>
      <c r="G143" s="31" t="s">
        <v>27</v>
      </c>
      <c r="H143" s="18">
        <v>21700</v>
      </c>
      <c r="I143" s="18">
        <v>3635</v>
      </c>
      <c r="J143" s="18">
        <f t="shared" si="7"/>
        <v>78879500</v>
      </c>
      <c r="K143" s="1">
        <v>19</v>
      </c>
      <c r="L143" s="32">
        <f>J143+J142+J141</f>
        <v>136312500</v>
      </c>
    </row>
    <row r="144" spans="3:12">
      <c r="C144" s="2">
        <v>42571</v>
      </c>
      <c r="D144" s="1" t="s">
        <v>361</v>
      </c>
      <c r="E144" s="1" t="s">
        <v>362</v>
      </c>
      <c r="F144" s="1" t="s">
        <v>10</v>
      </c>
      <c r="G144" s="31" t="s">
        <v>27</v>
      </c>
      <c r="H144" s="18">
        <v>33700</v>
      </c>
      <c r="I144" s="18">
        <v>3635</v>
      </c>
      <c r="J144" s="18">
        <f t="shared" si="7"/>
        <v>122499500</v>
      </c>
      <c r="K144" s="1">
        <v>20</v>
      </c>
      <c r="L144" s="32">
        <f>J144</f>
        <v>122499500</v>
      </c>
    </row>
    <row r="145" spans="3:12">
      <c r="C145" s="2">
        <v>42572</v>
      </c>
      <c r="D145" s="1" t="s">
        <v>365</v>
      </c>
      <c r="E145" s="1" t="s">
        <v>366</v>
      </c>
      <c r="F145" s="1" t="s">
        <v>10</v>
      </c>
      <c r="G145" s="31" t="s">
        <v>27</v>
      </c>
      <c r="H145" s="18">
        <v>15000</v>
      </c>
      <c r="I145" s="18">
        <v>3635</v>
      </c>
      <c r="J145" s="18">
        <f t="shared" si="7"/>
        <v>54525000</v>
      </c>
      <c r="K145" s="1"/>
      <c r="L145" s="1"/>
    </row>
    <row r="146" spans="3:12">
      <c r="C146" s="2">
        <v>42572</v>
      </c>
      <c r="D146" s="1" t="s">
        <v>367</v>
      </c>
      <c r="E146" s="1" t="s">
        <v>368</v>
      </c>
      <c r="F146" s="1" t="s">
        <v>10</v>
      </c>
      <c r="G146" s="31" t="s">
        <v>27</v>
      </c>
      <c r="H146" s="18">
        <v>15000</v>
      </c>
      <c r="I146" s="18">
        <v>3635</v>
      </c>
      <c r="J146" s="18">
        <f t="shared" si="7"/>
        <v>54525000</v>
      </c>
      <c r="K146" s="1"/>
      <c r="L146" s="1"/>
    </row>
    <row r="147" spans="3:12">
      <c r="C147" s="2">
        <v>42572</v>
      </c>
      <c r="D147" s="1" t="s">
        <v>371</v>
      </c>
      <c r="E147" s="1" t="s">
        <v>372</v>
      </c>
      <c r="F147" s="1" t="s">
        <v>10</v>
      </c>
      <c r="G147" s="31" t="s">
        <v>27</v>
      </c>
      <c r="H147" s="18">
        <v>5000</v>
      </c>
      <c r="I147" s="18">
        <v>3635</v>
      </c>
      <c r="J147" s="18">
        <f t="shared" si="7"/>
        <v>18175000</v>
      </c>
      <c r="K147" s="1">
        <v>21</v>
      </c>
      <c r="L147" s="32">
        <f>J147+J146+J145</f>
        <v>127225000</v>
      </c>
    </row>
    <row r="148" spans="3:12">
      <c r="C148" s="2">
        <v>42573</v>
      </c>
      <c r="D148" s="1" t="s">
        <v>328</v>
      </c>
      <c r="E148" s="1" t="s">
        <v>329</v>
      </c>
      <c r="F148" s="1" t="s">
        <v>10</v>
      </c>
      <c r="G148" s="31" t="s">
        <v>16</v>
      </c>
      <c r="H148" s="18">
        <v>20000</v>
      </c>
      <c r="I148" s="18">
        <v>3490</v>
      </c>
      <c r="J148" s="18">
        <f t="shared" si="7"/>
        <v>69800000</v>
      </c>
      <c r="K148" s="1"/>
      <c r="L148" s="1"/>
    </row>
    <row r="149" spans="3:12">
      <c r="C149" s="2">
        <v>42573</v>
      </c>
      <c r="D149" s="1" t="s">
        <v>330</v>
      </c>
      <c r="E149" s="1" t="s">
        <v>331</v>
      </c>
      <c r="F149" s="1" t="s">
        <v>10</v>
      </c>
      <c r="G149" s="31" t="s">
        <v>16</v>
      </c>
      <c r="H149" s="18">
        <v>15000</v>
      </c>
      <c r="I149" s="18">
        <v>3490</v>
      </c>
      <c r="J149" s="18">
        <f t="shared" si="7"/>
        <v>52350000</v>
      </c>
      <c r="K149" s="1">
        <v>22</v>
      </c>
      <c r="L149" s="32">
        <f>J149+J148</f>
        <v>122150000</v>
      </c>
    </row>
    <row r="150" spans="3:12">
      <c r="C150" s="2">
        <v>42576</v>
      </c>
      <c r="D150" s="1" t="s">
        <v>467</v>
      </c>
      <c r="E150" s="1" t="s">
        <v>468</v>
      </c>
      <c r="F150" s="1" t="s">
        <v>10</v>
      </c>
      <c r="G150" s="31" t="s">
        <v>27</v>
      </c>
      <c r="H150" s="18">
        <v>33700</v>
      </c>
      <c r="I150" s="18">
        <v>3635</v>
      </c>
      <c r="J150" s="18">
        <f t="shared" si="7"/>
        <v>122499500</v>
      </c>
      <c r="K150" s="1"/>
      <c r="L150" s="1"/>
    </row>
    <row r="151" spans="3:12">
      <c r="C151" s="2">
        <v>42576</v>
      </c>
      <c r="D151" s="1" t="s">
        <v>386</v>
      </c>
      <c r="E151" s="1" t="s">
        <v>387</v>
      </c>
      <c r="F151" s="1" t="s">
        <v>10</v>
      </c>
      <c r="G151" s="31" t="s">
        <v>27</v>
      </c>
      <c r="H151" s="18">
        <v>5400</v>
      </c>
      <c r="I151" s="18">
        <v>3695</v>
      </c>
      <c r="J151" s="18">
        <f t="shared" si="7"/>
        <v>19953000</v>
      </c>
      <c r="K151" s="1"/>
      <c r="L151" s="1"/>
    </row>
    <row r="152" spans="3:12">
      <c r="C152" s="2">
        <v>42576</v>
      </c>
      <c r="D152" s="1" t="s">
        <v>386</v>
      </c>
      <c r="E152" s="1" t="s">
        <v>387</v>
      </c>
      <c r="F152" s="1" t="s">
        <v>10</v>
      </c>
      <c r="G152" s="31" t="s">
        <v>16</v>
      </c>
      <c r="H152" s="18">
        <v>10400</v>
      </c>
      <c r="I152" s="18">
        <v>3490</v>
      </c>
      <c r="J152" s="18">
        <f t="shared" si="7"/>
        <v>36296000</v>
      </c>
      <c r="K152" s="1"/>
      <c r="L152" s="1"/>
    </row>
    <row r="153" spans="3:12">
      <c r="C153" s="2">
        <v>42576</v>
      </c>
      <c r="D153" s="1" t="s">
        <v>473</v>
      </c>
      <c r="E153" s="1" t="s">
        <v>474</v>
      </c>
      <c r="F153" s="1" t="s">
        <v>10</v>
      </c>
      <c r="G153" s="31" t="s">
        <v>27</v>
      </c>
      <c r="H153" s="18">
        <v>9300</v>
      </c>
      <c r="I153" s="18">
        <v>3635</v>
      </c>
      <c r="J153" s="18">
        <f t="shared" si="7"/>
        <v>33805500</v>
      </c>
      <c r="K153" s="1"/>
      <c r="L153" s="1"/>
    </row>
    <row r="154" spans="3:12">
      <c r="C154" s="2">
        <v>42576</v>
      </c>
      <c r="D154" s="1" t="s">
        <v>475</v>
      </c>
      <c r="E154" s="1" t="s">
        <v>476</v>
      </c>
      <c r="F154" s="1" t="s">
        <v>10</v>
      </c>
      <c r="G154" s="31" t="s">
        <v>27</v>
      </c>
      <c r="H154" s="18">
        <v>15500</v>
      </c>
      <c r="I154" s="18">
        <v>3635</v>
      </c>
      <c r="J154" s="18">
        <f t="shared" si="7"/>
        <v>56342500</v>
      </c>
      <c r="K154" s="1">
        <v>25</v>
      </c>
      <c r="L154" s="32">
        <f>J154+J153+J152+J151+J150</f>
        <v>268896500</v>
      </c>
    </row>
    <row r="155" spans="3:12">
      <c r="C155" s="2">
        <v>42577</v>
      </c>
      <c r="D155" s="1" t="s">
        <v>507</v>
      </c>
      <c r="E155" s="1" t="s">
        <v>478</v>
      </c>
      <c r="F155" s="1" t="s">
        <v>10</v>
      </c>
      <c r="G155" s="31" t="s">
        <v>27</v>
      </c>
      <c r="H155" s="18">
        <v>10000</v>
      </c>
      <c r="I155" s="18">
        <v>3635</v>
      </c>
      <c r="J155" s="18">
        <f t="shared" si="7"/>
        <v>36350000</v>
      </c>
      <c r="K155" s="1"/>
      <c r="L155" s="1"/>
    </row>
    <row r="156" spans="3:12">
      <c r="C156" s="2">
        <v>42577</v>
      </c>
      <c r="D156" s="1" t="s">
        <v>508</v>
      </c>
      <c r="E156" s="1" t="s">
        <v>480</v>
      </c>
      <c r="F156" s="1" t="s">
        <v>10</v>
      </c>
      <c r="G156" s="31" t="s">
        <v>27</v>
      </c>
      <c r="H156" s="18">
        <v>20000</v>
      </c>
      <c r="I156" s="18">
        <v>3635</v>
      </c>
      <c r="J156" s="18">
        <f t="shared" si="7"/>
        <v>72700000</v>
      </c>
      <c r="K156" s="1">
        <v>26</v>
      </c>
      <c r="L156" s="32">
        <f>J156+J155</f>
        <v>109050000</v>
      </c>
    </row>
    <row r="157" spans="3:12">
      <c r="C157" s="2">
        <v>42578</v>
      </c>
      <c r="D157" s="1" t="s">
        <v>483</v>
      </c>
      <c r="E157" s="1" t="s">
        <v>484</v>
      </c>
      <c r="F157" s="1" t="s">
        <v>10</v>
      </c>
      <c r="G157" s="31" t="s">
        <v>27</v>
      </c>
      <c r="H157" s="18">
        <v>15800</v>
      </c>
      <c r="I157" s="18">
        <v>3635</v>
      </c>
      <c r="J157" s="18">
        <f t="shared" ref="J157:J168" si="8">H157*I157</f>
        <v>57433000</v>
      </c>
      <c r="K157" s="1"/>
      <c r="L157" s="1"/>
    </row>
    <row r="158" spans="3:12">
      <c r="C158" s="2">
        <v>42578</v>
      </c>
      <c r="D158" s="1" t="s">
        <v>486</v>
      </c>
      <c r="E158" s="1" t="s">
        <v>485</v>
      </c>
      <c r="F158" s="1" t="s">
        <v>10</v>
      </c>
      <c r="G158" s="31" t="s">
        <v>27</v>
      </c>
      <c r="H158" s="18">
        <v>21800</v>
      </c>
      <c r="I158" s="18">
        <v>3635</v>
      </c>
      <c r="J158" s="18">
        <f t="shared" si="8"/>
        <v>79243000</v>
      </c>
      <c r="K158" s="1"/>
      <c r="L158" s="1"/>
    </row>
    <row r="159" spans="3:12">
      <c r="C159" s="2">
        <v>42578</v>
      </c>
      <c r="D159" s="1" t="s">
        <v>412</v>
      </c>
      <c r="E159" s="1" t="s">
        <v>413</v>
      </c>
      <c r="F159" s="1" t="s">
        <v>10</v>
      </c>
      <c r="G159" s="31" t="s">
        <v>16</v>
      </c>
      <c r="H159" s="18">
        <v>11900</v>
      </c>
      <c r="I159" s="18">
        <v>3490</v>
      </c>
      <c r="J159" s="18">
        <f t="shared" si="8"/>
        <v>41531000</v>
      </c>
      <c r="K159" s="1"/>
      <c r="L159" s="1"/>
    </row>
    <row r="160" spans="3:12">
      <c r="C160" s="2">
        <v>42578</v>
      </c>
      <c r="D160" s="1" t="s">
        <v>488</v>
      </c>
      <c r="E160" s="1" t="s">
        <v>487</v>
      </c>
      <c r="F160" s="1" t="s">
        <v>10</v>
      </c>
      <c r="G160" s="31" t="s">
        <v>27</v>
      </c>
      <c r="H160" s="18">
        <v>20000</v>
      </c>
      <c r="I160" s="18">
        <v>3635</v>
      </c>
      <c r="J160" s="18">
        <f t="shared" si="8"/>
        <v>72700000</v>
      </c>
      <c r="K160" s="1"/>
      <c r="L160" s="1"/>
    </row>
    <row r="161" spans="3:12">
      <c r="C161" s="2">
        <v>42578</v>
      </c>
      <c r="D161" s="1" t="s">
        <v>414</v>
      </c>
      <c r="E161" s="1" t="s">
        <v>415</v>
      </c>
      <c r="F161" s="1" t="s">
        <v>10</v>
      </c>
      <c r="G161" s="31" t="s">
        <v>16</v>
      </c>
      <c r="H161" s="18">
        <v>15000</v>
      </c>
      <c r="I161" s="18">
        <v>3490</v>
      </c>
      <c r="J161" s="18">
        <f t="shared" si="8"/>
        <v>52350000</v>
      </c>
      <c r="K161" s="1"/>
      <c r="L161" s="1"/>
    </row>
    <row r="162" spans="3:12">
      <c r="C162" s="2">
        <v>42578</v>
      </c>
      <c r="D162" s="1" t="s">
        <v>490</v>
      </c>
      <c r="E162" s="1" t="s">
        <v>489</v>
      </c>
      <c r="F162" s="1" t="s">
        <v>10</v>
      </c>
      <c r="G162" s="31" t="s">
        <v>27</v>
      </c>
      <c r="H162" s="18">
        <v>20000</v>
      </c>
      <c r="I162" s="18">
        <v>3635</v>
      </c>
      <c r="J162" s="18">
        <f t="shared" si="8"/>
        <v>72700000</v>
      </c>
      <c r="K162" s="1">
        <v>27</v>
      </c>
      <c r="L162" s="32">
        <f>J162+J161+J160+J159+J158+J157</f>
        <v>375957000</v>
      </c>
    </row>
    <row r="163" spans="3:12">
      <c r="C163" s="2">
        <v>42579</v>
      </c>
      <c r="D163" s="1" t="s">
        <v>465</v>
      </c>
      <c r="E163" s="1" t="s">
        <v>466</v>
      </c>
      <c r="F163" s="1" t="s">
        <v>10</v>
      </c>
      <c r="G163" s="31" t="s">
        <v>27</v>
      </c>
      <c r="H163" s="18">
        <v>35000</v>
      </c>
      <c r="I163" s="18">
        <v>3635</v>
      </c>
      <c r="J163" s="18">
        <f t="shared" si="8"/>
        <v>127225000</v>
      </c>
      <c r="K163" s="1">
        <v>28</v>
      </c>
      <c r="L163" s="32">
        <f>J163</f>
        <v>127225000</v>
      </c>
    </row>
    <row r="164" spans="3:12">
      <c r="C164" s="2">
        <v>42580</v>
      </c>
      <c r="D164" s="1" t="s">
        <v>493</v>
      </c>
      <c r="E164" s="1" t="s">
        <v>494</v>
      </c>
      <c r="F164" s="1" t="s">
        <v>10</v>
      </c>
      <c r="G164" s="31" t="s">
        <v>27</v>
      </c>
      <c r="H164" s="18">
        <v>20000</v>
      </c>
      <c r="I164" s="18">
        <v>3635</v>
      </c>
      <c r="J164" s="18">
        <f t="shared" si="8"/>
        <v>72700000</v>
      </c>
      <c r="K164" s="1"/>
      <c r="L164" s="1"/>
    </row>
    <row r="165" spans="3:12">
      <c r="C165" s="2">
        <v>42580</v>
      </c>
      <c r="D165" s="1" t="s">
        <v>495</v>
      </c>
      <c r="E165" s="1" t="s">
        <v>496</v>
      </c>
      <c r="F165" s="1" t="s">
        <v>10</v>
      </c>
      <c r="G165" s="31" t="s">
        <v>27</v>
      </c>
      <c r="H165" s="18">
        <v>21700</v>
      </c>
      <c r="I165" s="18">
        <v>3635</v>
      </c>
      <c r="J165" s="18">
        <f t="shared" si="8"/>
        <v>78879500</v>
      </c>
      <c r="K165" s="1"/>
      <c r="L165" s="1"/>
    </row>
    <row r="166" spans="3:12">
      <c r="C166" s="2">
        <v>42580</v>
      </c>
      <c r="D166" s="1" t="s">
        <v>434</v>
      </c>
      <c r="E166" s="1" t="s">
        <v>435</v>
      </c>
      <c r="F166" s="1" t="s">
        <v>10</v>
      </c>
      <c r="G166" s="31" t="s">
        <v>16</v>
      </c>
      <c r="H166" s="18">
        <v>12000</v>
      </c>
      <c r="I166" s="18">
        <v>3490</v>
      </c>
      <c r="J166" s="18">
        <f t="shared" si="8"/>
        <v>41880000</v>
      </c>
      <c r="K166" s="1">
        <v>29</v>
      </c>
      <c r="L166" s="32">
        <f>J166+J165+J164</f>
        <v>193459500</v>
      </c>
    </row>
    <row r="167" spans="3:12">
      <c r="C167" s="2">
        <v>42581</v>
      </c>
      <c r="D167" s="1" t="s">
        <v>502</v>
      </c>
      <c r="E167" s="1" t="s">
        <v>501</v>
      </c>
      <c r="F167" s="1" t="s">
        <v>10</v>
      </c>
      <c r="G167" s="31" t="s">
        <v>27</v>
      </c>
      <c r="H167" s="18">
        <v>30000</v>
      </c>
      <c r="I167" s="18">
        <v>3635</v>
      </c>
      <c r="J167" s="18">
        <f t="shared" si="8"/>
        <v>109050000</v>
      </c>
      <c r="K167" s="1"/>
      <c r="L167" s="1"/>
    </row>
    <row r="168" spans="3:12">
      <c r="C168" s="2">
        <v>42581</v>
      </c>
      <c r="D168" s="1" t="s">
        <v>462</v>
      </c>
      <c r="E168" s="1" t="s">
        <v>463</v>
      </c>
      <c r="F168" s="1" t="s">
        <v>10</v>
      </c>
      <c r="G168" s="31" t="s">
        <v>16</v>
      </c>
      <c r="H168" s="18">
        <v>5000</v>
      </c>
      <c r="I168" s="18">
        <v>3490</v>
      </c>
      <c r="J168" s="18">
        <f t="shared" si="8"/>
        <v>17450000</v>
      </c>
      <c r="K168" s="1">
        <v>30</v>
      </c>
      <c r="L168" s="32">
        <f>J168+J167</f>
        <v>126500000</v>
      </c>
    </row>
    <row r="169" spans="3:12">
      <c r="H169" s="32">
        <f>SUM(H93:H168)</f>
        <v>1157800</v>
      </c>
      <c r="I169" s="32"/>
      <c r="J169" s="32">
        <f>SUM(J93:J168)</f>
        <v>4165640500</v>
      </c>
      <c r="K169" s="1"/>
      <c r="L169" s="32">
        <f>SUM(L93:L168)</f>
        <v>4165640500</v>
      </c>
    </row>
  </sheetData>
  <sortState ref="N7:W82">
    <sortCondition ref="S7:S82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4:Y173"/>
  <sheetViews>
    <sheetView topLeftCell="P8" workbookViewId="0">
      <selection activeCell="Z16" sqref="Z16:AB20"/>
    </sheetView>
  </sheetViews>
  <sheetFormatPr baseColWidth="10" defaultRowHeight="15"/>
  <cols>
    <col min="3" max="3" width="9" bestFit="1" customWidth="1"/>
    <col min="4" max="5" width="10.42578125" bestFit="1" customWidth="1"/>
    <col min="6" max="6" width="7.85546875" bestFit="1" customWidth="1"/>
    <col min="7" max="7" width="14.85546875" bestFit="1" customWidth="1"/>
    <col min="8" max="8" width="8.5703125" bestFit="1" customWidth="1"/>
    <col min="9" max="9" width="6.8554687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7.85546875" bestFit="1" customWidth="1"/>
    <col min="18" max="18" width="14.85546875" bestFit="1" customWidth="1"/>
    <col min="19" max="19" width="4.7109375" bestFit="1" customWidth="1"/>
    <col min="20" max="20" width="8.5703125" bestFit="1" customWidth="1"/>
    <col min="21" max="21" width="8.5703125" customWidth="1"/>
    <col min="22" max="22" width="6.85546875" bestFit="1" customWidth="1"/>
    <col min="23" max="23" width="12.85546875" bestFit="1" customWidth="1"/>
    <col min="24" max="24" width="14.85546875" bestFit="1" customWidth="1"/>
    <col min="25" max="25" width="12.85546875" bestFit="1" customWidth="1"/>
  </cols>
  <sheetData>
    <row r="4" spans="2:25" ht="21">
      <c r="C4" s="74" t="s">
        <v>13</v>
      </c>
      <c r="D4" s="74"/>
      <c r="E4" s="74"/>
      <c r="F4" s="74"/>
      <c r="G4" s="74"/>
      <c r="H4" s="74"/>
      <c r="I4" s="74"/>
      <c r="J4" s="74"/>
    </row>
    <row r="6" spans="2: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3</v>
      </c>
      <c r="Q6" s="27" t="s">
        <v>4</v>
      </c>
      <c r="R6" s="27" t="s">
        <v>5</v>
      </c>
      <c r="S6" s="27" t="s">
        <v>512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517</v>
      </c>
      <c r="Y6" s="33" t="s">
        <v>514</v>
      </c>
    </row>
    <row r="7" spans="2:25">
      <c r="B7">
        <v>4</v>
      </c>
      <c r="C7" s="6">
        <v>42552</v>
      </c>
      <c r="D7" s="3" t="s">
        <v>118</v>
      </c>
      <c r="E7" s="3" t="s">
        <v>119</v>
      </c>
      <c r="F7" s="7" t="s">
        <v>13</v>
      </c>
      <c r="G7" s="30" t="s">
        <v>27</v>
      </c>
      <c r="H7" s="18">
        <v>15000</v>
      </c>
      <c r="I7" s="18">
        <v>3560</v>
      </c>
      <c r="J7" s="18">
        <f t="shared" ref="J7:J38" si="0">H7*I7</f>
        <v>53400000</v>
      </c>
      <c r="N7" s="6">
        <v>42552</v>
      </c>
      <c r="O7" s="3" t="s">
        <v>74</v>
      </c>
      <c r="P7" s="3" t="s">
        <v>75</v>
      </c>
      <c r="Q7" s="7" t="s">
        <v>13</v>
      </c>
      <c r="R7" s="30" t="s">
        <v>14</v>
      </c>
      <c r="S7" s="30">
        <v>1</v>
      </c>
      <c r="T7" s="18">
        <v>5000</v>
      </c>
      <c r="U7" s="18"/>
      <c r="V7" s="18">
        <v>4085</v>
      </c>
      <c r="W7" s="18">
        <f t="shared" ref="W7:W38" si="1">T7*V7</f>
        <v>20425000</v>
      </c>
      <c r="X7" s="1"/>
      <c r="Y7" s="1"/>
    </row>
    <row r="8" spans="2:25">
      <c r="B8">
        <v>4</v>
      </c>
      <c r="C8" s="6">
        <v>42552</v>
      </c>
      <c r="D8" s="3" t="s">
        <v>74</v>
      </c>
      <c r="E8" s="3" t="s">
        <v>75</v>
      </c>
      <c r="F8" s="7" t="s">
        <v>13</v>
      </c>
      <c r="G8" s="30" t="s">
        <v>16</v>
      </c>
      <c r="H8" s="18">
        <v>5000</v>
      </c>
      <c r="I8" s="18">
        <v>3530</v>
      </c>
      <c r="J8" s="18">
        <f t="shared" si="0"/>
        <v>17650000</v>
      </c>
      <c r="N8" s="6">
        <v>42552</v>
      </c>
      <c r="O8" s="3" t="s">
        <v>79</v>
      </c>
      <c r="P8" s="3" t="s">
        <v>80</v>
      </c>
      <c r="Q8" s="7" t="s">
        <v>13</v>
      </c>
      <c r="R8" s="30" t="s">
        <v>14</v>
      </c>
      <c r="S8" s="30">
        <v>1</v>
      </c>
      <c r="T8" s="18">
        <v>5100</v>
      </c>
      <c r="U8" s="18"/>
      <c r="V8" s="18">
        <v>4085</v>
      </c>
      <c r="W8" s="18">
        <f t="shared" si="1"/>
        <v>20833500</v>
      </c>
      <c r="X8" s="1"/>
      <c r="Y8" s="1"/>
    </row>
    <row r="9" spans="2:25">
      <c r="B9">
        <v>4</v>
      </c>
      <c r="C9" s="6">
        <v>42552</v>
      </c>
      <c r="D9" s="3" t="s">
        <v>74</v>
      </c>
      <c r="E9" s="3" t="s">
        <v>75</v>
      </c>
      <c r="F9" s="7" t="s">
        <v>13</v>
      </c>
      <c r="G9" s="30" t="s">
        <v>14</v>
      </c>
      <c r="H9" s="18">
        <v>5000</v>
      </c>
      <c r="I9" s="18">
        <v>4085</v>
      </c>
      <c r="J9" s="18">
        <f t="shared" si="0"/>
        <v>20425000</v>
      </c>
      <c r="N9" s="6">
        <v>42559</v>
      </c>
      <c r="O9" s="3" t="s">
        <v>113</v>
      </c>
      <c r="P9" s="3" t="s">
        <v>114</v>
      </c>
      <c r="Q9" s="7" t="s">
        <v>13</v>
      </c>
      <c r="R9" s="30" t="s">
        <v>14</v>
      </c>
      <c r="S9" s="30">
        <v>1</v>
      </c>
      <c r="T9" s="18">
        <v>10000</v>
      </c>
      <c r="U9" s="18"/>
      <c r="V9" s="18">
        <v>3885</v>
      </c>
      <c r="W9" s="18">
        <f t="shared" si="1"/>
        <v>38850000</v>
      </c>
      <c r="X9" s="1"/>
      <c r="Y9" s="1"/>
    </row>
    <row r="10" spans="2:25">
      <c r="B10">
        <v>4</v>
      </c>
      <c r="C10" s="6">
        <v>42552</v>
      </c>
      <c r="D10" s="3" t="s">
        <v>74</v>
      </c>
      <c r="E10" s="3" t="s">
        <v>75</v>
      </c>
      <c r="F10" s="7" t="s">
        <v>13</v>
      </c>
      <c r="G10" s="30" t="s">
        <v>76</v>
      </c>
      <c r="H10" s="18">
        <v>5000</v>
      </c>
      <c r="I10" s="18">
        <v>4765</v>
      </c>
      <c r="J10" s="18">
        <f t="shared" si="0"/>
        <v>23825000</v>
      </c>
      <c r="N10" s="2">
        <v>42562</v>
      </c>
      <c r="O10" s="1" t="s">
        <v>207</v>
      </c>
      <c r="P10" s="1" t="s">
        <v>208</v>
      </c>
      <c r="Q10" s="1" t="s">
        <v>13</v>
      </c>
      <c r="R10" s="31" t="s">
        <v>14</v>
      </c>
      <c r="S10" s="31">
        <v>1</v>
      </c>
      <c r="T10" s="18">
        <v>5000</v>
      </c>
      <c r="U10" s="18"/>
      <c r="V10" s="18">
        <v>4085</v>
      </c>
      <c r="W10" s="18">
        <f t="shared" si="1"/>
        <v>20425000</v>
      </c>
      <c r="X10" s="1"/>
      <c r="Y10" s="1"/>
    </row>
    <row r="11" spans="2:25">
      <c r="B11">
        <v>4</v>
      </c>
      <c r="C11" s="6">
        <v>42552</v>
      </c>
      <c r="D11" s="3" t="s">
        <v>120</v>
      </c>
      <c r="E11" s="3" t="s">
        <v>121</v>
      </c>
      <c r="F11" s="7" t="s">
        <v>13</v>
      </c>
      <c r="G11" s="30" t="s">
        <v>27</v>
      </c>
      <c r="H11" s="18">
        <v>5300</v>
      </c>
      <c r="I11" s="18">
        <v>3560</v>
      </c>
      <c r="J11" s="18">
        <f t="shared" si="0"/>
        <v>18868000</v>
      </c>
      <c r="N11" s="2">
        <v>42562</v>
      </c>
      <c r="O11" s="1" t="s">
        <v>209</v>
      </c>
      <c r="P11" s="1" t="s">
        <v>210</v>
      </c>
      <c r="Q11" s="1" t="s">
        <v>13</v>
      </c>
      <c r="R11" s="31" t="s">
        <v>14</v>
      </c>
      <c r="S11" s="31">
        <v>1</v>
      </c>
      <c r="T11" s="18">
        <v>5300</v>
      </c>
      <c r="U11" s="18"/>
      <c r="V11" s="18">
        <v>4085</v>
      </c>
      <c r="W11" s="18">
        <f t="shared" si="1"/>
        <v>21650500</v>
      </c>
      <c r="X11" s="1"/>
      <c r="Y11" s="1"/>
    </row>
    <row r="12" spans="2:25">
      <c r="B12">
        <v>4</v>
      </c>
      <c r="C12" s="6">
        <v>42552</v>
      </c>
      <c r="D12" s="3" t="s">
        <v>77</v>
      </c>
      <c r="E12" s="3" t="s">
        <v>78</v>
      </c>
      <c r="F12" s="7" t="s">
        <v>13</v>
      </c>
      <c r="G12" s="30" t="s">
        <v>16</v>
      </c>
      <c r="H12" s="18">
        <v>10200</v>
      </c>
      <c r="I12" s="18">
        <v>3530</v>
      </c>
      <c r="J12" s="18">
        <f t="shared" si="0"/>
        <v>36006000</v>
      </c>
      <c r="N12" s="2">
        <v>42566</v>
      </c>
      <c r="O12" s="1" t="s">
        <v>233</v>
      </c>
      <c r="P12" s="1" t="s">
        <v>234</v>
      </c>
      <c r="Q12" s="1" t="s">
        <v>13</v>
      </c>
      <c r="R12" s="31" t="s">
        <v>14</v>
      </c>
      <c r="S12" s="31">
        <v>1</v>
      </c>
      <c r="T12" s="18">
        <v>5300</v>
      </c>
      <c r="U12" s="18"/>
      <c r="V12" s="18">
        <v>4010</v>
      </c>
      <c r="W12" s="18">
        <f t="shared" si="1"/>
        <v>21253000</v>
      </c>
      <c r="X12" s="1"/>
      <c r="Y12" s="1"/>
    </row>
    <row r="13" spans="2:25">
      <c r="B13">
        <v>4</v>
      </c>
      <c r="C13" s="6">
        <v>42552</v>
      </c>
      <c r="D13" s="3" t="s">
        <v>122</v>
      </c>
      <c r="E13" s="3" t="s">
        <v>123</v>
      </c>
      <c r="F13" s="7" t="s">
        <v>13</v>
      </c>
      <c r="G13" s="30" t="s">
        <v>27</v>
      </c>
      <c r="H13" s="18">
        <v>11500</v>
      </c>
      <c r="I13" s="18">
        <v>3560</v>
      </c>
      <c r="J13" s="18">
        <f t="shared" si="0"/>
        <v>40940000</v>
      </c>
      <c r="N13" s="2">
        <v>42570</v>
      </c>
      <c r="O13" s="1" t="s">
        <v>302</v>
      </c>
      <c r="P13" s="1" t="s">
        <v>303</v>
      </c>
      <c r="Q13" s="1" t="s">
        <v>13</v>
      </c>
      <c r="R13" s="31" t="s">
        <v>14</v>
      </c>
      <c r="S13" s="31">
        <v>1</v>
      </c>
      <c r="T13" s="18">
        <v>5300</v>
      </c>
      <c r="U13" s="18"/>
      <c r="V13" s="18">
        <v>4010</v>
      </c>
      <c r="W13" s="18">
        <f t="shared" si="1"/>
        <v>21253000</v>
      </c>
      <c r="X13" s="1"/>
      <c r="Y13" s="1"/>
    </row>
    <row r="14" spans="2:25">
      <c r="B14">
        <v>4</v>
      </c>
      <c r="C14" s="6">
        <v>42552</v>
      </c>
      <c r="D14" s="3" t="s">
        <v>79</v>
      </c>
      <c r="E14" s="3" t="s">
        <v>80</v>
      </c>
      <c r="F14" s="7" t="s">
        <v>13</v>
      </c>
      <c r="G14" s="30" t="s">
        <v>16</v>
      </c>
      <c r="H14" s="18">
        <v>7400</v>
      </c>
      <c r="I14" s="18">
        <v>3530</v>
      </c>
      <c r="J14" s="18">
        <f t="shared" si="0"/>
        <v>26122000</v>
      </c>
      <c r="N14" s="2">
        <v>42573</v>
      </c>
      <c r="O14" s="1" t="s">
        <v>338</v>
      </c>
      <c r="P14" s="1" t="s">
        <v>339</v>
      </c>
      <c r="Q14" s="1" t="s">
        <v>13</v>
      </c>
      <c r="R14" s="31" t="s">
        <v>14</v>
      </c>
      <c r="S14" s="31">
        <v>1</v>
      </c>
      <c r="T14" s="18">
        <v>5300</v>
      </c>
      <c r="U14" s="18"/>
      <c r="V14" s="18">
        <v>4010</v>
      </c>
      <c r="W14" s="18">
        <f t="shared" si="1"/>
        <v>21253000</v>
      </c>
      <c r="X14" s="1"/>
      <c r="Y14" s="1"/>
    </row>
    <row r="15" spans="2:25">
      <c r="B15">
        <v>4</v>
      </c>
      <c r="C15" s="6">
        <v>42552</v>
      </c>
      <c r="D15" s="3" t="s">
        <v>79</v>
      </c>
      <c r="E15" s="3" t="s">
        <v>80</v>
      </c>
      <c r="F15" s="7" t="s">
        <v>13</v>
      </c>
      <c r="G15" s="30" t="s">
        <v>14</v>
      </c>
      <c r="H15" s="18">
        <v>5100</v>
      </c>
      <c r="I15" s="18">
        <v>4085</v>
      </c>
      <c r="J15" s="18">
        <f t="shared" si="0"/>
        <v>20833500</v>
      </c>
      <c r="N15" s="2">
        <v>42573</v>
      </c>
      <c r="O15" s="1" t="s">
        <v>340</v>
      </c>
      <c r="P15" s="1" t="s">
        <v>341</v>
      </c>
      <c r="Q15" s="1" t="s">
        <v>13</v>
      </c>
      <c r="R15" s="31" t="s">
        <v>14</v>
      </c>
      <c r="S15" s="31">
        <v>1</v>
      </c>
      <c r="T15" s="18">
        <v>5500</v>
      </c>
      <c r="U15" s="18"/>
      <c r="V15" s="18">
        <v>4010</v>
      </c>
      <c r="W15" s="18">
        <f t="shared" si="1"/>
        <v>22055000</v>
      </c>
      <c r="X15" s="1"/>
      <c r="Y15" s="1"/>
    </row>
    <row r="16" spans="2:25">
      <c r="B16">
        <v>4</v>
      </c>
      <c r="C16" s="2">
        <v>42555</v>
      </c>
      <c r="D16" s="10" t="s">
        <v>134</v>
      </c>
      <c r="E16" s="10" t="s">
        <v>135</v>
      </c>
      <c r="F16" s="14" t="s">
        <v>13</v>
      </c>
      <c r="G16" s="34" t="s">
        <v>27</v>
      </c>
      <c r="H16" s="18">
        <v>15500</v>
      </c>
      <c r="I16" s="18">
        <v>3560</v>
      </c>
      <c r="J16" s="18">
        <f t="shared" si="0"/>
        <v>55180000</v>
      </c>
      <c r="N16" s="2">
        <v>42579</v>
      </c>
      <c r="O16" s="1" t="s">
        <v>432</v>
      </c>
      <c r="P16" s="1" t="s">
        <v>433</v>
      </c>
      <c r="Q16" s="1" t="s">
        <v>13</v>
      </c>
      <c r="R16" s="31" t="s">
        <v>14</v>
      </c>
      <c r="S16" s="31">
        <v>1</v>
      </c>
      <c r="T16" s="18">
        <v>5300</v>
      </c>
      <c r="U16" s="18">
        <f>SUM(T7:T16)</f>
        <v>57100</v>
      </c>
      <c r="V16" s="18">
        <v>4010</v>
      </c>
      <c r="W16" s="18">
        <f t="shared" si="1"/>
        <v>21253000</v>
      </c>
      <c r="X16" s="1" t="str">
        <f>R16</f>
        <v>Nafta Unica 90</v>
      </c>
      <c r="Y16" s="32">
        <f>SUM(W7:W16)</f>
        <v>229251000</v>
      </c>
    </row>
    <row r="17" spans="2:25">
      <c r="B17">
        <v>4</v>
      </c>
      <c r="C17" s="6">
        <v>42558</v>
      </c>
      <c r="D17" s="3" t="s">
        <v>93</v>
      </c>
      <c r="E17" s="3" t="s">
        <v>94</v>
      </c>
      <c r="F17" s="7" t="s">
        <v>13</v>
      </c>
      <c r="G17" s="30" t="s">
        <v>16</v>
      </c>
      <c r="H17" s="18">
        <v>30000</v>
      </c>
      <c r="I17" s="18">
        <v>3530</v>
      </c>
      <c r="J17" s="18">
        <f t="shared" si="0"/>
        <v>105900000</v>
      </c>
      <c r="N17" s="6">
        <v>42552</v>
      </c>
      <c r="O17" s="3" t="s">
        <v>118</v>
      </c>
      <c r="P17" s="3" t="s">
        <v>119</v>
      </c>
      <c r="Q17" s="7" t="s">
        <v>13</v>
      </c>
      <c r="R17" s="30" t="s">
        <v>27</v>
      </c>
      <c r="S17" s="30">
        <v>2</v>
      </c>
      <c r="T17" s="18">
        <v>15000</v>
      </c>
      <c r="U17" s="18"/>
      <c r="V17" s="18">
        <v>3560</v>
      </c>
      <c r="W17" s="18">
        <f t="shared" si="1"/>
        <v>53400000</v>
      </c>
      <c r="X17" s="1"/>
      <c r="Y17" s="1"/>
    </row>
    <row r="18" spans="2:25">
      <c r="B18">
        <v>4</v>
      </c>
      <c r="C18" s="2">
        <v>42556</v>
      </c>
      <c r="D18" s="10" t="s">
        <v>136</v>
      </c>
      <c r="E18" s="10" t="s">
        <v>137</v>
      </c>
      <c r="F18" s="14" t="s">
        <v>13</v>
      </c>
      <c r="G18" s="34" t="s">
        <v>27</v>
      </c>
      <c r="H18" s="18">
        <v>19900</v>
      </c>
      <c r="I18" s="18">
        <v>3560</v>
      </c>
      <c r="J18" s="18">
        <f t="shared" si="0"/>
        <v>70844000</v>
      </c>
      <c r="N18" s="6">
        <v>42552</v>
      </c>
      <c r="O18" s="3" t="s">
        <v>120</v>
      </c>
      <c r="P18" s="3" t="s">
        <v>121</v>
      </c>
      <c r="Q18" s="7" t="s">
        <v>13</v>
      </c>
      <c r="R18" s="30" t="s">
        <v>27</v>
      </c>
      <c r="S18" s="30">
        <v>2</v>
      </c>
      <c r="T18" s="18">
        <v>5300</v>
      </c>
      <c r="U18" s="18"/>
      <c r="V18" s="18">
        <v>3560</v>
      </c>
      <c r="W18" s="18">
        <f t="shared" si="1"/>
        <v>18868000</v>
      </c>
      <c r="X18" s="1"/>
      <c r="Y18" s="1"/>
    </row>
    <row r="19" spans="2:25">
      <c r="B19">
        <v>4</v>
      </c>
      <c r="C19" s="6">
        <v>42557</v>
      </c>
      <c r="D19" s="3" t="s">
        <v>95</v>
      </c>
      <c r="E19" s="3" t="s">
        <v>96</v>
      </c>
      <c r="F19" s="7" t="s">
        <v>13</v>
      </c>
      <c r="G19" s="30" t="s">
        <v>16</v>
      </c>
      <c r="H19" s="18">
        <v>15000</v>
      </c>
      <c r="I19" s="18">
        <v>3530</v>
      </c>
      <c r="J19" s="18">
        <f t="shared" si="0"/>
        <v>52950000</v>
      </c>
      <c r="N19" s="6">
        <v>42552</v>
      </c>
      <c r="O19" s="3" t="s">
        <v>122</v>
      </c>
      <c r="P19" s="3" t="s">
        <v>123</v>
      </c>
      <c r="Q19" s="7" t="s">
        <v>13</v>
      </c>
      <c r="R19" s="30" t="s">
        <v>27</v>
      </c>
      <c r="S19" s="30">
        <v>2</v>
      </c>
      <c r="T19" s="18">
        <v>11500</v>
      </c>
      <c r="U19" s="18"/>
      <c r="V19" s="18">
        <v>3560</v>
      </c>
      <c r="W19" s="18">
        <f t="shared" si="1"/>
        <v>40940000</v>
      </c>
      <c r="X19" s="1"/>
      <c r="Y19" s="1"/>
    </row>
    <row r="20" spans="2:25">
      <c r="B20">
        <v>4</v>
      </c>
      <c r="C20" s="2">
        <v>42557</v>
      </c>
      <c r="D20" s="1" t="s">
        <v>144</v>
      </c>
      <c r="E20" s="1" t="s">
        <v>145</v>
      </c>
      <c r="F20" s="1" t="s">
        <v>13</v>
      </c>
      <c r="G20" s="31" t="s">
        <v>27</v>
      </c>
      <c r="H20" s="18">
        <v>24000</v>
      </c>
      <c r="I20" s="18">
        <v>3560</v>
      </c>
      <c r="J20" s="18">
        <f t="shared" si="0"/>
        <v>85440000</v>
      </c>
      <c r="N20" s="2">
        <v>42555</v>
      </c>
      <c r="O20" s="10" t="s">
        <v>134</v>
      </c>
      <c r="P20" s="10" t="s">
        <v>135</v>
      </c>
      <c r="Q20" s="14" t="s">
        <v>13</v>
      </c>
      <c r="R20" s="34" t="s">
        <v>27</v>
      </c>
      <c r="S20" s="34">
        <v>2</v>
      </c>
      <c r="T20" s="18">
        <v>15500</v>
      </c>
      <c r="U20" s="18"/>
      <c r="V20" s="18">
        <v>3560</v>
      </c>
      <c r="W20" s="18">
        <f t="shared" si="1"/>
        <v>55180000</v>
      </c>
      <c r="X20" s="1"/>
      <c r="Y20" s="1"/>
    </row>
    <row r="21" spans="2:25">
      <c r="B21">
        <v>4</v>
      </c>
      <c r="C21" s="2">
        <v>42558</v>
      </c>
      <c r="D21" s="1" t="s">
        <v>146</v>
      </c>
      <c r="E21" s="1" t="s">
        <v>147</v>
      </c>
      <c r="F21" s="1" t="s">
        <v>13</v>
      </c>
      <c r="G21" s="31" t="s">
        <v>27</v>
      </c>
      <c r="H21" s="18">
        <v>5000</v>
      </c>
      <c r="I21" s="18">
        <v>3560</v>
      </c>
      <c r="J21" s="18">
        <f t="shared" si="0"/>
        <v>17800000</v>
      </c>
      <c r="N21" s="2">
        <v>42556</v>
      </c>
      <c r="O21" s="10" t="s">
        <v>136</v>
      </c>
      <c r="P21" s="10" t="s">
        <v>137</v>
      </c>
      <c r="Q21" s="14" t="s">
        <v>13</v>
      </c>
      <c r="R21" s="34" t="s">
        <v>27</v>
      </c>
      <c r="S21" s="34">
        <v>2</v>
      </c>
      <c r="T21" s="18">
        <v>19900</v>
      </c>
      <c r="U21" s="18"/>
      <c r="V21" s="18">
        <v>3560</v>
      </c>
      <c r="W21" s="18">
        <f t="shared" si="1"/>
        <v>70844000</v>
      </c>
      <c r="X21" s="1"/>
      <c r="Y21" s="1"/>
    </row>
    <row r="22" spans="2:25">
      <c r="B22">
        <v>4</v>
      </c>
      <c r="C22" s="6">
        <v>42558</v>
      </c>
      <c r="D22" s="3" t="s">
        <v>101</v>
      </c>
      <c r="E22" s="3" t="s">
        <v>102</v>
      </c>
      <c r="F22" s="7" t="s">
        <v>13</v>
      </c>
      <c r="G22" s="30" t="s">
        <v>16</v>
      </c>
      <c r="H22" s="18">
        <v>29900</v>
      </c>
      <c r="I22" s="18">
        <v>3530</v>
      </c>
      <c r="J22" s="20">
        <f t="shared" si="0"/>
        <v>105547000</v>
      </c>
      <c r="N22" s="2">
        <v>42557</v>
      </c>
      <c r="O22" s="1" t="s">
        <v>144</v>
      </c>
      <c r="P22" s="1" t="s">
        <v>145</v>
      </c>
      <c r="Q22" s="1" t="s">
        <v>13</v>
      </c>
      <c r="R22" s="31" t="s">
        <v>27</v>
      </c>
      <c r="S22" s="31">
        <v>2</v>
      </c>
      <c r="T22" s="18">
        <v>24000</v>
      </c>
      <c r="U22" s="18"/>
      <c r="V22" s="18">
        <v>3560</v>
      </c>
      <c r="W22" s="18">
        <f t="shared" si="1"/>
        <v>85440000</v>
      </c>
      <c r="X22" s="1"/>
      <c r="Y22" s="1"/>
    </row>
    <row r="23" spans="2:25">
      <c r="B23">
        <v>4</v>
      </c>
      <c r="C23" s="2">
        <v>42559</v>
      </c>
      <c r="D23" s="1" t="s">
        <v>154</v>
      </c>
      <c r="E23" s="1" t="s">
        <v>155</v>
      </c>
      <c r="F23" s="1" t="s">
        <v>13</v>
      </c>
      <c r="G23" s="31" t="s">
        <v>27</v>
      </c>
      <c r="H23" s="18">
        <v>15500</v>
      </c>
      <c r="I23" s="18">
        <v>3560</v>
      </c>
      <c r="J23" s="18">
        <f t="shared" si="0"/>
        <v>55180000</v>
      </c>
      <c r="N23" s="2">
        <v>42558</v>
      </c>
      <c r="O23" s="1" t="s">
        <v>146</v>
      </c>
      <c r="P23" s="1" t="s">
        <v>147</v>
      </c>
      <c r="Q23" s="1" t="s">
        <v>13</v>
      </c>
      <c r="R23" s="31" t="s">
        <v>27</v>
      </c>
      <c r="S23" s="31">
        <v>2</v>
      </c>
      <c r="T23" s="18">
        <v>5000</v>
      </c>
      <c r="U23" s="18"/>
      <c r="V23" s="18">
        <v>3560</v>
      </c>
      <c r="W23" s="18">
        <f t="shared" si="1"/>
        <v>17800000</v>
      </c>
      <c r="X23" s="1"/>
      <c r="Y23" s="1"/>
    </row>
    <row r="24" spans="2:25">
      <c r="B24">
        <v>4</v>
      </c>
      <c r="C24" s="2">
        <v>42559</v>
      </c>
      <c r="D24" s="1" t="s">
        <v>156</v>
      </c>
      <c r="E24" s="1" t="s">
        <v>157</v>
      </c>
      <c r="F24" s="1" t="s">
        <v>13</v>
      </c>
      <c r="G24" s="31" t="s">
        <v>27</v>
      </c>
      <c r="H24" s="18">
        <v>15000</v>
      </c>
      <c r="I24" s="18">
        <v>3560</v>
      </c>
      <c r="J24" s="18">
        <f t="shared" si="0"/>
        <v>53400000</v>
      </c>
      <c r="N24" s="2">
        <v>42559</v>
      </c>
      <c r="O24" s="1" t="s">
        <v>154</v>
      </c>
      <c r="P24" s="1" t="s">
        <v>155</v>
      </c>
      <c r="Q24" s="1" t="s">
        <v>13</v>
      </c>
      <c r="R24" s="31" t="s">
        <v>27</v>
      </c>
      <c r="S24" s="31">
        <v>2</v>
      </c>
      <c r="T24" s="18">
        <v>15500</v>
      </c>
      <c r="U24" s="18"/>
      <c r="V24" s="18">
        <v>3560</v>
      </c>
      <c r="W24" s="18">
        <f t="shared" si="1"/>
        <v>55180000</v>
      </c>
      <c r="X24" s="1"/>
      <c r="Y24" s="1"/>
    </row>
    <row r="25" spans="2:25">
      <c r="B25">
        <v>4</v>
      </c>
      <c r="C25" s="6">
        <v>42559</v>
      </c>
      <c r="D25" s="3" t="s">
        <v>113</v>
      </c>
      <c r="E25" s="3" t="s">
        <v>114</v>
      </c>
      <c r="F25" s="7" t="s">
        <v>13</v>
      </c>
      <c r="G25" s="30" t="s">
        <v>16</v>
      </c>
      <c r="H25" s="18">
        <v>5000</v>
      </c>
      <c r="I25" s="18">
        <v>3530</v>
      </c>
      <c r="J25" s="18">
        <f t="shared" si="0"/>
        <v>17650000</v>
      </c>
      <c r="N25" s="2">
        <v>42559</v>
      </c>
      <c r="O25" s="1" t="s">
        <v>156</v>
      </c>
      <c r="P25" s="1" t="s">
        <v>157</v>
      </c>
      <c r="Q25" s="1" t="s">
        <v>13</v>
      </c>
      <c r="R25" s="31" t="s">
        <v>27</v>
      </c>
      <c r="S25" s="31">
        <v>2</v>
      </c>
      <c r="T25" s="18">
        <v>15000</v>
      </c>
      <c r="U25" s="18"/>
      <c r="V25" s="18">
        <v>3560</v>
      </c>
      <c r="W25" s="18">
        <f t="shared" si="1"/>
        <v>53400000</v>
      </c>
      <c r="X25" s="1"/>
      <c r="Y25" s="1"/>
    </row>
    <row r="26" spans="2:25">
      <c r="B26">
        <v>4</v>
      </c>
      <c r="C26" s="6">
        <v>42559</v>
      </c>
      <c r="D26" s="3" t="s">
        <v>113</v>
      </c>
      <c r="E26" s="3" t="s">
        <v>114</v>
      </c>
      <c r="F26" s="7" t="s">
        <v>13</v>
      </c>
      <c r="G26" s="30" t="s">
        <v>14</v>
      </c>
      <c r="H26" s="18">
        <v>10000</v>
      </c>
      <c r="I26" s="18">
        <v>3885</v>
      </c>
      <c r="J26" s="18">
        <f t="shared" si="0"/>
        <v>38850000</v>
      </c>
      <c r="N26" s="2">
        <v>42562</v>
      </c>
      <c r="O26" s="1" t="s">
        <v>256</v>
      </c>
      <c r="P26" s="1" t="s">
        <v>257</v>
      </c>
      <c r="Q26" s="1" t="s">
        <v>13</v>
      </c>
      <c r="R26" s="31" t="s">
        <v>27</v>
      </c>
      <c r="S26" s="31">
        <v>2</v>
      </c>
      <c r="T26" s="18">
        <v>15000</v>
      </c>
      <c r="U26" s="18"/>
      <c r="V26" s="18">
        <v>3560</v>
      </c>
      <c r="W26" s="18">
        <f t="shared" si="1"/>
        <v>53400000</v>
      </c>
      <c r="X26" s="1"/>
      <c r="Y26" s="1"/>
    </row>
    <row r="27" spans="2:25">
      <c r="B27">
        <v>4</v>
      </c>
      <c r="C27" s="2">
        <v>42562</v>
      </c>
      <c r="D27" s="1" t="s">
        <v>256</v>
      </c>
      <c r="E27" s="1" t="s">
        <v>257</v>
      </c>
      <c r="F27" s="1" t="s">
        <v>13</v>
      </c>
      <c r="G27" s="31" t="s">
        <v>27</v>
      </c>
      <c r="H27" s="18">
        <v>15000</v>
      </c>
      <c r="I27" s="18">
        <v>3560</v>
      </c>
      <c r="J27" s="18">
        <f t="shared" si="0"/>
        <v>53400000</v>
      </c>
      <c r="N27" s="2">
        <v>42562</v>
      </c>
      <c r="O27" s="1" t="s">
        <v>258</v>
      </c>
      <c r="P27" s="1" t="s">
        <v>259</v>
      </c>
      <c r="Q27" s="1" t="s">
        <v>13</v>
      </c>
      <c r="R27" s="31" t="s">
        <v>27</v>
      </c>
      <c r="S27" s="31">
        <v>2</v>
      </c>
      <c r="T27" s="18">
        <v>6200</v>
      </c>
      <c r="U27" s="18"/>
      <c r="V27" s="18">
        <v>3560</v>
      </c>
      <c r="W27" s="18">
        <f t="shared" si="1"/>
        <v>22072000</v>
      </c>
      <c r="X27" s="1"/>
      <c r="Y27" s="1"/>
    </row>
    <row r="28" spans="2:25">
      <c r="B28">
        <v>4</v>
      </c>
      <c r="C28" s="2">
        <v>42562</v>
      </c>
      <c r="D28" s="1" t="s">
        <v>207</v>
      </c>
      <c r="E28" s="1" t="s">
        <v>208</v>
      </c>
      <c r="F28" s="1" t="s">
        <v>13</v>
      </c>
      <c r="G28" s="31" t="s">
        <v>65</v>
      </c>
      <c r="H28" s="18">
        <v>5000</v>
      </c>
      <c r="I28" s="18">
        <v>4050</v>
      </c>
      <c r="J28" s="18">
        <f t="shared" si="0"/>
        <v>20250000</v>
      </c>
      <c r="N28" s="2">
        <v>42564</v>
      </c>
      <c r="O28" s="1" t="s">
        <v>260</v>
      </c>
      <c r="P28" s="1" t="s">
        <v>261</v>
      </c>
      <c r="Q28" s="1" t="s">
        <v>13</v>
      </c>
      <c r="R28" s="31" t="s">
        <v>27</v>
      </c>
      <c r="S28" s="31">
        <v>2</v>
      </c>
      <c r="T28" s="18">
        <v>5000</v>
      </c>
      <c r="U28" s="18"/>
      <c r="V28" s="18">
        <v>3560</v>
      </c>
      <c r="W28" s="18">
        <f t="shared" si="1"/>
        <v>17800000</v>
      </c>
      <c r="X28" s="1"/>
      <c r="Y28" s="1"/>
    </row>
    <row r="29" spans="2:25">
      <c r="B29">
        <v>4</v>
      </c>
      <c r="C29" s="2">
        <v>42562</v>
      </c>
      <c r="D29" s="1" t="s">
        <v>207</v>
      </c>
      <c r="E29" s="1" t="s">
        <v>208</v>
      </c>
      <c r="F29" s="1" t="s">
        <v>13</v>
      </c>
      <c r="G29" s="31" t="s">
        <v>16</v>
      </c>
      <c r="H29" s="18">
        <v>5000</v>
      </c>
      <c r="I29" s="18">
        <v>3530</v>
      </c>
      <c r="J29" s="18">
        <f t="shared" si="0"/>
        <v>17650000</v>
      </c>
      <c r="N29" s="2">
        <v>42564</v>
      </c>
      <c r="O29" s="1" t="s">
        <v>268</v>
      </c>
      <c r="P29" s="1" t="s">
        <v>269</v>
      </c>
      <c r="Q29" s="1" t="s">
        <v>13</v>
      </c>
      <c r="R29" s="31" t="s">
        <v>27</v>
      </c>
      <c r="S29" s="31">
        <v>2</v>
      </c>
      <c r="T29" s="18">
        <v>20000</v>
      </c>
      <c r="U29" s="18"/>
      <c r="V29" s="18">
        <v>3560</v>
      </c>
      <c r="W29" s="18">
        <f t="shared" si="1"/>
        <v>71200000</v>
      </c>
      <c r="X29" s="1"/>
      <c r="Y29" s="1"/>
    </row>
    <row r="30" spans="2:25">
      <c r="B30">
        <v>4</v>
      </c>
      <c r="C30" s="2">
        <v>42562</v>
      </c>
      <c r="D30" s="1" t="s">
        <v>207</v>
      </c>
      <c r="E30" s="1" t="s">
        <v>208</v>
      </c>
      <c r="F30" s="1" t="s">
        <v>13</v>
      </c>
      <c r="G30" s="31" t="s">
        <v>14</v>
      </c>
      <c r="H30" s="18">
        <v>5000</v>
      </c>
      <c r="I30" s="18">
        <v>4085</v>
      </c>
      <c r="J30" s="18">
        <f t="shared" si="0"/>
        <v>20425000</v>
      </c>
      <c r="N30" s="2">
        <v>42565</v>
      </c>
      <c r="O30" s="1" t="s">
        <v>271</v>
      </c>
      <c r="P30" s="1" t="s">
        <v>272</v>
      </c>
      <c r="Q30" s="1" t="s">
        <v>13</v>
      </c>
      <c r="R30" s="31" t="s">
        <v>27</v>
      </c>
      <c r="S30" s="31">
        <v>2</v>
      </c>
      <c r="T30" s="18">
        <v>15500</v>
      </c>
      <c r="U30" s="18"/>
      <c r="V30" s="18">
        <v>3635</v>
      </c>
      <c r="W30" s="18">
        <f t="shared" si="1"/>
        <v>56342500</v>
      </c>
      <c r="X30" s="1"/>
      <c r="Y30" s="1"/>
    </row>
    <row r="31" spans="2:25">
      <c r="B31">
        <v>4</v>
      </c>
      <c r="C31" s="2">
        <v>42562</v>
      </c>
      <c r="D31" s="1" t="s">
        <v>258</v>
      </c>
      <c r="E31" s="1" t="s">
        <v>259</v>
      </c>
      <c r="F31" s="1" t="s">
        <v>13</v>
      </c>
      <c r="G31" s="31" t="s">
        <v>27</v>
      </c>
      <c r="H31" s="18">
        <v>6200</v>
      </c>
      <c r="I31" s="18">
        <v>3560</v>
      </c>
      <c r="J31" s="18">
        <f t="shared" si="0"/>
        <v>22072000</v>
      </c>
      <c r="N31" s="2">
        <v>42566</v>
      </c>
      <c r="O31" s="1" t="s">
        <v>190</v>
      </c>
      <c r="P31" s="1" t="s">
        <v>191</v>
      </c>
      <c r="Q31" s="1" t="s">
        <v>13</v>
      </c>
      <c r="R31" s="31" t="s">
        <v>27</v>
      </c>
      <c r="S31" s="31">
        <v>2</v>
      </c>
      <c r="T31" s="18">
        <v>24000</v>
      </c>
      <c r="U31" s="18"/>
      <c r="V31" s="18">
        <v>3695</v>
      </c>
      <c r="W31" s="18">
        <f t="shared" si="1"/>
        <v>88680000</v>
      </c>
      <c r="X31" s="1"/>
      <c r="Y31" s="1"/>
    </row>
    <row r="32" spans="2:25">
      <c r="B32">
        <v>4</v>
      </c>
      <c r="C32" s="2">
        <v>42562</v>
      </c>
      <c r="D32" s="1" t="s">
        <v>209</v>
      </c>
      <c r="E32" s="1" t="s">
        <v>210</v>
      </c>
      <c r="F32" s="1" t="s">
        <v>13</v>
      </c>
      <c r="G32" s="31" t="s">
        <v>16</v>
      </c>
      <c r="H32" s="18">
        <v>4000</v>
      </c>
      <c r="I32" s="18">
        <v>3530</v>
      </c>
      <c r="J32" s="18">
        <f t="shared" si="0"/>
        <v>14120000</v>
      </c>
      <c r="N32" s="2">
        <v>42566</v>
      </c>
      <c r="O32" s="1" t="s">
        <v>277</v>
      </c>
      <c r="P32" s="1" t="s">
        <v>278</v>
      </c>
      <c r="Q32" s="1" t="s">
        <v>13</v>
      </c>
      <c r="R32" s="31" t="s">
        <v>27</v>
      </c>
      <c r="S32" s="31">
        <v>2</v>
      </c>
      <c r="T32" s="18">
        <v>6200</v>
      </c>
      <c r="U32" s="18"/>
      <c r="V32" s="18">
        <v>3635</v>
      </c>
      <c r="W32" s="18">
        <f t="shared" si="1"/>
        <v>22537000</v>
      </c>
      <c r="X32" s="1"/>
      <c r="Y32" s="1"/>
    </row>
    <row r="33" spans="2:25">
      <c r="B33">
        <v>4</v>
      </c>
      <c r="C33" s="2">
        <v>42562</v>
      </c>
      <c r="D33" s="1" t="s">
        <v>209</v>
      </c>
      <c r="E33" s="1" t="s">
        <v>210</v>
      </c>
      <c r="F33" s="1" t="s">
        <v>13</v>
      </c>
      <c r="G33" s="31" t="s">
        <v>14</v>
      </c>
      <c r="H33" s="18">
        <v>5300</v>
      </c>
      <c r="I33" s="18">
        <v>4085</v>
      </c>
      <c r="J33" s="18">
        <f t="shared" si="0"/>
        <v>21650500</v>
      </c>
      <c r="N33" s="2">
        <v>42566</v>
      </c>
      <c r="O33" s="1" t="s">
        <v>279</v>
      </c>
      <c r="P33" s="1" t="s">
        <v>280</v>
      </c>
      <c r="Q33" s="1" t="s">
        <v>13</v>
      </c>
      <c r="R33" s="31" t="s">
        <v>27</v>
      </c>
      <c r="S33" s="31">
        <v>2</v>
      </c>
      <c r="T33" s="18">
        <v>15000</v>
      </c>
      <c r="U33" s="18"/>
      <c r="V33" s="18">
        <v>3635</v>
      </c>
      <c r="W33" s="18">
        <f t="shared" si="1"/>
        <v>54525000</v>
      </c>
      <c r="X33" s="1"/>
      <c r="Y33" s="1"/>
    </row>
    <row r="34" spans="2:25">
      <c r="B34">
        <v>4</v>
      </c>
      <c r="C34" s="2">
        <v>42564</v>
      </c>
      <c r="D34" s="1" t="s">
        <v>260</v>
      </c>
      <c r="E34" s="1" t="s">
        <v>261</v>
      </c>
      <c r="F34" s="1" t="s">
        <v>13</v>
      </c>
      <c r="G34" s="31" t="s">
        <v>27</v>
      </c>
      <c r="H34" s="18">
        <v>5000</v>
      </c>
      <c r="I34" s="18">
        <v>3560</v>
      </c>
      <c r="J34" s="18">
        <f t="shared" si="0"/>
        <v>17800000</v>
      </c>
      <c r="N34" s="2">
        <v>42566</v>
      </c>
      <c r="O34" s="1" t="s">
        <v>281</v>
      </c>
      <c r="P34" s="1" t="s">
        <v>282</v>
      </c>
      <c r="Q34" s="1" t="s">
        <v>13</v>
      </c>
      <c r="R34" s="31" t="s">
        <v>27</v>
      </c>
      <c r="S34" s="31">
        <v>2</v>
      </c>
      <c r="T34" s="18">
        <v>5500</v>
      </c>
      <c r="U34" s="18"/>
      <c r="V34" s="18">
        <v>3635</v>
      </c>
      <c r="W34" s="18">
        <f t="shared" si="1"/>
        <v>19992500</v>
      </c>
      <c r="X34" s="1"/>
      <c r="Y34" s="1"/>
    </row>
    <row r="35" spans="2:25">
      <c r="B35">
        <v>4</v>
      </c>
      <c r="C35" s="2">
        <v>42564</v>
      </c>
      <c r="D35" s="1" t="s">
        <v>268</v>
      </c>
      <c r="E35" s="1" t="s">
        <v>269</v>
      </c>
      <c r="F35" s="1" t="s">
        <v>13</v>
      </c>
      <c r="G35" s="31" t="s">
        <v>27</v>
      </c>
      <c r="H35" s="18">
        <v>20000</v>
      </c>
      <c r="I35" s="18">
        <v>3560</v>
      </c>
      <c r="J35" s="18">
        <f t="shared" si="0"/>
        <v>71200000</v>
      </c>
      <c r="N35" s="2">
        <v>42569</v>
      </c>
      <c r="O35" s="1" t="s">
        <v>351</v>
      </c>
      <c r="P35" s="1" t="s">
        <v>352</v>
      </c>
      <c r="Q35" s="1" t="s">
        <v>13</v>
      </c>
      <c r="R35" s="31" t="s">
        <v>27</v>
      </c>
      <c r="S35" s="31">
        <v>2</v>
      </c>
      <c r="T35" s="18">
        <v>13700</v>
      </c>
      <c r="U35" s="18"/>
      <c r="V35" s="18">
        <v>3635</v>
      </c>
      <c r="W35" s="18">
        <f t="shared" si="1"/>
        <v>49799500</v>
      </c>
      <c r="X35" s="1"/>
      <c r="Y35" s="1"/>
    </row>
    <row r="36" spans="2:25">
      <c r="B36">
        <v>4</v>
      </c>
      <c r="C36" s="2">
        <v>42564</v>
      </c>
      <c r="D36" s="1" t="s">
        <v>219</v>
      </c>
      <c r="E36" s="1" t="s">
        <v>220</v>
      </c>
      <c r="F36" s="1" t="s">
        <v>13</v>
      </c>
      <c r="G36" s="31" t="s">
        <v>16</v>
      </c>
      <c r="H36" s="18">
        <v>14900</v>
      </c>
      <c r="I36" s="18">
        <v>3530</v>
      </c>
      <c r="J36" s="18">
        <f t="shared" si="0"/>
        <v>52597000</v>
      </c>
      <c r="N36" s="2">
        <v>42569</v>
      </c>
      <c r="O36" s="1" t="s">
        <v>379</v>
      </c>
      <c r="P36" s="1" t="s">
        <v>380</v>
      </c>
      <c r="Q36" s="1" t="s">
        <v>13</v>
      </c>
      <c r="R36" s="31" t="s">
        <v>27</v>
      </c>
      <c r="S36" s="31">
        <v>2</v>
      </c>
      <c r="T36" s="18">
        <v>24000</v>
      </c>
      <c r="U36" s="18"/>
      <c r="V36" s="18">
        <v>3635</v>
      </c>
      <c r="W36" s="18">
        <f t="shared" si="1"/>
        <v>87240000</v>
      </c>
      <c r="X36" s="1"/>
      <c r="Y36" s="1"/>
    </row>
    <row r="37" spans="2:25">
      <c r="B37">
        <v>4</v>
      </c>
      <c r="C37" s="2">
        <v>42565</v>
      </c>
      <c r="D37" s="1" t="s">
        <v>271</v>
      </c>
      <c r="E37" s="1" t="s">
        <v>272</v>
      </c>
      <c r="F37" s="1" t="s">
        <v>13</v>
      </c>
      <c r="G37" s="31" t="s">
        <v>27</v>
      </c>
      <c r="H37" s="18">
        <v>15500</v>
      </c>
      <c r="I37" s="18">
        <v>3635</v>
      </c>
      <c r="J37" s="18">
        <f t="shared" si="0"/>
        <v>56342500</v>
      </c>
      <c r="N37" s="2">
        <v>42570</v>
      </c>
      <c r="O37" s="1" t="s">
        <v>360</v>
      </c>
      <c r="P37" s="1" t="s">
        <v>359</v>
      </c>
      <c r="Q37" s="1" t="s">
        <v>13</v>
      </c>
      <c r="R37" s="31" t="s">
        <v>27</v>
      </c>
      <c r="S37" s="31">
        <v>2</v>
      </c>
      <c r="T37" s="18">
        <v>10200</v>
      </c>
      <c r="U37" s="18"/>
      <c r="V37" s="18">
        <v>3635</v>
      </c>
      <c r="W37" s="18">
        <f t="shared" si="1"/>
        <v>37077000</v>
      </c>
      <c r="X37" s="1"/>
      <c r="Y37" s="1"/>
    </row>
    <row r="38" spans="2:25">
      <c r="B38">
        <v>4</v>
      </c>
      <c r="C38" s="2">
        <v>42566</v>
      </c>
      <c r="D38" s="1" t="s">
        <v>190</v>
      </c>
      <c r="E38" s="1" t="s">
        <v>191</v>
      </c>
      <c r="F38" s="1" t="s">
        <v>13</v>
      </c>
      <c r="G38" s="31" t="s">
        <v>27</v>
      </c>
      <c r="H38" s="18">
        <v>24000</v>
      </c>
      <c r="I38" s="18">
        <v>3695</v>
      </c>
      <c r="J38" s="18">
        <f t="shared" si="0"/>
        <v>88680000</v>
      </c>
      <c r="N38" s="2">
        <v>42570</v>
      </c>
      <c r="O38" s="1" t="s">
        <v>381</v>
      </c>
      <c r="P38" s="1" t="s">
        <v>382</v>
      </c>
      <c r="Q38" s="1" t="s">
        <v>13</v>
      </c>
      <c r="R38" s="31" t="s">
        <v>27</v>
      </c>
      <c r="S38" s="31">
        <v>2</v>
      </c>
      <c r="T38" s="18">
        <v>20000</v>
      </c>
      <c r="U38" s="18"/>
      <c r="V38" s="18">
        <v>3635</v>
      </c>
      <c r="W38" s="18">
        <f t="shared" si="1"/>
        <v>72700000</v>
      </c>
      <c r="X38" s="1"/>
      <c r="Y38" s="1"/>
    </row>
    <row r="39" spans="2:25">
      <c r="B39">
        <v>4</v>
      </c>
      <c r="C39" s="2">
        <v>42566</v>
      </c>
      <c r="D39" s="1" t="s">
        <v>277</v>
      </c>
      <c r="E39" s="1" t="s">
        <v>278</v>
      </c>
      <c r="F39" s="1" t="s">
        <v>13</v>
      </c>
      <c r="G39" s="31" t="s">
        <v>27</v>
      </c>
      <c r="H39" s="18">
        <v>6200</v>
      </c>
      <c r="I39" s="18">
        <v>3635</v>
      </c>
      <c r="J39" s="18">
        <f t="shared" ref="J39:J70" si="2">H39*I39</f>
        <v>22537000</v>
      </c>
      <c r="N39" s="2">
        <v>42571</v>
      </c>
      <c r="O39" s="1" t="s">
        <v>363</v>
      </c>
      <c r="P39" s="1" t="s">
        <v>364</v>
      </c>
      <c r="Q39" s="1" t="s">
        <v>13</v>
      </c>
      <c r="R39" s="31" t="s">
        <v>27</v>
      </c>
      <c r="S39" s="31">
        <v>2</v>
      </c>
      <c r="T39" s="18">
        <v>5500</v>
      </c>
      <c r="U39" s="18"/>
      <c r="V39" s="18">
        <v>3635</v>
      </c>
      <c r="W39" s="18">
        <f t="shared" ref="W39:W70" si="3">T39*V39</f>
        <v>19992500</v>
      </c>
      <c r="X39" s="1"/>
      <c r="Y39" s="1"/>
    </row>
    <row r="40" spans="2:25">
      <c r="B40">
        <v>4</v>
      </c>
      <c r="C40" s="2">
        <v>42566</v>
      </c>
      <c r="D40" s="1" t="s">
        <v>279</v>
      </c>
      <c r="E40" s="1" t="s">
        <v>280</v>
      </c>
      <c r="F40" s="1" t="s">
        <v>13</v>
      </c>
      <c r="G40" s="31" t="s">
        <v>27</v>
      </c>
      <c r="H40" s="18">
        <v>15000</v>
      </c>
      <c r="I40" s="18">
        <v>3635</v>
      </c>
      <c r="J40" s="18">
        <f t="shared" si="2"/>
        <v>54525000</v>
      </c>
      <c r="N40" s="2">
        <v>42572</v>
      </c>
      <c r="O40" s="1" t="s">
        <v>284</v>
      </c>
      <c r="P40" s="1" t="s">
        <v>285</v>
      </c>
      <c r="Q40" s="1" t="s">
        <v>13</v>
      </c>
      <c r="R40" s="31" t="s">
        <v>27</v>
      </c>
      <c r="S40" s="31">
        <v>2</v>
      </c>
      <c r="T40" s="18">
        <v>15000</v>
      </c>
      <c r="U40" s="18"/>
      <c r="V40" s="18">
        <v>3695</v>
      </c>
      <c r="W40" s="18">
        <f t="shared" si="3"/>
        <v>55425000</v>
      </c>
      <c r="X40" s="1"/>
      <c r="Y40" s="1"/>
    </row>
    <row r="41" spans="2:25">
      <c r="B41">
        <v>4</v>
      </c>
      <c r="C41" s="2">
        <v>42566</v>
      </c>
      <c r="D41" s="1" t="s">
        <v>231</v>
      </c>
      <c r="E41" s="1" t="s">
        <v>232</v>
      </c>
      <c r="F41" s="1" t="s">
        <v>13</v>
      </c>
      <c r="G41" s="31" t="s">
        <v>16</v>
      </c>
      <c r="H41" s="18">
        <v>9300</v>
      </c>
      <c r="I41" s="18">
        <v>3590</v>
      </c>
      <c r="J41" s="18">
        <f t="shared" si="2"/>
        <v>33387000</v>
      </c>
      <c r="N41" s="2">
        <v>42572</v>
      </c>
      <c r="O41" s="1" t="s">
        <v>369</v>
      </c>
      <c r="P41" s="1" t="s">
        <v>370</v>
      </c>
      <c r="Q41" s="1" t="s">
        <v>13</v>
      </c>
      <c r="R41" s="31" t="s">
        <v>27</v>
      </c>
      <c r="S41" s="31">
        <v>2</v>
      </c>
      <c r="T41" s="18">
        <v>11500</v>
      </c>
      <c r="U41" s="18"/>
      <c r="V41" s="18">
        <v>3635</v>
      </c>
      <c r="W41" s="18">
        <f t="shared" si="3"/>
        <v>41802500</v>
      </c>
      <c r="X41" s="1"/>
      <c r="Y41" s="1"/>
    </row>
    <row r="42" spans="2:25">
      <c r="B42">
        <v>4</v>
      </c>
      <c r="C42" s="2">
        <v>42566</v>
      </c>
      <c r="D42" s="1" t="s">
        <v>233</v>
      </c>
      <c r="E42" s="1" t="s">
        <v>234</v>
      </c>
      <c r="F42" s="1" t="s">
        <v>13</v>
      </c>
      <c r="G42" s="31" t="s">
        <v>16</v>
      </c>
      <c r="H42" s="18">
        <v>9700</v>
      </c>
      <c r="I42" s="18">
        <v>3590</v>
      </c>
      <c r="J42" s="18">
        <f t="shared" si="2"/>
        <v>34823000</v>
      </c>
      <c r="N42" s="2">
        <v>42573</v>
      </c>
      <c r="O42" s="1" t="s">
        <v>373</v>
      </c>
      <c r="P42" s="1" t="s">
        <v>374</v>
      </c>
      <c r="Q42" s="1" t="s">
        <v>13</v>
      </c>
      <c r="R42" s="31" t="s">
        <v>27</v>
      </c>
      <c r="S42" s="31">
        <v>2</v>
      </c>
      <c r="T42" s="18">
        <v>20000</v>
      </c>
      <c r="U42" s="18"/>
      <c r="V42" s="18">
        <v>3635</v>
      </c>
      <c r="W42" s="18">
        <f t="shared" si="3"/>
        <v>72700000</v>
      </c>
      <c r="X42" s="1"/>
      <c r="Y42" s="1"/>
    </row>
    <row r="43" spans="2:25">
      <c r="B43">
        <v>4</v>
      </c>
      <c r="C43" s="2">
        <v>42566</v>
      </c>
      <c r="D43" s="1" t="s">
        <v>233</v>
      </c>
      <c r="E43" s="1" t="s">
        <v>234</v>
      </c>
      <c r="F43" s="1" t="s">
        <v>13</v>
      </c>
      <c r="G43" s="31" t="s">
        <v>14</v>
      </c>
      <c r="H43" s="18">
        <v>5300</v>
      </c>
      <c r="I43" s="18">
        <v>4010</v>
      </c>
      <c r="J43" s="18">
        <f t="shared" si="2"/>
        <v>21253000</v>
      </c>
      <c r="N43" s="2">
        <v>42573</v>
      </c>
      <c r="O43" s="1" t="s">
        <v>375</v>
      </c>
      <c r="P43" s="1" t="s">
        <v>376</v>
      </c>
      <c r="Q43" s="1" t="s">
        <v>13</v>
      </c>
      <c r="R43" s="31" t="s">
        <v>27</v>
      </c>
      <c r="S43" s="31">
        <v>2</v>
      </c>
      <c r="T43" s="18">
        <v>30000</v>
      </c>
      <c r="U43" s="18"/>
      <c r="V43" s="18">
        <v>3635</v>
      </c>
      <c r="W43" s="18">
        <f t="shared" si="3"/>
        <v>109050000</v>
      </c>
      <c r="X43" s="1"/>
      <c r="Y43" s="1"/>
    </row>
    <row r="44" spans="2:25">
      <c r="B44">
        <v>4</v>
      </c>
      <c r="C44" s="2">
        <v>42566</v>
      </c>
      <c r="D44" s="1" t="s">
        <v>281</v>
      </c>
      <c r="E44" s="1" t="s">
        <v>282</v>
      </c>
      <c r="F44" s="1" t="s">
        <v>13</v>
      </c>
      <c r="G44" s="31" t="s">
        <v>27</v>
      </c>
      <c r="H44" s="18">
        <v>5500</v>
      </c>
      <c r="I44" s="18">
        <v>3635</v>
      </c>
      <c r="J44" s="18">
        <f t="shared" si="2"/>
        <v>19992500</v>
      </c>
      <c r="N44" s="2">
        <v>42573</v>
      </c>
      <c r="O44" s="1" t="s">
        <v>377</v>
      </c>
      <c r="P44" s="1" t="s">
        <v>378</v>
      </c>
      <c r="Q44" s="1" t="s">
        <v>13</v>
      </c>
      <c r="R44" s="31" t="s">
        <v>27</v>
      </c>
      <c r="S44" s="31">
        <v>2</v>
      </c>
      <c r="T44" s="18">
        <v>6200</v>
      </c>
      <c r="U44" s="18"/>
      <c r="V44" s="18">
        <v>3635</v>
      </c>
      <c r="W44" s="18">
        <f t="shared" si="3"/>
        <v>22537000</v>
      </c>
      <c r="X44" s="1"/>
      <c r="Y44" s="1"/>
    </row>
    <row r="45" spans="2:25">
      <c r="B45">
        <v>4</v>
      </c>
      <c r="C45" s="2">
        <v>42569</v>
      </c>
      <c r="D45" s="1" t="s">
        <v>351</v>
      </c>
      <c r="E45" s="1" t="s">
        <v>352</v>
      </c>
      <c r="F45" s="1" t="s">
        <v>13</v>
      </c>
      <c r="G45" s="31" t="s">
        <v>27</v>
      </c>
      <c r="H45" s="18">
        <v>13700</v>
      </c>
      <c r="I45" s="18">
        <v>3635</v>
      </c>
      <c r="J45" s="18">
        <f t="shared" si="2"/>
        <v>49799500</v>
      </c>
      <c r="N45" s="2">
        <v>42576</v>
      </c>
      <c r="O45" s="1" t="s">
        <v>469</v>
      </c>
      <c r="P45" s="1" t="s">
        <v>470</v>
      </c>
      <c r="Q45" s="1" t="s">
        <v>13</v>
      </c>
      <c r="R45" s="31" t="s">
        <v>27</v>
      </c>
      <c r="S45" s="31">
        <v>2</v>
      </c>
      <c r="T45" s="18">
        <v>6200</v>
      </c>
      <c r="U45" s="18"/>
      <c r="V45" s="18">
        <v>3635</v>
      </c>
      <c r="W45" s="18">
        <f t="shared" si="3"/>
        <v>22537000</v>
      </c>
      <c r="X45" s="1"/>
      <c r="Y45" s="1"/>
    </row>
    <row r="46" spans="2:25">
      <c r="B46">
        <v>4</v>
      </c>
      <c r="C46" s="2">
        <v>42570</v>
      </c>
      <c r="D46" s="1" t="s">
        <v>360</v>
      </c>
      <c r="E46" s="1" t="s">
        <v>359</v>
      </c>
      <c r="F46" s="1" t="s">
        <v>13</v>
      </c>
      <c r="G46" s="31" t="s">
        <v>27</v>
      </c>
      <c r="H46" s="18">
        <v>10200</v>
      </c>
      <c r="I46" s="18">
        <v>3635</v>
      </c>
      <c r="J46" s="18">
        <f t="shared" si="2"/>
        <v>37077000</v>
      </c>
      <c r="N46" s="2">
        <v>42576</v>
      </c>
      <c r="O46" s="1" t="s">
        <v>471</v>
      </c>
      <c r="P46" s="1" t="s">
        <v>472</v>
      </c>
      <c r="Q46" s="1" t="s">
        <v>13</v>
      </c>
      <c r="R46" s="31" t="s">
        <v>27</v>
      </c>
      <c r="S46" s="31">
        <v>2</v>
      </c>
      <c r="T46" s="18">
        <v>5500</v>
      </c>
      <c r="U46" s="18"/>
      <c r="V46" s="18">
        <v>3635</v>
      </c>
      <c r="W46" s="18">
        <f t="shared" si="3"/>
        <v>19992500</v>
      </c>
      <c r="X46" s="1"/>
      <c r="Y46" s="1"/>
    </row>
    <row r="47" spans="2:25">
      <c r="B47">
        <v>4</v>
      </c>
      <c r="C47" s="2">
        <v>42570</v>
      </c>
      <c r="D47" s="1" t="s">
        <v>300</v>
      </c>
      <c r="E47" s="1" t="s">
        <v>301</v>
      </c>
      <c r="F47" s="1" t="s">
        <v>13</v>
      </c>
      <c r="G47" s="31" t="s">
        <v>16</v>
      </c>
      <c r="H47" s="18">
        <v>30000</v>
      </c>
      <c r="I47" s="18">
        <v>3490</v>
      </c>
      <c r="J47" s="18">
        <f t="shared" si="2"/>
        <v>104700000</v>
      </c>
      <c r="N47" s="2">
        <v>42577</v>
      </c>
      <c r="O47" s="1" t="s">
        <v>482</v>
      </c>
      <c r="P47" s="1" t="s">
        <v>481</v>
      </c>
      <c r="Q47" s="1" t="s">
        <v>13</v>
      </c>
      <c r="R47" s="31" t="s">
        <v>27</v>
      </c>
      <c r="S47" s="31">
        <v>2</v>
      </c>
      <c r="T47" s="18">
        <v>4000</v>
      </c>
      <c r="U47" s="18"/>
      <c r="V47" s="18">
        <v>3635</v>
      </c>
      <c r="W47" s="18">
        <f t="shared" si="3"/>
        <v>14540000</v>
      </c>
      <c r="X47" s="1"/>
      <c r="Y47" s="1"/>
    </row>
    <row r="48" spans="2:25">
      <c r="B48">
        <v>4</v>
      </c>
      <c r="C48" s="2">
        <v>42570</v>
      </c>
      <c r="D48" s="1" t="s">
        <v>302</v>
      </c>
      <c r="E48" s="1" t="s">
        <v>303</v>
      </c>
      <c r="F48" s="1" t="s">
        <v>13</v>
      </c>
      <c r="G48" s="31" t="s">
        <v>14</v>
      </c>
      <c r="H48" s="18">
        <v>5300</v>
      </c>
      <c r="I48" s="18">
        <v>4010</v>
      </c>
      <c r="J48" s="18">
        <f t="shared" si="2"/>
        <v>21253000</v>
      </c>
      <c r="N48" s="2">
        <v>42577</v>
      </c>
      <c r="O48" s="1" t="s">
        <v>491</v>
      </c>
      <c r="P48" s="1" t="s">
        <v>492</v>
      </c>
      <c r="Q48" s="1" t="s">
        <v>13</v>
      </c>
      <c r="R48" s="31" t="s">
        <v>27</v>
      </c>
      <c r="S48" s="31">
        <v>2</v>
      </c>
      <c r="T48" s="18">
        <v>4000</v>
      </c>
      <c r="U48" s="18"/>
      <c r="V48" s="18">
        <v>3635</v>
      </c>
      <c r="W48" s="18">
        <f t="shared" si="3"/>
        <v>14540000</v>
      </c>
      <c r="X48" s="1"/>
      <c r="Y48" s="1"/>
    </row>
    <row r="49" spans="2:25">
      <c r="B49">
        <v>4</v>
      </c>
      <c r="C49" s="2">
        <v>42564</v>
      </c>
      <c r="D49" s="1" t="s">
        <v>221</v>
      </c>
      <c r="E49" s="1" t="s">
        <v>222</v>
      </c>
      <c r="F49" s="1" t="s">
        <v>13</v>
      </c>
      <c r="G49" s="31" t="s">
        <v>65</v>
      </c>
      <c r="H49" s="18">
        <v>5000</v>
      </c>
      <c r="I49" s="18">
        <v>4050</v>
      </c>
      <c r="J49" s="18">
        <f t="shared" si="2"/>
        <v>20250000</v>
      </c>
      <c r="N49" s="2">
        <v>42578</v>
      </c>
      <c r="O49" s="1" t="s">
        <v>503</v>
      </c>
      <c r="P49" s="1" t="s">
        <v>504</v>
      </c>
      <c r="Q49" s="1" t="s">
        <v>13</v>
      </c>
      <c r="R49" s="31" t="s">
        <v>27</v>
      </c>
      <c r="S49" s="31">
        <v>2</v>
      </c>
      <c r="T49" s="18">
        <v>25000</v>
      </c>
      <c r="U49" s="18"/>
      <c r="V49" s="18">
        <v>3635</v>
      </c>
      <c r="W49" s="18">
        <f t="shared" si="3"/>
        <v>90875000</v>
      </c>
      <c r="X49" s="1"/>
      <c r="Y49" s="1"/>
    </row>
    <row r="50" spans="2:25">
      <c r="B50">
        <v>4</v>
      </c>
      <c r="C50" s="2">
        <v>42564</v>
      </c>
      <c r="D50" s="1" t="s">
        <v>221</v>
      </c>
      <c r="E50" s="1" t="s">
        <v>222</v>
      </c>
      <c r="F50" s="1" t="s">
        <v>13</v>
      </c>
      <c r="G50" s="31" t="s">
        <v>16</v>
      </c>
      <c r="H50" s="18">
        <v>15000</v>
      </c>
      <c r="I50" s="18">
        <v>3530</v>
      </c>
      <c r="J50" s="18">
        <f t="shared" si="2"/>
        <v>52950000</v>
      </c>
      <c r="N50" s="2">
        <v>42580</v>
      </c>
      <c r="O50" s="1" t="s">
        <v>497</v>
      </c>
      <c r="P50" s="1" t="s">
        <v>498</v>
      </c>
      <c r="Q50" s="1" t="s">
        <v>13</v>
      </c>
      <c r="R50" s="31" t="s">
        <v>27</v>
      </c>
      <c r="S50" s="31">
        <v>2</v>
      </c>
      <c r="T50" s="18">
        <v>10000</v>
      </c>
      <c r="U50" s="18"/>
      <c r="V50" s="18">
        <v>3635</v>
      </c>
      <c r="W50" s="18">
        <f t="shared" si="3"/>
        <v>36350000</v>
      </c>
      <c r="X50" s="1"/>
      <c r="Y50" s="1"/>
    </row>
    <row r="51" spans="2:25">
      <c r="B51">
        <v>4</v>
      </c>
      <c r="C51" s="2">
        <v>42564</v>
      </c>
      <c r="D51" s="1" t="s">
        <v>221</v>
      </c>
      <c r="E51" s="1" t="s">
        <v>222</v>
      </c>
      <c r="F51" s="1" t="s">
        <v>13</v>
      </c>
      <c r="G51" s="31" t="s">
        <v>76</v>
      </c>
      <c r="H51" s="18">
        <v>5000</v>
      </c>
      <c r="I51" s="18">
        <v>4765</v>
      </c>
      <c r="J51" s="18">
        <f t="shared" si="2"/>
        <v>23825000</v>
      </c>
      <c r="N51" s="2">
        <v>42580</v>
      </c>
      <c r="O51" s="1" t="s">
        <v>499</v>
      </c>
      <c r="P51" s="1" t="s">
        <v>500</v>
      </c>
      <c r="Q51" s="1" t="s">
        <v>13</v>
      </c>
      <c r="R51" s="31" t="s">
        <v>27</v>
      </c>
      <c r="S51" s="31">
        <v>2</v>
      </c>
      <c r="T51" s="18">
        <v>10000</v>
      </c>
      <c r="U51" s="18">
        <f>SUM(T17:T51)</f>
        <v>459900</v>
      </c>
      <c r="V51" s="18">
        <v>3635</v>
      </c>
      <c r="W51" s="18">
        <f t="shared" si="3"/>
        <v>36350000</v>
      </c>
      <c r="X51" s="1" t="str">
        <f>R51</f>
        <v>Diesel comun Tipo III</v>
      </c>
      <c r="Y51" s="32">
        <f>SUM(W17:W51)</f>
        <v>1661109000</v>
      </c>
    </row>
    <row r="52" spans="2:25">
      <c r="B52">
        <v>4</v>
      </c>
      <c r="C52" s="2">
        <v>42571</v>
      </c>
      <c r="D52" s="1" t="s">
        <v>363</v>
      </c>
      <c r="E52" s="1" t="s">
        <v>364</v>
      </c>
      <c r="F52" s="1" t="s">
        <v>13</v>
      </c>
      <c r="G52" s="31" t="s">
        <v>27</v>
      </c>
      <c r="H52" s="18">
        <v>5500</v>
      </c>
      <c r="I52" s="18">
        <v>3635</v>
      </c>
      <c r="J52" s="18">
        <f t="shared" si="2"/>
        <v>19992500</v>
      </c>
      <c r="N52" s="6">
        <v>42552</v>
      </c>
      <c r="O52" s="3" t="s">
        <v>74</v>
      </c>
      <c r="P52" s="3" t="s">
        <v>75</v>
      </c>
      <c r="Q52" s="7" t="s">
        <v>13</v>
      </c>
      <c r="R52" s="30" t="s">
        <v>16</v>
      </c>
      <c r="S52" s="30">
        <v>3</v>
      </c>
      <c r="T52" s="18">
        <v>5000</v>
      </c>
      <c r="U52" s="18"/>
      <c r="V52" s="18">
        <v>3530</v>
      </c>
      <c r="W52" s="18">
        <f t="shared" si="3"/>
        <v>17650000</v>
      </c>
      <c r="X52" s="1"/>
      <c r="Y52" s="1"/>
    </row>
    <row r="53" spans="2:25">
      <c r="B53">
        <v>4</v>
      </c>
      <c r="C53" s="2">
        <v>42572</v>
      </c>
      <c r="D53" s="1" t="s">
        <v>284</v>
      </c>
      <c r="E53" s="1" t="s">
        <v>285</v>
      </c>
      <c r="F53" s="1" t="s">
        <v>13</v>
      </c>
      <c r="G53" s="31" t="s">
        <v>27</v>
      </c>
      <c r="H53" s="18">
        <v>15000</v>
      </c>
      <c r="I53" s="18">
        <v>3695</v>
      </c>
      <c r="J53" s="18">
        <f t="shared" si="2"/>
        <v>55425000</v>
      </c>
      <c r="N53" s="6">
        <v>42552</v>
      </c>
      <c r="O53" s="3" t="s">
        <v>77</v>
      </c>
      <c r="P53" s="3" t="s">
        <v>78</v>
      </c>
      <c r="Q53" s="7" t="s">
        <v>13</v>
      </c>
      <c r="R53" s="30" t="s">
        <v>16</v>
      </c>
      <c r="S53" s="30">
        <v>3</v>
      </c>
      <c r="T53" s="18">
        <v>10200</v>
      </c>
      <c r="U53" s="18"/>
      <c r="V53" s="18">
        <v>3530</v>
      </c>
      <c r="W53" s="18">
        <f t="shared" si="3"/>
        <v>36006000</v>
      </c>
      <c r="X53" s="1"/>
      <c r="Y53" s="1"/>
    </row>
    <row r="54" spans="2:25">
      <c r="B54">
        <v>4</v>
      </c>
      <c r="C54" s="2">
        <v>42572</v>
      </c>
      <c r="D54" s="1" t="s">
        <v>284</v>
      </c>
      <c r="E54" s="1" t="s">
        <v>285</v>
      </c>
      <c r="F54" s="1" t="s">
        <v>13</v>
      </c>
      <c r="G54" s="31" t="s">
        <v>16</v>
      </c>
      <c r="H54" s="18">
        <v>15000</v>
      </c>
      <c r="I54" s="18">
        <v>3490</v>
      </c>
      <c r="J54" s="18">
        <f t="shared" si="2"/>
        <v>52350000</v>
      </c>
      <c r="N54" s="6">
        <v>42552</v>
      </c>
      <c r="O54" s="3" t="s">
        <v>79</v>
      </c>
      <c r="P54" s="3" t="s">
        <v>80</v>
      </c>
      <c r="Q54" s="7" t="s">
        <v>13</v>
      </c>
      <c r="R54" s="30" t="s">
        <v>16</v>
      </c>
      <c r="S54" s="30">
        <v>3</v>
      </c>
      <c r="T54" s="18">
        <v>7400</v>
      </c>
      <c r="U54" s="18"/>
      <c r="V54" s="18">
        <v>3530</v>
      </c>
      <c r="W54" s="18">
        <f t="shared" si="3"/>
        <v>26122000</v>
      </c>
      <c r="X54" s="1"/>
      <c r="Y54" s="1"/>
    </row>
    <row r="55" spans="2:25">
      <c r="B55">
        <v>4</v>
      </c>
      <c r="C55" s="2">
        <v>42572</v>
      </c>
      <c r="D55" s="1" t="s">
        <v>369</v>
      </c>
      <c r="E55" s="1" t="s">
        <v>370</v>
      </c>
      <c r="F55" s="1" t="s">
        <v>13</v>
      </c>
      <c r="G55" s="31" t="s">
        <v>27</v>
      </c>
      <c r="H55" s="18">
        <v>11500</v>
      </c>
      <c r="I55" s="18">
        <v>3635</v>
      </c>
      <c r="J55" s="18">
        <f t="shared" si="2"/>
        <v>41802500</v>
      </c>
      <c r="N55" s="6">
        <v>42557</v>
      </c>
      <c r="O55" s="3" t="s">
        <v>95</v>
      </c>
      <c r="P55" s="3" t="s">
        <v>96</v>
      </c>
      <c r="Q55" s="7" t="s">
        <v>13</v>
      </c>
      <c r="R55" s="30" t="s">
        <v>16</v>
      </c>
      <c r="S55" s="30">
        <v>3</v>
      </c>
      <c r="T55" s="18">
        <v>15000</v>
      </c>
      <c r="U55" s="18"/>
      <c r="V55" s="18">
        <v>3530</v>
      </c>
      <c r="W55" s="18">
        <f t="shared" si="3"/>
        <v>52950000</v>
      </c>
      <c r="X55" s="1"/>
      <c r="Y55" s="1"/>
    </row>
    <row r="56" spans="2:25">
      <c r="B56">
        <v>4</v>
      </c>
      <c r="C56" s="2">
        <v>42572</v>
      </c>
      <c r="D56" s="1" t="s">
        <v>322</v>
      </c>
      <c r="E56" s="1" t="s">
        <v>323</v>
      </c>
      <c r="F56" s="1" t="s">
        <v>13</v>
      </c>
      <c r="G56" s="31" t="s">
        <v>16</v>
      </c>
      <c r="H56" s="18">
        <v>4000</v>
      </c>
      <c r="I56" s="18">
        <v>3490</v>
      </c>
      <c r="J56" s="18">
        <f t="shared" si="2"/>
        <v>13960000</v>
      </c>
      <c r="N56" s="6">
        <v>42558</v>
      </c>
      <c r="O56" s="3" t="s">
        <v>93</v>
      </c>
      <c r="P56" s="3" t="s">
        <v>94</v>
      </c>
      <c r="Q56" s="7" t="s">
        <v>13</v>
      </c>
      <c r="R56" s="30" t="s">
        <v>16</v>
      </c>
      <c r="S56" s="30">
        <v>3</v>
      </c>
      <c r="T56" s="18">
        <v>30000</v>
      </c>
      <c r="U56" s="18"/>
      <c r="V56" s="18">
        <v>3530</v>
      </c>
      <c r="W56" s="18">
        <f t="shared" si="3"/>
        <v>105900000</v>
      </c>
      <c r="X56" s="1"/>
      <c r="Y56" s="1"/>
    </row>
    <row r="57" spans="2:25">
      <c r="B57">
        <v>4</v>
      </c>
      <c r="C57" s="2">
        <v>42573</v>
      </c>
      <c r="D57" s="1" t="s">
        <v>373</v>
      </c>
      <c r="E57" s="1" t="s">
        <v>374</v>
      </c>
      <c r="F57" s="1" t="s">
        <v>13</v>
      </c>
      <c r="G57" s="31" t="s">
        <v>27</v>
      </c>
      <c r="H57" s="18">
        <v>20000</v>
      </c>
      <c r="I57" s="18">
        <v>3635</v>
      </c>
      <c r="J57" s="18">
        <f t="shared" si="2"/>
        <v>72700000</v>
      </c>
      <c r="N57" s="6">
        <v>42558</v>
      </c>
      <c r="O57" s="3" t="s">
        <v>101</v>
      </c>
      <c r="P57" s="3" t="s">
        <v>102</v>
      </c>
      <c r="Q57" s="7" t="s">
        <v>13</v>
      </c>
      <c r="R57" s="30" t="s">
        <v>16</v>
      </c>
      <c r="S57" s="30">
        <v>3</v>
      </c>
      <c r="T57" s="18">
        <v>29900</v>
      </c>
      <c r="U57" s="18"/>
      <c r="V57" s="18">
        <v>3530</v>
      </c>
      <c r="W57" s="20">
        <f t="shared" si="3"/>
        <v>105547000</v>
      </c>
      <c r="X57" s="1"/>
      <c r="Y57" s="1"/>
    </row>
    <row r="58" spans="2:25">
      <c r="B58">
        <v>4</v>
      </c>
      <c r="C58" s="2">
        <v>42573</v>
      </c>
      <c r="D58" s="1" t="s">
        <v>334</v>
      </c>
      <c r="E58" s="1" t="s">
        <v>335</v>
      </c>
      <c r="F58" s="1" t="s">
        <v>13</v>
      </c>
      <c r="G58" s="31" t="s">
        <v>16</v>
      </c>
      <c r="H58" s="18">
        <v>14900</v>
      </c>
      <c r="I58" s="18">
        <v>3490</v>
      </c>
      <c r="J58" s="18">
        <f t="shared" si="2"/>
        <v>52001000</v>
      </c>
      <c r="N58" s="6">
        <v>42559</v>
      </c>
      <c r="O58" s="3" t="s">
        <v>113</v>
      </c>
      <c r="P58" s="3" t="s">
        <v>114</v>
      </c>
      <c r="Q58" s="7" t="s">
        <v>13</v>
      </c>
      <c r="R58" s="30" t="s">
        <v>16</v>
      </c>
      <c r="S58" s="30">
        <v>3</v>
      </c>
      <c r="T58" s="18">
        <v>5000</v>
      </c>
      <c r="U58" s="18"/>
      <c r="V58" s="18">
        <v>3530</v>
      </c>
      <c r="W58" s="18">
        <f t="shared" si="3"/>
        <v>17650000</v>
      </c>
      <c r="X58" s="1"/>
      <c r="Y58" s="1"/>
    </row>
    <row r="59" spans="2:25">
      <c r="B59">
        <v>4</v>
      </c>
      <c r="C59" s="2">
        <v>42573</v>
      </c>
      <c r="D59" s="1" t="s">
        <v>375</v>
      </c>
      <c r="E59" s="1" t="s">
        <v>376</v>
      </c>
      <c r="F59" s="1" t="s">
        <v>13</v>
      </c>
      <c r="G59" s="31" t="s">
        <v>27</v>
      </c>
      <c r="H59" s="18">
        <v>30000</v>
      </c>
      <c r="I59" s="18">
        <v>3635</v>
      </c>
      <c r="J59" s="18">
        <f t="shared" si="2"/>
        <v>109050000</v>
      </c>
      <c r="N59" s="2">
        <v>42562</v>
      </c>
      <c r="O59" s="1" t="s">
        <v>207</v>
      </c>
      <c r="P59" s="1" t="s">
        <v>208</v>
      </c>
      <c r="Q59" s="1" t="s">
        <v>13</v>
      </c>
      <c r="R59" s="31" t="s">
        <v>16</v>
      </c>
      <c r="S59" s="31">
        <v>3</v>
      </c>
      <c r="T59" s="18">
        <v>5000</v>
      </c>
      <c r="U59" s="18"/>
      <c r="V59" s="18">
        <v>3530</v>
      </c>
      <c r="W59" s="18">
        <f t="shared" si="3"/>
        <v>17650000</v>
      </c>
      <c r="X59" s="1"/>
      <c r="Y59" s="1"/>
    </row>
    <row r="60" spans="2:25">
      <c r="B60">
        <v>4</v>
      </c>
      <c r="C60" s="2">
        <v>42573</v>
      </c>
      <c r="D60" s="1" t="s">
        <v>336</v>
      </c>
      <c r="E60" s="1" t="s">
        <v>337</v>
      </c>
      <c r="F60" s="1" t="s">
        <v>13</v>
      </c>
      <c r="G60" s="31" t="s">
        <v>16</v>
      </c>
      <c r="H60" s="18">
        <v>24000</v>
      </c>
      <c r="I60" s="18">
        <v>3490</v>
      </c>
      <c r="J60" s="18">
        <f t="shared" si="2"/>
        <v>83760000</v>
      </c>
      <c r="N60" s="2">
        <v>42562</v>
      </c>
      <c r="O60" s="1" t="s">
        <v>209</v>
      </c>
      <c r="P60" s="1" t="s">
        <v>210</v>
      </c>
      <c r="Q60" s="1" t="s">
        <v>13</v>
      </c>
      <c r="R60" s="31" t="s">
        <v>16</v>
      </c>
      <c r="S60" s="31">
        <v>3</v>
      </c>
      <c r="T60" s="18">
        <v>4000</v>
      </c>
      <c r="U60" s="18"/>
      <c r="V60" s="18">
        <v>3530</v>
      </c>
      <c r="W60" s="18">
        <f t="shared" si="3"/>
        <v>14120000</v>
      </c>
      <c r="X60" s="1"/>
      <c r="Y60" s="1"/>
    </row>
    <row r="61" spans="2:25">
      <c r="B61">
        <v>4</v>
      </c>
      <c r="C61" s="2">
        <v>42573</v>
      </c>
      <c r="D61" s="1" t="s">
        <v>377</v>
      </c>
      <c r="E61" s="1" t="s">
        <v>378</v>
      </c>
      <c r="F61" s="1" t="s">
        <v>13</v>
      </c>
      <c r="G61" s="31" t="s">
        <v>27</v>
      </c>
      <c r="H61" s="18">
        <v>6200</v>
      </c>
      <c r="I61" s="18">
        <v>3635</v>
      </c>
      <c r="J61" s="18">
        <f t="shared" si="2"/>
        <v>22537000</v>
      </c>
      <c r="N61" s="2">
        <v>42564</v>
      </c>
      <c r="O61" s="1" t="s">
        <v>219</v>
      </c>
      <c r="P61" s="1" t="s">
        <v>220</v>
      </c>
      <c r="Q61" s="1" t="s">
        <v>13</v>
      </c>
      <c r="R61" s="31" t="s">
        <v>16</v>
      </c>
      <c r="S61" s="31">
        <v>3</v>
      </c>
      <c r="T61" s="18">
        <v>14900</v>
      </c>
      <c r="U61" s="18"/>
      <c r="V61" s="18">
        <v>3530</v>
      </c>
      <c r="W61" s="18">
        <f t="shared" si="3"/>
        <v>52597000</v>
      </c>
      <c r="X61" s="1"/>
      <c r="Y61" s="1"/>
    </row>
    <row r="62" spans="2:25">
      <c r="B62">
        <v>4</v>
      </c>
      <c r="C62" s="2">
        <v>42573</v>
      </c>
      <c r="D62" s="1" t="s">
        <v>338</v>
      </c>
      <c r="E62" s="1" t="s">
        <v>339</v>
      </c>
      <c r="F62" s="1" t="s">
        <v>13</v>
      </c>
      <c r="G62" s="31" t="s">
        <v>16</v>
      </c>
      <c r="H62" s="18">
        <v>4000</v>
      </c>
      <c r="I62" s="18">
        <v>3490</v>
      </c>
      <c r="J62" s="18">
        <f t="shared" si="2"/>
        <v>13960000</v>
      </c>
      <c r="N62" s="2">
        <v>42564</v>
      </c>
      <c r="O62" s="1" t="s">
        <v>221</v>
      </c>
      <c r="P62" s="1" t="s">
        <v>222</v>
      </c>
      <c r="Q62" s="1" t="s">
        <v>13</v>
      </c>
      <c r="R62" s="31" t="s">
        <v>16</v>
      </c>
      <c r="S62" s="31">
        <v>3</v>
      </c>
      <c r="T62" s="18">
        <v>15000</v>
      </c>
      <c r="U62" s="18"/>
      <c r="V62" s="18">
        <v>3530</v>
      </c>
      <c r="W62" s="18">
        <f t="shared" si="3"/>
        <v>52950000</v>
      </c>
      <c r="X62" s="1"/>
      <c r="Y62" s="1"/>
    </row>
    <row r="63" spans="2:25">
      <c r="B63">
        <v>4</v>
      </c>
      <c r="C63" s="2">
        <v>42573</v>
      </c>
      <c r="D63" s="1" t="s">
        <v>338</v>
      </c>
      <c r="E63" s="1" t="s">
        <v>339</v>
      </c>
      <c r="F63" s="1" t="s">
        <v>13</v>
      </c>
      <c r="G63" s="31" t="s">
        <v>14</v>
      </c>
      <c r="H63" s="18">
        <v>5300</v>
      </c>
      <c r="I63" s="18">
        <v>4010</v>
      </c>
      <c r="J63" s="18">
        <f t="shared" si="2"/>
        <v>21253000</v>
      </c>
      <c r="N63" s="2">
        <v>42566</v>
      </c>
      <c r="O63" s="1" t="s">
        <v>231</v>
      </c>
      <c r="P63" s="1" t="s">
        <v>232</v>
      </c>
      <c r="Q63" s="1" t="s">
        <v>13</v>
      </c>
      <c r="R63" s="31" t="s">
        <v>16</v>
      </c>
      <c r="S63" s="31">
        <v>3</v>
      </c>
      <c r="T63" s="18">
        <v>9300</v>
      </c>
      <c r="U63" s="18"/>
      <c r="V63" s="18">
        <v>3590</v>
      </c>
      <c r="W63" s="18">
        <f t="shared" si="3"/>
        <v>33387000</v>
      </c>
      <c r="X63" s="1"/>
      <c r="Y63" s="1"/>
    </row>
    <row r="64" spans="2:25">
      <c r="B64">
        <v>4</v>
      </c>
      <c r="C64" s="2">
        <v>42573</v>
      </c>
      <c r="D64" s="1" t="s">
        <v>340</v>
      </c>
      <c r="E64" s="1" t="s">
        <v>341</v>
      </c>
      <c r="F64" s="1" t="s">
        <v>13</v>
      </c>
      <c r="G64" s="31" t="s">
        <v>14</v>
      </c>
      <c r="H64" s="18">
        <v>5500</v>
      </c>
      <c r="I64" s="18">
        <v>4010</v>
      </c>
      <c r="J64" s="18">
        <f t="shared" si="2"/>
        <v>22055000</v>
      </c>
      <c r="N64" s="2">
        <v>42566</v>
      </c>
      <c r="O64" s="1" t="s">
        <v>233</v>
      </c>
      <c r="P64" s="1" t="s">
        <v>234</v>
      </c>
      <c r="Q64" s="1" t="s">
        <v>13</v>
      </c>
      <c r="R64" s="31" t="s">
        <v>16</v>
      </c>
      <c r="S64" s="31">
        <v>3</v>
      </c>
      <c r="T64" s="18">
        <v>9700</v>
      </c>
      <c r="U64" s="18"/>
      <c r="V64" s="18">
        <v>3590</v>
      </c>
      <c r="W64" s="18">
        <f t="shared" si="3"/>
        <v>34823000</v>
      </c>
      <c r="X64" s="1"/>
      <c r="Y64" s="1"/>
    </row>
    <row r="65" spans="2:25">
      <c r="B65">
        <v>4</v>
      </c>
      <c r="C65" s="2">
        <v>42576</v>
      </c>
      <c r="D65" s="1" t="s">
        <v>469</v>
      </c>
      <c r="E65" s="1" t="s">
        <v>470</v>
      </c>
      <c r="F65" s="1" t="s">
        <v>13</v>
      </c>
      <c r="G65" s="31" t="s">
        <v>27</v>
      </c>
      <c r="H65" s="18">
        <v>6200</v>
      </c>
      <c r="I65" s="18">
        <v>3635</v>
      </c>
      <c r="J65" s="18">
        <f t="shared" si="2"/>
        <v>22537000</v>
      </c>
      <c r="N65" s="2">
        <v>42570</v>
      </c>
      <c r="O65" s="1" t="s">
        <v>300</v>
      </c>
      <c r="P65" s="1" t="s">
        <v>301</v>
      </c>
      <c r="Q65" s="1" t="s">
        <v>13</v>
      </c>
      <c r="R65" s="31" t="s">
        <v>16</v>
      </c>
      <c r="S65" s="31">
        <v>3</v>
      </c>
      <c r="T65" s="18">
        <v>30000</v>
      </c>
      <c r="U65" s="18"/>
      <c r="V65" s="18">
        <v>3490</v>
      </c>
      <c r="W65" s="18">
        <f t="shared" si="3"/>
        <v>104700000</v>
      </c>
      <c r="X65" s="1"/>
      <c r="Y65" s="1"/>
    </row>
    <row r="66" spans="2:25">
      <c r="B66">
        <v>4</v>
      </c>
      <c r="C66" s="2">
        <v>42576</v>
      </c>
      <c r="D66" s="1" t="s">
        <v>471</v>
      </c>
      <c r="E66" s="1" t="s">
        <v>472</v>
      </c>
      <c r="F66" s="1" t="s">
        <v>13</v>
      </c>
      <c r="G66" s="31" t="s">
        <v>27</v>
      </c>
      <c r="H66" s="18">
        <v>5500</v>
      </c>
      <c r="I66" s="18">
        <v>3635</v>
      </c>
      <c r="J66" s="18">
        <f t="shared" si="2"/>
        <v>19992500</v>
      </c>
      <c r="N66" s="2">
        <v>42570</v>
      </c>
      <c r="O66" s="1" t="s">
        <v>342</v>
      </c>
      <c r="P66" s="1" t="s">
        <v>343</v>
      </c>
      <c r="Q66" s="1" t="s">
        <v>13</v>
      </c>
      <c r="R66" s="31" t="s">
        <v>16</v>
      </c>
      <c r="S66" s="31">
        <v>3</v>
      </c>
      <c r="T66" s="18">
        <v>14900</v>
      </c>
      <c r="U66" s="18"/>
      <c r="V66" s="18">
        <v>3490</v>
      </c>
      <c r="W66" s="18">
        <f t="shared" si="3"/>
        <v>52001000</v>
      </c>
      <c r="X66" s="1"/>
      <c r="Y66" s="1"/>
    </row>
    <row r="67" spans="2:25">
      <c r="B67">
        <v>4</v>
      </c>
      <c r="C67" s="2">
        <v>42569</v>
      </c>
      <c r="D67" s="1" t="s">
        <v>379</v>
      </c>
      <c r="E67" s="1" t="s">
        <v>380</v>
      </c>
      <c r="F67" s="1" t="s">
        <v>13</v>
      </c>
      <c r="G67" s="31" t="s">
        <v>27</v>
      </c>
      <c r="H67" s="18">
        <v>24000</v>
      </c>
      <c r="I67" s="18">
        <v>3635</v>
      </c>
      <c r="J67" s="18">
        <f t="shared" si="2"/>
        <v>87240000</v>
      </c>
      <c r="N67" s="2">
        <v>42572</v>
      </c>
      <c r="O67" s="1" t="s">
        <v>284</v>
      </c>
      <c r="P67" s="1" t="s">
        <v>285</v>
      </c>
      <c r="Q67" s="1" t="s">
        <v>13</v>
      </c>
      <c r="R67" s="31" t="s">
        <v>16</v>
      </c>
      <c r="S67" s="31">
        <v>3</v>
      </c>
      <c r="T67" s="18">
        <v>15000</v>
      </c>
      <c r="U67" s="18"/>
      <c r="V67" s="18">
        <v>3490</v>
      </c>
      <c r="W67" s="18">
        <f t="shared" si="3"/>
        <v>52350000</v>
      </c>
      <c r="X67" s="1"/>
      <c r="Y67" s="1"/>
    </row>
    <row r="68" spans="2:25">
      <c r="B68">
        <v>4</v>
      </c>
      <c r="C68" s="2">
        <v>42570</v>
      </c>
      <c r="D68" s="1" t="s">
        <v>381</v>
      </c>
      <c r="E68" s="1" t="s">
        <v>382</v>
      </c>
      <c r="F68" s="1" t="s">
        <v>13</v>
      </c>
      <c r="G68" s="31" t="s">
        <v>27</v>
      </c>
      <c r="H68" s="18">
        <v>20000</v>
      </c>
      <c r="I68" s="18">
        <v>3635</v>
      </c>
      <c r="J68" s="18">
        <f t="shared" si="2"/>
        <v>72700000</v>
      </c>
      <c r="N68" s="2">
        <v>42572</v>
      </c>
      <c r="O68" s="1" t="s">
        <v>322</v>
      </c>
      <c r="P68" s="1" t="s">
        <v>323</v>
      </c>
      <c r="Q68" s="1" t="s">
        <v>13</v>
      </c>
      <c r="R68" s="31" t="s">
        <v>16</v>
      </c>
      <c r="S68" s="31">
        <v>3</v>
      </c>
      <c r="T68" s="18">
        <v>4000</v>
      </c>
      <c r="U68" s="18"/>
      <c r="V68" s="18">
        <v>3490</v>
      </c>
      <c r="W68" s="18">
        <f t="shared" si="3"/>
        <v>13960000</v>
      </c>
      <c r="X68" s="1"/>
      <c r="Y68" s="1"/>
    </row>
    <row r="69" spans="2:25">
      <c r="B69">
        <v>4</v>
      </c>
      <c r="C69" s="2">
        <v>42570</v>
      </c>
      <c r="D69" s="1" t="s">
        <v>342</v>
      </c>
      <c r="E69" s="1" t="s">
        <v>343</v>
      </c>
      <c r="F69" s="1" t="s">
        <v>13</v>
      </c>
      <c r="G69" s="31" t="s">
        <v>16</v>
      </c>
      <c r="H69" s="18">
        <v>14900</v>
      </c>
      <c r="I69" s="18">
        <v>3490</v>
      </c>
      <c r="J69" s="18">
        <f t="shared" si="2"/>
        <v>52001000</v>
      </c>
      <c r="N69" s="2">
        <v>42573</v>
      </c>
      <c r="O69" s="1" t="s">
        <v>334</v>
      </c>
      <c r="P69" s="1" t="s">
        <v>335</v>
      </c>
      <c r="Q69" s="1" t="s">
        <v>13</v>
      </c>
      <c r="R69" s="31" t="s">
        <v>16</v>
      </c>
      <c r="S69" s="31">
        <v>3</v>
      </c>
      <c r="T69" s="18">
        <v>14900</v>
      </c>
      <c r="U69" s="18"/>
      <c r="V69" s="18">
        <v>3490</v>
      </c>
      <c r="W69" s="18">
        <f t="shared" si="3"/>
        <v>52001000</v>
      </c>
      <c r="X69" s="1"/>
      <c r="Y69" s="1"/>
    </row>
    <row r="70" spans="2:25">
      <c r="B70">
        <v>4</v>
      </c>
      <c r="C70" s="2">
        <v>42577</v>
      </c>
      <c r="D70" s="1" t="s">
        <v>406</v>
      </c>
      <c r="E70" s="1" t="s">
        <v>407</v>
      </c>
      <c r="F70" s="1" t="s">
        <v>13</v>
      </c>
      <c r="G70" s="31" t="s">
        <v>16</v>
      </c>
      <c r="H70" s="18">
        <v>24000</v>
      </c>
      <c r="I70" s="18">
        <v>3490</v>
      </c>
      <c r="J70" s="18">
        <f t="shared" si="2"/>
        <v>83760000</v>
      </c>
      <c r="N70" s="2">
        <v>42573</v>
      </c>
      <c r="O70" s="1" t="s">
        <v>336</v>
      </c>
      <c r="P70" s="1" t="s">
        <v>337</v>
      </c>
      <c r="Q70" s="1" t="s">
        <v>13</v>
      </c>
      <c r="R70" s="31" t="s">
        <v>16</v>
      </c>
      <c r="S70" s="31">
        <v>3</v>
      </c>
      <c r="T70" s="18">
        <v>24000</v>
      </c>
      <c r="U70" s="18"/>
      <c r="V70" s="18">
        <v>3490</v>
      </c>
      <c r="W70" s="18">
        <f t="shared" si="3"/>
        <v>83760000</v>
      </c>
      <c r="X70" s="1"/>
      <c r="Y70" s="1"/>
    </row>
    <row r="71" spans="2:25">
      <c r="B71">
        <v>4</v>
      </c>
      <c r="C71" s="2">
        <v>42577</v>
      </c>
      <c r="D71" s="1" t="s">
        <v>482</v>
      </c>
      <c r="E71" s="1" t="s">
        <v>481</v>
      </c>
      <c r="F71" s="1" t="s">
        <v>13</v>
      </c>
      <c r="G71" s="31" t="s">
        <v>27</v>
      </c>
      <c r="H71" s="18">
        <v>4000</v>
      </c>
      <c r="I71" s="18">
        <v>3635</v>
      </c>
      <c r="J71" s="18">
        <f t="shared" ref="J71:J84" si="4">H71*I71</f>
        <v>14540000</v>
      </c>
      <c r="N71" s="2">
        <v>42573</v>
      </c>
      <c r="O71" s="1" t="s">
        <v>338</v>
      </c>
      <c r="P71" s="1" t="s">
        <v>339</v>
      </c>
      <c r="Q71" s="1" t="s">
        <v>13</v>
      </c>
      <c r="R71" s="31" t="s">
        <v>16</v>
      </c>
      <c r="S71" s="31">
        <v>3</v>
      </c>
      <c r="T71" s="18">
        <v>4000</v>
      </c>
      <c r="U71" s="18"/>
      <c r="V71" s="18">
        <v>3490</v>
      </c>
      <c r="W71" s="18">
        <f t="shared" ref="W71:W84" si="5">T71*V71</f>
        <v>13960000</v>
      </c>
      <c r="X71" s="1"/>
      <c r="Y71" s="1"/>
    </row>
    <row r="72" spans="2:25">
      <c r="B72">
        <v>4</v>
      </c>
      <c r="C72" s="2">
        <v>42577</v>
      </c>
      <c r="D72" s="1" t="s">
        <v>408</v>
      </c>
      <c r="E72" s="1" t="s">
        <v>409</v>
      </c>
      <c r="F72" s="1" t="s">
        <v>13</v>
      </c>
      <c r="G72" s="31" t="s">
        <v>16</v>
      </c>
      <c r="H72" s="18">
        <v>11500</v>
      </c>
      <c r="I72" s="18">
        <v>3490</v>
      </c>
      <c r="J72" s="18">
        <f t="shared" si="4"/>
        <v>40135000</v>
      </c>
      <c r="N72" s="2">
        <v>42577</v>
      </c>
      <c r="O72" s="1" t="s">
        <v>406</v>
      </c>
      <c r="P72" s="1" t="s">
        <v>407</v>
      </c>
      <c r="Q72" s="1" t="s">
        <v>13</v>
      </c>
      <c r="R72" s="31" t="s">
        <v>16</v>
      </c>
      <c r="S72" s="31">
        <v>3</v>
      </c>
      <c r="T72" s="18">
        <v>24000</v>
      </c>
      <c r="U72" s="18"/>
      <c r="V72" s="18">
        <v>3490</v>
      </c>
      <c r="W72" s="18">
        <f t="shared" si="5"/>
        <v>83760000</v>
      </c>
      <c r="X72" s="1"/>
      <c r="Y72" s="1"/>
    </row>
    <row r="73" spans="2:25">
      <c r="B73">
        <v>4</v>
      </c>
      <c r="C73" s="2">
        <v>42578</v>
      </c>
      <c r="D73" s="1" t="s">
        <v>422</v>
      </c>
      <c r="E73" s="1" t="s">
        <v>423</v>
      </c>
      <c r="F73" s="1" t="s">
        <v>13</v>
      </c>
      <c r="G73" s="31" t="s">
        <v>16</v>
      </c>
      <c r="H73" s="18">
        <v>5000</v>
      </c>
      <c r="I73" s="18">
        <v>3490</v>
      </c>
      <c r="J73" s="18">
        <f t="shared" si="4"/>
        <v>17450000</v>
      </c>
      <c r="N73" s="2">
        <v>42577</v>
      </c>
      <c r="O73" s="1" t="s">
        <v>408</v>
      </c>
      <c r="P73" s="1" t="s">
        <v>409</v>
      </c>
      <c r="Q73" s="1" t="s">
        <v>13</v>
      </c>
      <c r="R73" s="31" t="s">
        <v>16</v>
      </c>
      <c r="S73" s="31">
        <v>3</v>
      </c>
      <c r="T73" s="18">
        <v>11500</v>
      </c>
      <c r="U73" s="18"/>
      <c r="V73" s="18">
        <v>3490</v>
      </c>
      <c r="W73" s="18">
        <f t="shared" si="5"/>
        <v>40135000</v>
      </c>
      <c r="X73" s="1"/>
      <c r="Y73" s="1"/>
    </row>
    <row r="74" spans="2:25">
      <c r="B74">
        <v>4</v>
      </c>
      <c r="C74" s="2">
        <v>42578</v>
      </c>
      <c r="D74" s="1" t="s">
        <v>424</v>
      </c>
      <c r="E74" s="1" t="s">
        <v>425</v>
      </c>
      <c r="F74" s="1" t="s">
        <v>13</v>
      </c>
      <c r="G74" s="31" t="s">
        <v>16</v>
      </c>
      <c r="H74" s="18">
        <v>24000</v>
      </c>
      <c r="I74" s="18">
        <v>3490</v>
      </c>
      <c r="J74" s="18">
        <f t="shared" si="4"/>
        <v>83760000</v>
      </c>
      <c r="N74" s="2">
        <v>42578</v>
      </c>
      <c r="O74" s="1" t="s">
        <v>422</v>
      </c>
      <c r="P74" s="1" t="s">
        <v>423</v>
      </c>
      <c r="Q74" s="1" t="s">
        <v>13</v>
      </c>
      <c r="R74" s="31" t="s">
        <v>16</v>
      </c>
      <c r="S74" s="31">
        <v>3</v>
      </c>
      <c r="T74" s="18">
        <v>5000</v>
      </c>
      <c r="U74" s="18"/>
      <c r="V74" s="18">
        <v>3490</v>
      </c>
      <c r="W74" s="18">
        <f t="shared" si="5"/>
        <v>17450000</v>
      </c>
      <c r="X74" s="1"/>
      <c r="Y74" s="1"/>
    </row>
    <row r="75" spans="2:25">
      <c r="B75">
        <v>4</v>
      </c>
      <c r="C75" s="2">
        <v>42577</v>
      </c>
      <c r="D75" s="1" t="s">
        <v>491</v>
      </c>
      <c r="E75" s="1" t="s">
        <v>492</v>
      </c>
      <c r="F75" s="1" t="s">
        <v>13</v>
      </c>
      <c r="G75" s="31" t="s">
        <v>27</v>
      </c>
      <c r="H75" s="18">
        <v>4000</v>
      </c>
      <c r="I75" s="18">
        <v>3635</v>
      </c>
      <c r="J75" s="18">
        <f t="shared" si="4"/>
        <v>14540000</v>
      </c>
      <c r="N75" s="2">
        <v>42578</v>
      </c>
      <c r="O75" s="1" t="s">
        <v>424</v>
      </c>
      <c r="P75" s="1" t="s">
        <v>425</v>
      </c>
      <c r="Q75" s="1" t="s">
        <v>13</v>
      </c>
      <c r="R75" s="31" t="s">
        <v>16</v>
      </c>
      <c r="S75" s="31">
        <v>3</v>
      </c>
      <c r="T75" s="18">
        <v>24000</v>
      </c>
      <c r="U75" s="18"/>
      <c r="V75" s="18">
        <v>3490</v>
      </c>
      <c r="W75" s="18">
        <f t="shared" si="5"/>
        <v>83760000</v>
      </c>
      <c r="X75" s="1"/>
      <c r="Y75" s="1"/>
    </row>
    <row r="76" spans="2:25">
      <c r="B76">
        <v>4</v>
      </c>
      <c r="C76" s="2">
        <v>42579</v>
      </c>
      <c r="D76" s="1" t="s">
        <v>432</v>
      </c>
      <c r="E76" s="1" t="s">
        <v>433</v>
      </c>
      <c r="F76" s="1" t="s">
        <v>13</v>
      </c>
      <c r="G76" s="31" t="s">
        <v>16</v>
      </c>
      <c r="H76" s="18">
        <v>6200</v>
      </c>
      <c r="I76" s="18">
        <v>3490</v>
      </c>
      <c r="J76" s="18">
        <f t="shared" si="4"/>
        <v>21638000</v>
      </c>
      <c r="N76" s="2">
        <v>42579</v>
      </c>
      <c r="O76" s="1" t="s">
        <v>432</v>
      </c>
      <c r="P76" s="1" t="s">
        <v>433</v>
      </c>
      <c r="Q76" s="1" t="s">
        <v>13</v>
      </c>
      <c r="R76" s="31" t="s">
        <v>16</v>
      </c>
      <c r="S76" s="31">
        <v>3</v>
      </c>
      <c r="T76" s="18">
        <v>6200</v>
      </c>
      <c r="U76" s="18"/>
      <c r="V76" s="18">
        <v>3490</v>
      </c>
      <c r="W76" s="18">
        <f t="shared" si="5"/>
        <v>21638000</v>
      </c>
      <c r="X76" s="1"/>
      <c r="Y76" s="1"/>
    </row>
    <row r="77" spans="2:25">
      <c r="B77">
        <v>4</v>
      </c>
      <c r="C77" s="2">
        <v>42579</v>
      </c>
      <c r="D77" s="1" t="s">
        <v>432</v>
      </c>
      <c r="E77" s="1" t="s">
        <v>433</v>
      </c>
      <c r="F77" s="1" t="s">
        <v>13</v>
      </c>
      <c r="G77" s="31" t="s">
        <v>14</v>
      </c>
      <c r="H77" s="18">
        <v>5300</v>
      </c>
      <c r="I77" s="18">
        <v>4010</v>
      </c>
      <c r="J77" s="18">
        <f t="shared" si="4"/>
        <v>21253000</v>
      </c>
      <c r="N77" s="2">
        <v>42580</v>
      </c>
      <c r="O77" s="1" t="s">
        <v>452</v>
      </c>
      <c r="P77" s="1" t="s">
        <v>453</v>
      </c>
      <c r="Q77" s="1" t="s">
        <v>13</v>
      </c>
      <c r="R77" s="31" t="s">
        <v>16</v>
      </c>
      <c r="S77" s="31">
        <v>3</v>
      </c>
      <c r="T77" s="18">
        <v>10000</v>
      </c>
      <c r="U77" s="18"/>
      <c r="V77" s="18">
        <v>3490</v>
      </c>
      <c r="W77" s="18">
        <f t="shared" si="5"/>
        <v>34900000</v>
      </c>
      <c r="X77" s="1"/>
      <c r="Y77" s="1"/>
    </row>
    <row r="78" spans="2:25">
      <c r="B78">
        <v>4</v>
      </c>
      <c r="C78" s="2">
        <v>42580</v>
      </c>
      <c r="D78" s="1" t="s">
        <v>497</v>
      </c>
      <c r="E78" s="1" t="s">
        <v>498</v>
      </c>
      <c r="F78" s="1" t="s">
        <v>13</v>
      </c>
      <c r="G78" s="31" t="s">
        <v>27</v>
      </c>
      <c r="H78" s="18">
        <v>10000</v>
      </c>
      <c r="I78" s="18">
        <v>3635</v>
      </c>
      <c r="J78" s="18">
        <f t="shared" si="4"/>
        <v>36350000</v>
      </c>
      <c r="N78" s="2">
        <v>42580</v>
      </c>
      <c r="O78" s="1" t="s">
        <v>455</v>
      </c>
      <c r="P78" s="1" t="s">
        <v>454</v>
      </c>
      <c r="Q78" s="1" t="s">
        <v>13</v>
      </c>
      <c r="R78" s="31" t="s">
        <v>16</v>
      </c>
      <c r="S78" s="31">
        <v>3</v>
      </c>
      <c r="T78" s="18">
        <v>20000</v>
      </c>
      <c r="U78" s="18"/>
      <c r="V78" s="18">
        <v>3490</v>
      </c>
      <c r="W78" s="18">
        <f t="shared" si="5"/>
        <v>69800000</v>
      </c>
      <c r="X78" s="1"/>
      <c r="Y78" s="1"/>
    </row>
    <row r="79" spans="2:25">
      <c r="B79">
        <v>4</v>
      </c>
      <c r="C79" s="2">
        <v>42580</v>
      </c>
      <c r="D79" s="1" t="s">
        <v>452</v>
      </c>
      <c r="E79" s="1" t="s">
        <v>453</v>
      </c>
      <c r="F79" s="1" t="s">
        <v>13</v>
      </c>
      <c r="G79" s="31" t="s">
        <v>16</v>
      </c>
      <c r="H79" s="18">
        <v>10000</v>
      </c>
      <c r="I79" s="18">
        <v>3490</v>
      </c>
      <c r="J79" s="18">
        <f t="shared" si="4"/>
        <v>34900000</v>
      </c>
      <c r="N79" s="2">
        <v>42580</v>
      </c>
      <c r="O79" s="1" t="s">
        <v>456</v>
      </c>
      <c r="P79" s="1" t="s">
        <v>457</v>
      </c>
      <c r="Q79" s="1" t="s">
        <v>13</v>
      </c>
      <c r="R79" s="31" t="s">
        <v>16</v>
      </c>
      <c r="S79" s="31">
        <v>3</v>
      </c>
      <c r="T79" s="18">
        <v>24000</v>
      </c>
      <c r="U79" s="18">
        <f>SUM(T52:T79)</f>
        <v>391900</v>
      </c>
      <c r="V79" s="18">
        <v>3490</v>
      </c>
      <c r="W79" s="18">
        <f t="shared" si="5"/>
        <v>83760000</v>
      </c>
      <c r="X79" s="1" t="str">
        <f>R79</f>
        <v>Nafta Eco Sol 85</v>
      </c>
      <c r="Y79" s="32">
        <f>SUM(W52:W79)</f>
        <v>1375287000</v>
      </c>
    </row>
    <row r="80" spans="2:25">
      <c r="B80">
        <v>4</v>
      </c>
      <c r="C80" s="2">
        <v>42580</v>
      </c>
      <c r="D80" s="1" t="s">
        <v>452</v>
      </c>
      <c r="E80" s="1" t="s">
        <v>453</v>
      </c>
      <c r="F80" s="1" t="s">
        <v>13</v>
      </c>
      <c r="G80" s="31" t="s">
        <v>76</v>
      </c>
      <c r="H80" s="18">
        <v>4900</v>
      </c>
      <c r="I80" s="18">
        <v>4665</v>
      </c>
      <c r="J80" s="18">
        <f t="shared" si="4"/>
        <v>22858500</v>
      </c>
      <c r="N80" s="2">
        <v>42562</v>
      </c>
      <c r="O80" s="1" t="s">
        <v>207</v>
      </c>
      <c r="P80" s="1" t="s">
        <v>208</v>
      </c>
      <c r="Q80" s="1" t="s">
        <v>13</v>
      </c>
      <c r="R80" s="31" t="s">
        <v>65</v>
      </c>
      <c r="S80" s="31">
        <v>4</v>
      </c>
      <c r="T80" s="18">
        <v>5000</v>
      </c>
      <c r="U80" s="18"/>
      <c r="V80" s="18">
        <v>4050</v>
      </c>
      <c r="W80" s="18">
        <f t="shared" si="5"/>
        <v>20250000</v>
      </c>
      <c r="X80" s="1"/>
      <c r="Y80" s="1"/>
    </row>
    <row r="81" spans="2:25">
      <c r="B81">
        <v>4</v>
      </c>
      <c r="C81" s="2">
        <v>42580</v>
      </c>
      <c r="D81" s="1" t="s">
        <v>499</v>
      </c>
      <c r="E81" s="1" t="s">
        <v>500</v>
      </c>
      <c r="F81" s="1" t="s">
        <v>13</v>
      </c>
      <c r="G81" s="31" t="s">
        <v>27</v>
      </c>
      <c r="H81" s="18">
        <v>10000</v>
      </c>
      <c r="I81" s="18">
        <v>3635</v>
      </c>
      <c r="J81" s="18">
        <f t="shared" si="4"/>
        <v>36350000</v>
      </c>
      <c r="N81" s="2">
        <v>42564</v>
      </c>
      <c r="O81" s="1" t="s">
        <v>221</v>
      </c>
      <c r="P81" s="1" t="s">
        <v>222</v>
      </c>
      <c r="Q81" s="1" t="s">
        <v>13</v>
      </c>
      <c r="R81" s="31" t="s">
        <v>65</v>
      </c>
      <c r="S81" s="31">
        <v>4</v>
      </c>
      <c r="T81" s="18">
        <v>5000</v>
      </c>
      <c r="U81" s="18">
        <f>T81+T80</f>
        <v>10000</v>
      </c>
      <c r="V81" s="18">
        <v>4050</v>
      </c>
      <c r="W81" s="18">
        <f t="shared" si="5"/>
        <v>20250000</v>
      </c>
      <c r="X81" s="1" t="str">
        <f>R81</f>
        <v>Diesel Solium</v>
      </c>
      <c r="Y81" s="32">
        <f>W81+W80</f>
        <v>40500000</v>
      </c>
    </row>
    <row r="82" spans="2:25">
      <c r="B82">
        <v>4</v>
      </c>
      <c r="C82" s="2">
        <v>42580</v>
      </c>
      <c r="D82" s="1" t="s">
        <v>455</v>
      </c>
      <c r="E82" s="1" t="s">
        <v>454</v>
      </c>
      <c r="F82" s="1" t="s">
        <v>13</v>
      </c>
      <c r="G82" s="31" t="s">
        <v>16</v>
      </c>
      <c r="H82" s="18">
        <v>20000</v>
      </c>
      <c r="I82" s="18">
        <v>3490</v>
      </c>
      <c r="J82" s="18">
        <f t="shared" si="4"/>
        <v>69800000</v>
      </c>
      <c r="N82" s="6">
        <v>42552</v>
      </c>
      <c r="O82" s="3" t="s">
        <v>74</v>
      </c>
      <c r="P82" s="3" t="s">
        <v>75</v>
      </c>
      <c r="Q82" s="7" t="s">
        <v>13</v>
      </c>
      <c r="R82" s="30" t="s">
        <v>76</v>
      </c>
      <c r="S82" s="30">
        <v>5</v>
      </c>
      <c r="T82" s="18">
        <v>5000</v>
      </c>
      <c r="U82" s="18"/>
      <c r="V82" s="18">
        <v>4765</v>
      </c>
      <c r="W82" s="18">
        <f t="shared" si="5"/>
        <v>23825000</v>
      </c>
      <c r="X82" s="1"/>
      <c r="Y82" s="1"/>
    </row>
    <row r="83" spans="2:25">
      <c r="B83">
        <v>4</v>
      </c>
      <c r="C83" s="2">
        <v>42580</v>
      </c>
      <c r="D83" s="1" t="s">
        <v>456</v>
      </c>
      <c r="E83" s="1" t="s">
        <v>457</v>
      </c>
      <c r="F83" s="1" t="s">
        <v>13</v>
      </c>
      <c r="G83" s="31" t="s">
        <v>16</v>
      </c>
      <c r="H83" s="18">
        <v>24000</v>
      </c>
      <c r="I83" s="18">
        <v>3490</v>
      </c>
      <c r="J83" s="18">
        <f t="shared" si="4"/>
        <v>83760000</v>
      </c>
      <c r="N83" s="2">
        <v>42564</v>
      </c>
      <c r="O83" s="1" t="s">
        <v>221</v>
      </c>
      <c r="P83" s="1" t="s">
        <v>222</v>
      </c>
      <c r="Q83" s="1" t="s">
        <v>13</v>
      </c>
      <c r="R83" s="31" t="s">
        <v>76</v>
      </c>
      <c r="S83" s="31">
        <v>5</v>
      </c>
      <c r="T83" s="18">
        <v>5000</v>
      </c>
      <c r="U83" s="18"/>
      <c r="V83" s="18">
        <v>4765</v>
      </c>
      <c r="W83" s="18">
        <f t="shared" si="5"/>
        <v>23825000</v>
      </c>
      <c r="X83" s="1"/>
      <c r="Y83" s="1"/>
    </row>
    <row r="84" spans="2:25">
      <c r="B84">
        <v>4</v>
      </c>
      <c r="C84" s="2">
        <v>42578</v>
      </c>
      <c r="D84" s="1" t="s">
        <v>503</v>
      </c>
      <c r="E84" s="1" t="s">
        <v>504</v>
      </c>
      <c r="F84" s="1" t="s">
        <v>13</v>
      </c>
      <c r="G84" s="31" t="s">
        <v>27</v>
      </c>
      <c r="H84" s="18">
        <v>25000</v>
      </c>
      <c r="I84" s="18">
        <v>3635</v>
      </c>
      <c r="J84" s="18">
        <f t="shared" si="4"/>
        <v>90875000</v>
      </c>
      <c r="N84" s="2">
        <v>42580</v>
      </c>
      <c r="O84" s="1" t="s">
        <v>452</v>
      </c>
      <c r="P84" s="1" t="s">
        <v>453</v>
      </c>
      <c r="Q84" s="1" t="s">
        <v>13</v>
      </c>
      <c r="R84" s="31" t="s">
        <v>76</v>
      </c>
      <c r="S84" s="31">
        <v>5</v>
      </c>
      <c r="T84" s="18">
        <v>4900</v>
      </c>
      <c r="U84" s="18">
        <f>T84+T83+T82</f>
        <v>14900</v>
      </c>
      <c r="V84" s="18">
        <v>4665</v>
      </c>
      <c r="W84" s="18">
        <f t="shared" si="5"/>
        <v>22858500</v>
      </c>
      <c r="X84" s="1" t="str">
        <f>R84</f>
        <v>Nafta Super 95</v>
      </c>
      <c r="Y84" s="32">
        <f>W84+W83+W82</f>
        <v>70508500</v>
      </c>
    </row>
    <row r="85" spans="2:25">
      <c r="H85" s="32">
        <f>SUM(H7:H84)</f>
        <v>933800</v>
      </c>
      <c r="I85" s="32"/>
      <c r="J85" s="32">
        <f>SUM(J7:J84)</f>
        <v>3376655500</v>
      </c>
      <c r="T85" s="32">
        <f>SUM(T7:T84)</f>
        <v>933800</v>
      </c>
      <c r="U85" s="32">
        <f>SUM(U13:U84)</f>
        <v>933800</v>
      </c>
      <c r="V85" s="32"/>
      <c r="W85" s="32">
        <f>SUM(W7:W84)</f>
        <v>3376655500</v>
      </c>
      <c r="X85" s="1"/>
      <c r="Y85" s="32">
        <f>SUM(Y11:Y84)</f>
        <v>3376655500</v>
      </c>
    </row>
    <row r="94" spans="2:25">
      <c r="C94" s="27" t="s">
        <v>1</v>
      </c>
      <c r="D94" s="27" t="s">
        <v>2</v>
      </c>
      <c r="E94" s="27" t="s">
        <v>3</v>
      </c>
      <c r="F94" s="27" t="s">
        <v>4</v>
      </c>
      <c r="G94" s="27" t="s">
        <v>5</v>
      </c>
      <c r="H94" s="27" t="s">
        <v>6</v>
      </c>
      <c r="I94" s="27" t="s">
        <v>7</v>
      </c>
      <c r="J94" s="27" t="s">
        <v>8</v>
      </c>
      <c r="K94" s="33" t="s">
        <v>510</v>
      </c>
      <c r="L94" s="33" t="s">
        <v>519</v>
      </c>
    </row>
    <row r="95" spans="2:25">
      <c r="C95" s="6">
        <v>42552</v>
      </c>
      <c r="D95" s="3" t="s">
        <v>118</v>
      </c>
      <c r="E95" s="3" t="s">
        <v>119</v>
      </c>
      <c r="F95" s="7" t="s">
        <v>13</v>
      </c>
      <c r="G95" s="30" t="s">
        <v>27</v>
      </c>
      <c r="H95" s="18">
        <v>15000</v>
      </c>
      <c r="I95" s="18">
        <v>3560</v>
      </c>
      <c r="J95" s="18">
        <f t="shared" ref="J95:J126" si="6">H95*I95</f>
        <v>53400000</v>
      </c>
      <c r="K95" s="1"/>
      <c r="L95" s="1"/>
    </row>
    <row r="96" spans="2:25">
      <c r="C96" s="6">
        <v>42552</v>
      </c>
      <c r="D96" s="3" t="s">
        <v>74</v>
      </c>
      <c r="E96" s="3" t="s">
        <v>75</v>
      </c>
      <c r="F96" s="7" t="s">
        <v>13</v>
      </c>
      <c r="G96" s="30" t="s">
        <v>16</v>
      </c>
      <c r="H96" s="18">
        <v>5000</v>
      </c>
      <c r="I96" s="18">
        <v>3530</v>
      </c>
      <c r="J96" s="18">
        <f t="shared" si="6"/>
        <v>17650000</v>
      </c>
      <c r="K96" s="1"/>
      <c r="L96" s="1"/>
    </row>
    <row r="97" spans="3:12">
      <c r="C97" s="6">
        <v>42552</v>
      </c>
      <c r="D97" s="3" t="s">
        <v>74</v>
      </c>
      <c r="E97" s="3" t="s">
        <v>75</v>
      </c>
      <c r="F97" s="7" t="s">
        <v>13</v>
      </c>
      <c r="G97" s="30" t="s">
        <v>14</v>
      </c>
      <c r="H97" s="18">
        <v>5000</v>
      </c>
      <c r="I97" s="18">
        <v>4085</v>
      </c>
      <c r="J97" s="18">
        <f t="shared" si="6"/>
        <v>20425000</v>
      </c>
      <c r="K97" s="1"/>
      <c r="L97" s="1"/>
    </row>
    <row r="98" spans="3:12">
      <c r="C98" s="6">
        <v>42552</v>
      </c>
      <c r="D98" s="3" t="s">
        <v>74</v>
      </c>
      <c r="E98" s="3" t="s">
        <v>75</v>
      </c>
      <c r="F98" s="7" t="s">
        <v>13</v>
      </c>
      <c r="G98" s="30" t="s">
        <v>76</v>
      </c>
      <c r="H98" s="18">
        <v>5000</v>
      </c>
      <c r="I98" s="18">
        <v>4765</v>
      </c>
      <c r="J98" s="18">
        <f t="shared" si="6"/>
        <v>23825000</v>
      </c>
      <c r="K98" s="1"/>
      <c r="L98" s="1"/>
    </row>
    <row r="99" spans="3:12">
      <c r="C99" s="6">
        <v>42552</v>
      </c>
      <c r="D99" s="3" t="s">
        <v>120</v>
      </c>
      <c r="E99" s="3" t="s">
        <v>121</v>
      </c>
      <c r="F99" s="7" t="s">
        <v>13</v>
      </c>
      <c r="G99" s="30" t="s">
        <v>27</v>
      </c>
      <c r="H99" s="18">
        <v>5300</v>
      </c>
      <c r="I99" s="18">
        <v>3560</v>
      </c>
      <c r="J99" s="18">
        <f t="shared" si="6"/>
        <v>18868000</v>
      </c>
      <c r="K99" s="1"/>
      <c r="L99" s="1"/>
    </row>
    <row r="100" spans="3:12">
      <c r="C100" s="6">
        <v>42552</v>
      </c>
      <c r="D100" s="3" t="s">
        <v>77</v>
      </c>
      <c r="E100" s="3" t="s">
        <v>78</v>
      </c>
      <c r="F100" s="7" t="s">
        <v>13</v>
      </c>
      <c r="G100" s="30" t="s">
        <v>16</v>
      </c>
      <c r="H100" s="18">
        <v>10200</v>
      </c>
      <c r="I100" s="18">
        <v>3530</v>
      </c>
      <c r="J100" s="18">
        <f t="shared" si="6"/>
        <v>36006000</v>
      </c>
      <c r="K100" s="1"/>
      <c r="L100" s="1"/>
    </row>
    <row r="101" spans="3:12">
      <c r="C101" s="6">
        <v>42552</v>
      </c>
      <c r="D101" s="3" t="s">
        <v>122</v>
      </c>
      <c r="E101" s="3" t="s">
        <v>123</v>
      </c>
      <c r="F101" s="7" t="s">
        <v>13</v>
      </c>
      <c r="G101" s="30" t="s">
        <v>27</v>
      </c>
      <c r="H101" s="18">
        <v>11500</v>
      </c>
      <c r="I101" s="18">
        <v>3560</v>
      </c>
      <c r="J101" s="18">
        <f t="shared" si="6"/>
        <v>40940000</v>
      </c>
      <c r="K101" s="1"/>
      <c r="L101" s="1"/>
    </row>
    <row r="102" spans="3:12">
      <c r="C102" s="6">
        <v>42552</v>
      </c>
      <c r="D102" s="3" t="s">
        <v>79</v>
      </c>
      <c r="E102" s="3" t="s">
        <v>80</v>
      </c>
      <c r="F102" s="7" t="s">
        <v>13</v>
      </c>
      <c r="G102" s="30" t="s">
        <v>16</v>
      </c>
      <c r="H102" s="18">
        <v>7400</v>
      </c>
      <c r="I102" s="18">
        <v>3530</v>
      </c>
      <c r="J102" s="18">
        <f t="shared" si="6"/>
        <v>26122000</v>
      </c>
      <c r="K102" s="1"/>
      <c r="L102" s="1"/>
    </row>
    <row r="103" spans="3:12">
      <c r="C103" s="6">
        <v>42552</v>
      </c>
      <c r="D103" s="3" t="s">
        <v>79</v>
      </c>
      <c r="E103" s="3" t="s">
        <v>80</v>
      </c>
      <c r="F103" s="7" t="s">
        <v>13</v>
      </c>
      <c r="G103" s="30" t="s">
        <v>14</v>
      </c>
      <c r="H103" s="18">
        <v>5100</v>
      </c>
      <c r="I103" s="18">
        <v>4085</v>
      </c>
      <c r="J103" s="18">
        <f t="shared" si="6"/>
        <v>20833500</v>
      </c>
      <c r="K103" s="1">
        <v>1</v>
      </c>
      <c r="L103" s="32">
        <f>J103+J102+J101+J100+J99+J98+J97+J96+J95</f>
        <v>258069500</v>
      </c>
    </row>
    <row r="104" spans="3:12">
      <c r="C104" s="2">
        <v>42555</v>
      </c>
      <c r="D104" s="10" t="s">
        <v>134</v>
      </c>
      <c r="E104" s="10" t="s">
        <v>135</v>
      </c>
      <c r="F104" s="14" t="s">
        <v>13</v>
      </c>
      <c r="G104" s="34" t="s">
        <v>27</v>
      </c>
      <c r="H104" s="18">
        <v>15500</v>
      </c>
      <c r="I104" s="18">
        <v>3560</v>
      </c>
      <c r="J104" s="18">
        <f t="shared" si="6"/>
        <v>55180000</v>
      </c>
      <c r="K104" s="1">
        <v>4</v>
      </c>
      <c r="L104" s="32">
        <f>J104</f>
        <v>55180000</v>
      </c>
    </row>
    <row r="105" spans="3:12">
      <c r="C105" s="2">
        <v>42556</v>
      </c>
      <c r="D105" s="10" t="s">
        <v>136</v>
      </c>
      <c r="E105" s="10" t="s">
        <v>137</v>
      </c>
      <c r="F105" s="14" t="s">
        <v>13</v>
      </c>
      <c r="G105" s="34" t="s">
        <v>27</v>
      </c>
      <c r="H105" s="18">
        <v>19900</v>
      </c>
      <c r="I105" s="18">
        <v>3560</v>
      </c>
      <c r="J105" s="18">
        <f t="shared" si="6"/>
        <v>70844000</v>
      </c>
      <c r="K105" s="1"/>
      <c r="L105" s="1"/>
    </row>
    <row r="106" spans="3:12">
      <c r="C106" s="6">
        <v>42557</v>
      </c>
      <c r="D106" s="3" t="s">
        <v>95</v>
      </c>
      <c r="E106" s="3" t="s">
        <v>96</v>
      </c>
      <c r="F106" s="7" t="s">
        <v>13</v>
      </c>
      <c r="G106" s="30" t="s">
        <v>16</v>
      </c>
      <c r="H106" s="18">
        <v>15000</v>
      </c>
      <c r="I106" s="18">
        <v>3530</v>
      </c>
      <c r="J106" s="18">
        <f t="shared" si="6"/>
        <v>52950000</v>
      </c>
      <c r="K106" s="1"/>
      <c r="L106" s="1"/>
    </row>
    <row r="107" spans="3:12">
      <c r="C107" s="2">
        <v>42557</v>
      </c>
      <c r="D107" s="1" t="s">
        <v>144</v>
      </c>
      <c r="E107" s="1" t="s">
        <v>145</v>
      </c>
      <c r="F107" s="1" t="s">
        <v>13</v>
      </c>
      <c r="G107" s="31" t="s">
        <v>27</v>
      </c>
      <c r="H107" s="18">
        <v>24000</v>
      </c>
      <c r="I107" s="18">
        <v>3560</v>
      </c>
      <c r="J107" s="18">
        <f t="shared" si="6"/>
        <v>85440000</v>
      </c>
      <c r="K107" s="1">
        <v>6</v>
      </c>
      <c r="L107" s="32">
        <f>J107+J105+J106</f>
        <v>209234000</v>
      </c>
    </row>
    <row r="108" spans="3:12">
      <c r="C108" s="6">
        <v>42558</v>
      </c>
      <c r="D108" s="3" t="s">
        <v>93</v>
      </c>
      <c r="E108" s="3" t="s">
        <v>94</v>
      </c>
      <c r="F108" s="7" t="s">
        <v>13</v>
      </c>
      <c r="G108" s="30" t="s">
        <v>16</v>
      </c>
      <c r="H108" s="18">
        <v>30000</v>
      </c>
      <c r="I108" s="18">
        <v>3530</v>
      </c>
      <c r="J108" s="18">
        <f t="shared" si="6"/>
        <v>105900000</v>
      </c>
      <c r="K108" s="1"/>
      <c r="L108" s="1"/>
    </row>
    <row r="109" spans="3:12">
      <c r="C109" s="2">
        <v>42558</v>
      </c>
      <c r="D109" s="1" t="s">
        <v>146</v>
      </c>
      <c r="E109" s="1" t="s">
        <v>147</v>
      </c>
      <c r="F109" s="1" t="s">
        <v>13</v>
      </c>
      <c r="G109" s="31" t="s">
        <v>27</v>
      </c>
      <c r="H109" s="18">
        <v>5000</v>
      </c>
      <c r="I109" s="18">
        <v>3560</v>
      </c>
      <c r="J109" s="18">
        <f t="shared" si="6"/>
        <v>17800000</v>
      </c>
      <c r="K109" s="1"/>
      <c r="L109" s="1"/>
    </row>
    <row r="110" spans="3:12">
      <c r="C110" s="6">
        <v>42558</v>
      </c>
      <c r="D110" s="3" t="s">
        <v>101</v>
      </c>
      <c r="E110" s="3" t="s">
        <v>102</v>
      </c>
      <c r="F110" s="7" t="s">
        <v>13</v>
      </c>
      <c r="G110" s="30" t="s">
        <v>16</v>
      </c>
      <c r="H110" s="18">
        <v>29900</v>
      </c>
      <c r="I110" s="18">
        <v>3530</v>
      </c>
      <c r="J110" s="20">
        <f t="shared" si="6"/>
        <v>105547000</v>
      </c>
      <c r="K110" s="1">
        <v>7</v>
      </c>
      <c r="L110" s="32">
        <f>J110+J109+J108</f>
        <v>229247000</v>
      </c>
    </row>
    <row r="111" spans="3:12">
      <c r="C111" s="2">
        <v>42559</v>
      </c>
      <c r="D111" s="1" t="s">
        <v>154</v>
      </c>
      <c r="E111" s="1" t="s">
        <v>155</v>
      </c>
      <c r="F111" s="1" t="s">
        <v>13</v>
      </c>
      <c r="G111" s="31" t="s">
        <v>27</v>
      </c>
      <c r="H111" s="18">
        <v>15500</v>
      </c>
      <c r="I111" s="18">
        <v>3560</v>
      </c>
      <c r="J111" s="18">
        <f t="shared" si="6"/>
        <v>55180000</v>
      </c>
      <c r="K111" s="1"/>
      <c r="L111" s="1"/>
    </row>
    <row r="112" spans="3:12">
      <c r="C112" s="2">
        <v>42559</v>
      </c>
      <c r="D112" s="1" t="s">
        <v>156</v>
      </c>
      <c r="E112" s="1" t="s">
        <v>157</v>
      </c>
      <c r="F112" s="1" t="s">
        <v>13</v>
      </c>
      <c r="G112" s="31" t="s">
        <v>27</v>
      </c>
      <c r="H112" s="18">
        <v>15000</v>
      </c>
      <c r="I112" s="18">
        <v>3560</v>
      </c>
      <c r="J112" s="18">
        <f t="shared" si="6"/>
        <v>53400000</v>
      </c>
      <c r="K112" s="1"/>
      <c r="L112" s="1"/>
    </row>
    <row r="113" spans="3:12">
      <c r="C113" s="6">
        <v>42559</v>
      </c>
      <c r="D113" s="3" t="s">
        <v>113</v>
      </c>
      <c r="E113" s="3" t="s">
        <v>114</v>
      </c>
      <c r="F113" s="7" t="s">
        <v>13</v>
      </c>
      <c r="G113" s="30" t="s">
        <v>16</v>
      </c>
      <c r="H113" s="18">
        <v>5000</v>
      </c>
      <c r="I113" s="18">
        <v>3530</v>
      </c>
      <c r="J113" s="18">
        <f t="shared" si="6"/>
        <v>17650000</v>
      </c>
      <c r="K113" s="1"/>
      <c r="L113" s="1"/>
    </row>
    <row r="114" spans="3:12">
      <c r="C114" s="6">
        <v>42559</v>
      </c>
      <c r="D114" s="3" t="s">
        <v>113</v>
      </c>
      <c r="E114" s="3" t="s">
        <v>114</v>
      </c>
      <c r="F114" s="7" t="s">
        <v>13</v>
      </c>
      <c r="G114" s="30" t="s">
        <v>14</v>
      </c>
      <c r="H114" s="18">
        <v>10000</v>
      </c>
      <c r="I114" s="18">
        <v>3885</v>
      </c>
      <c r="J114" s="18">
        <f t="shared" si="6"/>
        <v>38850000</v>
      </c>
      <c r="K114" s="1">
        <v>8</v>
      </c>
      <c r="L114" s="32">
        <f>J114+J113+J112+J111</f>
        <v>165080000</v>
      </c>
    </row>
    <row r="115" spans="3:12">
      <c r="C115" s="2">
        <v>42562</v>
      </c>
      <c r="D115" s="1" t="s">
        <v>256</v>
      </c>
      <c r="E115" s="1" t="s">
        <v>257</v>
      </c>
      <c r="F115" s="1" t="s">
        <v>13</v>
      </c>
      <c r="G115" s="31" t="s">
        <v>27</v>
      </c>
      <c r="H115" s="18">
        <v>15000</v>
      </c>
      <c r="I115" s="18">
        <v>3560</v>
      </c>
      <c r="J115" s="18">
        <f t="shared" si="6"/>
        <v>53400000</v>
      </c>
      <c r="K115" s="1"/>
      <c r="L115" s="1"/>
    </row>
    <row r="116" spans="3:12">
      <c r="C116" s="2">
        <v>42562</v>
      </c>
      <c r="D116" s="1" t="s">
        <v>207</v>
      </c>
      <c r="E116" s="1" t="s">
        <v>208</v>
      </c>
      <c r="F116" s="1" t="s">
        <v>13</v>
      </c>
      <c r="G116" s="31" t="s">
        <v>65</v>
      </c>
      <c r="H116" s="18">
        <v>5000</v>
      </c>
      <c r="I116" s="18">
        <v>4050</v>
      </c>
      <c r="J116" s="18">
        <f t="shared" si="6"/>
        <v>20250000</v>
      </c>
      <c r="K116" s="1"/>
      <c r="L116" s="1"/>
    </row>
    <row r="117" spans="3:12">
      <c r="C117" s="2">
        <v>42562</v>
      </c>
      <c r="D117" s="1" t="s">
        <v>207</v>
      </c>
      <c r="E117" s="1" t="s">
        <v>208</v>
      </c>
      <c r="F117" s="1" t="s">
        <v>13</v>
      </c>
      <c r="G117" s="31" t="s">
        <v>16</v>
      </c>
      <c r="H117" s="18">
        <v>5000</v>
      </c>
      <c r="I117" s="18">
        <v>3530</v>
      </c>
      <c r="J117" s="18">
        <f t="shared" si="6"/>
        <v>17650000</v>
      </c>
      <c r="K117" s="1"/>
      <c r="L117" s="1"/>
    </row>
    <row r="118" spans="3:12">
      <c r="C118" s="2">
        <v>42562</v>
      </c>
      <c r="D118" s="1" t="s">
        <v>207</v>
      </c>
      <c r="E118" s="1" t="s">
        <v>208</v>
      </c>
      <c r="F118" s="1" t="s">
        <v>13</v>
      </c>
      <c r="G118" s="31" t="s">
        <v>14</v>
      </c>
      <c r="H118" s="18">
        <v>5000</v>
      </c>
      <c r="I118" s="18">
        <v>4085</v>
      </c>
      <c r="J118" s="18">
        <f t="shared" si="6"/>
        <v>20425000</v>
      </c>
      <c r="K118" s="1"/>
      <c r="L118" s="1"/>
    </row>
    <row r="119" spans="3:12">
      <c r="C119" s="2">
        <v>42562</v>
      </c>
      <c r="D119" s="1" t="s">
        <v>258</v>
      </c>
      <c r="E119" s="1" t="s">
        <v>259</v>
      </c>
      <c r="F119" s="1" t="s">
        <v>13</v>
      </c>
      <c r="G119" s="31" t="s">
        <v>27</v>
      </c>
      <c r="H119" s="18">
        <v>6200</v>
      </c>
      <c r="I119" s="18">
        <v>3560</v>
      </c>
      <c r="J119" s="18">
        <f t="shared" si="6"/>
        <v>22072000</v>
      </c>
      <c r="K119" s="1"/>
      <c r="L119" s="1"/>
    </row>
    <row r="120" spans="3:12">
      <c r="C120" s="2">
        <v>42562</v>
      </c>
      <c r="D120" s="1" t="s">
        <v>209</v>
      </c>
      <c r="E120" s="1" t="s">
        <v>210</v>
      </c>
      <c r="F120" s="1" t="s">
        <v>13</v>
      </c>
      <c r="G120" s="31" t="s">
        <v>16</v>
      </c>
      <c r="H120" s="18">
        <v>4000</v>
      </c>
      <c r="I120" s="18">
        <v>3530</v>
      </c>
      <c r="J120" s="18">
        <f t="shared" si="6"/>
        <v>14120000</v>
      </c>
      <c r="K120" s="1"/>
      <c r="L120" s="1"/>
    </row>
    <row r="121" spans="3:12">
      <c r="C121" s="2">
        <v>42562</v>
      </c>
      <c r="D121" s="1" t="s">
        <v>209</v>
      </c>
      <c r="E121" s="1" t="s">
        <v>210</v>
      </c>
      <c r="F121" s="1" t="s">
        <v>13</v>
      </c>
      <c r="G121" s="31" t="s">
        <v>14</v>
      </c>
      <c r="H121" s="18">
        <v>5300</v>
      </c>
      <c r="I121" s="18">
        <v>4085</v>
      </c>
      <c r="J121" s="18">
        <f t="shared" si="6"/>
        <v>21650500</v>
      </c>
      <c r="K121" s="1">
        <v>11</v>
      </c>
      <c r="L121" s="32">
        <f>J121+J120+J119+J118+J117+J116+J115</f>
        <v>169567500</v>
      </c>
    </row>
    <row r="122" spans="3:12">
      <c r="C122" s="2">
        <v>42564</v>
      </c>
      <c r="D122" s="1" t="s">
        <v>260</v>
      </c>
      <c r="E122" s="1" t="s">
        <v>261</v>
      </c>
      <c r="F122" s="1" t="s">
        <v>13</v>
      </c>
      <c r="G122" s="31" t="s">
        <v>27</v>
      </c>
      <c r="H122" s="18">
        <v>5000</v>
      </c>
      <c r="I122" s="18">
        <v>3560</v>
      </c>
      <c r="J122" s="18">
        <f t="shared" si="6"/>
        <v>17800000</v>
      </c>
      <c r="K122" s="1"/>
      <c r="L122" s="1"/>
    </row>
    <row r="123" spans="3:12">
      <c r="C123" s="2">
        <v>42564</v>
      </c>
      <c r="D123" s="1" t="s">
        <v>268</v>
      </c>
      <c r="E123" s="1" t="s">
        <v>269</v>
      </c>
      <c r="F123" s="1" t="s">
        <v>13</v>
      </c>
      <c r="G123" s="31" t="s">
        <v>27</v>
      </c>
      <c r="H123" s="18">
        <v>20000</v>
      </c>
      <c r="I123" s="18">
        <v>3560</v>
      </c>
      <c r="J123" s="18">
        <f t="shared" si="6"/>
        <v>71200000</v>
      </c>
      <c r="K123" s="1"/>
      <c r="L123" s="1"/>
    </row>
    <row r="124" spans="3:12">
      <c r="C124" s="2">
        <v>42564</v>
      </c>
      <c r="D124" s="1" t="s">
        <v>219</v>
      </c>
      <c r="E124" s="1" t="s">
        <v>220</v>
      </c>
      <c r="F124" s="1" t="s">
        <v>13</v>
      </c>
      <c r="G124" s="31" t="s">
        <v>16</v>
      </c>
      <c r="H124" s="18">
        <v>14900</v>
      </c>
      <c r="I124" s="18">
        <v>3530</v>
      </c>
      <c r="J124" s="18">
        <f t="shared" si="6"/>
        <v>52597000</v>
      </c>
      <c r="K124" s="1"/>
      <c r="L124" s="1"/>
    </row>
    <row r="125" spans="3:12">
      <c r="C125" s="2">
        <v>42564</v>
      </c>
      <c r="D125" s="1" t="s">
        <v>221</v>
      </c>
      <c r="E125" s="1" t="s">
        <v>222</v>
      </c>
      <c r="F125" s="1" t="s">
        <v>13</v>
      </c>
      <c r="G125" s="31" t="s">
        <v>65</v>
      </c>
      <c r="H125" s="18">
        <v>5000</v>
      </c>
      <c r="I125" s="18">
        <v>4050</v>
      </c>
      <c r="J125" s="18">
        <f t="shared" si="6"/>
        <v>20250000</v>
      </c>
      <c r="K125" s="1"/>
      <c r="L125" s="1"/>
    </row>
    <row r="126" spans="3:12">
      <c r="C126" s="2">
        <v>42564</v>
      </c>
      <c r="D126" s="1" t="s">
        <v>221</v>
      </c>
      <c r="E126" s="1" t="s">
        <v>222</v>
      </c>
      <c r="F126" s="1" t="s">
        <v>13</v>
      </c>
      <c r="G126" s="31" t="s">
        <v>16</v>
      </c>
      <c r="H126" s="18">
        <v>15000</v>
      </c>
      <c r="I126" s="18">
        <v>3530</v>
      </c>
      <c r="J126" s="18">
        <f t="shared" si="6"/>
        <v>52950000</v>
      </c>
      <c r="K126" s="1"/>
      <c r="L126" s="1"/>
    </row>
    <row r="127" spans="3:12">
      <c r="C127" s="2">
        <v>42564</v>
      </c>
      <c r="D127" s="1" t="s">
        <v>221</v>
      </c>
      <c r="E127" s="1" t="s">
        <v>222</v>
      </c>
      <c r="F127" s="1" t="s">
        <v>13</v>
      </c>
      <c r="G127" s="31" t="s">
        <v>76</v>
      </c>
      <c r="H127" s="18">
        <v>5000</v>
      </c>
      <c r="I127" s="18">
        <v>4765</v>
      </c>
      <c r="J127" s="18">
        <f t="shared" ref="J127:J158" si="7">H127*I127</f>
        <v>23825000</v>
      </c>
      <c r="K127" s="1">
        <v>13</v>
      </c>
      <c r="L127" s="32">
        <f>J127+J126+J125+J124+J123+J122</f>
        <v>238622000</v>
      </c>
    </row>
    <row r="128" spans="3:12">
      <c r="C128" s="2">
        <v>42565</v>
      </c>
      <c r="D128" s="1" t="s">
        <v>271</v>
      </c>
      <c r="E128" s="1" t="s">
        <v>272</v>
      </c>
      <c r="F128" s="1" t="s">
        <v>13</v>
      </c>
      <c r="G128" s="31" t="s">
        <v>27</v>
      </c>
      <c r="H128" s="18">
        <v>15500</v>
      </c>
      <c r="I128" s="18">
        <v>3635</v>
      </c>
      <c r="J128" s="18">
        <f t="shared" si="7"/>
        <v>56342500</v>
      </c>
      <c r="K128" s="1">
        <v>14</v>
      </c>
      <c r="L128" s="32">
        <f>J128</f>
        <v>56342500</v>
      </c>
    </row>
    <row r="129" spans="3:12">
      <c r="C129" s="2">
        <v>42566</v>
      </c>
      <c r="D129" s="1" t="s">
        <v>190</v>
      </c>
      <c r="E129" s="1" t="s">
        <v>191</v>
      </c>
      <c r="F129" s="1" t="s">
        <v>13</v>
      </c>
      <c r="G129" s="31" t="s">
        <v>27</v>
      </c>
      <c r="H129" s="18">
        <v>24000</v>
      </c>
      <c r="I129" s="18">
        <v>3695</v>
      </c>
      <c r="J129" s="18">
        <f t="shared" si="7"/>
        <v>88680000</v>
      </c>
      <c r="K129" s="1"/>
      <c r="L129" s="1"/>
    </row>
    <row r="130" spans="3:12">
      <c r="C130" s="2">
        <v>42566</v>
      </c>
      <c r="D130" s="1" t="s">
        <v>277</v>
      </c>
      <c r="E130" s="1" t="s">
        <v>278</v>
      </c>
      <c r="F130" s="1" t="s">
        <v>13</v>
      </c>
      <c r="G130" s="31" t="s">
        <v>27</v>
      </c>
      <c r="H130" s="18">
        <v>6200</v>
      </c>
      <c r="I130" s="18">
        <v>3635</v>
      </c>
      <c r="J130" s="18">
        <f t="shared" si="7"/>
        <v>22537000</v>
      </c>
      <c r="K130" s="1"/>
      <c r="L130" s="1"/>
    </row>
    <row r="131" spans="3:12">
      <c r="C131" s="2">
        <v>42566</v>
      </c>
      <c r="D131" s="1" t="s">
        <v>279</v>
      </c>
      <c r="E131" s="1" t="s">
        <v>280</v>
      </c>
      <c r="F131" s="1" t="s">
        <v>13</v>
      </c>
      <c r="G131" s="31" t="s">
        <v>27</v>
      </c>
      <c r="H131" s="18">
        <v>15000</v>
      </c>
      <c r="I131" s="18">
        <v>3635</v>
      </c>
      <c r="J131" s="18">
        <f t="shared" si="7"/>
        <v>54525000</v>
      </c>
      <c r="K131" s="1"/>
      <c r="L131" s="1"/>
    </row>
    <row r="132" spans="3:12">
      <c r="C132" s="2">
        <v>42566</v>
      </c>
      <c r="D132" s="1" t="s">
        <v>231</v>
      </c>
      <c r="E132" s="1" t="s">
        <v>232</v>
      </c>
      <c r="F132" s="1" t="s">
        <v>13</v>
      </c>
      <c r="G132" s="31" t="s">
        <v>16</v>
      </c>
      <c r="H132" s="18">
        <v>9300</v>
      </c>
      <c r="I132" s="18">
        <v>3590</v>
      </c>
      <c r="J132" s="18">
        <f t="shared" si="7"/>
        <v>33387000</v>
      </c>
      <c r="K132" s="1"/>
      <c r="L132" s="1"/>
    </row>
    <row r="133" spans="3:12">
      <c r="C133" s="2">
        <v>42566</v>
      </c>
      <c r="D133" s="1" t="s">
        <v>233</v>
      </c>
      <c r="E133" s="1" t="s">
        <v>234</v>
      </c>
      <c r="F133" s="1" t="s">
        <v>13</v>
      </c>
      <c r="G133" s="31" t="s">
        <v>16</v>
      </c>
      <c r="H133" s="18">
        <v>9700</v>
      </c>
      <c r="I133" s="18">
        <v>3590</v>
      </c>
      <c r="J133" s="18">
        <f t="shared" si="7"/>
        <v>34823000</v>
      </c>
      <c r="K133" s="1"/>
      <c r="L133" s="1"/>
    </row>
    <row r="134" spans="3:12">
      <c r="C134" s="2">
        <v>42566</v>
      </c>
      <c r="D134" s="1" t="s">
        <v>233</v>
      </c>
      <c r="E134" s="1" t="s">
        <v>234</v>
      </c>
      <c r="F134" s="1" t="s">
        <v>13</v>
      </c>
      <c r="G134" s="31" t="s">
        <v>14</v>
      </c>
      <c r="H134" s="18">
        <v>5300</v>
      </c>
      <c r="I134" s="18">
        <v>4010</v>
      </c>
      <c r="J134" s="18">
        <f t="shared" si="7"/>
        <v>21253000</v>
      </c>
      <c r="K134" s="1"/>
      <c r="L134" s="1"/>
    </row>
    <row r="135" spans="3:12">
      <c r="C135" s="2">
        <v>42566</v>
      </c>
      <c r="D135" s="1" t="s">
        <v>281</v>
      </c>
      <c r="E135" s="1" t="s">
        <v>282</v>
      </c>
      <c r="F135" s="1" t="s">
        <v>13</v>
      </c>
      <c r="G135" s="31" t="s">
        <v>27</v>
      </c>
      <c r="H135" s="18">
        <v>5500</v>
      </c>
      <c r="I135" s="18">
        <v>3635</v>
      </c>
      <c r="J135" s="18">
        <f t="shared" si="7"/>
        <v>19992500</v>
      </c>
      <c r="K135" s="1">
        <v>15</v>
      </c>
      <c r="L135" s="32">
        <f>J135+J134+J133+J132+J131+J130+J129</f>
        <v>275197500</v>
      </c>
    </row>
    <row r="136" spans="3:12">
      <c r="C136" s="2">
        <v>42569</v>
      </c>
      <c r="D136" s="1" t="s">
        <v>351</v>
      </c>
      <c r="E136" s="1" t="s">
        <v>352</v>
      </c>
      <c r="F136" s="1" t="s">
        <v>13</v>
      </c>
      <c r="G136" s="31" t="s">
        <v>27</v>
      </c>
      <c r="H136" s="18">
        <v>13700</v>
      </c>
      <c r="I136" s="18">
        <v>3635</v>
      </c>
      <c r="J136" s="18">
        <f t="shared" si="7"/>
        <v>49799500</v>
      </c>
      <c r="K136" s="1"/>
      <c r="L136" s="1"/>
    </row>
    <row r="137" spans="3:12">
      <c r="C137" s="2">
        <v>42569</v>
      </c>
      <c r="D137" s="1" t="s">
        <v>379</v>
      </c>
      <c r="E137" s="1" t="s">
        <v>380</v>
      </c>
      <c r="F137" s="1" t="s">
        <v>13</v>
      </c>
      <c r="G137" s="31" t="s">
        <v>27</v>
      </c>
      <c r="H137" s="18">
        <v>24000</v>
      </c>
      <c r="I137" s="18">
        <v>3635</v>
      </c>
      <c r="J137" s="18">
        <f t="shared" si="7"/>
        <v>87240000</v>
      </c>
      <c r="K137" s="1">
        <v>18</v>
      </c>
      <c r="L137" s="32">
        <f>J137+J136</f>
        <v>137039500</v>
      </c>
    </row>
    <row r="138" spans="3:12">
      <c r="C138" s="2">
        <v>42570</v>
      </c>
      <c r="D138" s="1" t="s">
        <v>360</v>
      </c>
      <c r="E138" s="1" t="s">
        <v>359</v>
      </c>
      <c r="F138" s="1" t="s">
        <v>13</v>
      </c>
      <c r="G138" s="31" t="s">
        <v>27</v>
      </c>
      <c r="H138" s="18">
        <v>10200</v>
      </c>
      <c r="I138" s="18">
        <v>3635</v>
      </c>
      <c r="J138" s="18">
        <f t="shared" si="7"/>
        <v>37077000</v>
      </c>
      <c r="K138" s="1"/>
      <c r="L138" s="1"/>
    </row>
    <row r="139" spans="3:12">
      <c r="C139" s="2">
        <v>42570</v>
      </c>
      <c r="D139" s="1" t="s">
        <v>300</v>
      </c>
      <c r="E139" s="1" t="s">
        <v>301</v>
      </c>
      <c r="F139" s="1" t="s">
        <v>13</v>
      </c>
      <c r="G139" s="31" t="s">
        <v>16</v>
      </c>
      <c r="H139" s="18">
        <v>30000</v>
      </c>
      <c r="I139" s="18">
        <v>3490</v>
      </c>
      <c r="J139" s="18">
        <f t="shared" si="7"/>
        <v>104700000</v>
      </c>
      <c r="K139" s="1"/>
      <c r="L139" s="1"/>
    </row>
    <row r="140" spans="3:12">
      <c r="C140" s="2">
        <v>42570</v>
      </c>
      <c r="D140" s="1" t="s">
        <v>302</v>
      </c>
      <c r="E140" s="1" t="s">
        <v>303</v>
      </c>
      <c r="F140" s="1" t="s">
        <v>13</v>
      </c>
      <c r="G140" s="31" t="s">
        <v>14</v>
      </c>
      <c r="H140" s="18">
        <v>5300</v>
      </c>
      <c r="I140" s="18">
        <v>4010</v>
      </c>
      <c r="J140" s="18">
        <f t="shared" si="7"/>
        <v>21253000</v>
      </c>
      <c r="K140" s="1"/>
      <c r="L140" s="1"/>
    </row>
    <row r="141" spans="3:12">
      <c r="C141" s="2">
        <v>42570</v>
      </c>
      <c r="D141" s="1" t="s">
        <v>381</v>
      </c>
      <c r="E141" s="1" t="s">
        <v>382</v>
      </c>
      <c r="F141" s="1" t="s">
        <v>13</v>
      </c>
      <c r="G141" s="31" t="s">
        <v>27</v>
      </c>
      <c r="H141" s="18">
        <v>20000</v>
      </c>
      <c r="I141" s="18">
        <v>3635</v>
      </c>
      <c r="J141" s="18">
        <f t="shared" si="7"/>
        <v>72700000</v>
      </c>
      <c r="K141" s="1"/>
      <c r="L141" s="1"/>
    </row>
    <row r="142" spans="3:12">
      <c r="C142" s="2">
        <v>42570</v>
      </c>
      <c r="D142" s="1" t="s">
        <v>342</v>
      </c>
      <c r="E142" s="1" t="s">
        <v>343</v>
      </c>
      <c r="F142" s="1" t="s">
        <v>13</v>
      </c>
      <c r="G142" s="31" t="s">
        <v>16</v>
      </c>
      <c r="H142" s="18">
        <v>14900</v>
      </c>
      <c r="I142" s="18">
        <v>3490</v>
      </c>
      <c r="J142" s="18">
        <f t="shared" si="7"/>
        <v>52001000</v>
      </c>
      <c r="K142" s="1">
        <v>19</v>
      </c>
      <c r="L142" s="32">
        <f>J142+J141+J140+J139+J138</f>
        <v>287731000</v>
      </c>
    </row>
    <row r="143" spans="3:12">
      <c r="C143" s="2">
        <v>42571</v>
      </c>
      <c r="D143" s="1" t="s">
        <v>363</v>
      </c>
      <c r="E143" s="1" t="s">
        <v>364</v>
      </c>
      <c r="F143" s="1" t="s">
        <v>13</v>
      </c>
      <c r="G143" s="31" t="s">
        <v>27</v>
      </c>
      <c r="H143" s="18">
        <v>5500</v>
      </c>
      <c r="I143" s="18">
        <v>3635</v>
      </c>
      <c r="J143" s="18">
        <f t="shared" si="7"/>
        <v>19992500</v>
      </c>
      <c r="K143" s="1">
        <v>20</v>
      </c>
      <c r="L143" s="32">
        <f>J143</f>
        <v>19992500</v>
      </c>
    </row>
    <row r="144" spans="3:12">
      <c r="C144" s="2">
        <v>42572</v>
      </c>
      <c r="D144" s="1" t="s">
        <v>284</v>
      </c>
      <c r="E144" s="1" t="s">
        <v>285</v>
      </c>
      <c r="F144" s="1" t="s">
        <v>13</v>
      </c>
      <c r="G144" s="31" t="s">
        <v>27</v>
      </c>
      <c r="H144" s="18">
        <v>15000</v>
      </c>
      <c r="I144" s="18">
        <v>3695</v>
      </c>
      <c r="J144" s="18">
        <f t="shared" si="7"/>
        <v>55425000</v>
      </c>
      <c r="K144" s="1"/>
      <c r="L144" s="1"/>
    </row>
    <row r="145" spans="3:12">
      <c r="C145" s="2">
        <v>42572</v>
      </c>
      <c r="D145" s="1" t="s">
        <v>284</v>
      </c>
      <c r="E145" s="1" t="s">
        <v>285</v>
      </c>
      <c r="F145" s="1" t="s">
        <v>13</v>
      </c>
      <c r="G145" s="31" t="s">
        <v>16</v>
      </c>
      <c r="H145" s="18">
        <v>15000</v>
      </c>
      <c r="I145" s="18">
        <v>3490</v>
      </c>
      <c r="J145" s="18">
        <f t="shared" si="7"/>
        <v>52350000</v>
      </c>
      <c r="K145" s="1"/>
      <c r="L145" s="1"/>
    </row>
    <row r="146" spans="3:12">
      <c r="C146" s="2">
        <v>42572</v>
      </c>
      <c r="D146" s="1" t="s">
        <v>369</v>
      </c>
      <c r="E146" s="1" t="s">
        <v>370</v>
      </c>
      <c r="F146" s="1" t="s">
        <v>13</v>
      </c>
      <c r="G146" s="31" t="s">
        <v>27</v>
      </c>
      <c r="H146" s="18">
        <v>11500</v>
      </c>
      <c r="I146" s="18">
        <v>3635</v>
      </c>
      <c r="J146" s="18">
        <f t="shared" si="7"/>
        <v>41802500</v>
      </c>
      <c r="K146" s="1"/>
      <c r="L146" s="1"/>
    </row>
    <row r="147" spans="3:12">
      <c r="C147" s="2">
        <v>42572</v>
      </c>
      <c r="D147" s="1" t="s">
        <v>322</v>
      </c>
      <c r="E147" s="1" t="s">
        <v>323</v>
      </c>
      <c r="F147" s="1" t="s">
        <v>13</v>
      </c>
      <c r="G147" s="31" t="s">
        <v>16</v>
      </c>
      <c r="H147" s="18">
        <v>4000</v>
      </c>
      <c r="I147" s="18">
        <v>3490</v>
      </c>
      <c r="J147" s="18">
        <f t="shared" si="7"/>
        <v>13960000</v>
      </c>
      <c r="K147" s="1">
        <v>21</v>
      </c>
      <c r="L147" s="32">
        <f>J147+J146+J145+J144</f>
        <v>163537500</v>
      </c>
    </row>
    <row r="148" spans="3:12">
      <c r="C148" s="2">
        <v>42573</v>
      </c>
      <c r="D148" s="1" t="s">
        <v>373</v>
      </c>
      <c r="E148" s="1" t="s">
        <v>374</v>
      </c>
      <c r="F148" s="1" t="s">
        <v>13</v>
      </c>
      <c r="G148" s="31" t="s">
        <v>27</v>
      </c>
      <c r="H148" s="18">
        <v>20000</v>
      </c>
      <c r="I148" s="18">
        <v>3635</v>
      </c>
      <c r="J148" s="18">
        <f t="shared" si="7"/>
        <v>72700000</v>
      </c>
      <c r="K148" s="1"/>
      <c r="L148" s="1"/>
    </row>
    <row r="149" spans="3:12">
      <c r="C149" s="2">
        <v>42573</v>
      </c>
      <c r="D149" s="1" t="s">
        <v>334</v>
      </c>
      <c r="E149" s="1" t="s">
        <v>335</v>
      </c>
      <c r="F149" s="1" t="s">
        <v>13</v>
      </c>
      <c r="G149" s="31" t="s">
        <v>16</v>
      </c>
      <c r="H149" s="18">
        <v>14900</v>
      </c>
      <c r="I149" s="18">
        <v>3490</v>
      </c>
      <c r="J149" s="18">
        <f t="shared" si="7"/>
        <v>52001000</v>
      </c>
      <c r="K149" s="1"/>
      <c r="L149" s="1"/>
    </row>
    <row r="150" spans="3:12">
      <c r="C150" s="2">
        <v>42573</v>
      </c>
      <c r="D150" s="1" t="s">
        <v>375</v>
      </c>
      <c r="E150" s="1" t="s">
        <v>376</v>
      </c>
      <c r="F150" s="1" t="s">
        <v>13</v>
      </c>
      <c r="G150" s="31" t="s">
        <v>27</v>
      </c>
      <c r="H150" s="18">
        <v>30000</v>
      </c>
      <c r="I150" s="18">
        <v>3635</v>
      </c>
      <c r="J150" s="18">
        <f t="shared" si="7"/>
        <v>109050000</v>
      </c>
      <c r="K150" s="1"/>
      <c r="L150" s="1"/>
    </row>
    <row r="151" spans="3:12">
      <c r="C151" s="2">
        <v>42573</v>
      </c>
      <c r="D151" s="1" t="s">
        <v>336</v>
      </c>
      <c r="E151" s="1" t="s">
        <v>337</v>
      </c>
      <c r="F151" s="1" t="s">
        <v>13</v>
      </c>
      <c r="G151" s="31" t="s">
        <v>16</v>
      </c>
      <c r="H151" s="18">
        <v>24000</v>
      </c>
      <c r="I151" s="18">
        <v>3490</v>
      </c>
      <c r="J151" s="18">
        <f t="shared" si="7"/>
        <v>83760000</v>
      </c>
      <c r="K151" s="1"/>
      <c r="L151" s="1"/>
    </row>
    <row r="152" spans="3:12">
      <c r="C152" s="2">
        <v>42573</v>
      </c>
      <c r="D152" s="1" t="s">
        <v>377</v>
      </c>
      <c r="E152" s="1" t="s">
        <v>378</v>
      </c>
      <c r="F152" s="1" t="s">
        <v>13</v>
      </c>
      <c r="G152" s="31" t="s">
        <v>27</v>
      </c>
      <c r="H152" s="18">
        <v>6200</v>
      </c>
      <c r="I152" s="18">
        <v>3635</v>
      </c>
      <c r="J152" s="18">
        <f t="shared" si="7"/>
        <v>22537000</v>
      </c>
      <c r="K152" s="1"/>
      <c r="L152" s="1"/>
    </row>
    <row r="153" spans="3:12">
      <c r="C153" s="2">
        <v>42573</v>
      </c>
      <c r="D153" s="1" t="s">
        <v>338</v>
      </c>
      <c r="E153" s="1" t="s">
        <v>339</v>
      </c>
      <c r="F153" s="1" t="s">
        <v>13</v>
      </c>
      <c r="G153" s="31" t="s">
        <v>16</v>
      </c>
      <c r="H153" s="18">
        <v>4000</v>
      </c>
      <c r="I153" s="18">
        <v>3490</v>
      </c>
      <c r="J153" s="18">
        <f t="shared" si="7"/>
        <v>13960000</v>
      </c>
      <c r="K153" s="1"/>
      <c r="L153" s="1"/>
    </row>
    <row r="154" spans="3:12">
      <c r="C154" s="2">
        <v>42573</v>
      </c>
      <c r="D154" s="1" t="s">
        <v>338</v>
      </c>
      <c r="E154" s="1" t="s">
        <v>339</v>
      </c>
      <c r="F154" s="1" t="s">
        <v>13</v>
      </c>
      <c r="G154" s="31" t="s">
        <v>14</v>
      </c>
      <c r="H154" s="18">
        <v>5300</v>
      </c>
      <c r="I154" s="18">
        <v>4010</v>
      </c>
      <c r="J154" s="18">
        <f t="shared" si="7"/>
        <v>21253000</v>
      </c>
      <c r="K154" s="1"/>
      <c r="L154" s="1"/>
    </row>
    <row r="155" spans="3:12">
      <c r="C155" s="2">
        <v>42573</v>
      </c>
      <c r="D155" s="1" t="s">
        <v>340</v>
      </c>
      <c r="E155" s="1" t="s">
        <v>341</v>
      </c>
      <c r="F155" s="1" t="s">
        <v>13</v>
      </c>
      <c r="G155" s="31" t="s">
        <v>14</v>
      </c>
      <c r="H155" s="18">
        <v>5500</v>
      </c>
      <c r="I155" s="18">
        <v>4010</v>
      </c>
      <c r="J155" s="18">
        <f t="shared" si="7"/>
        <v>22055000</v>
      </c>
      <c r="K155" s="1">
        <v>22</v>
      </c>
      <c r="L155" s="32">
        <f>J155+J154+J153+J152+J150+J151+J149+J148</f>
        <v>397316000</v>
      </c>
    </row>
    <row r="156" spans="3:12">
      <c r="C156" s="2">
        <v>42576</v>
      </c>
      <c r="D156" s="1" t="s">
        <v>469</v>
      </c>
      <c r="E156" s="1" t="s">
        <v>470</v>
      </c>
      <c r="F156" s="1" t="s">
        <v>13</v>
      </c>
      <c r="G156" s="31" t="s">
        <v>27</v>
      </c>
      <c r="H156" s="18">
        <v>6200</v>
      </c>
      <c r="I156" s="18">
        <v>3635</v>
      </c>
      <c r="J156" s="18">
        <f t="shared" si="7"/>
        <v>22537000</v>
      </c>
      <c r="K156" s="1"/>
      <c r="L156" s="1"/>
    </row>
    <row r="157" spans="3:12">
      <c r="C157" s="2">
        <v>42576</v>
      </c>
      <c r="D157" s="1" t="s">
        <v>471</v>
      </c>
      <c r="E157" s="1" t="s">
        <v>472</v>
      </c>
      <c r="F157" s="1" t="s">
        <v>13</v>
      </c>
      <c r="G157" s="31" t="s">
        <v>27</v>
      </c>
      <c r="H157" s="18">
        <v>5500</v>
      </c>
      <c r="I157" s="18">
        <v>3635</v>
      </c>
      <c r="J157" s="18">
        <f t="shared" si="7"/>
        <v>19992500</v>
      </c>
      <c r="K157" s="1">
        <v>25</v>
      </c>
      <c r="L157" s="32">
        <f>J157+J156</f>
        <v>42529500</v>
      </c>
    </row>
    <row r="158" spans="3:12">
      <c r="C158" s="2">
        <v>42577</v>
      </c>
      <c r="D158" s="1" t="s">
        <v>406</v>
      </c>
      <c r="E158" s="1" t="s">
        <v>407</v>
      </c>
      <c r="F158" s="1" t="s">
        <v>13</v>
      </c>
      <c r="G158" s="31" t="s">
        <v>16</v>
      </c>
      <c r="H158" s="18">
        <v>24000</v>
      </c>
      <c r="I158" s="18">
        <v>3490</v>
      </c>
      <c r="J158" s="18">
        <f t="shared" si="7"/>
        <v>83760000</v>
      </c>
      <c r="K158" s="1"/>
      <c r="L158" s="1"/>
    </row>
    <row r="159" spans="3:12">
      <c r="C159" s="2">
        <v>42577</v>
      </c>
      <c r="D159" s="1" t="s">
        <v>482</v>
      </c>
      <c r="E159" s="1" t="s">
        <v>481</v>
      </c>
      <c r="F159" s="1" t="s">
        <v>13</v>
      </c>
      <c r="G159" s="31" t="s">
        <v>27</v>
      </c>
      <c r="H159" s="18">
        <v>4000</v>
      </c>
      <c r="I159" s="18">
        <v>3635</v>
      </c>
      <c r="J159" s="18">
        <f t="shared" ref="J159:J172" si="8">H159*I159</f>
        <v>14540000</v>
      </c>
      <c r="K159" s="1"/>
      <c r="L159" s="1"/>
    </row>
    <row r="160" spans="3:12">
      <c r="C160" s="2">
        <v>42577</v>
      </c>
      <c r="D160" s="1" t="s">
        <v>408</v>
      </c>
      <c r="E160" s="1" t="s">
        <v>409</v>
      </c>
      <c r="F160" s="1" t="s">
        <v>13</v>
      </c>
      <c r="G160" s="31" t="s">
        <v>16</v>
      </c>
      <c r="H160" s="18">
        <v>11500</v>
      </c>
      <c r="I160" s="18">
        <v>3490</v>
      </c>
      <c r="J160" s="18">
        <f t="shared" si="8"/>
        <v>40135000</v>
      </c>
      <c r="K160" s="1"/>
      <c r="L160" s="1"/>
    </row>
    <row r="161" spans="3:12">
      <c r="C161" s="2">
        <v>42577</v>
      </c>
      <c r="D161" s="1" t="s">
        <v>491</v>
      </c>
      <c r="E161" s="1" t="s">
        <v>492</v>
      </c>
      <c r="F161" s="1" t="s">
        <v>13</v>
      </c>
      <c r="G161" s="31" t="s">
        <v>27</v>
      </c>
      <c r="H161" s="18">
        <v>4000</v>
      </c>
      <c r="I161" s="18">
        <v>3635</v>
      </c>
      <c r="J161" s="18">
        <f t="shared" si="8"/>
        <v>14540000</v>
      </c>
      <c r="K161" s="1">
        <v>26</v>
      </c>
      <c r="L161" s="32">
        <f>J161+J160+J159+J158</f>
        <v>152975000</v>
      </c>
    </row>
    <row r="162" spans="3:12">
      <c r="C162" s="2">
        <v>42578</v>
      </c>
      <c r="D162" s="1" t="s">
        <v>422</v>
      </c>
      <c r="E162" s="1" t="s">
        <v>423</v>
      </c>
      <c r="F162" s="1" t="s">
        <v>13</v>
      </c>
      <c r="G162" s="31" t="s">
        <v>16</v>
      </c>
      <c r="H162" s="18">
        <v>5000</v>
      </c>
      <c r="I162" s="18">
        <v>3490</v>
      </c>
      <c r="J162" s="18">
        <f t="shared" si="8"/>
        <v>17450000</v>
      </c>
      <c r="K162" s="1"/>
      <c r="L162" s="1"/>
    </row>
    <row r="163" spans="3:12">
      <c r="C163" s="2">
        <v>42578</v>
      </c>
      <c r="D163" s="1" t="s">
        <v>424</v>
      </c>
      <c r="E163" s="1" t="s">
        <v>425</v>
      </c>
      <c r="F163" s="1" t="s">
        <v>13</v>
      </c>
      <c r="G163" s="31" t="s">
        <v>16</v>
      </c>
      <c r="H163" s="18">
        <v>24000</v>
      </c>
      <c r="I163" s="18">
        <v>3490</v>
      </c>
      <c r="J163" s="18">
        <f t="shared" si="8"/>
        <v>83760000</v>
      </c>
      <c r="K163" s="1"/>
      <c r="L163" s="1"/>
    </row>
    <row r="164" spans="3:12">
      <c r="C164" s="2">
        <v>42578</v>
      </c>
      <c r="D164" s="1" t="s">
        <v>503</v>
      </c>
      <c r="E164" s="1" t="s">
        <v>504</v>
      </c>
      <c r="F164" s="1" t="s">
        <v>13</v>
      </c>
      <c r="G164" s="31" t="s">
        <v>27</v>
      </c>
      <c r="H164" s="18">
        <v>25000</v>
      </c>
      <c r="I164" s="18">
        <v>3635</v>
      </c>
      <c r="J164" s="18">
        <f t="shared" si="8"/>
        <v>90875000</v>
      </c>
      <c r="K164" s="1">
        <v>27</v>
      </c>
      <c r="L164" s="32">
        <f>J164+J163+J162</f>
        <v>192085000</v>
      </c>
    </row>
    <row r="165" spans="3:12">
      <c r="C165" s="2">
        <v>42579</v>
      </c>
      <c r="D165" s="1" t="s">
        <v>432</v>
      </c>
      <c r="E165" s="1" t="s">
        <v>433</v>
      </c>
      <c r="F165" s="1" t="s">
        <v>13</v>
      </c>
      <c r="G165" s="31" t="s">
        <v>16</v>
      </c>
      <c r="H165" s="18">
        <v>6200</v>
      </c>
      <c r="I165" s="18">
        <v>3490</v>
      </c>
      <c r="J165" s="18">
        <f t="shared" si="8"/>
        <v>21638000</v>
      </c>
      <c r="K165" s="1"/>
      <c r="L165" s="1"/>
    </row>
    <row r="166" spans="3:12">
      <c r="C166" s="2">
        <v>42579</v>
      </c>
      <c r="D166" s="1" t="s">
        <v>432</v>
      </c>
      <c r="E166" s="1" t="s">
        <v>433</v>
      </c>
      <c r="F166" s="1" t="s">
        <v>13</v>
      </c>
      <c r="G166" s="31" t="s">
        <v>14</v>
      </c>
      <c r="H166" s="18">
        <v>5300</v>
      </c>
      <c r="I166" s="18">
        <v>4010</v>
      </c>
      <c r="J166" s="18">
        <f t="shared" si="8"/>
        <v>21253000</v>
      </c>
      <c r="K166" s="1">
        <v>28</v>
      </c>
      <c r="L166" s="32">
        <f>J166+J165</f>
        <v>42891000</v>
      </c>
    </row>
    <row r="167" spans="3:12">
      <c r="C167" s="2">
        <v>42580</v>
      </c>
      <c r="D167" s="1" t="s">
        <v>497</v>
      </c>
      <c r="E167" s="1" t="s">
        <v>498</v>
      </c>
      <c r="F167" s="1" t="s">
        <v>13</v>
      </c>
      <c r="G167" s="31" t="s">
        <v>27</v>
      </c>
      <c r="H167" s="18">
        <v>10000</v>
      </c>
      <c r="I167" s="18">
        <v>3635</v>
      </c>
      <c r="J167" s="18">
        <f t="shared" si="8"/>
        <v>36350000</v>
      </c>
      <c r="K167" s="1"/>
      <c r="L167" s="1"/>
    </row>
    <row r="168" spans="3:12">
      <c r="C168" s="2">
        <v>42580</v>
      </c>
      <c r="D168" s="1" t="s">
        <v>452</v>
      </c>
      <c r="E168" s="1" t="s">
        <v>453</v>
      </c>
      <c r="F168" s="1" t="s">
        <v>13</v>
      </c>
      <c r="G168" s="31" t="s">
        <v>16</v>
      </c>
      <c r="H168" s="18">
        <v>10000</v>
      </c>
      <c r="I168" s="18">
        <v>3490</v>
      </c>
      <c r="J168" s="18">
        <f t="shared" si="8"/>
        <v>34900000</v>
      </c>
      <c r="K168" s="1"/>
      <c r="L168" s="1"/>
    </row>
    <row r="169" spans="3:12">
      <c r="C169" s="2">
        <v>42580</v>
      </c>
      <c r="D169" s="1" t="s">
        <v>452</v>
      </c>
      <c r="E169" s="1" t="s">
        <v>453</v>
      </c>
      <c r="F169" s="1" t="s">
        <v>13</v>
      </c>
      <c r="G169" s="31" t="s">
        <v>76</v>
      </c>
      <c r="H169" s="18">
        <v>4900</v>
      </c>
      <c r="I169" s="18">
        <v>4665</v>
      </c>
      <c r="J169" s="18">
        <f t="shared" si="8"/>
        <v>22858500</v>
      </c>
      <c r="K169" s="1"/>
      <c r="L169" s="1"/>
    </row>
    <row r="170" spans="3:12">
      <c r="C170" s="2">
        <v>42580</v>
      </c>
      <c r="D170" s="1" t="s">
        <v>499</v>
      </c>
      <c r="E170" s="1" t="s">
        <v>500</v>
      </c>
      <c r="F170" s="1" t="s">
        <v>13</v>
      </c>
      <c r="G170" s="31" t="s">
        <v>27</v>
      </c>
      <c r="H170" s="18">
        <v>10000</v>
      </c>
      <c r="I170" s="18">
        <v>3635</v>
      </c>
      <c r="J170" s="18">
        <f t="shared" si="8"/>
        <v>36350000</v>
      </c>
      <c r="K170" s="1"/>
      <c r="L170" s="1"/>
    </row>
    <row r="171" spans="3:12">
      <c r="C171" s="2">
        <v>42580</v>
      </c>
      <c r="D171" s="1" t="s">
        <v>455</v>
      </c>
      <c r="E171" s="1" t="s">
        <v>454</v>
      </c>
      <c r="F171" s="1" t="s">
        <v>13</v>
      </c>
      <c r="G171" s="31" t="s">
        <v>16</v>
      </c>
      <c r="H171" s="18">
        <v>20000</v>
      </c>
      <c r="I171" s="18">
        <v>3490</v>
      </c>
      <c r="J171" s="18">
        <f t="shared" si="8"/>
        <v>69800000</v>
      </c>
      <c r="K171" s="1"/>
      <c r="L171" s="1"/>
    </row>
    <row r="172" spans="3:12">
      <c r="C172" s="2">
        <v>42580</v>
      </c>
      <c r="D172" s="1" t="s">
        <v>456</v>
      </c>
      <c r="E172" s="1" t="s">
        <v>457</v>
      </c>
      <c r="F172" s="1" t="s">
        <v>13</v>
      </c>
      <c r="G172" s="31" t="s">
        <v>16</v>
      </c>
      <c r="H172" s="18">
        <v>24000</v>
      </c>
      <c r="I172" s="18">
        <v>3490</v>
      </c>
      <c r="J172" s="18">
        <f t="shared" si="8"/>
        <v>83760000</v>
      </c>
      <c r="K172" s="1">
        <v>29</v>
      </c>
      <c r="L172" s="32">
        <f>J172+J171+J170+J169+J168+J167</f>
        <v>284018500</v>
      </c>
    </row>
    <row r="173" spans="3:12">
      <c r="H173" s="32">
        <f>SUM(H95:H172)</f>
        <v>933800</v>
      </c>
      <c r="I173" s="32"/>
      <c r="J173" s="32">
        <f>SUM(J95:J172)</f>
        <v>3376655500</v>
      </c>
      <c r="K173" s="1"/>
      <c r="L173" s="32">
        <f>SUM(L95:L172)</f>
        <v>3376655500</v>
      </c>
    </row>
  </sheetData>
  <sortState ref="N7:W84">
    <sortCondition ref="S7:S84"/>
  </sortState>
  <mergeCells count="1">
    <mergeCell ref="C4:J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B4:Y81"/>
  <sheetViews>
    <sheetView topLeftCell="L16" workbookViewId="0">
      <selection activeCell="Z18" sqref="Z18:AB21"/>
    </sheetView>
  </sheetViews>
  <sheetFormatPr baseColWidth="10" defaultRowHeight="15"/>
  <cols>
    <col min="3" max="3" width="9" bestFit="1" customWidth="1"/>
    <col min="4" max="5" width="10.42578125" bestFit="1" customWidth="1"/>
    <col min="6" max="6" width="12.85546875" bestFit="1" customWidth="1"/>
    <col min="7" max="7" width="14.85546875" bestFit="1" customWidth="1"/>
    <col min="8" max="9" width="8.5703125" bestFit="1" customWidth="1"/>
    <col min="10" max="10" width="12.85546875" bestFit="1" customWidth="1"/>
    <col min="11" max="11" width="4.28515625" bestFit="1" customWidth="1"/>
    <col min="12" max="12" width="12.85546875" bestFit="1" customWidth="1"/>
    <col min="14" max="14" width="9" bestFit="1" customWidth="1"/>
    <col min="15" max="16" width="10.42578125" bestFit="1" customWidth="1"/>
    <col min="17" max="17" width="12.85546875" bestFit="1" customWidth="1"/>
    <col min="18" max="18" width="14.85546875" bestFit="1" customWidth="1"/>
    <col min="19" max="19" width="5.5703125" bestFit="1" customWidth="1"/>
    <col min="20" max="20" width="8.5703125" bestFit="1" customWidth="1"/>
    <col min="21" max="21" width="8.5703125" customWidth="1"/>
    <col min="22" max="22" width="8.5703125" bestFit="1" customWidth="1"/>
    <col min="23" max="23" width="12.85546875" bestFit="1" customWidth="1"/>
    <col min="24" max="24" width="14.85546875" bestFit="1" customWidth="1"/>
    <col min="25" max="25" width="12.85546875" bestFit="1" customWidth="1"/>
  </cols>
  <sheetData>
    <row r="4" spans="2:25" ht="21">
      <c r="C4" s="73" t="s">
        <v>18</v>
      </c>
      <c r="D4" s="73"/>
      <c r="E4" s="73"/>
      <c r="F4" s="73"/>
      <c r="G4" s="73"/>
      <c r="H4" s="73"/>
      <c r="I4" s="73"/>
      <c r="J4" s="73"/>
    </row>
    <row r="6" spans="2: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  <c r="N6" s="27" t="s">
        <v>1</v>
      </c>
      <c r="O6" s="27" t="s">
        <v>2</v>
      </c>
      <c r="P6" s="27" t="s">
        <v>3</v>
      </c>
      <c r="Q6" s="27" t="s">
        <v>4</v>
      </c>
      <c r="R6" s="27" t="s">
        <v>5</v>
      </c>
      <c r="S6" s="27" t="s">
        <v>518</v>
      </c>
      <c r="T6" s="27" t="s">
        <v>6</v>
      </c>
      <c r="U6" s="27" t="s">
        <v>513</v>
      </c>
      <c r="V6" s="27" t="s">
        <v>7</v>
      </c>
      <c r="W6" s="27" t="s">
        <v>8</v>
      </c>
      <c r="X6" s="33" t="s">
        <v>517</v>
      </c>
      <c r="Y6" s="33" t="s">
        <v>514</v>
      </c>
    </row>
    <row r="7" spans="2:25">
      <c r="B7">
        <v>5</v>
      </c>
      <c r="C7" s="2">
        <v>42552</v>
      </c>
      <c r="D7" s="3" t="s">
        <v>32</v>
      </c>
      <c r="E7" s="3" t="s">
        <v>33</v>
      </c>
      <c r="F7" s="4" t="s">
        <v>18</v>
      </c>
      <c r="G7" s="31" t="s">
        <v>14</v>
      </c>
      <c r="H7" s="18">
        <v>10000</v>
      </c>
      <c r="I7" s="18">
        <v>3650</v>
      </c>
      <c r="J7" s="18">
        <f t="shared" ref="J7:J38" si="0">H7*I7</f>
        <v>36500000</v>
      </c>
      <c r="N7" s="2">
        <v>42552</v>
      </c>
      <c r="O7" s="3" t="s">
        <v>32</v>
      </c>
      <c r="P7" s="3" t="s">
        <v>33</v>
      </c>
      <c r="Q7" s="4" t="s">
        <v>18</v>
      </c>
      <c r="R7" s="31" t="s">
        <v>14</v>
      </c>
      <c r="S7" s="31">
        <v>1</v>
      </c>
      <c r="T7" s="18">
        <v>10000</v>
      </c>
      <c r="U7" s="18"/>
      <c r="V7" s="18">
        <v>3650</v>
      </c>
      <c r="W7" s="18">
        <f t="shared" ref="W7:W38" si="1">T7*V7</f>
        <v>36500000</v>
      </c>
      <c r="X7" s="1"/>
      <c r="Y7" s="1"/>
    </row>
    <row r="8" spans="2:25">
      <c r="B8">
        <v>5</v>
      </c>
      <c r="C8" s="6">
        <v>42555</v>
      </c>
      <c r="D8" s="3" t="s">
        <v>91</v>
      </c>
      <c r="E8" s="3" t="s">
        <v>92</v>
      </c>
      <c r="F8" s="7" t="s">
        <v>18</v>
      </c>
      <c r="G8" s="30" t="s">
        <v>27</v>
      </c>
      <c r="H8" s="18">
        <v>12500</v>
      </c>
      <c r="I8" s="18">
        <v>3595</v>
      </c>
      <c r="J8" s="18">
        <f t="shared" si="0"/>
        <v>44937500</v>
      </c>
      <c r="N8" s="6">
        <v>42556</v>
      </c>
      <c r="O8" s="3" t="s">
        <v>50</v>
      </c>
      <c r="P8" s="3" t="s">
        <v>51</v>
      </c>
      <c r="Q8" s="7" t="s">
        <v>18</v>
      </c>
      <c r="R8" s="30" t="s">
        <v>14</v>
      </c>
      <c r="S8" s="30">
        <v>1</v>
      </c>
      <c r="T8" s="18">
        <v>10000</v>
      </c>
      <c r="U8" s="18"/>
      <c r="V8" s="18">
        <v>3650</v>
      </c>
      <c r="W8" s="18">
        <f t="shared" si="1"/>
        <v>36500000</v>
      </c>
      <c r="X8" s="1"/>
      <c r="Y8" s="1"/>
    </row>
    <row r="9" spans="2:25">
      <c r="B9">
        <v>5</v>
      </c>
      <c r="C9" s="6">
        <v>42555</v>
      </c>
      <c r="D9" s="3" t="s">
        <v>91</v>
      </c>
      <c r="E9" s="3" t="s">
        <v>92</v>
      </c>
      <c r="F9" s="7" t="s">
        <v>18</v>
      </c>
      <c r="G9" s="30" t="s">
        <v>16</v>
      </c>
      <c r="H9" s="18">
        <v>11500</v>
      </c>
      <c r="I9" s="18">
        <v>3530</v>
      </c>
      <c r="J9" s="18">
        <f t="shared" si="0"/>
        <v>40595000</v>
      </c>
      <c r="N9" s="6">
        <v>42559</v>
      </c>
      <c r="O9" s="3" t="s">
        <v>61</v>
      </c>
      <c r="P9" s="3" t="s">
        <v>62</v>
      </c>
      <c r="Q9" s="7" t="s">
        <v>18</v>
      </c>
      <c r="R9" s="30" t="s">
        <v>14</v>
      </c>
      <c r="S9" s="30">
        <v>1</v>
      </c>
      <c r="T9" s="18">
        <v>5000</v>
      </c>
      <c r="U9" s="18"/>
      <c r="V9" s="18">
        <v>3650</v>
      </c>
      <c r="W9" s="18">
        <f t="shared" si="1"/>
        <v>18250000</v>
      </c>
      <c r="X9" s="1"/>
      <c r="Y9" s="1"/>
    </row>
    <row r="10" spans="2:25">
      <c r="B10">
        <v>5</v>
      </c>
      <c r="C10" s="6">
        <v>42556</v>
      </c>
      <c r="D10" s="3" t="s">
        <v>50</v>
      </c>
      <c r="E10" s="3" t="s">
        <v>51</v>
      </c>
      <c r="F10" s="7" t="s">
        <v>18</v>
      </c>
      <c r="G10" s="30" t="s">
        <v>14</v>
      </c>
      <c r="H10" s="18">
        <v>10000</v>
      </c>
      <c r="I10" s="18">
        <v>3650</v>
      </c>
      <c r="J10" s="18">
        <f t="shared" si="0"/>
        <v>36500000</v>
      </c>
      <c r="N10" s="2">
        <v>42562</v>
      </c>
      <c r="O10" s="1" t="s">
        <v>160</v>
      </c>
      <c r="P10" s="1" t="s">
        <v>161</v>
      </c>
      <c r="Q10" s="1" t="s">
        <v>18</v>
      </c>
      <c r="R10" s="31" t="s">
        <v>14</v>
      </c>
      <c r="S10" s="31">
        <v>1</v>
      </c>
      <c r="T10" s="18">
        <v>10000</v>
      </c>
      <c r="U10" s="18"/>
      <c r="V10" s="18">
        <v>3650</v>
      </c>
      <c r="W10" s="18">
        <f t="shared" si="1"/>
        <v>36500000</v>
      </c>
      <c r="X10" s="1"/>
      <c r="Y10" s="1"/>
    </row>
    <row r="11" spans="2:25">
      <c r="B11">
        <v>5</v>
      </c>
      <c r="C11" s="6">
        <v>42559</v>
      </c>
      <c r="D11" s="3" t="s">
        <v>61</v>
      </c>
      <c r="E11" s="3" t="s">
        <v>62</v>
      </c>
      <c r="F11" s="7" t="s">
        <v>18</v>
      </c>
      <c r="G11" s="30" t="s">
        <v>16</v>
      </c>
      <c r="H11" s="18">
        <v>10000</v>
      </c>
      <c r="I11" s="18">
        <v>3400</v>
      </c>
      <c r="J11" s="18">
        <f t="shared" si="0"/>
        <v>34000000</v>
      </c>
      <c r="N11" s="2">
        <v>42562</v>
      </c>
      <c r="O11" s="1" t="s">
        <v>195</v>
      </c>
      <c r="P11" s="1" t="s">
        <v>196</v>
      </c>
      <c r="Q11" s="1" t="s">
        <v>18</v>
      </c>
      <c r="R11" s="31" t="s">
        <v>14</v>
      </c>
      <c r="S11" s="31">
        <v>1</v>
      </c>
      <c r="T11" s="18">
        <v>4300</v>
      </c>
      <c r="U11" s="18"/>
      <c r="V11" s="18">
        <v>4085</v>
      </c>
      <c r="W11" s="18">
        <f t="shared" si="1"/>
        <v>17565500</v>
      </c>
      <c r="X11" s="1"/>
      <c r="Y11" s="1"/>
    </row>
    <row r="12" spans="2:25">
      <c r="B12">
        <v>5</v>
      </c>
      <c r="C12" s="6">
        <v>42559</v>
      </c>
      <c r="D12" s="3" t="s">
        <v>61</v>
      </c>
      <c r="E12" s="3" t="s">
        <v>62</v>
      </c>
      <c r="F12" s="7" t="s">
        <v>18</v>
      </c>
      <c r="G12" s="30" t="s">
        <v>14</v>
      </c>
      <c r="H12" s="18">
        <v>5000</v>
      </c>
      <c r="I12" s="18">
        <v>3650</v>
      </c>
      <c r="J12" s="18">
        <f t="shared" si="0"/>
        <v>18250000</v>
      </c>
      <c r="N12" s="2">
        <v>42563</v>
      </c>
      <c r="O12" s="1" t="s">
        <v>175</v>
      </c>
      <c r="P12" s="1" t="s">
        <v>176</v>
      </c>
      <c r="Q12" s="1" t="s">
        <v>18</v>
      </c>
      <c r="R12" s="31" t="s">
        <v>14</v>
      </c>
      <c r="S12" s="31">
        <v>1</v>
      </c>
      <c r="T12" s="18">
        <v>5000</v>
      </c>
      <c r="U12" s="18"/>
      <c r="V12" s="18">
        <v>3650</v>
      </c>
      <c r="W12" s="18">
        <f t="shared" si="1"/>
        <v>18250000</v>
      </c>
      <c r="X12" s="1"/>
      <c r="Y12" s="1"/>
    </row>
    <row r="13" spans="2:25">
      <c r="B13">
        <v>5</v>
      </c>
      <c r="C13" s="2">
        <v>42562</v>
      </c>
      <c r="D13" s="1" t="s">
        <v>160</v>
      </c>
      <c r="E13" s="1" t="s">
        <v>161</v>
      </c>
      <c r="F13" s="1" t="s">
        <v>18</v>
      </c>
      <c r="G13" s="31" t="s">
        <v>14</v>
      </c>
      <c r="H13" s="18">
        <v>10000</v>
      </c>
      <c r="I13" s="18">
        <v>3650</v>
      </c>
      <c r="J13" s="18">
        <f t="shared" si="0"/>
        <v>36500000</v>
      </c>
      <c r="N13" s="2">
        <v>42563</v>
      </c>
      <c r="O13" s="1" t="s">
        <v>179</v>
      </c>
      <c r="P13" s="1" t="s">
        <v>180</v>
      </c>
      <c r="Q13" s="1" t="s">
        <v>18</v>
      </c>
      <c r="R13" s="31" t="s">
        <v>14</v>
      </c>
      <c r="S13" s="31">
        <v>1</v>
      </c>
      <c r="T13" s="18">
        <v>30000</v>
      </c>
      <c r="U13" s="18"/>
      <c r="V13" s="18">
        <v>3650</v>
      </c>
      <c r="W13" s="18">
        <f t="shared" si="1"/>
        <v>109500000</v>
      </c>
      <c r="X13" s="1"/>
      <c r="Y13" s="1"/>
    </row>
    <row r="14" spans="2:25">
      <c r="B14">
        <v>5</v>
      </c>
      <c r="C14" s="2">
        <v>42562</v>
      </c>
      <c r="D14" s="1" t="s">
        <v>162</v>
      </c>
      <c r="E14" s="1" t="s">
        <v>163</v>
      </c>
      <c r="F14" s="1" t="s">
        <v>18</v>
      </c>
      <c r="G14" s="31" t="s">
        <v>27</v>
      </c>
      <c r="H14" s="18">
        <v>5000</v>
      </c>
      <c r="I14" s="18">
        <v>3595</v>
      </c>
      <c r="J14" s="18">
        <f t="shared" si="0"/>
        <v>17975000</v>
      </c>
      <c r="N14" s="2">
        <v>42566</v>
      </c>
      <c r="O14" s="1" t="s">
        <v>228</v>
      </c>
      <c r="P14" s="1" t="s">
        <v>229</v>
      </c>
      <c r="Q14" s="1" t="s">
        <v>18</v>
      </c>
      <c r="R14" s="31" t="s">
        <v>230</v>
      </c>
      <c r="S14" s="31">
        <v>1</v>
      </c>
      <c r="T14" s="18">
        <v>20000</v>
      </c>
      <c r="U14" s="18"/>
      <c r="V14" s="18">
        <v>4010</v>
      </c>
      <c r="W14" s="18">
        <f t="shared" si="1"/>
        <v>80200000</v>
      </c>
      <c r="X14" s="1"/>
      <c r="Y14" s="1"/>
    </row>
    <row r="15" spans="2:25">
      <c r="B15">
        <v>5</v>
      </c>
      <c r="C15" s="2">
        <v>42562</v>
      </c>
      <c r="D15" s="1" t="s">
        <v>162</v>
      </c>
      <c r="E15" s="1" t="s">
        <v>163</v>
      </c>
      <c r="F15" s="1" t="s">
        <v>18</v>
      </c>
      <c r="G15" s="31" t="s">
        <v>76</v>
      </c>
      <c r="H15" s="18">
        <v>5000</v>
      </c>
      <c r="I15" s="18">
        <v>4350</v>
      </c>
      <c r="J15" s="18">
        <f t="shared" si="0"/>
        <v>21750000</v>
      </c>
      <c r="N15" s="2">
        <v>42570</v>
      </c>
      <c r="O15" s="1" t="s">
        <v>298</v>
      </c>
      <c r="P15" s="1" t="s">
        <v>299</v>
      </c>
      <c r="Q15" s="1" t="s">
        <v>18</v>
      </c>
      <c r="R15" s="31" t="s">
        <v>14</v>
      </c>
      <c r="S15" s="31">
        <v>1</v>
      </c>
      <c r="T15" s="18">
        <v>4300</v>
      </c>
      <c r="U15" s="18"/>
      <c r="V15" s="18">
        <v>4010</v>
      </c>
      <c r="W15" s="18">
        <f t="shared" si="1"/>
        <v>17243000</v>
      </c>
      <c r="X15" s="1"/>
      <c r="Y15" s="1"/>
    </row>
    <row r="16" spans="2:25">
      <c r="B16">
        <v>5</v>
      </c>
      <c r="C16" s="2">
        <v>42562</v>
      </c>
      <c r="D16" s="1" t="s">
        <v>203</v>
      </c>
      <c r="E16" s="1" t="s">
        <v>204</v>
      </c>
      <c r="F16" s="1" t="s">
        <v>18</v>
      </c>
      <c r="G16" s="31" t="s">
        <v>27</v>
      </c>
      <c r="H16" s="18">
        <v>20000</v>
      </c>
      <c r="I16" s="18">
        <v>3595</v>
      </c>
      <c r="J16" s="18">
        <f t="shared" si="0"/>
        <v>71900000</v>
      </c>
      <c r="N16" s="2">
        <v>42572</v>
      </c>
      <c r="O16" s="1" t="s">
        <v>312</v>
      </c>
      <c r="P16" s="1" t="s">
        <v>313</v>
      </c>
      <c r="Q16" s="1" t="s">
        <v>18</v>
      </c>
      <c r="R16" s="31" t="s">
        <v>14</v>
      </c>
      <c r="S16" s="31">
        <v>1</v>
      </c>
      <c r="T16" s="18">
        <v>20000</v>
      </c>
      <c r="U16" s="18"/>
      <c r="V16" s="18">
        <v>4010</v>
      </c>
      <c r="W16" s="18">
        <f t="shared" si="1"/>
        <v>80200000</v>
      </c>
      <c r="X16" s="1"/>
      <c r="Y16" s="1"/>
    </row>
    <row r="17" spans="2:25">
      <c r="B17">
        <v>5</v>
      </c>
      <c r="C17" s="2">
        <v>42563</v>
      </c>
      <c r="D17" s="1" t="s">
        <v>175</v>
      </c>
      <c r="E17" s="1" t="s">
        <v>176</v>
      </c>
      <c r="F17" s="1" t="s">
        <v>18</v>
      </c>
      <c r="G17" s="31" t="s">
        <v>27</v>
      </c>
      <c r="H17" s="18">
        <v>5000</v>
      </c>
      <c r="I17" s="18">
        <v>3595</v>
      </c>
      <c r="J17" s="18">
        <f t="shared" si="0"/>
        <v>17975000</v>
      </c>
      <c r="N17" s="2">
        <v>42573</v>
      </c>
      <c r="O17" s="1" t="s">
        <v>332</v>
      </c>
      <c r="P17" s="1" t="s">
        <v>333</v>
      </c>
      <c r="Q17" s="1" t="s">
        <v>18</v>
      </c>
      <c r="R17" s="31" t="s">
        <v>14</v>
      </c>
      <c r="S17" s="31">
        <v>1</v>
      </c>
      <c r="T17" s="18">
        <v>5000</v>
      </c>
      <c r="U17" s="18"/>
      <c r="V17" s="18">
        <v>4010</v>
      </c>
      <c r="W17" s="18">
        <f t="shared" si="1"/>
        <v>20050000</v>
      </c>
      <c r="X17" s="1"/>
      <c r="Y17" s="1"/>
    </row>
    <row r="18" spans="2:25">
      <c r="B18">
        <v>5</v>
      </c>
      <c r="C18" s="2">
        <v>42563</v>
      </c>
      <c r="D18" s="1" t="s">
        <v>175</v>
      </c>
      <c r="E18" s="1" t="s">
        <v>176</v>
      </c>
      <c r="F18" s="1" t="s">
        <v>18</v>
      </c>
      <c r="G18" s="31" t="s">
        <v>14</v>
      </c>
      <c r="H18" s="18">
        <v>5000</v>
      </c>
      <c r="I18" s="18">
        <v>3650</v>
      </c>
      <c r="J18" s="18">
        <f t="shared" si="0"/>
        <v>18250000</v>
      </c>
      <c r="N18" s="2">
        <v>42576</v>
      </c>
      <c r="O18" s="1" t="s">
        <v>390</v>
      </c>
      <c r="P18" s="1" t="s">
        <v>391</v>
      </c>
      <c r="Q18" s="1" t="s">
        <v>18</v>
      </c>
      <c r="R18" s="31" t="s">
        <v>230</v>
      </c>
      <c r="S18" s="31">
        <v>1</v>
      </c>
      <c r="T18" s="18">
        <v>10000</v>
      </c>
      <c r="U18" s="18">
        <f>T18+T17+T16+T15+T14+T13+T12++T11+T10+T9+T8+T7</f>
        <v>133600</v>
      </c>
      <c r="V18" s="18">
        <v>4010</v>
      </c>
      <c r="W18" s="18">
        <f t="shared" si="1"/>
        <v>40100000</v>
      </c>
      <c r="X18" s="19" t="str">
        <f>R18</f>
        <v>NAFTA Unica 90</v>
      </c>
      <c r="Y18" s="32">
        <f>W18+W17+W16+W15+W14+W13+W12+W11+W10+W9+W8+W7</f>
        <v>510858500</v>
      </c>
    </row>
    <row r="19" spans="2:25">
      <c r="B19">
        <v>5</v>
      </c>
      <c r="C19" s="2">
        <v>42563</v>
      </c>
      <c r="D19" s="1" t="s">
        <v>179</v>
      </c>
      <c r="E19" s="1" t="s">
        <v>180</v>
      </c>
      <c r="F19" s="1" t="s">
        <v>18</v>
      </c>
      <c r="G19" s="31" t="s">
        <v>14</v>
      </c>
      <c r="H19" s="18">
        <v>30000</v>
      </c>
      <c r="I19" s="18">
        <v>3650</v>
      </c>
      <c r="J19" s="18">
        <f t="shared" si="0"/>
        <v>109500000</v>
      </c>
      <c r="N19" s="6">
        <v>42555</v>
      </c>
      <c r="O19" s="3" t="s">
        <v>91</v>
      </c>
      <c r="P19" s="3" t="s">
        <v>92</v>
      </c>
      <c r="Q19" s="7" t="s">
        <v>18</v>
      </c>
      <c r="R19" s="30" t="s">
        <v>27</v>
      </c>
      <c r="S19" s="30">
        <v>2</v>
      </c>
      <c r="T19" s="18">
        <v>12500</v>
      </c>
      <c r="U19" s="18"/>
      <c r="V19" s="18">
        <v>3595</v>
      </c>
      <c r="W19" s="18">
        <f t="shared" si="1"/>
        <v>44937500</v>
      </c>
      <c r="X19" s="1"/>
      <c r="Y19" s="1"/>
    </row>
    <row r="20" spans="2:25">
      <c r="B20">
        <v>5</v>
      </c>
      <c r="C20" s="2">
        <v>42563</v>
      </c>
      <c r="D20" s="1" t="s">
        <v>215</v>
      </c>
      <c r="E20" s="1" t="s">
        <v>216</v>
      </c>
      <c r="F20" s="1" t="s">
        <v>18</v>
      </c>
      <c r="G20" s="31" t="s">
        <v>27</v>
      </c>
      <c r="H20" s="18">
        <v>24000</v>
      </c>
      <c r="I20" s="18">
        <v>3595</v>
      </c>
      <c r="J20" s="18">
        <f t="shared" si="0"/>
        <v>86280000</v>
      </c>
      <c r="N20" s="2">
        <v>42562</v>
      </c>
      <c r="O20" s="1" t="s">
        <v>162</v>
      </c>
      <c r="P20" s="1" t="s">
        <v>163</v>
      </c>
      <c r="Q20" s="1" t="s">
        <v>18</v>
      </c>
      <c r="R20" s="31" t="s">
        <v>27</v>
      </c>
      <c r="S20" s="31">
        <v>2</v>
      </c>
      <c r="T20" s="18">
        <v>5000</v>
      </c>
      <c r="U20" s="18"/>
      <c r="V20" s="18">
        <v>3595</v>
      </c>
      <c r="W20" s="18">
        <f t="shared" si="1"/>
        <v>17975000</v>
      </c>
      <c r="X20" s="1"/>
      <c r="Y20" s="1"/>
    </row>
    <row r="21" spans="2:25">
      <c r="B21">
        <v>5</v>
      </c>
      <c r="C21" s="2">
        <v>42566</v>
      </c>
      <c r="D21" s="1" t="s">
        <v>228</v>
      </c>
      <c r="E21" s="1" t="s">
        <v>229</v>
      </c>
      <c r="F21" s="1" t="s">
        <v>18</v>
      </c>
      <c r="G21" s="31" t="s">
        <v>27</v>
      </c>
      <c r="H21" s="18">
        <v>10000</v>
      </c>
      <c r="I21" s="18">
        <v>3695</v>
      </c>
      <c r="J21" s="18">
        <f t="shared" si="0"/>
        <v>36950000</v>
      </c>
      <c r="N21" s="2">
        <v>42562</v>
      </c>
      <c r="O21" s="1" t="s">
        <v>203</v>
      </c>
      <c r="P21" s="1" t="s">
        <v>204</v>
      </c>
      <c r="Q21" s="1" t="s">
        <v>18</v>
      </c>
      <c r="R21" s="31" t="s">
        <v>27</v>
      </c>
      <c r="S21" s="31">
        <v>2</v>
      </c>
      <c r="T21" s="18">
        <v>20000</v>
      </c>
      <c r="U21" s="18"/>
      <c r="V21" s="18">
        <v>3595</v>
      </c>
      <c r="W21" s="18">
        <f t="shared" si="1"/>
        <v>71900000</v>
      </c>
      <c r="X21" s="1"/>
      <c r="Y21" s="1"/>
    </row>
    <row r="22" spans="2:25">
      <c r="B22">
        <v>5</v>
      </c>
      <c r="C22" s="2">
        <v>42566</v>
      </c>
      <c r="D22" s="1" t="s">
        <v>228</v>
      </c>
      <c r="E22" s="1" t="s">
        <v>229</v>
      </c>
      <c r="F22" s="1" t="s">
        <v>18</v>
      </c>
      <c r="G22" s="31" t="s">
        <v>230</v>
      </c>
      <c r="H22" s="18">
        <v>20000</v>
      </c>
      <c r="I22" s="18">
        <v>4010</v>
      </c>
      <c r="J22" s="18">
        <f t="shared" si="0"/>
        <v>80200000</v>
      </c>
      <c r="N22" s="2">
        <v>42562</v>
      </c>
      <c r="O22" s="1" t="s">
        <v>195</v>
      </c>
      <c r="P22" s="1" t="s">
        <v>196</v>
      </c>
      <c r="Q22" s="1" t="s">
        <v>18</v>
      </c>
      <c r="R22" s="31" t="s">
        <v>27</v>
      </c>
      <c r="S22" s="31">
        <v>2</v>
      </c>
      <c r="T22" s="18">
        <v>14600</v>
      </c>
      <c r="U22" s="18"/>
      <c r="V22" s="18">
        <v>3595</v>
      </c>
      <c r="W22" s="18">
        <f t="shared" si="1"/>
        <v>52487000</v>
      </c>
      <c r="X22" s="1"/>
      <c r="Y22" s="1"/>
    </row>
    <row r="23" spans="2:25">
      <c r="B23">
        <v>5</v>
      </c>
      <c r="C23" s="2">
        <v>42562</v>
      </c>
      <c r="D23" s="1" t="s">
        <v>195</v>
      </c>
      <c r="E23" s="1" t="s">
        <v>196</v>
      </c>
      <c r="F23" s="1" t="s">
        <v>18</v>
      </c>
      <c r="G23" s="31" t="s">
        <v>27</v>
      </c>
      <c r="H23" s="18">
        <v>14600</v>
      </c>
      <c r="I23" s="18">
        <v>3595</v>
      </c>
      <c r="J23" s="18">
        <f t="shared" si="0"/>
        <v>52487000</v>
      </c>
      <c r="N23" s="2">
        <v>42563</v>
      </c>
      <c r="O23" s="1" t="s">
        <v>175</v>
      </c>
      <c r="P23" s="1" t="s">
        <v>176</v>
      </c>
      <c r="Q23" s="1" t="s">
        <v>18</v>
      </c>
      <c r="R23" s="31" t="s">
        <v>27</v>
      </c>
      <c r="S23" s="31">
        <v>2</v>
      </c>
      <c r="T23" s="18">
        <v>5000</v>
      </c>
      <c r="U23" s="18"/>
      <c r="V23" s="18">
        <v>3595</v>
      </c>
      <c r="W23" s="18">
        <f t="shared" si="1"/>
        <v>17975000</v>
      </c>
      <c r="X23" s="1"/>
      <c r="Y23" s="1"/>
    </row>
    <row r="24" spans="2:25">
      <c r="B24">
        <v>5</v>
      </c>
      <c r="C24" s="2">
        <v>42562</v>
      </c>
      <c r="D24" s="1" t="s">
        <v>195</v>
      </c>
      <c r="E24" s="1" t="s">
        <v>196</v>
      </c>
      <c r="F24" s="1" t="s">
        <v>18</v>
      </c>
      <c r="G24" s="31" t="s">
        <v>16</v>
      </c>
      <c r="H24" s="18">
        <v>5100</v>
      </c>
      <c r="I24" s="18">
        <v>3530</v>
      </c>
      <c r="J24" s="18">
        <f t="shared" si="0"/>
        <v>18003000</v>
      </c>
      <c r="N24" s="2">
        <v>42563</v>
      </c>
      <c r="O24" s="1" t="s">
        <v>215</v>
      </c>
      <c r="P24" s="1" t="s">
        <v>216</v>
      </c>
      <c r="Q24" s="1" t="s">
        <v>18</v>
      </c>
      <c r="R24" s="31" t="s">
        <v>27</v>
      </c>
      <c r="S24" s="31">
        <v>2</v>
      </c>
      <c r="T24" s="18">
        <v>24000</v>
      </c>
      <c r="U24" s="18"/>
      <c r="V24" s="18">
        <v>3595</v>
      </c>
      <c r="W24" s="18">
        <f t="shared" si="1"/>
        <v>86280000</v>
      </c>
      <c r="X24" s="1"/>
      <c r="Y24" s="1"/>
    </row>
    <row r="25" spans="2:25">
      <c r="B25">
        <v>5</v>
      </c>
      <c r="C25" s="2">
        <v>42562</v>
      </c>
      <c r="D25" s="1" t="s">
        <v>195</v>
      </c>
      <c r="E25" s="1" t="s">
        <v>196</v>
      </c>
      <c r="F25" s="1" t="s">
        <v>18</v>
      </c>
      <c r="G25" s="31" t="s">
        <v>14</v>
      </c>
      <c r="H25" s="18">
        <v>4300</v>
      </c>
      <c r="I25" s="18">
        <v>4085</v>
      </c>
      <c r="J25" s="18">
        <f t="shared" si="0"/>
        <v>17565500</v>
      </c>
      <c r="N25" s="2">
        <v>42566</v>
      </c>
      <c r="O25" s="1" t="s">
        <v>228</v>
      </c>
      <c r="P25" s="1" t="s">
        <v>229</v>
      </c>
      <c r="Q25" s="1" t="s">
        <v>18</v>
      </c>
      <c r="R25" s="31" t="s">
        <v>27</v>
      </c>
      <c r="S25" s="31">
        <v>2</v>
      </c>
      <c r="T25" s="18">
        <v>10000</v>
      </c>
      <c r="U25" s="18"/>
      <c r="V25" s="18">
        <v>3695</v>
      </c>
      <c r="W25" s="18">
        <f t="shared" si="1"/>
        <v>36950000</v>
      </c>
      <c r="X25" s="1"/>
      <c r="Y25" s="1"/>
    </row>
    <row r="26" spans="2:25">
      <c r="B26">
        <v>5</v>
      </c>
      <c r="C26" s="2">
        <v>42566</v>
      </c>
      <c r="D26" s="1" t="s">
        <v>241</v>
      </c>
      <c r="E26" s="1" t="s">
        <v>242</v>
      </c>
      <c r="F26" s="1" t="s">
        <v>18</v>
      </c>
      <c r="G26" s="31" t="s">
        <v>27</v>
      </c>
      <c r="H26" s="18">
        <v>5000</v>
      </c>
      <c r="I26" s="18">
        <v>3695</v>
      </c>
      <c r="J26" s="18">
        <f t="shared" si="0"/>
        <v>18475000</v>
      </c>
      <c r="N26" s="2">
        <v>42566</v>
      </c>
      <c r="O26" s="1" t="s">
        <v>241</v>
      </c>
      <c r="P26" s="1" t="s">
        <v>242</v>
      </c>
      <c r="Q26" s="1" t="s">
        <v>18</v>
      </c>
      <c r="R26" s="31" t="s">
        <v>27</v>
      </c>
      <c r="S26" s="31">
        <v>2</v>
      </c>
      <c r="T26" s="18">
        <v>5000</v>
      </c>
      <c r="U26" s="18"/>
      <c r="V26" s="18">
        <v>3695</v>
      </c>
      <c r="W26" s="18">
        <f t="shared" si="1"/>
        <v>18475000</v>
      </c>
      <c r="X26" s="1"/>
      <c r="Y26" s="1"/>
    </row>
    <row r="27" spans="2:25">
      <c r="B27">
        <v>5</v>
      </c>
      <c r="C27" s="2">
        <v>42570</v>
      </c>
      <c r="D27" s="1" t="s">
        <v>298</v>
      </c>
      <c r="E27" s="1" t="s">
        <v>299</v>
      </c>
      <c r="F27" s="1" t="s">
        <v>18</v>
      </c>
      <c r="G27" s="31" t="s">
        <v>27</v>
      </c>
      <c r="H27" s="18">
        <v>7400</v>
      </c>
      <c r="I27" s="18">
        <v>3695</v>
      </c>
      <c r="J27" s="18">
        <f t="shared" si="0"/>
        <v>27343000</v>
      </c>
      <c r="N27" s="2">
        <v>42570</v>
      </c>
      <c r="O27" s="1" t="s">
        <v>298</v>
      </c>
      <c r="P27" s="1" t="s">
        <v>299</v>
      </c>
      <c r="Q27" s="1" t="s">
        <v>18</v>
      </c>
      <c r="R27" s="31" t="s">
        <v>27</v>
      </c>
      <c r="S27" s="31">
        <v>2</v>
      </c>
      <c r="T27" s="18">
        <v>7400</v>
      </c>
      <c r="U27" s="18"/>
      <c r="V27" s="18">
        <v>3695</v>
      </c>
      <c r="W27" s="18">
        <f t="shared" si="1"/>
        <v>27343000</v>
      </c>
      <c r="X27" s="1"/>
      <c r="Y27" s="1"/>
    </row>
    <row r="28" spans="2:25">
      <c r="B28">
        <v>5</v>
      </c>
      <c r="C28" s="2">
        <v>42570</v>
      </c>
      <c r="D28" s="1" t="s">
        <v>298</v>
      </c>
      <c r="E28" s="1" t="s">
        <v>299</v>
      </c>
      <c r="F28" s="1" t="s">
        <v>18</v>
      </c>
      <c r="G28" s="31" t="s">
        <v>14</v>
      </c>
      <c r="H28" s="18">
        <v>4300</v>
      </c>
      <c r="I28" s="18">
        <v>4010</v>
      </c>
      <c r="J28" s="18">
        <f t="shared" si="0"/>
        <v>17243000</v>
      </c>
      <c r="N28" s="2">
        <v>42572</v>
      </c>
      <c r="O28" s="1" t="s">
        <v>312</v>
      </c>
      <c r="P28" s="1" t="s">
        <v>313</v>
      </c>
      <c r="Q28" s="1" t="s">
        <v>18</v>
      </c>
      <c r="R28" s="31" t="s">
        <v>27</v>
      </c>
      <c r="S28" s="31">
        <v>2</v>
      </c>
      <c r="T28" s="18">
        <v>10000</v>
      </c>
      <c r="U28" s="18"/>
      <c r="V28" s="18">
        <v>3695</v>
      </c>
      <c r="W28" s="18">
        <f t="shared" si="1"/>
        <v>36950000</v>
      </c>
      <c r="X28" s="1"/>
      <c r="Y28" s="1"/>
    </row>
    <row r="29" spans="2:25">
      <c r="B29">
        <v>5</v>
      </c>
      <c r="C29" s="2">
        <v>42572</v>
      </c>
      <c r="D29" s="1" t="s">
        <v>312</v>
      </c>
      <c r="E29" s="1" t="s">
        <v>313</v>
      </c>
      <c r="F29" s="1" t="s">
        <v>18</v>
      </c>
      <c r="G29" s="31" t="s">
        <v>27</v>
      </c>
      <c r="H29" s="18">
        <v>10000</v>
      </c>
      <c r="I29" s="18">
        <v>3695</v>
      </c>
      <c r="J29" s="18">
        <f t="shared" si="0"/>
        <v>36950000</v>
      </c>
      <c r="N29" s="2">
        <v>42572</v>
      </c>
      <c r="O29" s="1" t="s">
        <v>320</v>
      </c>
      <c r="P29" s="1" t="s">
        <v>321</v>
      </c>
      <c r="Q29" s="1" t="s">
        <v>18</v>
      </c>
      <c r="R29" s="31" t="s">
        <v>27</v>
      </c>
      <c r="S29" s="31">
        <v>2</v>
      </c>
      <c r="T29" s="18">
        <v>15000</v>
      </c>
      <c r="U29" s="18"/>
      <c r="V29" s="18">
        <v>3695</v>
      </c>
      <c r="W29" s="18">
        <f t="shared" si="1"/>
        <v>55425000</v>
      </c>
      <c r="X29" s="1"/>
      <c r="Y29" s="1"/>
    </row>
    <row r="30" spans="2:25">
      <c r="B30">
        <v>5</v>
      </c>
      <c r="C30" s="2">
        <v>42572</v>
      </c>
      <c r="D30" s="1" t="s">
        <v>312</v>
      </c>
      <c r="E30" s="1" t="s">
        <v>313</v>
      </c>
      <c r="F30" s="1" t="s">
        <v>18</v>
      </c>
      <c r="G30" s="31" t="s">
        <v>14</v>
      </c>
      <c r="H30" s="18">
        <v>20000</v>
      </c>
      <c r="I30" s="18">
        <v>4010</v>
      </c>
      <c r="J30" s="18">
        <f t="shared" si="0"/>
        <v>80200000</v>
      </c>
      <c r="N30" s="2">
        <v>42573</v>
      </c>
      <c r="O30" s="1" t="s">
        <v>332</v>
      </c>
      <c r="P30" s="1" t="s">
        <v>333</v>
      </c>
      <c r="Q30" s="1" t="s">
        <v>18</v>
      </c>
      <c r="R30" s="31" t="s">
        <v>27</v>
      </c>
      <c r="S30" s="31">
        <v>2</v>
      </c>
      <c r="T30" s="18">
        <v>5000</v>
      </c>
      <c r="U30" s="18"/>
      <c r="V30" s="18">
        <v>3695</v>
      </c>
      <c r="W30" s="18">
        <f t="shared" si="1"/>
        <v>18475000</v>
      </c>
      <c r="X30" s="1"/>
      <c r="Y30" s="1"/>
    </row>
    <row r="31" spans="2:25">
      <c r="B31">
        <v>5</v>
      </c>
      <c r="C31" s="2">
        <v>42572</v>
      </c>
      <c r="D31" s="1" t="s">
        <v>320</v>
      </c>
      <c r="E31" s="1" t="s">
        <v>321</v>
      </c>
      <c r="F31" s="1" t="s">
        <v>18</v>
      </c>
      <c r="G31" s="31" t="s">
        <v>27</v>
      </c>
      <c r="H31" s="18">
        <v>15000</v>
      </c>
      <c r="I31" s="18">
        <v>3695</v>
      </c>
      <c r="J31" s="18">
        <f t="shared" si="0"/>
        <v>55425000</v>
      </c>
      <c r="N31" s="2">
        <v>42580</v>
      </c>
      <c r="O31" s="1" t="s">
        <v>448</v>
      </c>
      <c r="P31" s="1" t="s">
        <v>449</v>
      </c>
      <c r="Q31" s="1" t="s">
        <v>18</v>
      </c>
      <c r="R31" s="31" t="s">
        <v>27</v>
      </c>
      <c r="S31" s="31">
        <v>2</v>
      </c>
      <c r="T31" s="18">
        <v>5000</v>
      </c>
      <c r="U31" s="18">
        <f>T31+T30+T29+T28+T27++T26+T25+T24+T23+T22+T21+T20+T19</f>
        <v>138500</v>
      </c>
      <c r="V31" s="18">
        <v>3695</v>
      </c>
      <c r="W31" s="18">
        <f t="shared" si="1"/>
        <v>18475000</v>
      </c>
      <c r="X31" s="1" t="str">
        <f>R31</f>
        <v>Diesel comun Tipo III</v>
      </c>
      <c r="Y31" s="32">
        <f>W31+W30+W29+W28+W27+W26+W25+W24+W23+W22+W21+W20+W19</f>
        <v>503647500</v>
      </c>
    </row>
    <row r="32" spans="2:25">
      <c r="B32">
        <v>5</v>
      </c>
      <c r="C32" s="2">
        <v>42572</v>
      </c>
      <c r="D32" s="1" t="s">
        <v>326</v>
      </c>
      <c r="E32" s="1" t="s">
        <v>327</v>
      </c>
      <c r="F32" s="1" t="s">
        <v>18</v>
      </c>
      <c r="G32" s="31" t="s">
        <v>16</v>
      </c>
      <c r="H32" s="18">
        <v>24000</v>
      </c>
      <c r="I32" s="18">
        <v>3490</v>
      </c>
      <c r="J32" s="18">
        <f t="shared" si="0"/>
        <v>83760000</v>
      </c>
      <c r="N32" s="6">
        <v>42555</v>
      </c>
      <c r="O32" s="3" t="s">
        <v>91</v>
      </c>
      <c r="P32" s="3" t="s">
        <v>92</v>
      </c>
      <c r="Q32" s="7" t="s">
        <v>18</v>
      </c>
      <c r="R32" s="30" t="s">
        <v>16</v>
      </c>
      <c r="S32" s="30">
        <v>3</v>
      </c>
      <c r="T32" s="18">
        <v>11500</v>
      </c>
      <c r="U32" s="18"/>
      <c r="V32" s="18">
        <v>3530</v>
      </c>
      <c r="W32" s="18">
        <f t="shared" si="1"/>
        <v>40595000</v>
      </c>
      <c r="X32" s="1"/>
      <c r="Y32" s="1"/>
    </row>
    <row r="33" spans="2:25">
      <c r="B33">
        <v>5</v>
      </c>
      <c r="C33" s="2">
        <v>42573</v>
      </c>
      <c r="D33" s="1" t="s">
        <v>332</v>
      </c>
      <c r="E33" s="1" t="s">
        <v>333</v>
      </c>
      <c r="F33" s="1" t="s">
        <v>18</v>
      </c>
      <c r="G33" s="31" t="s">
        <v>27</v>
      </c>
      <c r="H33" s="18">
        <v>5000</v>
      </c>
      <c r="I33" s="18">
        <v>3695</v>
      </c>
      <c r="J33" s="18">
        <f t="shared" si="0"/>
        <v>18475000</v>
      </c>
      <c r="N33" s="6">
        <v>42559</v>
      </c>
      <c r="O33" s="3" t="s">
        <v>61</v>
      </c>
      <c r="P33" s="3" t="s">
        <v>62</v>
      </c>
      <c r="Q33" s="7" t="s">
        <v>18</v>
      </c>
      <c r="R33" s="30" t="s">
        <v>16</v>
      </c>
      <c r="S33" s="30">
        <v>3</v>
      </c>
      <c r="T33" s="18">
        <v>10000</v>
      </c>
      <c r="U33" s="18"/>
      <c r="V33" s="18">
        <v>3400</v>
      </c>
      <c r="W33" s="18">
        <f t="shared" si="1"/>
        <v>34000000</v>
      </c>
      <c r="X33" s="1"/>
      <c r="Y33" s="1"/>
    </row>
    <row r="34" spans="2:25">
      <c r="B34">
        <v>5</v>
      </c>
      <c r="C34" s="2">
        <v>42573</v>
      </c>
      <c r="D34" s="1" t="s">
        <v>332</v>
      </c>
      <c r="E34" s="1" t="s">
        <v>333</v>
      </c>
      <c r="F34" s="1" t="s">
        <v>18</v>
      </c>
      <c r="G34" s="31" t="s">
        <v>16</v>
      </c>
      <c r="H34" s="18">
        <v>5000</v>
      </c>
      <c r="I34" s="18">
        <v>3490</v>
      </c>
      <c r="J34" s="18">
        <f t="shared" si="0"/>
        <v>17450000</v>
      </c>
      <c r="N34" s="2">
        <v>42562</v>
      </c>
      <c r="O34" s="1" t="s">
        <v>195</v>
      </c>
      <c r="P34" s="1" t="s">
        <v>196</v>
      </c>
      <c r="Q34" s="1" t="s">
        <v>18</v>
      </c>
      <c r="R34" s="31" t="s">
        <v>16</v>
      </c>
      <c r="S34" s="31">
        <v>3</v>
      </c>
      <c r="T34" s="18">
        <v>5100</v>
      </c>
      <c r="U34" s="18"/>
      <c r="V34" s="18">
        <v>3530</v>
      </c>
      <c r="W34" s="18">
        <f t="shared" si="1"/>
        <v>18003000</v>
      </c>
      <c r="X34" s="1"/>
      <c r="Y34" s="1"/>
    </row>
    <row r="35" spans="2:25">
      <c r="B35">
        <v>5</v>
      </c>
      <c r="C35" s="2">
        <v>42573</v>
      </c>
      <c r="D35" s="1" t="s">
        <v>332</v>
      </c>
      <c r="E35" s="1" t="s">
        <v>333</v>
      </c>
      <c r="F35" s="1" t="s">
        <v>18</v>
      </c>
      <c r="G35" s="31" t="s">
        <v>14</v>
      </c>
      <c r="H35" s="18">
        <v>5000</v>
      </c>
      <c r="I35" s="18">
        <v>4010</v>
      </c>
      <c r="J35" s="18">
        <f t="shared" si="0"/>
        <v>20050000</v>
      </c>
      <c r="N35" s="2">
        <v>42572</v>
      </c>
      <c r="O35" s="1" t="s">
        <v>326</v>
      </c>
      <c r="P35" s="1" t="s">
        <v>327</v>
      </c>
      <c r="Q35" s="1" t="s">
        <v>18</v>
      </c>
      <c r="R35" s="31" t="s">
        <v>16</v>
      </c>
      <c r="S35" s="31">
        <v>3</v>
      </c>
      <c r="T35" s="18">
        <v>24000</v>
      </c>
      <c r="U35" s="18"/>
      <c r="V35" s="18">
        <v>3490</v>
      </c>
      <c r="W35" s="18">
        <f t="shared" si="1"/>
        <v>83760000</v>
      </c>
      <c r="X35" s="1"/>
      <c r="Y35" s="1"/>
    </row>
    <row r="36" spans="2:25">
      <c r="B36">
        <v>5</v>
      </c>
      <c r="C36" s="2">
        <v>42576</v>
      </c>
      <c r="D36" s="1" t="s">
        <v>390</v>
      </c>
      <c r="E36" s="1" t="s">
        <v>391</v>
      </c>
      <c r="F36" s="1" t="s">
        <v>18</v>
      </c>
      <c r="G36" s="31" t="s">
        <v>230</v>
      </c>
      <c r="H36" s="18">
        <v>10000</v>
      </c>
      <c r="I36" s="18">
        <v>4010</v>
      </c>
      <c r="J36" s="18">
        <f t="shared" si="0"/>
        <v>40100000</v>
      </c>
      <c r="N36" s="2">
        <v>42573</v>
      </c>
      <c r="O36" s="1" t="s">
        <v>332</v>
      </c>
      <c r="P36" s="1" t="s">
        <v>333</v>
      </c>
      <c r="Q36" s="1" t="s">
        <v>18</v>
      </c>
      <c r="R36" s="31" t="s">
        <v>16</v>
      </c>
      <c r="S36" s="31">
        <v>3</v>
      </c>
      <c r="T36" s="18">
        <v>5000</v>
      </c>
      <c r="U36" s="18"/>
      <c r="V36" s="18">
        <v>3490</v>
      </c>
      <c r="W36" s="18">
        <f t="shared" si="1"/>
        <v>17450000</v>
      </c>
      <c r="X36" s="1"/>
      <c r="Y36" s="1"/>
    </row>
    <row r="37" spans="2:25">
      <c r="B37">
        <v>5</v>
      </c>
      <c r="C37" s="2">
        <v>42577</v>
      </c>
      <c r="D37" s="1" t="s">
        <v>402</v>
      </c>
      <c r="E37" s="1" t="s">
        <v>403</v>
      </c>
      <c r="F37" s="1" t="s">
        <v>18</v>
      </c>
      <c r="G37" s="31" t="s">
        <v>16</v>
      </c>
      <c r="H37" s="18">
        <v>24000</v>
      </c>
      <c r="I37" s="18">
        <v>3490</v>
      </c>
      <c r="J37" s="18">
        <f t="shared" si="0"/>
        <v>83760000</v>
      </c>
      <c r="N37" s="2">
        <v>42577</v>
      </c>
      <c r="O37" s="1" t="s">
        <v>402</v>
      </c>
      <c r="P37" s="1" t="s">
        <v>403</v>
      </c>
      <c r="Q37" s="1" t="s">
        <v>18</v>
      </c>
      <c r="R37" s="31" t="s">
        <v>16</v>
      </c>
      <c r="S37" s="31">
        <v>3</v>
      </c>
      <c r="T37" s="18">
        <v>24000</v>
      </c>
      <c r="U37" s="18">
        <f>T37+T36+T35+T34+T33+T32</f>
        <v>79600</v>
      </c>
      <c r="V37" s="18">
        <v>3490</v>
      </c>
      <c r="W37" s="18">
        <f t="shared" si="1"/>
        <v>83760000</v>
      </c>
      <c r="X37" s="1" t="str">
        <f>R37</f>
        <v>Nafta Eco Sol 85</v>
      </c>
      <c r="Y37" s="32">
        <f>W37+W36+W35+W34+W33+W32</f>
        <v>277568000</v>
      </c>
    </row>
    <row r="38" spans="2:25">
      <c r="B38">
        <v>5</v>
      </c>
      <c r="C38" s="2">
        <v>42580</v>
      </c>
      <c r="D38" s="1" t="s">
        <v>448</v>
      </c>
      <c r="E38" s="1" t="s">
        <v>449</v>
      </c>
      <c r="F38" s="1" t="s">
        <v>18</v>
      </c>
      <c r="G38" s="31" t="s">
        <v>27</v>
      </c>
      <c r="H38" s="18">
        <v>5000</v>
      </c>
      <c r="I38" s="18">
        <v>3695</v>
      </c>
      <c r="J38" s="18">
        <f t="shared" si="0"/>
        <v>18475000</v>
      </c>
      <c r="N38" s="2">
        <v>42562</v>
      </c>
      <c r="O38" s="1" t="s">
        <v>162</v>
      </c>
      <c r="P38" s="1" t="s">
        <v>163</v>
      </c>
      <c r="Q38" s="1" t="s">
        <v>18</v>
      </c>
      <c r="R38" s="31" t="s">
        <v>76</v>
      </c>
      <c r="S38" s="31">
        <v>5</v>
      </c>
      <c r="T38" s="18">
        <v>5000</v>
      </c>
      <c r="U38" s="18">
        <f>T38</f>
        <v>5000</v>
      </c>
      <c r="V38" s="18">
        <v>4350</v>
      </c>
      <c r="W38" s="18">
        <f t="shared" si="1"/>
        <v>21750000</v>
      </c>
      <c r="X38" s="1" t="str">
        <f>R38</f>
        <v>Nafta Super 95</v>
      </c>
      <c r="Y38" s="32">
        <f>W38</f>
        <v>21750000</v>
      </c>
    </row>
    <row r="39" spans="2:25">
      <c r="H39" s="32">
        <f>SUM(H7:H38)</f>
        <v>356700</v>
      </c>
      <c r="I39" s="32">
        <f>SUM(I7:I38)</f>
        <v>118750</v>
      </c>
      <c r="J39" s="32">
        <f>SUM(J7:J38)</f>
        <v>1313824000</v>
      </c>
      <c r="T39" s="32">
        <f>SUM(T7:T38)</f>
        <v>356700</v>
      </c>
      <c r="U39" s="32">
        <f>SUM(U7:U38)</f>
        <v>356700</v>
      </c>
      <c r="V39" s="32"/>
      <c r="W39" s="32">
        <f>SUM(W7:W38)</f>
        <v>1313824000</v>
      </c>
      <c r="X39" s="1"/>
      <c r="Y39" s="32">
        <f>SUM(Y7:Y38)</f>
        <v>1313824000</v>
      </c>
    </row>
    <row r="48" spans="2:25">
      <c r="C48" s="27" t="s">
        <v>1</v>
      </c>
      <c r="D48" s="27" t="s">
        <v>2</v>
      </c>
      <c r="E48" s="27" t="s">
        <v>3</v>
      </c>
      <c r="F48" s="27" t="s">
        <v>4</v>
      </c>
      <c r="G48" s="27" t="s">
        <v>5</v>
      </c>
      <c r="H48" s="27" t="s">
        <v>6</v>
      </c>
      <c r="I48" s="27" t="s">
        <v>7</v>
      </c>
      <c r="J48" s="27" t="s">
        <v>8</v>
      </c>
      <c r="K48" s="33" t="s">
        <v>510</v>
      </c>
      <c r="L48" s="33" t="s">
        <v>519</v>
      </c>
    </row>
    <row r="49" spans="3:12">
      <c r="C49" s="2">
        <v>42552</v>
      </c>
      <c r="D49" s="3" t="s">
        <v>32</v>
      </c>
      <c r="E49" s="3" t="s">
        <v>33</v>
      </c>
      <c r="F49" s="4" t="s">
        <v>18</v>
      </c>
      <c r="G49" s="31" t="s">
        <v>14</v>
      </c>
      <c r="H49" s="18">
        <v>10000</v>
      </c>
      <c r="I49" s="18">
        <v>3650</v>
      </c>
      <c r="J49" s="18">
        <f t="shared" ref="J49:J80" si="2">H49*I49</f>
        <v>36500000</v>
      </c>
      <c r="K49" s="1">
        <v>1</v>
      </c>
      <c r="L49" s="32">
        <f>J49</f>
        <v>36500000</v>
      </c>
    </row>
    <row r="50" spans="3:12">
      <c r="C50" s="6">
        <v>42555</v>
      </c>
      <c r="D50" s="3" t="s">
        <v>91</v>
      </c>
      <c r="E50" s="3" t="s">
        <v>92</v>
      </c>
      <c r="F50" s="7" t="s">
        <v>18</v>
      </c>
      <c r="G50" s="30" t="s">
        <v>27</v>
      </c>
      <c r="H50" s="18">
        <v>12500</v>
      </c>
      <c r="I50" s="18">
        <v>3595</v>
      </c>
      <c r="J50" s="18">
        <f t="shared" si="2"/>
        <v>44937500</v>
      </c>
      <c r="K50" s="1"/>
      <c r="L50" s="1"/>
    </row>
    <row r="51" spans="3:12">
      <c r="C51" s="6">
        <v>42555</v>
      </c>
      <c r="D51" s="3" t="s">
        <v>91</v>
      </c>
      <c r="E51" s="3" t="s">
        <v>92</v>
      </c>
      <c r="F51" s="7" t="s">
        <v>18</v>
      </c>
      <c r="G51" s="30" t="s">
        <v>16</v>
      </c>
      <c r="H51" s="18">
        <v>11500</v>
      </c>
      <c r="I51" s="18">
        <v>3530</v>
      </c>
      <c r="J51" s="18">
        <f t="shared" si="2"/>
        <v>40595000</v>
      </c>
      <c r="K51" s="1">
        <v>4</v>
      </c>
      <c r="L51" s="32">
        <f>J51+J50</f>
        <v>85532500</v>
      </c>
    </row>
    <row r="52" spans="3:12">
      <c r="C52" s="6">
        <v>42556</v>
      </c>
      <c r="D52" s="3" t="s">
        <v>50</v>
      </c>
      <c r="E52" s="3" t="s">
        <v>51</v>
      </c>
      <c r="F52" s="7" t="s">
        <v>18</v>
      </c>
      <c r="G52" s="30" t="s">
        <v>14</v>
      </c>
      <c r="H52" s="18">
        <v>10000</v>
      </c>
      <c r="I52" s="18">
        <v>3650</v>
      </c>
      <c r="J52" s="18">
        <f t="shared" si="2"/>
        <v>36500000</v>
      </c>
      <c r="K52" s="1">
        <v>5</v>
      </c>
      <c r="L52" s="32">
        <f>J52</f>
        <v>36500000</v>
      </c>
    </row>
    <row r="53" spans="3:12">
      <c r="C53" s="6">
        <v>42559</v>
      </c>
      <c r="D53" s="3" t="s">
        <v>61</v>
      </c>
      <c r="E53" s="3" t="s">
        <v>62</v>
      </c>
      <c r="F53" s="7" t="s">
        <v>18</v>
      </c>
      <c r="G53" s="30" t="s">
        <v>16</v>
      </c>
      <c r="H53" s="18">
        <v>10000</v>
      </c>
      <c r="I53" s="18">
        <v>3400</v>
      </c>
      <c r="J53" s="18">
        <f t="shared" si="2"/>
        <v>34000000</v>
      </c>
      <c r="K53" s="1"/>
      <c r="L53" s="1"/>
    </row>
    <row r="54" spans="3:12">
      <c r="C54" s="6">
        <v>42559</v>
      </c>
      <c r="D54" s="3" t="s">
        <v>61</v>
      </c>
      <c r="E54" s="3" t="s">
        <v>62</v>
      </c>
      <c r="F54" s="7" t="s">
        <v>18</v>
      </c>
      <c r="G54" s="30" t="s">
        <v>14</v>
      </c>
      <c r="H54" s="18">
        <v>5000</v>
      </c>
      <c r="I54" s="18">
        <v>3650</v>
      </c>
      <c r="J54" s="18">
        <f t="shared" si="2"/>
        <v>18250000</v>
      </c>
      <c r="K54" s="1">
        <v>8</v>
      </c>
      <c r="L54" s="32">
        <f>J54+J53</f>
        <v>52250000</v>
      </c>
    </row>
    <row r="55" spans="3:12">
      <c r="C55" s="2">
        <v>42562</v>
      </c>
      <c r="D55" s="1" t="s">
        <v>160</v>
      </c>
      <c r="E55" s="1" t="s">
        <v>161</v>
      </c>
      <c r="F55" s="1" t="s">
        <v>18</v>
      </c>
      <c r="G55" s="31" t="s">
        <v>14</v>
      </c>
      <c r="H55" s="18">
        <v>10000</v>
      </c>
      <c r="I55" s="18">
        <v>3650</v>
      </c>
      <c r="J55" s="18">
        <f t="shared" si="2"/>
        <v>36500000</v>
      </c>
      <c r="K55" s="1"/>
      <c r="L55" s="1"/>
    </row>
    <row r="56" spans="3:12">
      <c r="C56" s="2">
        <v>42562</v>
      </c>
      <c r="D56" s="1" t="s">
        <v>162</v>
      </c>
      <c r="E56" s="1" t="s">
        <v>163</v>
      </c>
      <c r="F56" s="1" t="s">
        <v>18</v>
      </c>
      <c r="G56" s="31" t="s">
        <v>27</v>
      </c>
      <c r="H56" s="18">
        <v>5000</v>
      </c>
      <c r="I56" s="18">
        <v>3595</v>
      </c>
      <c r="J56" s="18">
        <f t="shared" si="2"/>
        <v>17975000</v>
      </c>
      <c r="K56" s="1"/>
      <c r="L56" s="1"/>
    </row>
    <row r="57" spans="3:12">
      <c r="C57" s="2">
        <v>42562</v>
      </c>
      <c r="D57" s="1" t="s">
        <v>162</v>
      </c>
      <c r="E57" s="1" t="s">
        <v>163</v>
      </c>
      <c r="F57" s="1" t="s">
        <v>18</v>
      </c>
      <c r="G57" s="31" t="s">
        <v>76</v>
      </c>
      <c r="H57" s="18">
        <v>5000</v>
      </c>
      <c r="I57" s="18">
        <v>4350</v>
      </c>
      <c r="J57" s="18">
        <f t="shared" si="2"/>
        <v>21750000</v>
      </c>
      <c r="K57" s="1"/>
      <c r="L57" s="1"/>
    </row>
    <row r="58" spans="3:12">
      <c r="C58" s="2">
        <v>42562</v>
      </c>
      <c r="D58" s="1" t="s">
        <v>203</v>
      </c>
      <c r="E58" s="1" t="s">
        <v>204</v>
      </c>
      <c r="F58" s="1" t="s">
        <v>18</v>
      </c>
      <c r="G58" s="31" t="s">
        <v>27</v>
      </c>
      <c r="H58" s="18">
        <v>20000</v>
      </c>
      <c r="I58" s="18">
        <v>3595</v>
      </c>
      <c r="J58" s="18">
        <f t="shared" si="2"/>
        <v>71900000</v>
      </c>
      <c r="K58" s="1"/>
      <c r="L58" s="1"/>
    </row>
    <row r="59" spans="3:12">
      <c r="C59" s="2">
        <v>42562</v>
      </c>
      <c r="D59" s="1" t="s">
        <v>195</v>
      </c>
      <c r="E59" s="1" t="s">
        <v>196</v>
      </c>
      <c r="F59" s="1" t="s">
        <v>18</v>
      </c>
      <c r="G59" s="31" t="s">
        <v>27</v>
      </c>
      <c r="H59" s="18">
        <v>14600</v>
      </c>
      <c r="I59" s="18">
        <v>3595</v>
      </c>
      <c r="J59" s="18">
        <f t="shared" si="2"/>
        <v>52487000</v>
      </c>
      <c r="K59" s="1"/>
      <c r="L59" s="1"/>
    </row>
    <row r="60" spans="3:12">
      <c r="C60" s="2">
        <v>42562</v>
      </c>
      <c r="D60" s="1" t="s">
        <v>195</v>
      </c>
      <c r="E60" s="1" t="s">
        <v>196</v>
      </c>
      <c r="F60" s="1" t="s">
        <v>18</v>
      </c>
      <c r="G60" s="31" t="s">
        <v>16</v>
      </c>
      <c r="H60" s="18">
        <v>5100</v>
      </c>
      <c r="I60" s="18">
        <v>3530</v>
      </c>
      <c r="J60" s="18">
        <f t="shared" si="2"/>
        <v>18003000</v>
      </c>
      <c r="K60" s="1"/>
      <c r="L60" s="1"/>
    </row>
    <row r="61" spans="3:12">
      <c r="C61" s="2">
        <v>42562</v>
      </c>
      <c r="D61" s="1" t="s">
        <v>195</v>
      </c>
      <c r="E61" s="1" t="s">
        <v>196</v>
      </c>
      <c r="F61" s="1" t="s">
        <v>18</v>
      </c>
      <c r="G61" s="31" t="s">
        <v>14</v>
      </c>
      <c r="H61" s="18">
        <v>4300</v>
      </c>
      <c r="I61" s="18">
        <v>4085</v>
      </c>
      <c r="J61" s="18">
        <f t="shared" si="2"/>
        <v>17565500</v>
      </c>
      <c r="K61" s="1">
        <v>11</v>
      </c>
      <c r="L61" s="32">
        <f>J61+J60+J59+J58+J57+J56+J55</f>
        <v>236180500</v>
      </c>
    </row>
    <row r="62" spans="3:12">
      <c r="C62" s="2">
        <v>42563</v>
      </c>
      <c r="D62" s="1" t="s">
        <v>175</v>
      </c>
      <c r="E62" s="1" t="s">
        <v>176</v>
      </c>
      <c r="F62" s="1" t="s">
        <v>18</v>
      </c>
      <c r="G62" s="31" t="s">
        <v>27</v>
      </c>
      <c r="H62" s="18">
        <v>5000</v>
      </c>
      <c r="I62" s="18">
        <v>3595</v>
      </c>
      <c r="J62" s="18">
        <f t="shared" si="2"/>
        <v>17975000</v>
      </c>
      <c r="K62" s="1"/>
      <c r="L62" s="1"/>
    </row>
    <row r="63" spans="3:12">
      <c r="C63" s="2">
        <v>42563</v>
      </c>
      <c r="D63" s="1" t="s">
        <v>175</v>
      </c>
      <c r="E63" s="1" t="s">
        <v>176</v>
      </c>
      <c r="F63" s="1" t="s">
        <v>18</v>
      </c>
      <c r="G63" s="31" t="s">
        <v>14</v>
      </c>
      <c r="H63" s="18">
        <v>5000</v>
      </c>
      <c r="I63" s="18">
        <v>3650</v>
      </c>
      <c r="J63" s="18">
        <f t="shared" si="2"/>
        <v>18250000</v>
      </c>
      <c r="K63" s="1"/>
      <c r="L63" s="1"/>
    </row>
    <row r="64" spans="3:12">
      <c r="C64" s="2">
        <v>42563</v>
      </c>
      <c r="D64" s="1" t="s">
        <v>179</v>
      </c>
      <c r="E64" s="1" t="s">
        <v>180</v>
      </c>
      <c r="F64" s="1" t="s">
        <v>18</v>
      </c>
      <c r="G64" s="31" t="s">
        <v>14</v>
      </c>
      <c r="H64" s="18">
        <v>30000</v>
      </c>
      <c r="I64" s="18">
        <v>3650</v>
      </c>
      <c r="J64" s="18">
        <f t="shared" si="2"/>
        <v>109500000</v>
      </c>
      <c r="K64" s="1"/>
      <c r="L64" s="1"/>
    </row>
    <row r="65" spans="3:12">
      <c r="C65" s="2">
        <v>42563</v>
      </c>
      <c r="D65" s="1" t="s">
        <v>215</v>
      </c>
      <c r="E65" s="1" t="s">
        <v>216</v>
      </c>
      <c r="F65" s="1" t="s">
        <v>18</v>
      </c>
      <c r="G65" s="31" t="s">
        <v>27</v>
      </c>
      <c r="H65" s="18">
        <v>24000</v>
      </c>
      <c r="I65" s="18">
        <v>3595</v>
      </c>
      <c r="J65" s="18">
        <f t="shared" si="2"/>
        <v>86280000</v>
      </c>
      <c r="K65" s="1">
        <v>12</v>
      </c>
      <c r="L65" s="32">
        <f>J65+J64+J63+J62</f>
        <v>232005000</v>
      </c>
    </row>
    <row r="66" spans="3:12">
      <c r="C66" s="2">
        <v>42566</v>
      </c>
      <c r="D66" s="1" t="s">
        <v>228</v>
      </c>
      <c r="E66" s="1" t="s">
        <v>229</v>
      </c>
      <c r="F66" s="1" t="s">
        <v>18</v>
      </c>
      <c r="G66" s="31" t="s">
        <v>27</v>
      </c>
      <c r="H66" s="18">
        <v>10000</v>
      </c>
      <c r="I66" s="18">
        <v>3695</v>
      </c>
      <c r="J66" s="18">
        <f t="shared" si="2"/>
        <v>36950000</v>
      </c>
      <c r="K66" s="1"/>
      <c r="L66" s="1"/>
    </row>
    <row r="67" spans="3:12">
      <c r="C67" s="2">
        <v>42566</v>
      </c>
      <c r="D67" s="1" t="s">
        <v>228</v>
      </c>
      <c r="E67" s="1" t="s">
        <v>229</v>
      </c>
      <c r="F67" s="1" t="s">
        <v>18</v>
      </c>
      <c r="G67" s="31" t="s">
        <v>230</v>
      </c>
      <c r="H67" s="18">
        <v>20000</v>
      </c>
      <c r="I67" s="18">
        <v>4010</v>
      </c>
      <c r="J67" s="18">
        <f t="shared" si="2"/>
        <v>80200000</v>
      </c>
      <c r="K67" s="1"/>
      <c r="L67" s="1"/>
    </row>
    <row r="68" spans="3:12">
      <c r="C68" s="2">
        <v>42566</v>
      </c>
      <c r="D68" s="1" t="s">
        <v>241</v>
      </c>
      <c r="E68" s="1" t="s">
        <v>242</v>
      </c>
      <c r="F68" s="1" t="s">
        <v>18</v>
      </c>
      <c r="G68" s="31" t="s">
        <v>27</v>
      </c>
      <c r="H68" s="18">
        <v>5000</v>
      </c>
      <c r="I68" s="18">
        <v>3695</v>
      </c>
      <c r="J68" s="18">
        <f t="shared" si="2"/>
        <v>18475000</v>
      </c>
      <c r="K68" s="1">
        <v>15</v>
      </c>
      <c r="L68" s="32">
        <f>J68+J67+J66</f>
        <v>135625000</v>
      </c>
    </row>
    <row r="69" spans="3:12">
      <c r="C69" s="2">
        <v>42570</v>
      </c>
      <c r="D69" s="1" t="s">
        <v>298</v>
      </c>
      <c r="E69" s="1" t="s">
        <v>299</v>
      </c>
      <c r="F69" s="1" t="s">
        <v>18</v>
      </c>
      <c r="G69" s="31" t="s">
        <v>27</v>
      </c>
      <c r="H69" s="18">
        <v>7400</v>
      </c>
      <c r="I69" s="18">
        <v>3695</v>
      </c>
      <c r="J69" s="18">
        <f t="shared" si="2"/>
        <v>27343000</v>
      </c>
      <c r="K69" s="1"/>
      <c r="L69" s="1"/>
    </row>
    <row r="70" spans="3:12">
      <c r="C70" s="2">
        <v>42570</v>
      </c>
      <c r="D70" s="1" t="s">
        <v>298</v>
      </c>
      <c r="E70" s="1" t="s">
        <v>299</v>
      </c>
      <c r="F70" s="1" t="s">
        <v>18</v>
      </c>
      <c r="G70" s="31" t="s">
        <v>14</v>
      </c>
      <c r="H70" s="18">
        <v>4300</v>
      </c>
      <c r="I70" s="18">
        <v>4010</v>
      </c>
      <c r="J70" s="18">
        <f t="shared" si="2"/>
        <v>17243000</v>
      </c>
      <c r="K70" s="1">
        <v>19</v>
      </c>
      <c r="L70" s="32">
        <f>J70+J69</f>
        <v>44586000</v>
      </c>
    </row>
    <row r="71" spans="3:12">
      <c r="C71" s="2">
        <v>42572</v>
      </c>
      <c r="D71" s="1" t="s">
        <v>312</v>
      </c>
      <c r="E71" s="1" t="s">
        <v>313</v>
      </c>
      <c r="F71" s="1" t="s">
        <v>18</v>
      </c>
      <c r="G71" s="31" t="s">
        <v>27</v>
      </c>
      <c r="H71" s="18">
        <v>10000</v>
      </c>
      <c r="I71" s="18">
        <v>3695</v>
      </c>
      <c r="J71" s="18">
        <f t="shared" si="2"/>
        <v>36950000</v>
      </c>
      <c r="K71" s="1"/>
      <c r="L71" s="1"/>
    </row>
    <row r="72" spans="3:12">
      <c r="C72" s="2">
        <v>42572</v>
      </c>
      <c r="D72" s="1" t="s">
        <v>312</v>
      </c>
      <c r="E72" s="1" t="s">
        <v>313</v>
      </c>
      <c r="F72" s="1" t="s">
        <v>18</v>
      </c>
      <c r="G72" s="31" t="s">
        <v>14</v>
      </c>
      <c r="H72" s="18">
        <v>20000</v>
      </c>
      <c r="I72" s="18">
        <v>4010</v>
      </c>
      <c r="J72" s="18">
        <f t="shared" si="2"/>
        <v>80200000</v>
      </c>
      <c r="K72" s="1"/>
      <c r="L72" s="1"/>
    </row>
    <row r="73" spans="3:12">
      <c r="C73" s="2">
        <v>42572</v>
      </c>
      <c r="D73" s="1" t="s">
        <v>320</v>
      </c>
      <c r="E73" s="1" t="s">
        <v>321</v>
      </c>
      <c r="F73" s="1" t="s">
        <v>18</v>
      </c>
      <c r="G73" s="31" t="s">
        <v>27</v>
      </c>
      <c r="H73" s="18">
        <v>15000</v>
      </c>
      <c r="I73" s="18">
        <v>3695</v>
      </c>
      <c r="J73" s="18">
        <f t="shared" si="2"/>
        <v>55425000</v>
      </c>
      <c r="K73" s="1"/>
      <c r="L73" s="1"/>
    </row>
    <row r="74" spans="3:12">
      <c r="C74" s="2">
        <v>42572</v>
      </c>
      <c r="D74" s="1" t="s">
        <v>326</v>
      </c>
      <c r="E74" s="1" t="s">
        <v>327</v>
      </c>
      <c r="F74" s="1" t="s">
        <v>18</v>
      </c>
      <c r="G74" s="31" t="s">
        <v>16</v>
      </c>
      <c r="H74" s="18">
        <v>24000</v>
      </c>
      <c r="I74" s="18">
        <v>3490</v>
      </c>
      <c r="J74" s="18">
        <f t="shared" si="2"/>
        <v>83760000</v>
      </c>
      <c r="K74" s="1">
        <v>21</v>
      </c>
      <c r="L74" s="32">
        <f>J74+J73+J72+J71</f>
        <v>256335000</v>
      </c>
    </row>
    <row r="75" spans="3:12">
      <c r="C75" s="2">
        <v>42573</v>
      </c>
      <c r="D75" s="1" t="s">
        <v>332</v>
      </c>
      <c r="E75" s="1" t="s">
        <v>333</v>
      </c>
      <c r="F75" s="1" t="s">
        <v>18</v>
      </c>
      <c r="G75" s="31" t="s">
        <v>27</v>
      </c>
      <c r="H75" s="18">
        <v>5000</v>
      </c>
      <c r="I75" s="18">
        <v>3695</v>
      </c>
      <c r="J75" s="18">
        <f t="shared" si="2"/>
        <v>18475000</v>
      </c>
      <c r="K75" s="1"/>
      <c r="L75" s="1"/>
    </row>
    <row r="76" spans="3:12">
      <c r="C76" s="2">
        <v>42573</v>
      </c>
      <c r="D76" s="1" t="s">
        <v>332</v>
      </c>
      <c r="E76" s="1" t="s">
        <v>333</v>
      </c>
      <c r="F76" s="1" t="s">
        <v>18</v>
      </c>
      <c r="G76" s="31" t="s">
        <v>16</v>
      </c>
      <c r="H76" s="18">
        <v>5000</v>
      </c>
      <c r="I76" s="18">
        <v>3490</v>
      </c>
      <c r="J76" s="18">
        <f t="shared" si="2"/>
        <v>17450000</v>
      </c>
      <c r="K76" s="1"/>
      <c r="L76" s="1"/>
    </row>
    <row r="77" spans="3:12">
      <c r="C77" s="2">
        <v>42573</v>
      </c>
      <c r="D77" s="1" t="s">
        <v>332</v>
      </c>
      <c r="E77" s="1" t="s">
        <v>333</v>
      </c>
      <c r="F77" s="1" t="s">
        <v>18</v>
      </c>
      <c r="G77" s="31" t="s">
        <v>14</v>
      </c>
      <c r="H77" s="18">
        <v>5000</v>
      </c>
      <c r="I77" s="18">
        <v>4010</v>
      </c>
      <c r="J77" s="18">
        <f t="shared" si="2"/>
        <v>20050000</v>
      </c>
      <c r="K77" s="1">
        <v>22</v>
      </c>
      <c r="L77" s="32">
        <f>J77+J76+J75</f>
        <v>55975000</v>
      </c>
    </row>
    <row r="78" spans="3:12">
      <c r="C78" s="2">
        <v>42576</v>
      </c>
      <c r="D78" s="1" t="s">
        <v>390</v>
      </c>
      <c r="E78" s="1" t="s">
        <v>391</v>
      </c>
      <c r="F78" s="1" t="s">
        <v>18</v>
      </c>
      <c r="G78" s="31" t="s">
        <v>230</v>
      </c>
      <c r="H78" s="18">
        <v>10000</v>
      </c>
      <c r="I78" s="18">
        <v>4010</v>
      </c>
      <c r="J78" s="18">
        <f t="shared" si="2"/>
        <v>40100000</v>
      </c>
      <c r="K78" s="1">
        <v>25</v>
      </c>
      <c r="L78" s="32">
        <f>J78</f>
        <v>40100000</v>
      </c>
    </row>
    <row r="79" spans="3:12">
      <c r="C79" s="2">
        <v>42577</v>
      </c>
      <c r="D79" s="1" t="s">
        <v>402</v>
      </c>
      <c r="E79" s="1" t="s">
        <v>403</v>
      </c>
      <c r="F79" s="1" t="s">
        <v>18</v>
      </c>
      <c r="G79" s="31" t="s">
        <v>16</v>
      </c>
      <c r="H79" s="18">
        <v>24000</v>
      </c>
      <c r="I79" s="18">
        <v>3490</v>
      </c>
      <c r="J79" s="18">
        <f t="shared" si="2"/>
        <v>83760000</v>
      </c>
      <c r="K79" s="1">
        <v>26</v>
      </c>
      <c r="L79" s="32">
        <f>J79</f>
        <v>83760000</v>
      </c>
    </row>
    <row r="80" spans="3:12">
      <c r="C80" s="2">
        <v>42580</v>
      </c>
      <c r="D80" s="1" t="s">
        <v>448</v>
      </c>
      <c r="E80" s="1" t="s">
        <v>449</v>
      </c>
      <c r="F80" s="1" t="s">
        <v>18</v>
      </c>
      <c r="G80" s="31" t="s">
        <v>27</v>
      </c>
      <c r="H80" s="18">
        <v>5000</v>
      </c>
      <c r="I80" s="18">
        <v>3695</v>
      </c>
      <c r="J80" s="18">
        <f t="shared" si="2"/>
        <v>18475000</v>
      </c>
      <c r="K80" s="1">
        <v>29</v>
      </c>
      <c r="L80" s="32">
        <f>J80</f>
        <v>18475000</v>
      </c>
    </row>
    <row r="81" spans="8:12">
      <c r="H81" s="32">
        <f>SUM(H49:H80)</f>
        <v>356700</v>
      </c>
      <c r="I81" s="32">
        <f>SUM(I49:I80)</f>
        <v>118750</v>
      </c>
      <c r="J81" s="32">
        <f>SUM(J49:J80)</f>
        <v>1313824000</v>
      </c>
      <c r="K81" s="1"/>
      <c r="L81" s="32">
        <f>SUM(L49:L80)</f>
        <v>1313824000</v>
      </c>
    </row>
  </sheetData>
  <sortState ref="N7:W38">
    <sortCondition ref="S7:S38"/>
  </sortState>
  <mergeCells count="1">
    <mergeCell ref="C4:J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4:Y41"/>
  <sheetViews>
    <sheetView topLeftCell="K13" workbookViewId="0">
      <selection activeCell="AB26" sqref="AB26"/>
    </sheetView>
  </sheetViews>
  <sheetFormatPr baseColWidth="10" defaultRowHeight="15"/>
  <cols>
    <col min="3" max="3" width="9" bestFit="1" customWidth="1"/>
    <col min="4" max="5" width="10.42578125" bestFit="1" customWidth="1"/>
    <col min="6" max="6" width="13.7109375" bestFit="1" customWidth="1"/>
    <col min="7" max="7" width="14.85546875" bestFit="1" customWidth="1"/>
    <col min="8" max="9" width="7.7109375" bestFit="1" customWidth="1"/>
    <col min="10" max="10" width="11.5703125" bestFit="1" customWidth="1"/>
    <col min="11" max="11" width="4.28515625" bestFit="1" customWidth="1"/>
    <col min="12" max="12" width="11.5703125" bestFit="1" customWidth="1"/>
    <col min="14" max="14" width="9" bestFit="1" customWidth="1"/>
    <col min="15" max="16" width="10.42578125" bestFit="1" customWidth="1"/>
    <col min="17" max="17" width="13.7109375" bestFit="1" customWidth="1"/>
    <col min="18" max="18" width="14.85546875" bestFit="1" customWidth="1"/>
    <col min="19" max="19" width="5.5703125" bestFit="1" customWidth="1"/>
    <col min="20" max="20" width="7.7109375" bestFit="1" customWidth="1"/>
    <col min="21" max="21" width="7.7109375" customWidth="1"/>
    <col min="22" max="22" width="6.85546875" bestFit="1" customWidth="1"/>
    <col min="23" max="23" width="11.5703125" bestFit="1" customWidth="1"/>
    <col min="24" max="24" width="14.85546875" bestFit="1" customWidth="1"/>
    <col min="25" max="25" width="11.5703125" bestFit="1" customWidth="1"/>
  </cols>
  <sheetData>
    <row r="4" spans="2:25" ht="21">
      <c r="C4" s="73" t="s">
        <v>15</v>
      </c>
      <c r="D4" s="73"/>
      <c r="E4" s="73"/>
      <c r="F4" s="73"/>
      <c r="G4" s="73"/>
      <c r="H4" s="73"/>
      <c r="I4" s="73"/>
      <c r="J4" s="73"/>
    </row>
    <row r="6" spans="2:25">
      <c r="C6" s="27" t="s">
        <v>1</v>
      </c>
      <c r="D6" s="27" t="s">
        <v>2</v>
      </c>
      <c r="E6" s="27" t="s">
        <v>3</v>
      </c>
      <c r="F6" s="27" t="s">
        <v>4</v>
      </c>
      <c r="G6" s="27" t="s">
        <v>5</v>
      </c>
      <c r="H6" s="27" t="s">
        <v>6</v>
      </c>
      <c r="I6" s="27" t="s">
        <v>7</v>
      </c>
      <c r="J6" s="27" t="s">
        <v>8</v>
      </c>
    </row>
    <row r="7" spans="2:25">
      <c r="B7">
        <v>6</v>
      </c>
      <c r="C7" s="2">
        <v>42552</v>
      </c>
      <c r="D7" s="3" t="s">
        <v>30</v>
      </c>
      <c r="E7" s="3" t="s">
        <v>31</v>
      </c>
      <c r="F7" s="4" t="s">
        <v>15</v>
      </c>
      <c r="G7" s="31" t="s">
        <v>14</v>
      </c>
      <c r="H7" s="18">
        <v>5000</v>
      </c>
      <c r="I7" s="18">
        <v>4738</v>
      </c>
      <c r="J7" s="18">
        <f t="shared" ref="J7:J24" si="0">H7*I7</f>
        <v>23690000</v>
      </c>
    </row>
    <row r="8" spans="2:25">
      <c r="B8">
        <v>6</v>
      </c>
      <c r="C8" s="2">
        <v>42563</v>
      </c>
      <c r="D8" s="1" t="s">
        <v>173</v>
      </c>
      <c r="E8" s="1" t="s">
        <v>174</v>
      </c>
      <c r="F8" s="1" t="s">
        <v>15</v>
      </c>
      <c r="G8" s="31" t="s">
        <v>14</v>
      </c>
      <c r="H8" s="18">
        <v>10000</v>
      </c>
      <c r="I8" s="18">
        <v>4738</v>
      </c>
      <c r="J8" s="18">
        <f t="shared" si="0"/>
        <v>47380000</v>
      </c>
    </row>
    <row r="9" spans="2:25">
      <c r="B9">
        <v>6</v>
      </c>
      <c r="C9" s="2">
        <v>42576</v>
      </c>
      <c r="D9" s="1" t="s">
        <v>392</v>
      </c>
      <c r="E9" s="1" t="s">
        <v>393</v>
      </c>
      <c r="F9" s="1" t="s">
        <v>15</v>
      </c>
      <c r="G9" s="31" t="s">
        <v>230</v>
      </c>
      <c r="H9" s="18">
        <v>5000</v>
      </c>
      <c r="I9" s="18">
        <v>4738</v>
      </c>
      <c r="J9" s="18">
        <f t="shared" si="0"/>
        <v>23690000</v>
      </c>
    </row>
    <row r="10" spans="2:25">
      <c r="H10" s="32">
        <f>SUM(H7:H9)</f>
        <v>20000</v>
      </c>
      <c r="I10" s="32"/>
      <c r="J10" s="32">
        <f>SUM(J7:J9)</f>
        <v>94760000</v>
      </c>
    </row>
    <row r="14" spans="2:25" ht="18.75">
      <c r="C14" s="72" t="s">
        <v>11</v>
      </c>
      <c r="D14" s="72"/>
      <c r="E14" s="72"/>
      <c r="F14" s="72"/>
      <c r="G14" s="72"/>
      <c r="H14" s="72"/>
      <c r="I14" s="72"/>
      <c r="J14" s="72"/>
    </row>
    <row r="16" spans="2:25">
      <c r="C16" s="27" t="s">
        <v>1</v>
      </c>
      <c r="D16" s="27" t="s">
        <v>2</v>
      </c>
      <c r="E16" s="27" t="s">
        <v>3</v>
      </c>
      <c r="F16" s="27" t="s">
        <v>4</v>
      </c>
      <c r="G16" s="27" t="s">
        <v>5</v>
      </c>
      <c r="H16" s="27" t="s">
        <v>6</v>
      </c>
      <c r="I16" s="27" t="s">
        <v>7</v>
      </c>
      <c r="J16" s="27" t="s">
        <v>8</v>
      </c>
      <c r="N16" s="27" t="s">
        <v>1</v>
      </c>
      <c r="O16" s="27" t="s">
        <v>2</v>
      </c>
      <c r="P16" s="27" t="s">
        <v>3</v>
      </c>
      <c r="Q16" s="27" t="s">
        <v>4</v>
      </c>
      <c r="R16" s="27" t="s">
        <v>5</v>
      </c>
      <c r="S16" s="27" t="s">
        <v>518</v>
      </c>
      <c r="T16" s="27" t="s">
        <v>6</v>
      </c>
      <c r="U16" s="27" t="s">
        <v>513</v>
      </c>
      <c r="V16" s="27" t="s">
        <v>7</v>
      </c>
      <c r="W16" s="27" t="s">
        <v>8</v>
      </c>
      <c r="X16" s="33" t="s">
        <v>511</v>
      </c>
      <c r="Y16" s="33" t="s">
        <v>514</v>
      </c>
    </row>
    <row r="17" spans="2:25">
      <c r="B17">
        <v>7</v>
      </c>
      <c r="C17" s="2">
        <v>42552</v>
      </c>
      <c r="D17" s="1" t="s">
        <v>25</v>
      </c>
      <c r="E17" s="3" t="s">
        <v>26</v>
      </c>
      <c r="F17" s="4" t="s">
        <v>11</v>
      </c>
      <c r="G17" s="31" t="s">
        <v>27</v>
      </c>
      <c r="H17" s="18">
        <v>5000</v>
      </c>
      <c r="I17" s="18">
        <v>3990</v>
      </c>
      <c r="J17" s="18">
        <f t="shared" si="0"/>
        <v>19950000</v>
      </c>
      <c r="N17" s="2">
        <v>42563</v>
      </c>
      <c r="O17" s="1" t="s">
        <v>171</v>
      </c>
      <c r="P17" s="1" t="s">
        <v>172</v>
      </c>
      <c r="Q17" s="1" t="s">
        <v>11</v>
      </c>
      <c r="R17" s="31" t="s">
        <v>14</v>
      </c>
      <c r="S17" s="31">
        <v>1</v>
      </c>
      <c r="T17" s="18">
        <v>5000</v>
      </c>
      <c r="U17" s="18">
        <f>T17</f>
        <v>5000</v>
      </c>
      <c r="V17" s="18">
        <v>4738</v>
      </c>
      <c r="W17" s="18">
        <f t="shared" ref="W17:W24" si="1">T17*V17</f>
        <v>23690000</v>
      </c>
      <c r="X17" s="1" t="str">
        <f>R17</f>
        <v>Nafta Unica 90</v>
      </c>
      <c r="Y17" s="32">
        <f>W17</f>
        <v>23690000</v>
      </c>
    </row>
    <row r="18" spans="2:25">
      <c r="B18">
        <v>7</v>
      </c>
      <c r="C18" s="6">
        <v>42556</v>
      </c>
      <c r="D18" s="3" t="s">
        <v>48</v>
      </c>
      <c r="E18" s="3" t="s">
        <v>49</v>
      </c>
      <c r="F18" s="7" t="s">
        <v>11</v>
      </c>
      <c r="G18" s="30" t="s">
        <v>27</v>
      </c>
      <c r="H18" s="18">
        <v>15000</v>
      </c>
      <c r="I18" s="18">
        <v>3990</v>
      </c>
      <c r="J18" s="18">
        <f t="shared" si="0"/>
        <v>59850000</v>
      </c>
      <c r="N18" s="2">
        <v>42552</v>
      </c>
      <c r="O18" s="1" t="s">
        <v>25</v>
      </c>
      <c r="P18" s="3" t="s">
        <v>26</v>
      </c>
      <c r="Q18" s="4" t="s">
        <v>11</v>
      </c>
      <c r="R18" s="31" t="s">
        <v>27</v>
      </c>
      <c r="S18" s="31">
        <v>2</v>
      </c>
      <c r="T18" s="18">
        <v>5000</v>
      </c>
      <c r="U18" s="18"/>
      <c r="V18" s="18">
        <v>3990</v>
      </c>
      <c r="W18" s="18">
        <f t="shared" si="1"/>
        <v>19950000</v>
      </c>
      <c r="X18" s="1"/>
      <c r="Y18" s="1"/>
    </row>
    <row r="19" spans="2:25">
      <c r="B19">
        <v>7</v>
      </c>
      <c r="C19" s="2">
        <v>42563</v>
      </c>
      <c r="D19" s="1" t="s">
        <v>171</v>
      </c>
      <c r="E19" s="1" t="s">
        <v>172</v>
      </c>
      <c r="F19" s="1" t="s">
        <v>11</v>
      </c>
      <c r="G19" s="31" t="s">
        <v>27</v>
      </c>
      <c r="H19" s="18">
        <v>5000</v>
      </c>
      <c r="I19" s="18">
        <v>3990</v>
      </c>
      <c r="J19" s="18">
        <f t="shared" si="0"/>
        <v>19950000</v>
      </c>
      <c r="N19" s="6">
        <v>42556</v>
      </c>
      <c r="O19" s="3" t="s">
        <v>48</v>
      </c>
      <c r="P19" s="3" t="s">
        <v>49</v>
      </c>
      <c r="Q19" s="7" t="s">
        <v>11</v>
      </c>
      <c r="R19" s="30" t="s">
        <v>27</v>
      </c>
      <c r="S19" s="30">
        <v>2</v>
      </c>
      <c r="T19" s="18">
        <v>15000</v>
      </c>
      <c r="U19" s="18"/>
      <c r="V19" s="18">
        <v>3990</v>
      </c>
      <c r="W19" s="18">
        <f t="shared" si="1"/>
        <v>59850000</v>
      </c>
      <c r="X19" s="1"/>
      <c r="Y19" s="1"/>
    </row>
    <row r="20" spans="2:25">
      <c r="B20">
        <v>7</v>
      </c>
      <c r="C20" s="2">
        <v>42563</v>
      </c>
      <c r="D20" s="1" t="s">
        <v>171</v>
      </c>
      <c r="E20" s="1" t="s">
        <v>172</v>
      </c>
      <c r="F20" s="1" t="s">
        <v>11</v>
      </c>
      <c r="G20" s="31" t="s">
        <v>14</v>
      </c>
      <c r="H20" s="18">
        <v>5000</v>
      </c>
      <c r="I20" s="18">
        <v>4738</v>
      </c>
      <c r="J20" s="18">
        <f t="shared" si="0"/>
        <v>23690000</v>
      </c>
      <c r="N20" s="2">
        <v>42563</v>
      </c>
      <c r="O20" s="1" t="s">
        <v>171</v>
      </c>
      <c r="P20" s="1" t="s">
        <v>172</v>
      </c>
      <c r="Q20" s="1" t="s">
        <v>11</v>
      </c>
      <c r="R20" s="31" t="s">
        <v>27</v>
      </c>
      <c r="S20" s="31">
        <v>2</v>
      </c>
      <c r="T20" s="18">
        <v>5000</v>
      </c>
      <c r="U20" s="18"/>
      <c r="V20" s="18">
        <v>3990</v>
      </c>
      <c r="W20" s="18">
        <f t="shared" si="1"/>
        <v>19950000</v>
      </c>
      <c r="X20" s="1"/>
      <c r="Y20" s="1"/>
    </row>
    <row r="21" spans="2:25">
      <c r="B21">
        <v>7</v>
      </c>
      <c r="C21" s="2">
        <v>42566</v>
      </c>
      <c r="D21" s="1" t="s">
        <v>243</v>
      </c>
      <c r="E21" s="1" t="s">
        <v>244</v>
      </c>
      <c r="F21" s="1" t="s">
        <v>11</v>
      </c>
      <c r="G21" s="31" t="s">
        <v>27</v>
      </c>
      <c r="H21" s="18">
        <v>10000</v>
      </c>
      <c r="I21" s="18">
        <v>3990</v>
      </c>
      <c r="J21" s="18">
        <f t="shared" si="0"/>
        <v>39900000</v>
      </c>
      <c r="N21" s="2">
        <v>42566</v>
      </c>
      <c r="O21" s="1" t="s">
        <v>243</v>
      </c>
      <c r="P21" s="1" t="s">
        <v>244</v>
      </c>
      <c r="Q21" s="1" t="s">
        <v>11</v>
      </c>
      <c r="R21" s="31" t="s">
        <v>27</v>
      </c>
      <c r="S21" s="31">
        <v>2</v>
      </c>
      <c r="T21" s="18">
        <v>10000</v>
      </c>
      <c r="U21" s="18"/>
      <c r="V21" s="18">
        <v>3990</v>
      </c>
      <c r="W21" s="18">
        <f t="shared" si="1"/>
        <v>39900000</v>
      </c>
      <c r="X21" s="1"/>
      <c r="Y21" s="1"/>
    </row>
    <row r="22" spans="2:25">
      <c r="B22">
        <v>7</v>
      </c>
      <c r="C22" s="2">
        <v>42566</v>
      </c>
      <c r="D22" s="1" t="s">
        <v>243</v>
      </c>
      <c r="E22" s="1" t="s">
        <v>244</v>
      </c>
      <c r="F22" s="1" t="s">
        <v>11</v>
      </c>
      <c r="G22" s="31" t="s">
        <v>16</v>
      </c>
      <c r="H22" s="18">
        <v>5000</v>
      </c>
      <c r="I22" s="18">
        <v>3871</v>
      </c>
      <c r="J22" s="18">
        <f t="shared" si="0"/>
        <v>19355000</v>
      </c>
      <c r="N22" s="2">
        <v>42576</v>
      </c>
      <c r="O22" s="1" t="s">
        <v>388</v>
      </c>
      <c r="P22" s="1" t="s">
        <v>389</v>
      </c>
      <c r="Q22" s="1" t="s">
        <v>11</v>
      </c>
      <c r="R22" s="31" t="s">
        <v>27</v>
      </c>
      <c r="S22" s="31">
        <v>2</v>
      </c>
      <c r="T22" s="18">
        <v>10000</v>
      </c>
      <c r="U22" s="18"/>
      <c r="V22" s="18">
        <v>3990</v>
      </c>
      <c r="W22" s="18">
        <f t="shared" si="1"/>
        <v>39900000</v>
      </c>
      <c r="X22" s="1"/>
      <c r="Y22" s="1"/>
    </row>
    <row r="23" spans="2:25">
      <c r="B23">
        <v>7</v>
      </c>
      <c r="C23" s="2">
        <v>42576</v>
      </c>
      <c r="D23" s="1" t="s">
        <v>388</v>
      </c>
      <c r="E23" s="1" t="s">
        <v>389</v>
      </c>
      <c r="F23" s="1" t="s">
        <v>11</v>
      </c>
      <c r="G23" s="31" t="s">
        <v>27</v>
      </c>
      <c r="H23" s="18">
        <v>10000</v>
      </c>
      <c r="I23" s="18">
        <v>3990</v>
      </c>
      <c r="J23" s="18">
        <f t="shared" si="0"/>
        <v>39900000</v>
      </c>
      <c r="N23" s="2">
        <v>42580</v>
      </c>
      <c r="O23" s="1" t="s">
        <v>444</v>
      </c>
      <c r="P23" s="1" t="s">
        <v>445</v>
      </c>
      <c r="Q23" s="1" t="s">
        <v>11</v>
      </c>
      <c r="R23" s="31" t="s">
        <v>27</v>
      </c>
      <c r="S23" s="31">
        <v>2</v>
      </c>
      <c r="T23" s="18">
        <v>10000</v>
      </c>
      <c r="U23" s="18">
        <f>T23+T22+T21+T20+T19+T18</f>
        <v>55000</v>
      </c>
      <c r="V23" s="18">
        <v>3990</v>
      </c>
      <c r="W23" s="18">
        <f t="shared" si="1"/>
        <v>39900000</v>
      </c>
      <c r="X23" s="1" t="str">
        <f>R23</f>
        <v>Diesel comun Tipo III</v>
      </c>
      <c r="Y23" s="32">
        <f>W23+W22+W21+W20+W19+W18</f>
        <v>219450000</v>
      </c>
    </row>
    <row r="24" spans="2:25">
      <c r="B24">
        <v>7</v>
      </c>
      <c r="C24" s="2">
        <v>42580</v>
      </c>
      <c r="D24" s="1" t="s">
        <v>444</v>
      </c>
      <c r="E24" s="1" t="s">
        <v>445</v>
      </c>
      <c r="F24" s="1" t="s">
        <v>11</v>
      </c>
      <c r="G24" s="31" t="s">
        <v>27</v>
      </c>
      <c r="H24" s="18">
        <v>10000</v>
      </c>
      <c r="I24" s="18">
        <v>3990</v>
      </c>
      <c r="J24" s="18">
        <f t="shared" si="0"/>
        <v>39900000</v>
      </c>
      <c r="N24" s="2">
        <v>42566</v>
      </c>
      <c r="O24" s="1" t="s">
        <v>243</v>
      </c>
      <c r="P24" s="1" t="s">
        <v>244</v>
      </c>
      <c r="Q24" s="1" t="s">
        <v>11</v>
      </c>
      <c r="R24" s="31" t="s">
        <v>16</v>
      </c>
      <c r="S24" s="31">
        <v>3</v>
      </c>
      <c r="T24" s="18">
        <v>5000</v>
      </c>
      <c r="U24" s="18">
        <f>T24</f>
        <v>5000</v>
      </c>
      <c r="V24" s="18">
        <v>3871</v>
      </c>
      <c r="W24" s="18">
        <f t="shared" si="1"/>
        <v>19355000</v>
      </c>
      <c r="X24" s="1" t="str">
        <f>R24</f>
        <v>Nafta Eco Sol 85</v>
      </c>
      <c r="Y24" s="32">
        <f>W24</f>
        <v>19355000</v>
      </c>
    </row>
    <row r="25" spans="2:25">
      <c r="H25" s="32">
        <f>SUM(H17:H24)</f>
        <v>65000</v>
      </c>
      <c r="I25" s="32"/>
      <c r="J25" s="32">
        <f>SUM(J17:J24)</f>
        <v>262495000</v>
      </c>
      <c r="T25" s="32">
        <f>SUM(T17:T24)</f>
        <v>65000</v>
      </c>
      <c r="U25" s="32">
        <f>SUM(U17:U24)</f>
        <v>65000</v>
      </c>
      <c r="V25" s="32"/>
      <c r="W25" s="32">
        <f>SUM(W17:W24)</f>
        <v>262495000</v>
      </c>
      <c r="X25" s="1"/>
      <c r="Y25" s="32">
        <f>SUM(Y17:Y24)</f>
        <v>262495000</v>
      </c>
    </row>
    <row r="32" spans="2:25">
      <c r="C32" s="27" t="s">
        <v>1</v>
      </c>
      <c r="D32" s="27" t="s">
        <v>2</v>
      </c>
      <c r="E32" s="27" t="s">
        <v>3</v>
      </c>
      <c r="F32" s="27" t="s">
        <v>4</v>
      </c>
      <c r="G32" s="27" t="s">
        <v>5</v>
      </c>
      <c r="H32" s="27" t="s">
        <v>6</v>
      </c>
      <c r="I32" s="27" t="s">
        <v>7</v>
      </c>
      <c r="J32" s="27" t="s">
        <v>8</v>
      </c>
      <c r="K32" s="33" t="s">
        <v>510</v>
      </c>
      <c r="L32" s="33" t="s">
        <v>519</v>
      </c>
    </row>
    <row r="33" spans="3:12">
      <c r="C33" s="2">
        <v>42552</v>
      </c>
      <c r="D33" s="1" t="s">
        <v>25</v>
      </c>
      <c r="E33" s="3" t="s">
        <v>26</v>
      </c>
      <c r="F33" s="4" t="s">
        <v>11</v>
      </c>
      <c r="G33" s="31" t="s">
        <v>27</v>
      </c>
      <c r="H33" s="18">
        <v>5000</v>
      </c>
      <c r="I33" s="18">
        <v>3990</v>
      </c>
      <c r="J33" s="18">
        <f t="shared" ref="J33:J40" si="2">H33*I33</f>
        <v>19950000</v>
      </c>
      <c r="K33" s="1">
        <v>1</v>
      </c>
      <c r="L33" s="32">
        <f>J33</f>
        <v>19950000</v>
      </c>
    </row>
    <row r="34" spans="3:12">
      <c r="C34" s="6">
        <v>42556</v>
      </c>
      <c r="D34" s="3" t="s">
        <v>48</v>
      </c>
      <c r="E34" s="3" t="s">
        <v>49</v>
      </c>
      <c r="F34" s="7" t="s">
        <v>11</v>
      </c>
      <c r="G34" s="30" t="s">
        <v>27</v>
      </c>
      <c r="H34" s="18">
        <v>15000</v>
      </c>
      <c r="I34" s="18">
        <v>3990</v>
      </c>
      <c r="J34" s="18">
        <f t="shared" si="2"/>
        <v>59850000</v>
      </c>
      <c r="K34" s="1">
        <v>5</v>
      </c>
      <c r="L34" s="32">
        <f>J34</f>
        <v>59850000</v>
      </c>
    </row>
    <row r="35" spans="3:12">
      <c r="C35" s="2">
        <v>42563</v>
      </c>
      <c r="D35" s="1" t="s">
        <v>171</v>
      </c>
      <c r="E35" s="1" t="s">
        <v>172</v>
      </c>
      <c r="F35" s="1" t="s">
        <v>11</v>
      </c>
      <c r="G35" s="31" t="s">
        <v>27</v>
      </c>
      <c r="H35" s="18">
        <v>5000</v>
      </c>
      <c r="I35" s="18">
        <v>3990</v>
      </c>
      <c r="J35" s="18">
        <f t="shared" si="2"/>
        <v>19950000</v>
      </c>
      <c r="K35" s="1"/>
      <c r="L35" s="1"/>
    </row>
    <row r="36" spans="3:12">
      <c r="C36" s="2">
        <v>42563</v>
      </c>
      <c r="D36" s="1" t="s">
        <v>171</v>
      </c>
      <c r="E36" s="1" t="s">
        <v>172</v>
      </c>
      <c r="F36" s="1" t="s">
        <v>11</v>
      </c>
      <c r="G36" s="31" t="s">
        <v>14</v>
      </c>
      <c r="H36" s="18">
        <v>5000</v>
      </c>
      <c r="I36" s="18">
        <v>4738</v>
      </c>
      <c r="J36" s="18">
        <f t="shared" si="2"/>
        <v>23690000</v>
      </c>
      <c r="K36" s="1">
        <v>12</v>
      </c>
      <c r="L36" s="32">
        <f>J36+J35</f>
        <v>43640000</v>
      </c>
    </row>
    <row r="37" spans="3:12">
      <c r="C37" s="2">
        <v>42566</v>
      </c>
      <c r="D37" s="1" t="s">
        <v>243</v>
      </c>
      <c r="E37" s="1" t="s">
        <v>244</v>
      </c>
      <c r="F37" s="1" t="s">
        <v>11</v>
      </c>
      <c r="G37" s="31" t="s">
        <v>27</v>
      </c>
      <c r="H37" s="18">
        <v>10000</v>
      </c>
      <c r="I37" s="18">
        <v>3990</v>
      </c>
      <c r="J37" s="18">
        <f t="shared" si="2"/>
        <v>39900000</v>
      </c>
      <c r="K37" s="1"/>
      <c r="L37" s="1"/>
    </row>
    <row r="38" spans="3:12">
      <c r="C38" s="2">
        <v>42566</v>
      </c>
      <c r="D38" s="1" t="s">
        <v>243</v>
      </c>
      <c r="E38" s="1" t="s">
        <v>244</v>
      </c>
      <c r="F38" s="1" t="s">
        <v>11</v>
      </c>
      <c r="G38" s="31" t="s">
        <v>16</v>
      </c>
      <c r="H38" s="18">
        <v>5000</v>
      </c>
      <c r="I38" s="18">
        <v>3871</v>
      </c>
      <c r="J38" s="18">
        <f t="shared" si="2"/>
        <v>19355000</v>
      </c>
      <c r="K38" s="1">
        <v>15</v>
      </c>
      <c r="L38" s="32">
        <f>J38+J37</f>
        <v>59255000</v>
      </c>
    </row>
    <row r="39" spans="3:12">
      <c r="C39" s="2">
        <v>42576</v>
      </c>
      <c r="D39" s="1" t="s">
        <v>388</v>
      </c>
      <c r="E39" s="1" t="s">
        <v>389</v>
      </c>
      <c r="F39" s="1" t="s">
        <v>11</v>
      </c>
      <c r="G39" s="31" t="s">
        <v>27</v>
      </c>
      <c r="H39" s="18">
        <v>10000</v>
      </c>
      <c r="I39" s="18">
        <v>3990</v>
      </c>
      <c r="J39" s="18">
        <f t="shared" si="2"/>
        <v>39900000</v>
      </c>
      <c r="K39" s="1">
        <v>25</v>
      </c>
      <c r="L39" s="19">
        <f>J39</f>
        <v>39900000</v>
      </c>
    </row>
    <row r="40" spans="3:12">
      <c r="C40" s="2">
        <v>42580</v>
      </c>
      <c r="D40" s="1" t="s">
        <v>444</v>
      </c>
      <c r="E40" s="1" t="s">
        <v>445</v>
      </c>
      <c r="F40" s="1" t="s">
        <v>11</v>
      </c>
      <c r="G40" s="31" t="s">
        <v>27</v>
      </c>
      <c r="H40" s="18">
        <v>10000</v>
      </c>
      <c r="I40" s="18">
        <v>3990</v>
      </c>
      <c r="J40" s="18">
        <f t="shared" si="2"/>
        <v>39900000</v>
      </c>
      <c r="K40" s="1">
        <v>29</v>
      </c>
      <c r="L40" s="32">
        <f>J40</f>
        <v>39900000</v>
      </c>
    </row>
    <row r="41" spans="3:12">
      <c r="H41" s="32">
        <f>SUM(H33:H40)</f>
        <v>65000</v>
      </c>
      <c r="I41" s="32"/>
      <c r="J41" s="32">
        <f>SUM(J33:J40)</f>
        <v>262495000</v>
      </c>
      <c r="K41" s="1"/>
      <c r="L41" s="32">
        <f>SUM(L33:L40)</f>
        <v>262495000</v>
      </c>
    </row>
  </sheetData>
  <sortState ref="N17:W24">
    <sortCondition ref="S17:S24"/>
  </sortState>
  <mergeCells count="2">
    <mergeCell ref="C4:J4"/>
    <mergeCell ref="C14:J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Deposito</vt:lpstr>
      <vt:lpstr>Registro de Ventas</vt:lpstr>
      <vt:lpstr>Registro de Compras</vt:lpstr>
      <vt:lpstr>Celso Vargas Medina</vt:lpstr>
      <vt:lpstr>Beraf SA</vt:lpstr>
      <vt:lpstr>San Luis SA</vt:lpstr>
      <vt:lpstr>Alcosur SA</vt:lpstr>
      <vt:lpstr>Vargas Medina SA</vt:lpstr>
      <vt:lpstr>Hoja1</vt:lpstr>
      <vt:lpstr>Silvino Ortiz</vt:lpstr>
      <vt:lpstr>Monte Alegre SA</vt:lpstr>
      <vt:lpstr>TLP SA</vt:lpstr>
      <vt:lpstr>Petropar</vt:lpstr>
      <vt:lpstr>Resumen Ventas</vt:lpstr>
      <vt:lpstr>Resumen Compras</vt:lpstr>
    </vt:vector>
  </TitlesOfParts>
  <Company>Windows 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lices</dc:creator>
  <cp:lastModifiedBy>lices</cp:lastModifiedBy>
  <cp:lastPrinted>2018-10-30T14:05:02Z</cp:lastPrinted>
  <dcterms:created xsi:type="dcterms:W3CDTF">2018-10-02T19:49:33Z</dcterms:created>
  <dcterms:modified xsi:type="dcterms:W3CDTF">2018-12-06T23:59:12Z</dcterms:modified>
</cp:coreProperties>
</file>