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ECTOR BARRIOS\Desktop\HN SA 2016 ( DEPOSITOS )\DEPOSITOS ABRIL 2016.-\"/>
    </mc:Choice>
  </mc:AlternateContent>
  <bookViews>
    <workbookView xWindow="240" yWindow="30" windowWidth="20115" windowHeight="8010" firstSheet="5" activeTab="5"/>
  </bookViews>
  <sheets>
    <sheet name="Registro de Ventas" sheetId="1" r:id="rId1"/>
    <sheet name="Facturas faltantes" sheetId="14" r:id="rId2"/>
    <sheet name="Registro de Compras" sheetId="2" r:id="rId3"/>
    <sheet name="Orden por fecha" sheetId="16" r:id="rId4"/>
    <sheet name="Orden por factura" sheetId="15" r:id="rId5"/>
    <sheet name="Deposito" sheetId="3" r:id="rId6"/>
    <sheet name="Libros Bancos" sheetId="17" r:id="rId7"/>
    <sheet name="Celso Vargas Medina" sheetId="4" r:id="rId8"/>
    <sheet name="Beraf SA" sheetId="5" r:id="rId9"/>
    <sheet name="San Luis SA" sheetId="6" r:id="rId10"/>
    <sheet name="Alcosur SA" sheetId="7" r:id="rId11"/>
    <sheet name="Vargas Medina SA" sheetId="8" r:id="rId12"/>
    <sheet name="Rosa Isabel Canale" sheetId="9" r:id="rId13"/>
    <sheet name="TLP S.A." sheetId="10" r:id="rId14"/>
    <sheet name="Petropar" sheetId="11" r:id="rId15"/>
    <sheet name="Resumen Ventas" sheetId="12" r:id="rId16"/>
    <sheet name="Resumen Compras" sheetId="13" r:id="rId17"/>
  </sheets>
  <definedNames>
    <definedName name="_xlnm._FilterDatabase" localSheetId="5" hidden="1">Deposito!$B$7:$N$236</definedName>
  </definedNames>
  <calcPr calcId="162913"/>
</workbook>
</file>

<file path=xl/calcChain.xml><?xml version="1.0" encoding="utf-8"?>
<calcChain xmlns="http://schemas.openxmlformats.org/spreadsheetml/2006/main">
  <c r="H143" i="17" l="1"/>
  <c r="G143" i="17"/>
  <c r="K143" i="17" s="1"/>
  <c r="I162" i="3"/>
  <c r="G236" i="3" l="1"/>
  <c r="I227" i="3"/>
  <c r="I210" i="3"/>
  <c r="I234" i="3"/>
  <c r="I233" i="3"/>
  <c r="I231" i="3"/>
  <c r="I230" i="3"/>
  <c r="I229" i="3"/>
  <c r="I228" i="3"/>
  <c r="I226" i="3"/>
  <c r="I225" i="3"/>
  <c r="I224" i="3"/>
  <c r="I223" i="3"/>
  <c r="I222" i="3"/>
  <c r="I221" i="3"/>
  <c r="I219" i="3"/>
  <c r="I217" i="3"/>
  <c r="I216" i="3"/>
  <c r="I215" i="3"/>
  <c r="I214" i="3"/>
  <c r="I213" i="3"/>
  <c r="I212" i="3"/>
  <c r="I208" i="3"/>
  <c r="I207" i="3"/>
  <c r="I206" i="3"/>
  <c r="I205" i="3"/>
  <c r="I204" i="3"/>
  <c r="I202" i="3"/>
  <c r="I201" i="3"/>
  <c r="I200" i="3"/>
  <c r="I197" i="3"/>
  <c r="I196" i="3"/>
  <c r="I195" i="3"/>
  <c r="I194" i="3"/>
  <c r="I192" i="3"/>
  <c r="I191" i="3"/>
  <c r="I232" i="3"/>
  <c r="I220" i="3"/>
  <c r="I218" i="3"/>
  <c r="I211" i="3"/>
  <c r="I203" i="3"/>
  <c r="I193" i="3"/>
  <c r="I235" i="3"/>
  <c r="I209" i="3"/>
  <c r="I198" i="3"/>
  <c r="I199" i="3"/>
  <c r="I181" i="3"/>
  <c r="I171" i="3"/>
  <c r="I170" i="3"/>
  <c r="I168" i="3"/>
  <c r="I164" i="3"/>
  <c r="I149" i="3"/>
  <c r="I135" i="3"/>
  <c r="I190" i="3"/>
  <c r="I189" i="3"/>
  <c r="I188" i="3"/>
  <c r="I187" i="3"/>
  <c r="I186" i="3"/>
  <c r="I185" i="3"/>
  <c r="I184" i="3"/>
  <c r="I183" i="3"/>
  <c r="I180" i="3"/>
  <c r="I179" i="3"/>
  <c r="I178" i="3"/>
  <c r="I177" i="3"/>
  <c r="I176" i="3"/>
  <c r="I175" i="3"/>
  <c r="I174" i="3"/>
  <c r="I173" i="3"/>
  <c r="I172" i="3"/>
  <c r="I169" i="3"/>
  <c r="I167" i="3"/>
  <c r="I166" i="3"/>
  <c r="I165" i="3"/>
  <c r="I163" i="3"/>
  <c r="I161" i="3"/>
  <c r="I160" i="3"/>
  <c r="I159" i="3"/>
  <c r="I158" i="3"/>
  <c r="I157" i="3"/>
  <c r="I156" i="3"/>
  <c r="I155" i="3"/>
  <c r="I154" i="3"/>
  <c r="I153" i="3"/>
  <c r="I152" i="3"/>
  <c r="I151" i="3"/>
  <c r="I150" i="3"/>
  <c r="I148" i="3"/>
  <c r="I147" i="3"/>
  <c r="I146" i="3"/>
  <c r="I145" i="3"/>
  <c r="I144" i="3"/>
  <c r="I143" i="3"/>
  <c r="I142" i="3"/>
  <c r="I141" i="3"/>
  <c r="I140" i="3"/>
  <c r="I139" i="3"/>
  <c r="I138" i="3"/>
  <c r="I137" i="3"/>
  <c r="I136" i="3"/>
  <c r="I182" i="3"/>
  <c r="I132" i="3"/>
  <c r="I121" i="3"/>
  <c r="I120" i="3"/>
  <c r="I117" i="3"/>
  <c r="I100" i="3"/>
  <c r="I88" i="3"/>
  <c r="I82" i="3"/>
  <c r="I79" i="3"/>
  <c r="I134" i="3"/>
  <c r="I133" i="3"/>
  <c r="I131" i="3"/>
  <c r="I130" i="3"/>
  <c r="I129" i="3"/>
  <c r="I128" i="3"/>
  <c r="I127" i="3"/>
  <c r="I126" i="3"/>
  <c r="I125" i="3"/>
  <c r="I124" i="3"/>
  <c r="I123" i="3"/>
  <c r="I122" i="3"/>
  <c r="I119" i="3"/>
  <c r="I118" i="3"/>
  <c r="I116" i="3"/>
  <c r="I115" i="3"/>
  <c r="I114" i="3"/>
  <c r="I113" i="3"/>
  <c r="I112" i="3"/>
  <c r="I111" i="3"/>
  <c r="I110" i="3"/>
  <c r="I109" i="3"/>
  <c r="I108" i="3"/>
  <c r="I107" i="3"/>
  <c r="I106" i="3"/>
  <c r="I105" i="3"/>
  <c r="I104" i="3"/>
  <c r="I103" i="3"/>
  <c r="I102" i="3"/>
  <c r="I101" i="3"/>
  <c r="I99" i="3"/>
  <c r="I98" i="3"/>
  <c r="I97" i="3"/>
  <c r="I96" i="3"/>
  <c r="I93" i="3"/>
  <c r="I95" i="3"/>
  <c r="I94" i="3"/>
  <c r="I92" i="3"/>
  <c r="I91" i="3"/>
  <c r="I90" i="3"/>
  <c r="I89" i="3"/>
  <c r="I87" i="3"/>
  <c r="I86" i="3"/>
  <c r="I85" i="3"/>
  <c r="I84" i="3"/>
  <c r="I83" i="3"/>
  <c r="I81" i="3"/>
  <c r="I80" i="3"/>
  <c r="I67" i="3"/>
  <c r="I66" i="3"/>
  <c r="I69" i="3"/>
  <c r="I68" i="3"/>
  <c r="I54" i="3"/>
  <c r="I24" i="3"/>
  <c r="I26" i="3"/>
  <c r="I49" i="3"/>
  <c r="I60" i="3"/>
  <c r="I59" i="3"/>
  <c r="I76" i="3"/>
  <c r="I35" i="3"/>
  <c r="I78" i="3"/>
  <c r="I77" i="3"/>
  <c r="I75" i="3"/>
  <c r="I74" i="3"/>
  <c r="I73" i="3"/>
  <c r="I72" i="3"/>
  <c r="I71" i="3"/>
  <c r="I70" i="3"/>
  <c r="I65" i="3"/>
  <c r="I64" i="3"/>
  <c r="I63" i="3"/>
  <c r="I62" i="3"/>
  <c r="I61" i="3"/>
  <c r="I58" i="3"/>
  <c r="I57" i="3"/>
  <c r="I56" i="3"/>
  <c r="I55" i="3"/>
  <c r="I53" i="3"/>
  <c r="I52" i="3"/>
  <c r="I51" i="3"/>
  <c r="I50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4" i="3"/>
  <c r="I33" i="3"/>
  <c r="I32" i="3"/>
  <c r="I31" i="3"/>
  <c r="I30" i="3"/>
  <c r="I29" i="3"/>
  <c r="I28" i="3"/>
  <c r="I27" i="3"/>
  <c r="I25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23" i="3"/>
  <c r="I236" i="3" l="1"/>
  <c r="G118" i="15"/>
  <c r="H118" i="15"/>
  <c r="G118" i="16"/>
  <c r="H118" i="16"/>
  <c r="I117" i="15"/>
  <c r="I116" i="15"/>
  <c r="I115" i="15"/>
  <c r="I114" i="15"/>
  <c r="I113" i="15"/>
  <c r="I112" i="15"/>
  <c r="I111" i="15"/>
  <c r="I110" i="15"/>
  <c r="I109" i="15"/>
  <c r="I108" i="15"/>
  <c r="I107" i="15"/>
  <c r="I106" i="15"/>
  <c r="I105" i="15"/>
  <c r="I104" i="15"/>
  <c r="I103" i="15"/>
  <c r="I102" i="15"/>
  <c r="I101" i="15"/>
  <c r="I100" i="15"/>
  <c r="I99" i="15"/>
  <c r="I98" i="15"/>
  <c r="I97" i="15"/>
  <c r="I96" i="15"/>
  <c r="I95" i="15"/>
  <c r="I94" i="15"/>
  <c r="I93" i="15"/>
  <c r="I92" i="15"/>
  <c r="I91" i="15"/>
  <c r="I90" i="15"/>
  <c r="I89" i="15"/>
  <c r="I88" i="15"/>
  <c r="I87" i="15"/>
  <c r="I86" i="15"/>
  <c r="I85" i="15"/>
  <c r="I84" i="15"/>
  <c r="I83" i="15"/>
  <c r="I82" i="15"/>
  <c r="I81" i="15"/>
  <c r="I80" i="15"/>
  <c r="I79" i="15"/>
  <c r="I78" i="15"/>
  <c r="I77" i="15"/>
  <c r="I76" i="15"/>
  <c r="I75" i="15"/>
  <c r="I74" i="15"/>
  <c r="I73" i="15"/>
  <c r="I72" i="15"/>
  <c r="I71" i="15"/>
  <c r="I70" i="15"/>
  <c r="I69" i="15"/>
  <c r="I68" i="15"/>
  <c r="I67" i="15"/>
  <c r="I66" i="15"/>
  <c r="I65" i="15"/>
  <c r="I64" i="15"/>
  <c r="I63" i="15"/>
  <c r="I62" i="15"/>
  <c r="I61" i="15"/>
  <c r="I60" i="15"/>
  <c r="I59" i="15"/>
  <c r="I58" i="15"/>
  <c r="I57" i="15"/>
  <c r="I56" i="15"/>
  <c r="I55" i="15"/>
  <c r="I54" i="15"/>
  <c r="I53" i="15"/>
  <c r="I52" i="15"/>
  <c r="I51" i="15"/>
  <c r="I50" i="15"/>
  <c r="I49" i="15"/>
  <c r="I48" i="15"/>
  <c r="I47" i="15"/>
  <c r="I46" i="15"/>
  <c r="I45" i="15"/>
  <c r="I44" i="15"/>
  <c r="I43" i="15"/>
  <c r="I42" i="15"/>
  <c r="I41" i="15"/>
  <c r="I40" i="15"/>
  <c r="I39" i="15"/>
  <c r="I38" i="15"/>
  <c r="I37" i="15"/>
  <c r="I36" i="15"/>
  <c r="I35" i="15"/>
  <c r="I34" i="15"/>
  <c r="I33" i="15"/>
  <c r="I32" i="15"/>
  <c r="I31" i="15"/>
  <c r="I30" i="15"/>
  <c r="I29" i="15"/>
  <c r="I28" i="15"/>
  <c r="I27" i="15"/>
  <c r="I26" i="15"/>
  <c r="I25" i="15"/>
  <c r="I24" i="15"/>
  <c r="I23" i="15"/>
  <c r="I22" i="15"/>
  <c r="I21" i="15"/>
  <c r="I20" i="15"/>
  <c r="I19" i="15"/>
  <c r="I18" i="15"/>
  <c r="I17" i="15"/>
  <c r="I16" i="15"/>
  <c r="I15" i="15"/>
  <c r="I14" i="15"/>
  <c r="I13" i="15"/>
  <c r="I12" i="15"/>
  <c r="I11" i="15"/>
  <c r="I10" i="15"/>
  <c r="I9" i="15"/>
  <c r="I118" i="15" s="1"/>
  <c r="I91" i="16"/>
  <c r="I117" i="16"/>
  <c r="I116" i="16"/>
  <c r="I115" i="16"/>
  <c r="I114" i="16"/>
  <c r="I113" i="16"/>
  <c r="I112" i="16"/>
  <c r="I111" i="16"/>
  <c r="I110" i="16"/>
  <c r="I109" i="16"/>
  <c r="I108" i="16"/>
  <c r="I107" i="16"/>
  <c r="I104" i="16"/>
  <c r="I103" i="16"/>
  <c r="I102" i="16"/>
  <c r="I106" i="16"/>
  <c r="I101" i="16"/>
  <c r="I105" i="16"/>
  <c r="I100" i="16"/>
  <c r="I99" i="16"/>
  <c r="I98" i="16"/>
  <c r="I97" i="16"/>
  <c r="I96" i="16"/>
  <c r="I95" i="16"/>
  <c r="I94" i="16"/>
  <c r="I93" i="16"/>
  <c r="I86" i="16"/>
  <c r="I90" i="16"/>
  <c r="I89" i="16"/>
  <c r="I88" i="16"/>
  <c r="I87" i="16"/>
  <c r="I92" i="16"/>
  <c r="I85" i="16"/>
  <c r="I84" i="16"/>
  <c r="I83" i="16"/>
  <c r="I82" i="16"/>
  <c r="I74" i="16"/>
  <c r="I73" i="16"/>
  <c r="I81" i="16"/>
  <c r="I80" i="16"/>
  <c r="I79" i="16"/>
  <c r="I78" i="16"/>
  <c r="I77" i="16"/>
  <c r="I76" i="16"/>
  <c r="I75" i="16"/>
  <c r="I72" i="16"/>
  <c r="I71" i="16"/>
  <c r="I70" i="16"/>
  <c r="I69" i="16"/>
  <c r="I68" i="16"/>
  <c r="I67" i="16"/>
  <c r="I66" i="16"/>
  <c r="I65" i="16"/>
  <c r="I41" i="16"/>
  <c r="I64" i="16"/>
  <c r="I63" i="16"/>
  <c r="I62" i="16"/>
  <c r="I61" i="16"/>
  <c r="I60" i="16"/>
  <c r="I59" i="16"/>
  <c r="I58" i="16"/>
  <c r="I57" i="16"/>
  <c r="I56" i="16"/>
  <c r="I55" i="16"/>
  <c r="I54" i="16"/>
  <c r="I53" i="16"/>
  <c r="I52" i="16"/>
  <c r="I51" i="16"/>
  <c r="I50" i="16"/>
  <c r="I49" i="16"/>
  <c r="I48" i="16"/>
  <c r="I47" i="16"/>
  <c r="I46" i="16"/>
  <c r="I45" i="16"/>
  <c r="I44" i="16"/>
  <c r="I43" i="16"/>
  <c r="I42" i="16"/>
  <c r="I40" i="16"/>
  <c r="I39" i="16"/>
  <c r="I38" i="16"/>
  <c r="I37" i="16"/>
  <c r="I36" i="16"/>
  <c r="I35" i="16"/>
  <c r="I34" i="16"/>
  <c r="I33" i="16"/>
  <c r="I32" i="16"/>
  <c r="I31" i="16"/>
  <c r="I30" i="16"/>
  <c r="I29" i="16"/>
  <c r="I28" i="16"/>
  <c r="I27" i="16"/>
  <c r="I26" i="16"/>
  <c r="I25" i="16"/>
  <c r="I24" i="16"/>
  <c r="I23" i="16"/>
  <c r="I22" i="16"/>
  <c r="I21" i="16"/>
  <c r="I20" i="16"/>
  <c r="I19" i="16"/>
  <c r="I18" i="16"/>
  <c r="I17" i="16"/>
  <c r="I16" i="16"/>
  <c r="I15" i="16"/>
  <c r="I14" i="16"/>
  <c r="I13" i="16"/>
  <c r="I12" i="16"/>
  <c r="I11" i="16"/>
  <c r="I10" i="16"/>
  <c r="I9" i="16"/>
  <c r="M21" i="13"/>
  <c r="U13" i="10"/>
  <c r="U9" i="10"/>
  <c r="U20" i="10"/>
  <c r="U18" i="10"/>
  <c r="U11" i="10"/>
  <c r="J26" i="12"/>
  <c r="D48" i="12"/>
  <c r="H48" i="12"/>
  <c r="J48" i="12"/>
  <c r="L36" i="12"/>
  <c r="D26" i="12"/>
  <c r="E26" i="12"/>
  <c r="F26" i="12"/>
  <c r="G26" i="12"/>
  <c r="H26" i="12"/>
  <c r="L14" i="12"/>
  <c r="L22" i="13"/>
  <c r="K22" i="13"/>
  <c r="J22" i="13"/>
  <c r="I22" i="13"/>
  <c r="H22" i="13"/>
  <c r="G22" i="13"/>
  <c r="F22" i="13"/>
  <c r="E22" i="13"/>
  <c r="D22" i="13"/>
  <c r="C22" i="13"/>
  <c r="M20" i="13"/>
  <c r="M19" i="13"/>
  <c r="L13" i="13"/>
  <c r="K13" i="13"/>
  <c r="J13" i="13"/>
  <c r="I13" i="13"/>
  <c r="H13" i="13"/>
  <c r="G13" i="13"/>
  <c r="F13" i="13"/>
  <c r="E13" i="13"/>
  <c r="D13" i="13"/>
  <c r="C13" i="13"/>
  <c r="M13" i="13" s="1"/>
  <c r="M12" i="13"/>
  <c r="M11" i="13"/>
  <c r="M10" i="13"/>
  <c r="K48" i="12"/>
  <c r="I48" i="12"/>
  <c r="G48" i="12"/>
  <c r="F48" i="12"/>
  <c r="E48" i="12"/>
  <c r="L48" i="12" s="1"/>
  <c r="L47" i="12"/>
  <c r="L46" i="12"/>
  <c r="L45" i="12"/>
  <c r="L44" i="12"/>
  <c r="L43" i="12"/>
  <c r="L42" i="12"/>
  <c r="L41" i="12"/>
  <c r="L40" i="12"/>
  <c r="L39" i="12"/>
  <c r="L38" i="12"/>
  <c r="L37" i="12"/>
  <c r="L35" i="12"/>
  <c r="L34" i="12"/>
  <c r="L33" i="12"/>
  <c r="L32" i="12"/>
  <c r="K26" i="12"/>
  <c r="I26" i="12"/>
  <c r="L25" i="12"/>
  <c r="L24" i="12"/>
  <c r="L23" i="12"/>
  <c r="L22" i="12"/>
  <c r="L21" i="12"/>
  <c r="L20" i="12"/>
  <c r="L19" i="12"/>
  <c r="L18" i="12"/>
  <c r="L17" i="12"/>
  <c r="L16" i="12"/>
  <c r="L15" i="12"/>
  <c r="L13" i="12"/>
  <c r="L12" i="12"/>
  <c r="L11" i="12"/>
  <c r="L10" i="12"/>
  <c r="I118" i="16" l="1"/>
  <c r="M22" i="13"/>
  <c r="L26" i="12"/>
  <c r="M21" i="11"/>
  <c r="M18" i="11"/>
  <c r="J21" i="11"/>
  <c r="J18" i="11"/>
  <c r="I22" i="11"/>
  <c r="L18" i="11"/>
  <c r="N18" i="11" s="1"/>
  <c r="L21" i="11"/>
  <c r="L20" i="11"/>
  <c r="L19" i="11"/>
  <c r="H11" i="11"/>
  <c r="J9" i="11"/>
  <c r="J10" i="11"/>
  <c r="J8" i="11"/>
  <c r="J7" i="11"/>
  <c r="X20" i="10"/>
  <c r="X18" i="10"/>
  <c r="X13" i="10"/>
  <c r="X11" i="10"/>
  <c r="X9" i="10"/>
  <c r="U21" i="10"/>
  <c r="T21" i="10"/>
  <c r="W20" i="10"/>
  <c r="Y20" i="10" s="1"/>
  <c r="W18" i="10"/>
  <c r="W11" i="10"/>
  <c r="W13" i="10"/>
  <c r="W8" i="10"/>
  <c r="W17" i="10"/>
  <c r="W16" i="10"/>
  <c r="W19" i="10"/>
  <c r="W15" i="10"/>
  <c r="W10" i="10"/>
  <c r="W12" i="10"/>
  <c r="W9" i="10"/>
  <c r="W14" i="10"/>
  <c r="W21" i="10" s="1"/>
  <c r="H42" i="10"/>
  <c r="J41" i="10"/>
  <c r="J40" i="10"/>
  <c r="J39" i="10"/>
  <c r="J38" i="10"/>
  <c r="J37" i="10"/>
  <c r="J36" i="10"/>
  <c r="J35" i="10"/>
  <c r="J34" i="10"/>
  <c r="J33" i="10"/>
  <c r="J32" i="10"/>
  <c r="J31" i="10"/>
  <c r="J30" i="10"/>
  <c r="J29" i="10"/>
  <c r="L29" i="10" s="1"/>
  <c r="H21" i="10"/>
  <c r="J20" i="10"/>
  <c r="J19" i="10"/>
  <c r="J18" i="10"/>
  <c r="J17" i="10"/>
  <c r="J16" i="10"/>
  <c r="J15" i="10"/>
  <c r="J14" i="10"/>
  <c r="J13" i="10"/>
  <c r="J12" i="10"/>
  <c r="J11" i="10"/>
  <c r="J10" i="10"/>
  <c r="J9" i="10"/>
  <c r="J8" i="10"/>
  <c r="J21" i="10" s="1"/>
  <c r="R27" i="2"/>
  <c r="S27" i="2"/>
  <c r="T26" i="2"/>
  <c r="T25" i="2"/>
  <c r="T22" i="2"/>
  <c r="T21" i="2"/>
  <c r="T20" i="2"/>
  <c r="T19" i="2"/>
  <c r="T18" i="2"/>
  <c r="T17" i="2"/>
  <c r="T24" i="2"/>
  <c r="T23" i="2"/>
  <c r="T16" i="2"/>
  <c r="T15" i="2"/>
  <c r="T14" i="2"/>
  <c r="T13" i="2"/>
  <c r="T12" i="2"/>
  <c r="T11" i="2"/>
  <c r="T10" i="2"/>
  <c r="G27" i="2"/>
  <c r="X28" i="9"/>
  <c r="X25" i="9"/>
  <c r="U28" i="9"/>
  <c r="U25" i="9"/>
  <c r="U29" i="9" s="1"/>
  <c r="T29" i="9"/>
  <c r="W28" i="9"/>
  <c r="Y28" i="9" s="1"/>
  <c r="W27" i="9"/>
  <c r="W25" i="9"/>
  <c r="Y25" i="9" s="1"/>
  <c r="Y29" i="9" s="1"/>
  <c r="W26" i="9"/>
  <c r="H29" i="9"/>
  <c r="J28" i="9"/>
  <c r="L28" i="9" s="1"/>
  <c r="J27" i="9"/>
  <c r="L27" i="9" s="1"/>
  <c r="J26" i="9"/>
  <c r="J25" i="9"/>
  <c r="H18" i="9"/>
  <c r="J17" i="9"/>
  <c r="J16" i="9"/>
  <c r="J15" i="9"/>
  <c r="J14" i="9"/>
  <c r="J7" i="9"/>
  <c r="X18" i="8"/>
  <c r="X14" i="8"/>
  <c r="X12" i="8"/>
  <c r="X11" i="8"/>
  <c r="U18" i="8"/>
  <c r="U14" i="8"/>
  <c r="U12" i="8"/>
  <c r="U11" i="8"/>
  <c r="U19" i="8" s="1"/>
  <c r="T19" i="8"/>
  <c r="W11" i="8"/>
  <c r="W14" i="8"/>
  <c r="W10" i="8"/>
  <c r="W18" i="8"/>
  <c r="W9" i="8"/>
  <c r="W17" i="8"/>
  <c r="W8" i="8"/>
  <c r="W12" i="8"/>
  <c r="Y12" i="8" s="1"/>
  <c r="W16" i="8"/>
  <c r="W13" i="8"/>
  <c r="W7" i="8"/>
  <c r="W15" i="8"/>
  <c r="H39" i="8"/>
  <c r="J38" i="8"/>
  <c r="L38" i="8" s="1"/>
  <c r="J37" i="8"/>
  <c r="J36" i="8"/>
  <c r="J35" i="8"/>
  <c r="J34" i="8"/>
  <c r="L34" i="8" s="1"/>
  <c r="J33" i="8"/>
  <c r="J32" i="8"/>
  <c r="J31" i="8"/>
  <c r="J30" i="8"/>
  <c r="J29" i="8"/>
  <c r="J28" i="8"/>
  <c r="L29" i="8" s="1"/>
  <c r="J27" i="8"/>
  <c r="H19" i="8"/>
  <c r="I19" i="8"/>
  <c r="J18" i="8"/>
  <c r="J17" i="8"/>
  <c r="J16" i="8"/>
  <c r="J15" i="8"/>
  <c r="J14" i="8"/>
  <c r="J13" i="8"/>
  <c r="J12" i="8"/>
  <c r="J11" i="8"/>
  <c r="J10" i="8"/>
  <c r="J9" i="8"/>
  <c r="J8" i="8"/>
  <c r="J7" i="8"/>
  <c r="X31" i="7"/>
  <c r="X21" i="7"/>
  <c r="X20" i="7"/>
  <c r="X19" i="7"/>
  <c r="X13" i="7"/>
  <c r="U31" i="7"/>
  <c r="U21" i="7"/>
  <c r="U20" i="7"/>
  <c r="U19" i="7"/>
  <c r="U13" i="7"/>
  <c r="U32" i="7" s="1"/>
  <c r="V32" i="7"/>
  <c r="T32" i="7"/>
  <c r="W19" i="7"/>
  <c r="W13" i="7"/>
  <c r="W20" i="7"/>
  <c r="Y20" i="7" s="1"/>
  <c r="W21" i="7"/>
  <c r="Y21" i="7" s="1"/>
  <c r="W12" i="7"/>
  <c r="W31" i="7"/>
  <c r="W30" i="7"/>
  <c r="W11" i="7"/>
  <c r="W29" i="7"/>
  <c r="W18" i="7"/>
  <c r="W28" i="7"/>
  <c r="W27" i="7"/>
  <c r="W10" i="7"/>
  <c r="W17" i="7"/>
  <c r="W26" i="7"/>
  <c r="W9" i="7"/>
  <c r="W16" i="7"/>
  <c r="W15" i="7"/>
  <c r="W25" i="7"/>
  <c r="W8" i="7"/>
  <c r="W14" i="7"/>
  <c r="W24" i="7"/>
  <c r="W7" i="7"/>
  <c r="W23" i="7"/>
  <c r="W22" i="7"/>
  <c r="Y31" i="7" s="1"/>
  <c r="I64" i="7"/>
  <c r="H64" i="7"/>
  <c r="J63" i="7"/>
  <c r="J62" i="7"/>
  <c r="J61" i="7"/>
  <c r="J60" i="7"/>
  <c r="J59" i="7"/>
  <c r="J58" i="7"/>
  <c r="J56" i="7"/>
  <c r="J57" i="7"/>
  <c r="J53" i="7"/>
  <c r="L53" i="7" s="1"/>
  <c r="J55" i="7"/>
  <c r="J54" i="7"/>
  <c r="L54" i="7" s="1"/>
  <c r="J52" i="7"/>
  <c r="J51" i="7"/>
  <c r="J50" i="7"/>
  <c r="J49" i="7"/>
  <c r="J48" i="7"/>
  <c r="J47" i="7"/>
  <c r="J46" i="7"/>
  <c r="J45" i="7"/>
  <c r="J44" i="7"/>
  <c r="J43" i="7"/>
  <c r="J42" i="7"/>
  <c r="J41" i="7"/>
  <c r="J40" i="7"/>
  <c r="J39" i="7"/>
  <c r="L39" i="7" s="1"/>
  <c r="H32" i="7"/>
  <c r="I32" i="7"/>
  <c r="J31" i="7"/>
  <c r="J30" i="7"/>
  <c r="J29" i="7"/>
  <c r="J28" i="7"/>
  <c r="J27" i="7"/>
  <c r="J26" i="7"/>
  <c r="J25" i="7"/>
  <c r="J24" i="7"/>
  <c r="J23" i="7"/>
  <c r="J22" i="7"/>
  <c r="J21" i="7"/>
  <c r="J20" i="7"/>
  <c r="J19" i="7"/>
  <c r="J18" i="7"/>
  <c r="J17" i="7"/>
  <c r="J16" i="7"/>
  <c r="J15" i="7"/>
  <c r="J14" i="7"/>
  <c r="J13" i="7"/>
  <c r="J12" i="7"/>
  <c r="J11" i="7"/>
  <c r="J10" i="7"/>
  <c r="J9" i="7"/>
  <c r="J8" i="7"/>
  <c r="J7" i="7"/>
  <c r="X37" i="6"/>
  <c r="X18" i="6"/>
  <c r="X9" i="6"/>
  <c r="X8" i="6"/>
  <c r="U37" i="6"/>
  <c r="U18" i="6"/>
  <c r="U9" i="6"/>
  <c r="U8" i="6"/>
  <c r="T38" i="6"/>
  <c r="W37" i="6"/>
  <c r="W36" i="6"/>
  <c r="W9" i="6"/>
  <c r="Y9" i="6" s="1"/>
  <c r="W18" i="6"/>
  <c r="W17" i="6"/>
  <c r="W35" i="6"/>
  <c r="W8" i="6"/>
  <c r="W16" i="6"/>
  <c r="W15" i="6"/>
  <c r="W7" i="6"/>
  <c r="W14" i="6"/>
  <c r="W34" i="6"/>
  <c r="W33" i="6"/>
  <c r="W32" i="6"/>
  <c r="W31" i="6"/>
  <c r="W13" i="6"/>
  <c r="W30" i="6"/>
  <c r="W12" i="6"/>
  <c r="W29" i="6"/>
  <c r="W11" i="6"/>
  <c r="W28" i="6"/>
  <c r="W27" i="6"/>
  <c r="W10" i="6"/>
  <c r="W26" i="6"/>
  <c r="W25" i="6"/>
  <c r="W24" i="6"/>
  <c r="W23" i="6"/>
  <c r="W22" i="6"/>
  <c r="W21" i="6"/>
  <c r="W20" i="6"/>
  <c r="W19" i="6"/>
  <c r="H79" i="6"/>
  <c r="J76" i="6"/>
  <c r="J75" i="6"/>
  <c r="J74" i="6"/>
  <c r="J72" i="6"/>
  <c r="J71" i="6"/>
  <c r="J70" i="6"/>
  <c r="J69" i="6"/>
  <c r="J68" i="6"/>
  <c r="J78" i="6"/>
  <c r="L78" i="6" s="1"/>
  <c r="J77" i="6"/>
  <c r="J73" i="6"/>
  <c r="J67" i="6"/>
  <c r="J66" i="6"/>
  <c r="L66" i="6" s="1"/>
  <c r="J65" i="6"/>
  <c r="L65" i="6" s="1"/>
  <c r="J64" i="6"/>
  <c r="J62" i="6"/>
  <c r="J58" i="6"/>
  <c r="L58" i="6" s="1"/>
  <c r="J57" i="6"/>
  <c r="J63" i="6"/>
  <c r="J61" i="6"/>
  <c r="J60" i="6"/>
  <c r="J59" i="6"/>
  <c r="J56" i="6"/>
  <c r="J55" i="6"/>
  <c r="J54" i="6"/>
  <c r="L54" i="6" s="1"/>
  <c r="J53" i="6"/>
  <c r="J52" i="6"/>
  <c r="J51" i="6"/>
  <c r="L51" i="6" s="1"/>
  <c r="J50" i="6"/>
  <c r="L50" i="6" s="1"/>
  <c r="J49" i="6"/>
  <c r="J48" i="6"/>
  <c r="H38" i="6"/>
  <c r="J37" i="6"/>
  <c r="J36" i="6"/>
  <c r="J35" i="6"/>
  <c r="J34" i="6"/>
  <c r="J33" i="6"/>
  <c r="J32" i="6"/>
  <c r="J31" i="6"/>
  <c r="J30" i="6"/>
  <c r="J29" i="6"/>
  <c r="J28" i="6"/>
  <c r="J27" i="6"/>
  <c r="J26" i="6"/>
  <c r="J25" i="6"/>
  <c r="J24" i="6"/>
  <c r="J23" i="6"/>
  <c r="J22" i="6"/>
  <c r="J21" i="6"/>
  <c r="J20" i="6"/>
  <c r="J19" i="6"/>
  <c r="J18" i="6"/>
  <c r="J17" i="6"/>
  <c r="J16" i="6"/>
  <c r="J15" i="6"/>
  <c r="J14" i="6"/>
  <c r="J13" i="6"/>
  <c r="J12" i="6"/>
  <c r="J11" i="6"/>
  <c r="J10" i="6"/>
  <c r="J9" i="6"/>
  <c r="J8" i="6"/>
  <c r="J7" i="6"/>
  <c r="X27" i="5"/>
  <c r="X18" i="5"/>
  <c r="X12" i="5"/>
  <c r="X11" i="5"/>
  <c r="U27" i="5"/>
  <c r="U18" i="5"/>
  <c r="U12" i="5"/>
  <c r="U11" i="5"/>
  <c r="T28" i="5"/>
  <c r="W27" i="5"/>
  <c r="W18" i="5"/>
  <c r="W26" i="5"/>
  <c r="W25" i="5"/>
  <c r="W11" i="5"/>
  <c r="W24" i="5"/>
  <c r="W10" i="5"/>
  <c r="W17" i="5"/>
  <c r="W23" i="5"/>
  <c r="W12" i="5"/>
  <c r="Y12" i="5" s="1"/>
  <c r="W9" i="5"/>
  <c r="W16" i="5"/>
  <c r="W22" i="5"/>
  <c r="W21" i="5"/>
  <c r="W15" i="5"/>
  <c r="W20" i="5"/>
  <c r="W8" i="5"/>
  <c r="W14" i="5"/>
  <c r="W13" i="5"/>
  <c r="W7" i="5"/>
  <c r="W19" i="5"/>
  <c r="W28" i="5" s="1"/>
  <c r="H58" i="5"/>
  <c r="J57" i="5"/>
  <c r="J56" i="5"/>
  <c r="J55" i="5"/>
  <c r="J54" i="5"/>
  <c r="J53" i="5"/>
  <c r="J52" i="5"/>
  <c r="J51" i="5"/>
  <c r="J50" i="5"/>
  <c r="J49" i="5"/>
  <c r="J48" i="5"/>
  <c r="L48" i="5" s="1"/>
  <c r="J47" i="5"/>
  <c r="L47" i="5" s="1"/>
  <c r="J46" i="5"/>
  <c r="J45" i="5"/>
  <c r="J44" i="5"/>
  <c r="L44" i="5" s="1"/>
  <c r="J43" i="5"/>
  <c r="J42" i="5"/>
  <c r="J41" i="5"/>
  <c r="J40" i="5"/>
  <c r="J39" i="5"/>
  <c r="J38" i="5"/>
  <c r="L38" i="5" s="1"/>
  <c r="J37" i="5"/>
  <c r="H28" i="5"/>
  <c r="J27" i="5"/>
  <c r="J26" i="5"/>
  <c r="J25" i="5"/>
  <c r="J24" i="5"/>
  <c r="J23" i="5"/>
  <c r="J22" i="5"/>
  <c r="J21" i="5"/>
  <c r="J20" i="5"/>
  <c r="J19" i="5"/>
  <c r="J18" i="5"/>
  <c r="J17" i="5"/>
  <c r="J16" i="5"/>
  <c r="J15" i="5"/>
  <c r="J14" i="5"/>
  <c r="J13" i="5"/>
  <c r="J12" i="5"/>
  <c r="J11" i="5"/>
  <c r="J10" i="5"/>
  <c r="J9" i="5"/>
  <c r="J8" i="5"/>
  <c r="J7" i="5"/>
  <c r="J28" i="5" s="1"/>
  <c r="X22" i="4"/>
  <c r="X18" i="4"/>
  <c r="X17" i="4"/>
  <c r="X16" i="4"/>
  <c r="X15" i="4"/>
  <c r="U22" i="4"/>
  <c r="U18" i="4"/>
  <c r="U17" i="4"/>
  <c r="U16" i="4"/>
  <c r="U15" i="4"/>
  <c r="T23" i="4"/>
  <c r="W15" i="4"/>
  <c r="W14" i="4"/>
  <c r="W22" i="4"/>
  <c r="W13" i="4"/>
  <c r="W21" i="4"/>
  <c r="W12" i="4"/>
  <c r="W16" i="4"/>
  <c r="Y16" i="4" s="1"/>
  <c r="W20" i="4"/>
  <c r="W19" i="4"/>
  <c r="W18" i="4"/>
  <c r="Y18" i="4" s="1"/>
  <c r="W11" i="4"/>
  <c r="W17" i="4"/>
  <c r="Y17" i="4" s="1"/>
  <c r="W10" i="4"/>
  <c r="W9" i="4"/>
  <c r="W8" i="4"/>
  <c r="H46" i="4"/>
  <c r="J45" i="4"/>
  <c r="L45" i="4" s="1"/>
  <c r="J44" i="4"/>
  <c r="L44" i="4" s="1"/>
  <c r="J43" i="4"/>
  <c r="J42" i="4"/>
  <c r="J41" i="4"/>
  <c r="L42" i="4" s="1"/>
  <c r="J40" i="4"/>
  <c r="J39" i="4"/>
  <c r="J38" i="4"/>
  <c r="J37" i="4"/>
  <c r="J36" i="4"/>
  <c r="J35" i="4"/>
  <c r="J34" i="4"/>
  <c r="J33" i="4"/>
  <c r="L33" i="4" s="1"/>
  <c r="J32" i="4"/>
  <c r="J31" i="4"/>
  <c r="H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G118" i="1"/>
  <c r="U23" i="4" l="1"/>
  <c r="L54" i="5"/>
  <c r="Y18" i="5"/>
  <c r="L57" i="6"/>
  <c r="L70" i="6"/>
  <c r="L56" i="7"/>
  <c r="Y13" i="7"/>
  <c r="J39" i="8"/>
  <c r="Y14" i="8"/>
  <c r="J18" i="9"/>
  <c r="T27" i="2"/>
  <c r="Y15" i="4"/>
  <c r="L43" i="5"/>
  <c r="Y11" i="5"/>
  <c r="Y28" i="5" s="1"/>
  <c r="Y27" i="5"/>
  <c r="L76" i="6"/>
  <c r="L46" i="7"/>
  <c r="Y19" i="7"/>
  <c r="L32" i="8"/>
  <c r="L37" i="8"/>
  <c r="L39" i="8" s="1"/>
  <c r="Y11" i="8"/>
  <c r="L41" i="10"/>
  <c r="J22" i="11"/>
  <c r="L46" i="4"/>
  <c r="J23" i="4"/>
  <c r="L38" i="4"/>
  <c r="L62" i="6"/>
  <c r="L79" i="6" s="1"/>
  <c r="L72" i="6"/>
  <c r="Y18" i="6"/>
  <c r="L63" i="7"/>
  <c r="J19" i="8"/>
  <c r="Y18" i="8"/>
  <c r="L26" i="9"/>
  <c r="W29" i="9"/>
  <c r="N21" i="11"/>
  <c r="W23" i="4"/>
  <c r="Y22" i="4"/>
  <c r="J58" i="5"/>
  <c r="L57" i="5"/>
  <c r="U28" i="5"/>
  <c r="J38" i="6"/>
  <c r="Y8" i="6"/>
  <c r="U38" i="6"/>
  <c r="J32" i="7"/>
  <c r="L44" i="7"/>
  <c r="L64" i="7" s="1"/>
  <c r="L52" i="7"/>
  <c r="L35" i="10"/>
  <c r="L42" i="10" s="1"/>
  <c r="L29" i="9"/>
  <c r="L58" i="5"/>
  <c r="Y32" i="7"/>
  <c r="N22" i="11"/>
  <c r="W38" i="6"/>
  <c r="Y37" i="6"/>
  <c r="Y38" i="6" s="1"/>
  <c r="W19" i="8"/>
  <c r="Y18" i="10"/>
  <c r="J79" i="6"/>
  <c r="J42" i="10"/>
  <c r="Y11" i="10"/>
  <c r="L22" i="11"/>
  <c r="J46" i="4"/>
  <c r="J64" i="7"/>
  <c r="W32" i="7"/>
  <c r="J29" i="9"/>
  <c r="Y9" i="10"/>
  <c r="Y13" i="10"/>
  <c r="J11" i="11"/>
  <c r="I109" i="1"/>
  <c r="M114" i="1"/>
  <c r="M115" i="1" s="1"/>
  <c r="I92" i="1"/>
  <c r="I116" i="1"/>
  <c r="I115" i="1"/>
  <c r="I113" i="1"/>
  <c r="I112" i="1"/>
  <c r="I111" i="1"/>
  <c r="I110" i="1"/>
  <c r="I108" i="1"/>
  <c r="I107" i="1"/>
  <c r="I106" i="1"/>
  <c r="I105" i="1"/>
  <c r="I104" i="1"/>
  <c r="I103" i="1"/>
  <c r="I101" i="1"/>
  <c r="I99" i="1"/>
  <c r="I98" i="1"/>
  <c r="I97" i="1"/>
  <c r="I96" i="1"/>
  <c r="I95" i="1"/>
  <c r="I94" i="1"/>
  <c r="I90" i="1"/>
  <c r="I89" i="1"/>
  <c r="I88" i="1"/>
  <c r="I87" i="1"/>
  <c r="I86" i="1"/>
  <c r="I84" i="1"/>
  <c r="I83" i="1"/>
  <c r="I82" i="1"/>
  <c r="I79" i="1"/>
  <c r="I78" i="1"/>
  <c r="I77" i="1"/>
  <c r="I76" i="1"/>
  <c r="I74" i="1"/>
  <c r="I73" i="1"/>
  <c r="I114" i="1"/>
  <c r="I102" i="1"/>
  <c r="I100" i="1"/>
  <c r="I93" i="1"/>
  <c r="I85" i="1"/>
  <c r="I75" i="1"/>
  <c r="I117" i="1"/>
  <c r="I91" i="1"/>
  <c r="I80" i="1"/>
  <c r="I81" i="1"/>
  <c r="I63" i="1"/>
  <c r="I53" i="1"/>
  <c r="I52" i="1"/>
  <c r="I50" i="1"/>
  <c r="I46" i="1"/>
  <c r="I31" i="1"/>
  <c r="I17" i="1"/>
  <c r="I70" i="1"/>
  <c r="I68" i="1"/>
  <c r="I60" i="1"/>
  <c r="I58" i="1"/>
  <c r="I54" i="1"/>
  <c r="I49" i="1"/>
  <c r="I47" i="1"/>
  <c r="I39" i="1"/>
  <c r="I26" i="1"/>
  <c r="I23" i="1"/>
  <c r="I64" i="1"/>
  <c r="I15" i="1"/>
  <c r="I13" i="1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72" i="1"/>
  <c r="I71" i="1"/>
  <c r="I69" i="1"/>
  <c r="I67" i="1"/>
  <c r="I66" i="1"/>
  <c r="I65" i="1"/>
  <c r="I62" i="1"/>
  <c r="I61" i="1"/>
  <c r="I59" i="1"/>
  <c r="I57" i="1"/>
  <c r="I56" i="1"/>
  <c r="I55" i="1"/>
  <c r="I51" i="1"/>
  <c r="I48" i="1"/>
  <c r="I45" i="1"/>
  <c r="I44" i="1"/>
  <c r="I43" i="1"/>
  <c r="I42" i="1"/>
  <c r="I41" i="1"/>
  <c r="I40" i="1"/>
  <c r="I38" i="1"/>
  <c r="I37" i="1"/>
  <c r="I36" i="1"/>
  <c r="I35" i="1"/>
  <c r="I34" i="1"/>
  <c r="I33" i="1"/>
  <c r="I32" i="1"/>
  <c r="I30" i="1"/>
  <c r="I29" i="1"/>
  <c r="I28" i="1"/>
  <c r="I27" i="1"/>
  <c r="I25" i="1"/>
  <c r="I24" i="1"/>
  <c r="I22" i="1"/>
  <c r="I21" i="1"/>
  <c r="I20" i="1"/>
  <c r="I19" i="1"/>
  <c r="I18" i="1"/>
  <c r="I16" i="1"/>
  <c r="I14" i="1"/>
  <c r="I12" i="1"/>
  <c r="I11" i="1"/>
  <c r="I10" i="1"/>
  <c r="I9" i="1"/>
  <c r="Y23" i="4" l="1"/>
  <c r="Y19" i="8"/>
  <c r="Y21" i="10"/>
</calcChain>
</file>

<file path=xl/sharedStrings.xml><?xml version="1.0" encoding="utf-8"?>
<sst xmlns="http://schemas.openxmlformats.org/spreadsheetml/2006/main" count="4950" uniqueCount="494">
  <si>
    <t>Cantidad</t>
  </si>
  <si>
    <t>Fecha</t>
  </si>
  <si>
    <t>N° Fact</t>
  </si>
  <si>
    <t>N° Remisión</t>
  </si>
  <si>
    <t xml:space="preserve"> Clientes</t>
  </si>
  <si>
    <t>Descripción</t>
  </si>
  <si>
    <t>Litros</t>
  </si>
  <si>
    <t>Precio</t>
  </si>
  <si>
    <t>Importes</t>
  </si>
  <si>
    <t>Servicios</t>
  </si>
  <si>
    <t>San Luis SA</t>
  </si>
  <si>
    <t>Rosa Isabel Canale</t>
  </si>
  <si>
    <t>Beraf SA</t>
  </si>
  <si>
    <t>Nafta Super Sol 95</t>
  </si>
  <si>
    <t>Alcosur SA</t>
  </si>
  <si>
    <t>Nafta Unica 90</t>
  </si>
  <si>
    <t>Nombre del Proveedor</t>
  </si>
  <si>
    <t>001-001-1600</t>
  </si>
  <si>
    <t>TLP S.A.</t>
  </si>
  <si>
    <t>001-001-3484</t>
  </si>
  <si>
    <t>001-001-2802</t>
  </si>
  <si>
    <t>Diesel Tipo I</t>
  </si>
  <si>
    <t>001-001-3486</t>
  </si>
  <si>
    <t>001-001-2804</t>
  </si>
  <si>
    <t>001-001-3491</t>
  </si>
  <si>
    <t>001-001-2809</t>
  </si>
  <si>
    <t>001-001-3499</t>
  </si>
  <si>
    <t>001-001-2817</t>
  </si>
  <si>
    <t>001-001-3509</t>
  </si>
  <si>
    <t>001-001-2827</t>
  </si>
  <si>
    <t>001-001-3511</t>
  </si>
  <si>
    <t>001-001-2829</t>
  </si>
  <si>
    <t>001-001-3512</t>
  </si>
  <si>
    <t>001-001-2830</t>
  </si>
  <si>
    <t>001-001-3517</t>
  </si>
  <si>
    <t>001-001-2835</t>
  </si>
  <si>
    <t>001-001-1607</t>
  </si>
  <si>
    <t>Nafta Super TLP 95</t>
  </si>
  <si>
    <t>Nafta Normal TLP 90</t>
  </si>
  <si>
    <t xml:space="preserve">Nafta Economica TLP 85 </t>
  </si>
  <si>
    <t>Diesel Extra Tipo I TLP</t>
  </si>
  <si>
    <t>001-001-3553</t>
  </si>
  <si>
    <t>001-001-3520</t>
  </si>
  <si>
    <t>Juan Roa Benitez</t>
  </si>
  <si>
    <t>001-001-2838</t>
  </si>
  <si>
    <t>Nafta Eco Sol 85</t>
  </si>
  <si>
    <t>001-001-3521</t>
  </si>
  <si>
    <t>001-001-2839</t>
  </si>
  <si>
    <t>Celso Vargas Medina</t>
  </si>
  <si>
    <t>001-001-3522</t>
  </si>
  <si>
    <t>001-001-2840</t>
  </si>
  <si>
    <t>001-001-3523</t>
  </si>
  <si>
    <t>001-001-2841</t>
  </si>
  <si>
    <t>001-001-3524</t>
  </si>
  <si>
    <t>001-001-2842</t>
  </si>
  <si>
    <t>Vargas Medina SA</t>
  </si>
  <si>
    <t>001-001-3525</t>
  </si>
  <si>
    <t>001-001-2843</t>
  </si>
  <si>
    <t>001-001-3526</t>
  </si>
  <si>
    <t>001-001-2844</t>
  </si>
  <si>
    <t>001-001-3529</t>
  </si>
  <si>
    <t>001-001-2847</t>
  </si>
  <si>
    <t>001-001-3530</t>
  </si>
  <si>
    <t>001-001-2848</t>
  </si>
  <si>
    <t>001-001-3531</t>
  </si>
  <si>
    <t>001-001-2849</t>
  </si>
  <si>
    <t>001-001-3532</t>
  </si>
  <si>
    <t>001-001-2850</t>
  </si>
  <si>
    <t>001-001-3534</t>
  </si>
  <si>
    <t>001-001-2852</t>
  </si>
  <si>
    <t>001-001-3535</t>
  </si>
  <si>
    <t>001-001-2853</t>
  </si>
  <si>
    <t>001-001-3536</t>
  </si>
  <si>
    <t>001-001-2854</t>
  </si>
  <si>
    <t>001-001-3537</t>
  </si>
  <si>
    <t>001-001-2855</t>
  </si>
  <si>
    <t>001-001-3539</t>
  </si>
  <si>
    <t>001-001-2857</t>
  </si>
  <si>
    <t>001-001-3540</t>
  </si>
  <si>
    <t>001-001-2858</t>
  </si>
  <si>
    <t>001-001-3544</t>
  </si>
  <si>
    <t>001-001-2862</t>
  </si>
  <si>
    <t>001-001-3547</t>
  </si>
  <si>
    <t>001-001-2865</t>
  </si>
  <si>
    <t>001-001-3548</t>
  </si>
  <si>
    <t>001-001-2866</t>
  </si>
  <si>
    <t>001-001-3549</t>
  </si>
  <si>
    <t>001-001-2867</t>
  </si>
  <si>
    <t>001-001-3550</t>
  </si>
  <si>
    <t>001-001-2868</t>
  </si>
  <si>
    <t>001-001-3551</t>
  </si>
  <si>
    <t>001-001-2869</t>
  </si>
  <si>
    <t>001-001-3554</t>
  </si>
  <si>
    <t>001-001-2871</t>
  </si>
  <si>
    <t>001-001-3555</t>
  </si>
  <si>
    <t>001-001-2872</t>
  </si>
  <si>
    <t>001-001-3556</t>
  </si>
  <si>
    <t>001-001-2873</t>
  </si>
  <si>
    <t>001-001-3557</t>
  </si>
  <si>
    <t>001-001-2874</t>
  </si>
  <si>
    <t>001-001-3558</t>
  </si>
  <si>
    <t>001-001-2875</t>
  </si>
  <si>
    <t>001-001-1608</t>
  </si>
  <si>
    <t>Diesel Tipo I TLP</t>
  </si>
  <si>
    <t>001-001-3519</t>
  </si>
  <si>
    <t>001-001-2837</t>
  </si>
  <si>
    <t>001-001-3527</t>
  </si>
  <si>
    <t>001-001-2845</t>
  </si>
  <si>
    <t>001-001-3538</t>
  </si>
  <si>
    <t>001-001-2856</t>
  </si>
  <si>
    <t>001-001-3543</t>
  </si>
  <si>
    <t>001-001-2861</t>
  </si>
  <si>
    <t>001-001-3545</t>
  </si>
  <si>
    <t>001-001-2863</t>
  </si>
  <si>
    <t>001-001-3546</t>
  </si>
  <si>
    <t>001-001-2864</t>
  </si>
  <si>
    <t>001-001-3552</t>
  </si>
  <si>
    <t>001-001-2870</t>
  </si>
  <si>
    <t>002-001-15677</t>
  </si>
  <si>
    <t>Petropar</t>
  </si>
  <si>
    <t>Gas Oil</t>
  </si>
  <si>
    <t>001-001-3565</t>
  </si>
  <si>
    <t>001-001-2882</t>
  </si>
  <si>
    <t>Diesel Comun Tipo III</t>
  </si>
  <si>
    <t>001-001-3564</t>
  </si>
  <si>
    <t>,001-0012881</t>
  </si>
  <si>
    <t>002-001-15729</t>
  </si>
  <si>
    <t>001-001-3572</t>
  </si>
  <si>
    <t>001-001-2889</t>
  </si>
  <si>
    <t>001-001-1615</t>
  </si>
  <si>
    <t>PLP S.A.</t>
  </si>
  <si>
    <t>001-001-3596</t>
  </si>
  <si>
    <t>001-001-2912</t>
  </si>
  <si>
    <t>001-001-3560</t>
  </si>
  <si>
    <t>001-001-2877</t>
  </si>
  <si>
    <t>001-001-3567</t>
  </si>
  <si>
    <t>001-001-2884</t>
  </si>
  <si>
    <t>001-001-3574</t>
  </si>
  <si>
    <t>001-001-2891</t>
  </si>
  <si>
    <t>001-001-3579</t>
  </si>
  <si>
    <t>001-001-2896</t>
  </si>
  <si>
    <t>001-001-3581</t>
  </si>
  <si>
    <t>001-001-2898</t>
  </si>
  <si>
    <t>001-001-3590</t>
  </si>
  <si>
    <t>001-001-2907</t>
  </si>
  <si>
    <t>001-001-1616</t>
  </si>
  <si>
    <t>001-001-3559</t>
  </si>
  <si>
    <t>001-001-2876</t>
  </si>
  <si>
    <t>001-001-3561</t>
  </si>
  <si>
    <t>001-001-2878</t>
  </si>
  <si>
    <t>001-001-3562</t>
  </si>
  <si>
    <t>001-001-2879</t>
  </si>
  <si>
    <t>001-001-3563</t>
  </si>
  <si>
    <t>001-001-2880</t>
  </si>
  <si>
    <t>001-001-3566</t>
  </si>
  <si>
    <t>001-001-2883</t>
  </si>
  <si>
    <t>001-001-3568</t>
  </si>
  <si>
    <t>001-001-2885</t>
  </si>
  <si>
    <t>001-001-3569</t>
  </si>
  <si>
    <t>001-001-2886</t>
  </si>
  <si>
    <t>001-001-3570</t>
  </si>
  <si>
    <t>001-001-2887</t>
  </si>
  <si>
    <t>001-001-3571</t>
  </si>
  <si>
    <t>001-001-2888</t>
  </si>
  <si>
    <t>001-001-3575</t>
  </si>
  <si>
    <t>001-001-2892</t>
  </si>
  <si>
    <t>001-001-3576</t>
  </si>
  <si>
    <t>001-001-2893</t>
  </si>
  <si>
    <t>001-001-3578</t>
  </si>
  <si>
    <t>001-001-2895</t>
  </si>
  <si>
    <t>001-001-3580</t>
  </si>
  <si>
    <t>001-001-2897</t>
  </si>
  <si>
    <t>001-001-3582</t>
  </si>
  <si>
    <t>001-001-2899</t>
  </si>
  <si>
    <t>001-001-2900</t>
  </si>
  <si>
    <t>001-001-3583</t>
  </si>
  <si>
    <t>001-001-3584</t>
  </si>
  <si>
    <t>001-001-2901</t>
  </si>
  <si>
    <t>001-001-3585</t>
  </si>
  <si>
    <t>001-001-2902</t>
  </si>
  <si>
    <t>001-001-3588</t>
  </si>
  <si>
    <t>001-001-2905</t>
  </si>
  <si>
    <t>001-001-3589</t>
  </si>
  <si>
    <t>001-001-2906</t>
  </si>
  <si>
    <t>001-001-3591</t>
  </si>
  <si>
    <t>001-001-2908</t>
  </si>
  <si>
    <t xml:space="preserve">Diesel Solium </t>
  </si>
  <si>
    <t xml:space="preserve">Según fact. De compra </t>
  </si>
  <si>
    <t>lts de diesel tipo I</t>
  </si>
  <si>
    <t>Diferencia</t>
  </si>
  <si>
    <t>Según fact. De ventas</t>
  </si>
  <si>
    <t>001-001-15751</t>
  </si>
  <si>
    <t>001-001-3573</t>
  </si>
  <si>
    <t>001-001-2890</t>
  </si>
  <si>
    <t>002-001-15774</t>
  </si>
  <si>
    <t>Nafta econo 85</t>
  </si>
  <si>
    <t>001-001-3587</t>
  </si>
  <si>
    <t>001-001-2904</t>
  </si>
  <si>
    <t>Venc</t>
  </si>
  <si>
    <t>Producto</t>
  </si>
  <si>
    <t>Clase</t>
  </si>
  <si>
    <t>T. Lts</t>
  </si>
  <si>
    <t>Productos</t>
  </si>
  <si>
    <t>T. Productos</t>
  </si>
  <si>
    <t>T. Producto</t>
  </si>
  <si>
    <t>N° Rem.</t>
  </si>
  <si>
    <t xml:space="preserve"> Proveedor</t>
  </si>
  <si>
    <t>Montos</t>
  </si>
  <si>
    <t>Ref.</t>
  </si>
  <si>
    <t>Firmas</t>
  </si>
  <si>
    <t>Unica 90</t>
  </si>
  <si>
    <t>Diesel T.III</t>
  </si>
  <si>
    <t>Eco Sol 85</t>
  </si>
  <si>
    <t>D. Solium</t>
  </si>
  <si>
    <t>Super 95</t>
  </si>
  <si>
    <t>N. Sol Normal</t>
  </si>
  <si>
    <t>Diesel T. I</t>
  </si>
  <si>
    <t>Diesel Especial  T. II</t>
  </si>
  <si>
    <t>Total</t>
  </si>
  <si>
    <t>Celso Vargas</t>
  </si>
  <si>
    <t>Beraf S.A.</t>
  </si>
  <si>
    <t>San Luis</t>
  </si>
  <si>
    <t>Alcosur</t>
  </si>
  <si>
    <t>Vargas Medina S.A.</t>
  </si>
  <si>
    <t>Silvino Ortiz</t>
  </si>
  <si>
    <t>Zunilda Concepción Vargas</t>
  </si>
  <si>
    <t>Carlos Perez</t>
  </si>
  <si>
    <t>Rene Espinola</t>
  </si>
  <si>
    <t>Victorio Valdez C.</t>
  </si>
  <si>
    <t>Eirh Sirio</t>
  </si>
  <si>
    <t>Tomas Perez</t>
  </si>
  <si>
    <t>Soledad Vadora</t>
  </si>
  <si>
    <t>Rossana Elizabeth Fenandez</t>
  </si>
  <si>
    <t>Totales</t>
  </si>
  <si>
    <t>Nafta economica</t>
  </si>
  <si>
    <t>Diesel Tipo III</t>
  </si>
  <si>
    <t>Nafta Comun</t>
  </si>
  <si>
    <t>Nafta Especial</t>
  </si>
  <si>
    <t>Diesel Tipo I Extra</t>
  </si>
  <si>
    <t>D. T. II ESPECIAL</t>
  </si>
  <si>
    <t>Monte Alegre</t>
  </si>
  <si>
    <t>TLP</t>
  </si>
  <si>
    <t>Deposito Nº</t>
  </si>
  <si>
    <t>Monto</t>
  </si>
  <si>
    <t>Banco</t>
  </si>
  <si>
    <t>Cheque</t>
  </si>
  <si>
    <t>MES: ABRIL 2016</t>
  </si>
  <si>
    <t>Ordenado por factura</t>
  </si>
  <si>
    <t>001-001-3487</t>
  </si>
  <si>
    <t>001-001-3488</t>
  </si>
  <si>
    <t>001-001-3489</t>
  </si>
  <si>
    <t>001-001-3492</t>
  </si>
  <si>
    <t>001-001-3493</t>
  </si>
  <si>
    <t>001-001-3494</t>
  </si>
  <si>
    <t>001-001-3495</t>
  </si>
  <si>
    <t>001-001-3496</t>
  </si>
  <si>
    <t>001-001-3497</t>
  </si>
  <si>
    <t>001-001-3498</t>
  </si>
  <si>
    <t>001-001-3500</t>
  </si>
  <si>
    <t>001-001-3501</t>
  </si>
  <si>
    <t>001-001-3502</t>
  </si>
  <si>
    <t>001-001-3503</t>
  </si>
  <si>
    <t>001-001-3504</t>
  </si>
  <si>
    <t>001-001-3505</t>
  </si>
  <si>
    <t>001-001-3506</t>
  </si>
  <si>
    <t>001-001-3507</t>
  </si>
  <si>
    <t>001-001-3508</t>
  </si>
  <si>
    <t>001-001-3510</t>
  </si>
  <si>
    <t>001-001-3528</t>
  </si>
  <si>
    <t>001-001-3533</t>
  </si>
  <si>
    <t>001-001-3541</t>
  </si>
  <si>
    <t>001-001-3542</t>
  </si>
  <si>
    <t>001-001-3577</t>
  </si>
  <si>
    <t>001-001-3586</t>
  </si>
  <si>
    <t>001-001-3592</t>
  </si>
  <si>
    <t>001-001-3593</t>
  </si>
  <si>
    <t>001-001-3594</t>
  </si>
  <si>
    <t>001-001-3595</t>
  </si>
  <si>
    <t>001-001-3485</t>
  </si>
  <si>
    <t>Registro de Ventas Abril 2016</t>
  </si>
  <si>
    <t>Ordenado por fecha</t>
  </si>
  <si>
    <t>Cheque Nº</t>
  </si>
  <si>
    <t>Beneficiarios</t>
  </si>
  <si>
    <t>Concepto</t>
  </si>
  <si>
    <t>Factura Nº</t>
  </si>
  <si>
    <t>Saldo del mes anterior</t>
  </si>
  <si>
    <t>001-001-3449</t>
  </si>
  <si>
    <t>001-001-2766</t>
  </si>
  <si>
    <t>Nafta eco sol 85</t>
  </si>
  <si>
    <t>001-001-3437</t>
  </si>
  <si>
    <t>001-001-2754</t>
  </si>
  <si>
    <t>001-001-3438</t>
  </si>
  <si>
    <t>001-001-2755</t>
  </si>
  <si>
    <t>001-001-3439</t>
  </si>
  <si>
    <t>001-001-2756</t>
  </si>
  <si>
    <t>001-001-3440</t>
  </si>
  <si>
    <t>001-001-2757</t>
  </si>
  <si>
    <t>001-001-3441</t>
  </si>
  <si>
    <t>001-001-2758</t>
  </si>
  <si>
    <t>Nafta unica 90</t>
  </si>
  <si>
    <t>001-001-3442</t>
  </si>
  <si>
    <t>001-001-2759</t>
  </si>
  <si>
    <t>001-001-3443</t>
  </si>
  <si>
    <t>001-001-2760</t>
  </si>
  <si>
    <t>001-001-3444</t>
  </si>
  <si>
    <t>001-001-2761</t>
  </si>
  <si>
    <t>001-001-3445</t>
  </si>
  <si>
    <t>001-001-2762</t>
  </si>
  <si>
    <t>001-001-3446</t>
  </si>
  <si>
    <t>001-001-2763</t>
  </si>
  <si>
    <t>001-001-3448</t>
  </si>
  <si>
    <t>001-001-2765</t>
  </si>
  <si>
    <t>001-001-3451</t>
  </si>
  <si>
    <t>001-001-2768</t>
  </si>
  <si>
    <t>001-001-3453</t>
  </si>
  <si>
    <t>001-001-2770</t>
  </si>
  <si>
    <t>001-001-3454</t>
  </si>
  <si>
    <t>001-001-2771</t>
  </si>
  <si>
    <t>001-001-3455</t>
  </si>
  <si>
    <t>001-001-2772</t>
  </si>
  <si>
    <t>001-001-3456</t>
  </si>
  <si>
    <t>001-001-2773</t>
  </si>
  <si>
    <t>Nafta super Sol 85</t>
  </si>
  <si>
    <t>001-001-3457</t>
  </si>
  <si>
    <t>001-001-2774</t>
  </si>
  <si>
    <t>001-001-3459</t>
  </si>
  <si>
    <t>001-001-2776</t>
  </si>
  <si>
    <t>001-001-3460</t>
  </si>
  <si>
    <t>001-001-2777</t>
  </si>
  <si>
    <t>001-001-3461</t>
  </si>
  <si>
    <t>001-001-2778</t>
  </si>
  <si>
    <t>001-001-3462</t>
  </si>
  <si>
    <t>001-001-2779</t>
  </si>
  <si>
    <t>001-001-3463</t>
  </si>
  <si>
    <t>001-001-2780</t>
  </si>
  <si>
    <t>001-001-3464</t>
  </si>
  <si>
    <t>001-001-2781</t>
  </si>
  <si>
    <t>001-001-3465</t>
  </si>
  <si>
    <t>001-001-2782</t>
  </si>
  <si>
    <t>001-001-3467</t>
  </si>
  <si>
    <t>001-001-2784</t>
  </si>
  <si>
    <t>001-001-3468</t>
  </si>
  <si>
    <t>001-001-2786</t>
  </si>
  <si>
    <t>001-001-3470</t>
  </si>
  <si>
    <t>001-001-2788</t>
  </si>
  <si>
    <t>001-001-3471</t>
  </si>
  <si>
    <t>001-001-2789</t>
  </si>
  <si>
    <t>001-001-3474</t>
  </si>
  <si>
    <t>001-001-2792</t>
  </si>
  <si>
    <t>001-001-3475</t>
  </si>
  <si>
    <t>001-001-2793</t>
  </si>
  <si>
    <t>001-001-3476</t>
  </si>
  <si>
    <t>001-001-2794</t>
  </si>
  <si>
    <t>001-001-3479</t>
  </si>
  <si>
    <t>001-001-2797</t>
  </si>
  <si>
    <t>001-001-3480</t>
  </si>
  <si>
    <t>001-001-2798</t>
  </si>
  <si>
    <t>001-001-3481</t>
  </si>
  <si>
    <t>001-001-2799</t>
  </si>
  <si>
    <t>001-001-3483</t>
  </si>
  <si>
    <t>001-001-2801</t>
  </si>
  <si>
    <t>001-001-3458</t>
  </si>
  <si>
    <t>001-001-2775</t>
  </si>
  <si>
    <t>001-001-3482</t>
  </si>
  <si>
    <t>001-001-2800</t>
  </si>
  <si>
    <t>001-001-3472</t>
  </si>
  <si>
    <t>001-001-2790</t>
  </si>
  <si>
    <t>001-001-3473</t>
  </si>
  <si>
    <t>001-001-2791</t>
  </si>
  <si>
    <t>001-001-3466</t>
  </si>
  <si>
    <t>001-001-2783</t>
  </si>
  <si>
    <t>001-001-3452</t>
  </si>
  <si>
    <t>001-001-2769</t>
  </si>
  <si>
    <t>001-001-3450</t>
  </si>
  <si>
    <t>001-001-2767</t>
  </si>
  <si>
    <t>001-001-3469</t>
  </si>
  <si>
    <t>001-001-2787</t>
  </si>
  <si>
    <t>001-001-3478</t>
  </si>
  <si>
    <t>001-001-2796</t>
  </si>
  <si>
    <t>001-001-3477</t>
  </si>
  <si>
    <t>001-001-2795</t>
  </si>
  <si>
    <t>001-001-2803</t>
  </si>
  <si>
    <t>001-001-2805</t>
  </si>
  <si>
    <t>001-001-2808</t>
  </si>
  <si>
    <t>001-001-2807</t>
  </si>
  <si>
    <t>001-001-3490</t>
  </si>
  <si>
    <t>001-001-2810</t>
  </si>
  <si>
    <t>001-001-2811</t>
  </si>
  <si>
    <t>001-001-2812</t>
  </si>
  <si>
    <t>001-001-2814</t>
  </si>
  <si>
    <t>001-001-2813</t>
  </si>
  <si>
    <t>001-001-2815</t>
  </si>
  <si>
    <t>001-001-2816</t>
  </si>
  <si>
    <t>001-001-2818</t>
  </si>
  <si>
    <t>001-001-2819</t>
  </si>
  <si>
    <t>001-001-2820</t>
  </si>
  <si>
    <t>001-001-2821</t>
  </si>
  <si>
    <t>001-001-2822</t>
  </si>
  <si>
    <t>001-001-2823</t>
  </si>
  <si>
    <t>001-001-2824</t>
  </si>
  <si>
    <t>001-001-2825</t>
  </si>
  <si>
    <t>001-001-2826</t>
  </si>
  <si>
    <t>001-001-2828</t>
  </si>
  <si>
    <t>001-001-3513</t>
  </si>
  <si>
    <t>001-001-2831</t>
  </si>
  <si>
    <t>001-001-3514</t>
  </si>
  <si>
    <t>001-001-2832</t>
  </si>
  <si>
    <t>001-001-3515</t>
  </si>
  <si>
    <t>001-001-2833</t>
  </si>
  <si>
    <t>001-001-3516</t>
  </si>
  <si>
    <t>001-001-2834</t>
  </si>
  <si>
    <t>001-001-3518</t>
  </si>
  <si>
    <t>001-001-2836</t>
  </si>
  <si>
    <t>001-001-2851</t>
  </si>
  <si>
    <t>CONTINENTAL</t>
  </si>
  <si>
    <t>BBVA</t>
  </si>
  <si>
    <t>FAMILIAR</t>
  </si>
  <si>
    <t>ATLAS</t>
  </si>
  <si>
    <t>BNA</t>
  </si>
  <si>
    <t>N.C</t>
  </si>
  <si>
    <t>AMAMBAY</t>
  </si>
  <si>
    <t>N.C Nº 305</t>
  </si>
  <si>
    <t>N.C Nº 304</t>
  </si>
  <si>
    <t>N.C.Nº 306</t>
  </si>
  <si>
    <t>N.C Nº 309</t>
  </si>
  <si>
    <t>N.C Nº 308</t>
  </si>
  <si>
    <t>N.C Nº 314</t>
  </si>
  <si>
    <t>N.C Nº 316</t>
  </si>
  <si>
    <t>Continental</t>
  </si>
  <si>
    <t>SALDO</t>
  </si>
  <si>
    <t>Atlas</t>
  </si>
  <si>
    <t>Familiar</t>
  </si>
  <si>
    <t>B N A</t>
  </si>
  <si>
    <t>Argentina</t>
  </si>
  <si>
    <t>Itau</t>
  </si>
  <si>
    <t>cheque deviado</t>
  </si>
  <si>
    <t>Caja chica</t>
  </si>
  <si>
    <t>TLP Combu</t>
  </si>
  <si>
    <t>008-02</t>
  </si>
  <si>
    <t>Benita leon</t>
  </si>
  <si>
    <t>Electro cal</t>
  </si>
  <si>
    <t>PAGO SUELDO</t>
  </si>
  <si>
    <t>Eligio Acosta</t>
  </si>
  <si>
    <t>Marta Bareiro alquiler</t>
  </si>
  <si>
    <t>1867-69</t>
  </si>
  <si>
    <t>Alsur SA pago cuota</t>
  </si>
  <si>
    <t>009-11</t>
  </si>
  <si>
    <t>Nelson cajachica</t>
  </si>
  <si>
    <t>Compo Verde</t>
  </si>
  <si>
    <t>Monidal SRL</t>
  </si>
  <si>
    <t>Celso Vrgas fletes</t>
  </si>
  <si>
    <t>Liviere B. pago fac.</t>
  </si>
  <si>
    <t>Soliciones empresariales</t>
  </si>
  <si>
    <t>telecel tigo</t>
  </si>
  <si>
    <t>77824-21</t>
  </si>
  <si>
    <t>essap</t>
  </si>
  <si>
    <t>Alcosur SA Combu.</t>
  </si>
  <si>
    <t>1528-29</t>
  </si>
  <si>
    <t>Vargas Medina caja</t>
  </si>
  <si>
    <t>Zunilda V. pag. Fac. fletes</t>
  </si>
  <si>
    <t>745-749</t>
  </si>
  <si>
    <t>Zunilda V. Boni.</t>
  </si>
  <si>
    <t>Humberto Vargas comision marzo</t>
  </si>
  <si>
    <t xml:space="preserve">Petrpopar </t>
  </si>
  <si>
    <t>14413-14687</t>
  </si>
  <si>
    <t>IPS</t>
  </si>
  <si>
    <t>Teresa Decoracione</t>
  </si>
  <si>
    <t>provision de chequera</t>
  </si>
  <si>
    <t>I.N.T.N</t>
  </si>
  <si>
    <t>5694-95</t>
  </si>
  <si>
    <t>H.V.C</t>
  </si>
  <si>
    <t>COMPRA DOLARES</t>
  </si>
  <si>
    <t>Rodrigos VACACIONES</t>
  </si>
  <si>
    <t>1547-54</t>
  </si>
  <si>
    <t>Gladys V.</t>
  </si>
  <si>
    <t>COPACO</t>
  </si>
  <si>
    <t>SET</t>
  </si>
  <si>
    <t>ABC</t>
  </si>
  <si>
    <t>Nelson</t>
  </si>
  <si>
    <t>Rodrigos SUELDO</t>
  </si>
  <si>
    <t xml:space="preserve">Marta Bareiro </t>
  </si>
  <si>
    <t>debito por gira</t>
  </si>
  <si>
    <t>impuesto x sobg</t>
  </si>
  <si>
    <t>DEPOSITOS</t>
  </si>
  <si>
    <t>CHEQUES</t>
  </si>
  <si>
    <t>DEPOSITO</t>
  </si>
  <si>
    <t>BOLETA NO ENCONTRADO</t>
  </si>
  <si>
    <t>SIPAP</t>
  </si>
  <si>
    <t>VER</t>
  </si>
  <si>
    <t>El monto del deposito no coincide con el monto de facturas</t>
  </si>
  <si>
    <t>ver</t>
  </si>
  <si>
    <t>cheque rechazado</t>
  </si>
  <si>
    <t>municipalidad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</si>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</sst>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\ _€_-;\-* #,##0.00\ _€_-;_-* &quot;-&quot;??\ _€_-;_-@_-"/>
    <numFmt numFmtId="164" formatCode="_(* #,##0_);_(* \(#,##0\);_(* &quot;-&quot;??_);_(@_)"/>
    <numFmt numFmtId="165" formatCode="_-* #,##0\ _€_-;\-* #,##0\ _€_-;_-* &quot;-&quot;??\ _€_-;_-@_-"/>
    <numFmt numFmtId="166" formatCode="_-* #,##0\ _$_-;\-* #,##0\ _$_-;_-* &quot;-&quot;??\ _$_-;_-@_-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7"/>
      <color theme="1"/>
      <name val="Calibri"/>
      <family val="2"/>
      <scheme val="minor"/>
    </font>
    <font>
      <sz val="7"/>
      <name val="Calibri"/>
      <family val="2"/>
      <scheme val="minor"/>
    </font>
    <font>
      <sz val="8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  <font>
      <b/>
      <sz val="16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5">
    <xf numFmtId="0" fontId="0" fillId="0" borderId="0" xfId="0"/>
    <xf numFmtId="0" fontId="2" fillId="0" borderId="1" xfId="0" applyFont="1" applyBorder="1"/>
    <xf numFmtId="14" fontId="2" fillId="0" borderId="1" xfId="0" applyNumberFormat="1" applyFont="1" applyBorder="1"/>
    <xf numFmtId="0" fontId="3" fillId="0" borderId="1" xfId="0" applyFont="1" applyBorder="1"/>
    <xf numFmtId="0" fontId="4" fillId="0" borderId="1" xfId="0" applyFont="1" applyBorder="1"/>
    <xf numFmtId="164" fontId="2" fillId="0" borderId="1" xfId="1" applyNumberFormat="1" applyFont="1" applyBorder="1"/>
    <xf numFmtId="14" fontId="3" fillId="0" borderId="1" xfId="0" applyNumberFormat="1" applyFont="1" applyBorder="1"/>
    <xf numFmtId="0" fontId="5" fillId="0" borderId="1" xfId="0" applyFont="1" applyBorder="1"/>
    <xf numFmtId="164" fontId="3" fillId="0" borderId="1" xfId="1" applyNumberFormat="1" applyFont="1" applyBorder="1"/>
    <xf numFmtId="164" fontId="6" fillId="0" borderId="1" xfId="1" applyNumberFormat="1" applyFont="1" applyBorder="1"/>
    <xf numFmtId="0" fontId="3" fillId="0" borderId="1" xfId="0" applyFont="1" applyFill="1" applyBorder="1"/>
    <xf numFmtId="164" fontId="3" fillId="0" borderId="1" xfId="1" applyNumberFormat="1" applyFont="1" applyFill="1" applyBorder="1"/>
    <xf numFmtId="0" fontId="0" fillId="0" borderId="1" xfId="0" applyBorder="1"/>
    <xf numFmtId="164" fontId="0" fillId="0" borderId="0" xfId="0" applyNumberFormat="1"/>
    <xf numFmtId="0" fontId="5" fillId="0" borderId="1" xfId="0" applyFont="1" applyFill="1" applyBorder="1"/>
    <xf numFmtId="0" fontId="2" fillId="0" borderId="1" xfId="0" applyFont="1" applyFill="1" applyBorder="1"/>
    <xf numFmtId="164" fontId="2" fillId="0" borderId="1" xfId="1" applyNumberFormat="1" applyFont="1" applyFill="1" applyBorder="1"/>
    <xf numFmtId="1" fontId="2" fillId="0" borderId="1" xfId="0" applyNumberFormat="1" applyFont="1" applyBorder="1"/>
    <xf numFmtId="14" fontId="0" fillId="0" borderId="1" xfId="0" applyNumberFormat="1" applyBorder="1"/>
    <xf numFmtId="14" fontId="7" fillId="0" borderId="1" xfId="0" applyNumberFormat="1" applyFont="1" applyBorder="1"/>
    <xf numFmtId="0" fontId="7" fillId="0" borderId="1" xfId="0" applyFont="1" applyBorder="1"/>
    <xf numFmtId="165" fontId="0" fillId="0" borderId="0" xfId="0" applyNumberFormat="1"/>
    <xf numFmtId="0" fontId="0" fillId="0" borderId="2" xfId="0" applyBorder="1"/>
    <xf numFmtId="0" fontId="0" fillId="0" borderId="3" xfId="0" applyBorder="1"/>
    <xf numFmtId="165" fontId="0" fillId="0" borderId="3" xfId="1" applyNumberFormat="1" applyFont="1" applyBorder="1"/>
    <xf numFmtId="0" fontId="0" fillId="0" borderId="4" xfId="0" applyBorder="1"/>
    <xf numFmtId="165" fontId="0" fillId="0" borderId="5" xfId="0" applyNumberFormat="1" applyBorder="1"/>
    <xf numFmtId="165" fontId="0" fillId="0" borderId="0" xfId="0" applyNumberFormat="1" applyBorder="1"/>
    <xf numFmtId="165" fontId="0" fillId="0" borderId="6" xfId="0" applyNumberFormat="1" applyBorder="1"/>
    <xf numFmtId="0" fontId="0" fillId="0" borderId="7" xfId="0" applyBorder="1"/>
    <xf numFmtId="0" fontId="0" fillId="0" borderId="8" xfId="0" applyBorder="1"/>
    <xf numFmtId="165" fontId="0" fillId="0" borderId="8" xfId="0" applyNumberFormat="1" applyBorder="1"/>
    <xf numFmtId="0" fontId="0" fillId="0" borderId="9" xfId="0" applyBorder="1"/>
    <xf numFmtId="0" fontId="7" fillId="0" borderId="1" xfId="0" applyFont="1" applyFill="1" applyBorder="1"/>
    <xf numFmtId="165" fontId="3" fillId="0" borderId="1" xfId="1" applyNumberFormat="1" applyFont="1" applyBorder="1"/>
    <xf numFmtId="165" fontId="3" fillId="0" borderId="1" xfId="1" applyNumberFormat="1" applyFont="1" applyFill="1" applyBorder="1"/>
    <xf numFmtId="165" fontId="3" fillId="0" borderId="1" xfId="1" applyNumberFormat="1" applyFont="1" applyBorder="1" applyAlignment="1">
      <alignment horizontal="left" indent="1"/>
    </xf>
    <xf numFmtId="165" fontId="8" fillId="0" borderId="1" xfId="1" applyNumberFormat="1" applyFont="1" applyBorder="1"/>
    <xf numFmtId="165" fontId="9" fillId="0" borderId="1" xfId="1" applyNumberFormat="1" applyFont="1" applyBorder="1"/>
    <xf numFmtId="165" fontId="9" fillId="0" borderId="1" xfId="1" applyNumberFormat="1" applyFont="1" applyFill="1" applyBorder="1"/>
    <xf numFmtId="164" fontId="2" fillId="0" borderId="1" xfId="0" applyNumberFormat="1" applyFont="1" applyBorder="1"/>
    <xf numFmtId="0" fontId="2" fillId="0" borderId="0" xfId="0" applyFont="1"/>
    <xf numFmtId="0" fontId="3" fillId="0" borderId="10" xfId="0" applyFont="1" applyBorder="1"/>
    <xf numFmtId="0" fontId="2" fillId="0" borderId="10" xfId="0" applyFont="1" applyBorder="1"/>
    <xf numFmtId="165" fontId="2" fillId="0" borderId="1" xfId="0" applyNumberFormat="1" applyFont="1" applyBorder="1"/>
    <xf numFmtId="0" fontId="3" fillId="0" borderId="10" xfId="0" applyFont="1" applyFill="1" applyBorder="1"/>
    <xf numFmtId="0" fontId="2" fillId="0" borderId="10" xfId="0" applyFont="1" applyFill="1" applyBorder="1"/>
    <xf numFmtId="0" fontId="2" fillId="0" borderId="1" xfId="0" applyFont="1" applyBorder="1" applyAlignment="1">
      <alignment horizontal="center"/>
    </xf>
    <xf numFmtId="0" fontId="2" fillId="0" borderId="0" xfId="0" applyFont="1" applyBorder="1"/>
    <xf numFmtId="165" fontId="2" fillId="0" borderId="1" xfId="0" applyNumberFormat="1" applyFont="1" applyFill="1" applyBorder="1"/>
    <xf numFmtId="14" fontId="3" fillId="0" borderId="0" xfId="0" applyNumberFormat="1" applyFont="1" applyBorder="1"/>
    <xf numFmtId="0" fontId="3" fillId="0" borderId="0" xfId="0" applyFont="1" applyBorder="1"/>
    <xf numFmtId="0" fontId="5" fillId="0" borderId="0" xfId="0" applyFont="1" applyBorder="1"/>
    <xf numFmtId="165" fontId="3" fillId="0" borderId="0" xfId="1" applyNumberFormat="1" applyFont="1" applyBorder="1"/>
    <xf numFmtId="0" fontId="2" fillId="0" borderId="15" xfId="0" applyFont="1" applyBorder="1"/>
    <xf numFmtId="164" fontId="2" fillId="0" borderId="1" xfId="1" applyNumberFormat="1" applyFont="1" applyBorder="1" applyAlignment="1">
      <alignment horizontal="center"/>
    </xf>
    <xf numFmtId="164" fontId="2" fillId="0" borderId="0" xfId="1" applyNumberFormat="1" applyFont="1"/>
    <xf numFmtId="166" fontId="2" fillId="0" borderId="1" xfId="1" applyNumberFormat="1" applyFont="1" applyBorder="1"/>
    <xf numFmtId="0" fontId="7" fillId="0" borderId="10" xfId="0" applyFont="1" applyFill="1" applyBorder="1"/>
    <xf numFmtId="0" fontId="7" fillId="0" borderId="10" xfId="0" applyFont="1" applyBorder="1"/>
    <xf numFmtId="165" fontId="0" fillId="0" borderId="0" xfId="1" applyNumberFormat="1" applyFont="1"/>
    <xf numFmtId="17" fontId="0" fillId="0" borderId="0" xfId="0" applyNumberFormat="1"/>
    <xf numFmtId="0" fontId="12" fillId="0" borderId="0" xfId="0" applyFont="1"/>
    <xf numFmtId="0" fontId="0" fillId="0" borderId="0" xfId="0" applyBorder="1"/>
    <xf numFmtId="14" fontId="0" fillId="0" borderId="0" xfId="0" applyNumberFormat="1" applyBorder="1"/>
    <xf numFmtId="164" fontId="0" fillId="0" borderId="0" xfId="0" applyNumberFormat="1" applyBorder="1"/>
    <xf numFmtId="0" fontId="0" fillId="0" borderId="0" xfId="0" applyFont="1" applyBorder="1"/>
    <xf numFmtId="0" fontId="15" fillId="0" borderId="0" xfId="0" applyFont="1" applyBorder="1" applyAlignment="1">
      <alignment horizontal="center"/>
    </xf>
    <xf numFmtId="3" fontId="15" fillId="0" borderId="0" xfId="0" applyNumberFormat="1" applyFont="1" applyBorder="1" applyAlignment="1">
      <alignment horizontal="center"/>
    </xf>
    <xf numFmtId="14" fontId="0" fillId="0" borderId="0" xfId="0" applyNumberFormat="1" applyFont="1" applyBorder="1"/>
    <xf numFmtId="0" fontId="8" fillId="0" borderId="0" xfId="0" applyFont="1" applyBorder="1"/>
    <xf numFmtId="14" fontId="8" fillId="0" borderId="0" xfId="0" applyNumberFormat="1" applyFont="1" applyBorder="1"/>
    <xf numFmtId="0" fontId="8" fillId="0" borderId="0" xfId="0" applyFont="1" applyFill="1" applyBorder="1"/>
    <xf numFmtId="0" fontId="0" fillId="0" borderId="0" xfId="0" applyFont="1" applyFill="1" applyBorder="1"/>
    <xf numFmtId="0" fontId="14" fillId="0" borderId="0" xfId="0" applyFont="1" applyBorder="1"/>
    <xf numFmtId="0" fontId="14" fillId="0" borderId="0" xfId="0" applyFont="1" applyBorder="1" applyAlignment="1">
      <alignment horizontal="center"/>
    </xf>
    <xf numFmtId="164" fontId="0" fillId="0" borderId="0" xfId="1" applyNumberFormat="1" applyFont="1" applyBorder="1"/>
    <xf numFmtId="0" fontId="0" fillId="2" borderId="0" xfId="0" applyFont="1" applyFill="1" applyBorder="1"/>
    <xf numFmtId="14" fontId="0" fillId="2" borderId="0" xfId="0" applyNumberFormat="1" applyFont="1" applyFill="1" applyBorder="1"/>
    <xf numFmtId="14" fontId="8" fillId="0" borderId="0" xfId="0" applyNumberFormat="1" applyFont="1" applyFill="1" applyBorder="1"/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64" fontId="8" fillId="0" borderId="0" xfId="1" applyNumberFormat="1" applyFont="1" applyBorder="1" applyAlignment="1">
      <alignment horizontal="center"/>
    </xf>
    <xf numFmtId="3" fontId="0" fillId="0" borderId="0" xfId="0" applyNumberFormat="1" applyBorder="1"/>
    <xf numFmtId="0" fontId="0" fillId="0" borderId="0" xfId="0" applyFill="1" applyBorder="1"/>
    <xf numFmtId="164" fontId="0" fillId="0" borderId="0" xfId="1" applyNumberFormat="1" applyFont="1" applyFill="1" applyBorder="1"/>
    <xf numFmtId="164" fontId="0" fillId="0" borderId="0" xfId="1" applyNumberFormat="1" applyFont="1" applyFill="1" applyBorder="1" applyAlignment="1">
      <alignment horizontal="center"/>
    </xf>
    <xf numFmtId="164" fontId="8" fillId="0" borderId="0" xfId="1" applyNumberFormat="1" applyFont="1" applyFill="1" applyBorder="1" applyAlignment="1">
      <alignment horizontal="center"/>
    </xf>
    <xf numFmtId="14" fontId="0" fillId="0" borderId="0" xfId="0" applyNumberFormat="1" applyFont="1" applyFill="1" applyBorder="1"/>
    <xf numFmtId="0" fontId="0" fillId="0" borderId="0" xfId="0" applyFont="1" applyBorder="1" applyAlignment="1">
      <alignment horizontal="left"/>
    </xf>
    <xf numFmtId="166" fontId="0" fillId="0" borderId="0" xfId="1" applyNumberFormat="1" applyFont="1" applyFill="1" applyBorder="1"/>
    <xf numFmtId="16" fontId="0" fillId="0" borderId="0" xfId="0" applyNumberFormat="1" applyFont="1" applyBorder="1" applyAlignment="1">
      <alignment horizontal="left"/>
    </xf>
    <xf numFmtId="0" fontId="14" fillId="0" borderId="0" xfId="0" applyFont="1" applyFill="1" applyBorder="1"/>
    <xf numFmtId="164" fontId="14" fillId="0" borderId="0" xfId="1" applyNumberFormat="1" applyFont="1" applyBorder="1"/>
    <xf numFmtId="164" fontId="0" fillId="3" borderId="0" xfId="0" applyNumberFormat="1" applyFont="1" applyFill="1" applyBorder="1"/>
    <xf numFmtId="164" fontId="0" fillId="3" borderId="0" xfId="1" applyNumberFormat="1" applyFont="1" applyFill="1" applyBorder="1"/>
    <xf numFmtId="14" fontId="0" fillId="4" borderId="0" xfId="0" applyNumberFormat="1" applyFont="1" applyFill="1" applyBorder="1"/>
    <xf numFmtId="0" fontId="0" fillId="4" borderId="0" xfId="0" applyFont="1" applyFill="1" applyBorder="1"/>
    <xf numFmtId="164" fontId="0" fillId="4" borderId="0" xfId="1" applyNumberFormat="1" applyFont="1" applyFill="1" applyBorder="1"/>
    <xf numFmtId="0" fontId="0" fillId="4" borderId="0" xfId="0" applyFill="1" applyBorder="1"/>
    <xf numFmtId="0" fontId="0" fillId="0" borderId="0" xfId="0" applyBorder="1" applyAlignment="1">
      <alignment horizontal="left"/>
    </xf>
    <xf numFmtId="165" fontId="0" fillId="3" borderId="0" xfId="1" applyNumberFormat="1" applyFont="1" applyFill="1" applyBorder="1"/>
    <xf numFmtId="3" fontId="0" fillId="3" borderId="0" xfId="0" applyNumberFormat="1" applyFill="1" applyBorder="1"/>
    <xf numFmtId="0" fontId="0" fillId="3" borderId="0" xfId="0" applyFill="1" applyBorder="1"/>
    <xf numFmtId="166" fontId="0" fillId="3" borderId="0" xfId="1" applyNumberFormat="1" applyFont="1" applyFill="1" applyBorder="1"/>
    <xf numFmtId="14" fontId="0" fillId="0" borderId="3" xfId="0" applyNumberFormat="1" applyBorder="1"/>
    <xf numFmtId="0" fontId="0" fillId="0" borderId="3" xfId="0" applyFill="1" applyBorder="1"/>
    <xf numFmtId="3" fontId="0" fillId="0" borderId="3" xfId="0" applyNumberFormat="1" applyBorder="1"/>
    <xf numFmtId="14" fontId="0" fillId="0" borderId="4" xfId="0" applyNumberFormat="1" applyBorder="1"/>
    <xf numFmtId="0" fontId="0" fillId="0" borderId="5" xfId="0" applyBorder="1"/>
    <xf numFmtId="0" fontId="0" fillId="0" borderId="6" xfId="0" applyBorder="1"/>
    <xf numFmtId="0" fontId="12" fillId="0" borderId="0" xfId="0" applyFont="1" applyBorder="1"/>
    <xf numFmtId="164" fontId="12" fillId="0" borderId="0" xfId="0" applyNumberFormat="1" applyFont="1" applyBorder="1"/>
    <xf numFmtId="0" fontId="0" fillId="0" borderId="1" xfId="0" applyBorder="1" applyAlignment="1">
      <alignment horizontal="center"/>
    </xf>
    <xf numFmtId="0" fontId="14" fillId="0" borderId="0" xfId="0" applyFont="1" applyBorder="1" applyAlignment="1">
      <alignment horizontal="center"/>
    </xf>
    <xf numFmtId="0" fontId="10" fillId="0" borderId="11" xfId="0" applyFont="1" applyBorder="1" applyAlignment="1">
      <alignment horizontal="center"/>
    </xf>
    <xf numFmtId="0" fontId="10" fillId="0" borderId="12" xfId="0" applyFont="1" applyBorder="1" applyAlignment="1">
      <alignment horizontal="center"/>
    </xf>
    <xf numFmtId="0" fontId="10" fillId="0" borderId="13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2" fillId="0" borderId="11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12" fillId="0" borderId="13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1" fillId="0" borderId="11" xfId="0" applyFont="1" applyBorder="1" applyAlignment="1">
      <alignment horizontal="center"/>
    </xf>
    <xf numFmtId="0" fontId="11" fillId="0" borderId="12" xfId="0" applyFont="1" applyBorder="1" applyAlignment="1">
      <alignment horizontal="center"/>
    </xf>
    <xf numFmtId="0" fontId="11" fillId="0" borderId="13" xfId="0" applyFont="1" applyBorder="1" applyAlignment="1">
      <alignment horizontal="center"/>
    </xf>
    <xf numFmtId="0" fontId="11" fillId="0" borderId="10" xfId="0" applyFont="1" applyBorder="1" applyAlignment="1">
      <alignment horizontal="center"/>
    </xf>
    <xf numFmtId="0" fontId="11" fillId="0" borderId="14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2" fillId="0" borderId="0" xfId="0" applyFont="1" applyAlignment="1">
      <alignment horizontal="center"/>
    </xf>
    <xf numFmtId="164" fontId="12" fillId="0" borderId="0" xfId="1" applyNumberFormat="1" applyFont="1" applyAlignment="1">
      <alignment horizontal="center"/>
    </xf>
    <xf numFmtId="14" fontId="0" fillId="0" borderId="0" xfId="0" applyNumberFormat="1" applyFill="1" applyBorder="1"/>
    <xf numFmtId="3" fontId="0" fillId="0" borderId="0" xfId="0" applyNumberFormat="1" applyFill="1" applyBorder="1"/>
  </cellXfs>
  <cellStyles count="2">
    <cellStyle name="Millares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O118"/>
  <sheetViews>
    <sheetView workbookViewId="0">
      <selection activeCell="E6" sqref="E6"/>
    </sheetView>
  </sheetViews>
  <sheetFormatPr baseColWidth="10" defaultRowHeight="15" x14ac:dyDescent="0.25"/>
  <cols>
    <col min="5" max="5" width="15" bestFit="1" customWidth="1"/>
    <col min="6" max="6" width="15.42578125" bestFit="1" customWidth="1"/>
    <col min="7" max="7" width="12.140625" bestFit="1" customWidth="1"/>
    <col min="8" max="8" width="11.5703125" bestFit="1" customWidth="1"/>
    <col min="9" max="9" width="14.140625" bestFit="1" customWidth="1"/>
    <col min="13" max="13" width="12" bestFit="1" customWidth="1"/>
    <col min="14" max="14" width="18.42578125" customWidth="1"/>
  </cols>
  <sheetData>
    <row r="3" spans="2:10" ht="18.75" x14ac:dyDescent="0.3">
      <c r="E3" s="62" t="s">
        <v>279</v>
      </c>
    </row>
    <row r="7" spans="2:10" x14ac:dyDescent="0.25">
      <c r="G7" s="114" t="s">
        <v>0</v>
      </c>
      <c r="H7" s="114"/>
    </row>
    <row r="8" spans="2:10" x14ac:dyDescent="0.25">
      <c r="B8" s="1" t="s">
        <v>1</v>
      </c>
      <c r="C8" s="1" t="s">
        <v>2</v>
      </c>
      <c r="D8" s="1" t="s">
        <v>3</v>
      </c>
      <c r="E8" s="1" t="s">
        <v>4</v>
      </c>
      <c r="F8" s="1" t="s">
        <v>5</v>
      </c>
      <c r="G8" s="1" t="s">
        <v>6</v>
      </c>
      <c r="H8" s="1" t="s">
        <v>7</v>
      </c>
      <c r="I8" s="1" t="s">
        <v>8</v>
      </c>
      <c r="J8" s="1" t="s">
        <v>9</v>
      </c>
    </row>
    <row r="9" spans="2:10" x14ac:dyDescent="0.25">
      <c r="B9" s="2">
        <v>42471</v>
      </c>
      <c r="C9" s="1" t="s">
        <v>19</v>
      </c>
      <c r="D9" s="3" t="s">
        <v>20</v>
      </c>
      <c r="E9" s="4" t="s">
        <v>10</v>
      </c>
      <c r="F9" s="1" t="s">
        <v>21</v>
      </c>
      <c r="G9" s="34">
        <v>10000</v>
      </c>
      <c r="H9" s="34">
        <v>3410</v>
      </c>
      <c r="I9" s="34">
        <f t="shared" ref="I9:I40" si="0">G9*H9</f>
        <v>34100000</v>
      </c>
      <c r="J9" s="5"/>
    </row>
    <row r="10" spans="2:10" x14ac:dyDescent="0.25">
      <c r="B10" s="2">
        <v>42471</v>
      </c>
      <c r="C10" s="3" t="s">
        <v>22</v>
      </c>
      <c r="D10" s="6" t="s">
        <v>23</v>
      </c>
      <c r="E10" s="4" t="s">
        <v>10</v>
      </c>
      <c r="F10" s="1" t="s">
        <v>21</v>
      </c>
      <c r="G10" s="34">
        <v>15800</v>
      </c>
      <c r="H10" s="34">
        <v>3410</v>
      </c>
      <c r="I10" s="34">
        <f t="shared" si="0"/>
        <v>53878000</v>
      </c>
      <c r="J10" s="5"/>
    </row>
    <row r="11" spans="2:10" x14ac:dyDescent="0.25">
      <c r="B11" s="2">
        <v>42471</v>
      </c>
      <c r="C11" s="3" t="s">
        <v>24</v>
      </c>
      <c r="D11" s="3" t="s">
        <v>25</v>
      </c>
      <c r="E11" s="4" t="s">
        <v>10</v>
      </c>
      <c r="F11" s="1" t="s">
        <v>21</v>
      </c>
      <c r="G11" s="34">
        <v>10600</v>
      </c>
      <c r="H11" s="34">
        <v>3410</v>
      </c>
      <c r="I11" s="34">
        <f t="shared" si="0"/>
        <v>36146000</v>
      </c>
      <c r="J11" s="5"/>
    </row>
    <row r="12" spans="2:10" x14ac:dyDescent="0.25">
      <c r="B12" s="2">
        <v>42473</v>
      </c>
      <c r="C12" s="3" t="s">
        <v>26</v>
      </c>
      <c r="D12" s="3" t="s">
        <v>27</v>
      </c>
      <c r="E12" s="4" t="s">
        <v>10</v>
      </c>
      <c r="F12" s="1" t="s">
        <v>21</v>
      </c>
      <c r="G12" s="34">
        <v>15000</v>
      </c>
      <c r="H12" s="34">
        <v>3410</v>
      </c>
      <c r="I12" s="34">
        <f t="shared" si="0"/>
        <v>51150000</v>
      </c>
      <c r="J12" s="5"/>
    </row>
    <row r="13" spans="2:10" x14ac:dyDescent="0.25">
      <c r="B13" s="2">
        <v>42475</v>
      </c>
      <c r="C13" s="3" t="s">
        <v>28</v>
      </c>
      <c r="D13" s="3" t="s">
        <v>29</v>
      </c>
      <c r="E13" s="4" t="s">
        <v>10</v>
      </c>
      <c r="F13" s="1" t="s">
        <v>21</v>
      </c>
      <c r="G13" s="34">
        <v>10000</v>
      </c>
      <c r="H13" s="34">
        <v>3410</v>
      </c>
      <c r="I13" s="34">
        <f t="shared" si="0"/>
        <v>34100000</v>
      </c>
      <c r="J13" s="5"/>
    </row>
    <row r="14" spans="2:10" x14ac:dyDescent="0.25">
      <c r="B14" s="2">
        <v>42475</v>
      </c>
      <c r="C14" s="3" t="s">
        <v>30</v>
      </c>
      <c r="D14" s="3" t="s">
        <v>31</v>
      </c>
      <c r="E14" s="4" t="s">
        <v>10</v>
      </c>
      <c r="F14" s="1" t="s">
        <v>21</v>
      </c>
      <c r="G14" s="34">
        <v>15800</v>
      </c>
      <c r="H14" s="34">
        <v>3410</v>
      </c>
      <c r="I14" s="34">
        <f t="shared" si="0"/>
        <v>53878000</v>
      </c>
      <c r="J14" s="5"/>
    </row>
    <row r="15" spans="2:10" x14ac:dyDescent="0.25">
      <c r="B15" s="2">
        <v>42475</v>
      </c>
      <c r="C15" s="3" t="s">
        <v>32</v>
      </c>
      <c r="D15" s="3" t="s">
        <v>33</v>
      </c>
      <c r="E15" s="4" t="s">
        <v>10</v>
      </c>
      <c r="F15" s="1" t="s">
        <v>21</v>
      </c>
      <c r="G15" s="34">
        <v>33700</v>
      </c>
      <c r="H15" s="34">
        <v>3410</v>
      </c>
      <c r="I15" s="34">
        <f t="shared" si="0"/>
        <v>114917000</v>
      </c>
      <c r="J15" s="5"/>
    </row>
    <row r="16" spans="2:10" x14ac:dyDescent="0.25">
      <c r="B16" s="2">
        <v>42475</v>
      </c>
      <c r="C16" s="3" t="s">
        <v>34</v>
      </c>
      <c r="D16" s="3" t="s">
        <v>35</v>
      </c>
      <c r="E16" s="4" t="s">
        <v>14</v>
      </c>
      <c r="F16" s="1" t="s">
        <v>21</v>
      </c>
      <c r="G16" s="34">
        <v>8300</v>
      </c>
      <c r="H16" s="34">
        <v>3410</v>
      </c>
      <c r="I16" s="34">
        <f t="shared" si="0"/>
        <v>28303000</v>
      </c>
      <c r="J16" s="5"/>
    </row>
    <row r="17" spans="2:10" x14ac:dyDescent="0.25">
      <c r="B17" s="6">
        <v>42478</v>
      </c>
      <c r="C17" s="3" t="s">
        <v>104</v>
      </c>
      <c r="D17" s="3" t="s">
        <v>105</v>
      </c>
      <c r="E17" s="7" t="s">
        <v>10</v>
      </c>
      <c r="F17" s="3" t="s">
        <v>21</v>
      </c>
      <c r="G17" s="37">
        <v>20000</v>
      </c>
      <c r="H17" s="34">
        <v>3410</v>
      </c>
      <c r="I17" s="34">
        <f t="shared" si="0"/>
        <v>68200000</v>
      </c>
      <c r="J17" s="8"/>
    </row>
    <row r="18" spans="2:10" x14ac:dyDescent="0.25">
      <c r="B18" s="6">
        <v>42478</v>
      </c>
      <c r="C18" s="3" t="s">
        <v>42</v>
      </c>
      <c r="D18" s="3" t="s">
        <v>44</v>
      </c>
      <c r="E18" s="7" t="s">
        <v>10</v>
      </c>
      <c r="F18" s="3" t="s">
        <v>21</v>
      </c>
      <c r="G18" s="34">
        <v>5000</v>
      </c>
      <c r="H18" s="34">
        <v>3595</v>
      </c>
      <c r="I18" s="34">
        <f t="shared" si="0"/>
        <v>17975000</v>
      </c>
      <c r="J18" s="8"/>
    </row>
    <row r="19" spans="2:10" x14ac:dyDescent="0.25">
      <c r="B19" s="6">
        <v>42478</v>
      </c>
      <c r="C19" s="3" t="s">
        <v>42</v>
      </c>
      <c r="D19" s="3" t="s">
        <v>44</v>
      </c>
      <c r="E19" s="7" t="s">
        <v>10</v>
      </c>
      <c r="F19" s="3" t="s">
        <v>45</v>
      </c>
      <c r="G19" s="34">
        <v>10000</v>
      </c>
      <c r="H19" s="34">
        <v>3380</v>
      </c>
      <c r="I19" s="34">
        <f t="shared" si="0"/>
        <v>33800000</v>
      </c>
      <c r="J19" s="8"/>
    </row>
    <row r="20" spans="2:10" x14ac:dyDescent="0.25">
      <c r="B20" s="6">
        <v>42478</v>
      </c>
      <c r="C20" s="3" t="s">
        <v>46</v>
      </c>
      <c r="D20" s="3" t="s">
        <v>47</v>
      </c>
      <c r="E20" s="7" t="s">
        <v>48</v>
      </c>
      <c r="F20" s="3" t="s">
        <v>15</v>
      </c>
      <c r="G20" s="34">
        <v>6200</v>
      </c>
      <c r="H20" s="34">
        <v>3885</v>
      </c>
      <c r="I20" s="34">
        <f t="shared" si="0"/>
        <v>24087000</v>
      </c>
      <c r="J20" s="8"/>
    </row>
    <row r="21" spans="2:10" x14ac:dyDescent="0.25">
      <c r="B21" s="6">
        <v>42478</v>
      </c>
      <c r="C21" s="3" t="s">
        <v>49</v>
      </c>
      <c r="D21" s="3" t="s">
        <v>50</v>
      </c>
      <c r="E21" s="7" t="s">
        <v>48</v>
      </c>
      <c r="F21" s="3" t="s">
        <v>15</v>
      </c>
      <c r="G21" s="34">
        <v>5300</v>
      </c>
      <c r="H21" s="34">
        <v>3885</v>
      </c>
      <c r="I21" s="34">
        <f t="shared" si="0"/>
        <v>20590500</v>
      </c>
      <c r="J21" s="8"/>
    </row>
    <row r="22" spans="2:10" x14ac:dyDescent="0.25">
      <c r="B22" s="6">
        <v>42478</v>
      </c>
      <c r="C22" s="3" t="s">
        <v>51</v>
      </c>
      <c r="D22" s="3" t="s">
        <v>52</v>
      </c>
      <c r="E22" s="7" t="s">
        <v>48</v>
      </c>
      <c r="F22" s="3" t="s">
        <v>15</v>
      </c>
      <c r="G22" s="34">
        <v>5200</v>
      </c>
      <c r="H22" s="34">
        <v>3885</v>
      </c>
      <c r="I22" s="34">
        <f t="shared" si="0"/>
        <v>20202000</v>
      </c>
      <c r="J22" s="8"/>
    </row>
    <row r="23" spans="2:10" x14ac:dyDescent="0.25">
      <c r="B23" s="6">
        <v>42478</v>
      </c>
      <c r="C23" s="3" t="s">
        <v>53</v>
      </c>
      <c r="D23" s="3" t="s">
        <v>54</v>
      </c>
      <c r="E23" s="7" t="s">
        <v>55</v>
      </c>
      <c r="F23" s="3" t="s">
        <v>21</v>
      </c>
      <c r="G23" s="34">
        <v>10000</v>
      </c>
      <c r="H23" s="34">
        <v>3595</v>
      </c>
      <c r="I23" s="34">
        <f t="shared" si="0"/>
        <v>35950000</v>
      </c>
      <c r="J23" s="8"/>
    </row>
    <row r="24" spans="2:10" x14ac:dyDescent="0.25">
      <c r="B24" s="6">
        <v>42478</v>
      </c>
      <c r="C24" s="3" t="s">
        <v>53</v>
      </c>
      <c r="D24" s="3" t="s">
        <v>54</v>
      </c>
      <c r="E24" s="7" t="s">
        <v>55</v>
      </c>
      <c r="F24" s="3" t="s">
        <v>15</v>
      </c>
      <c r="G24" s="34">
        <v>10000</v>
      </c>
      <c r="H24" s="34">
        <v>3885</v>
      </c>
      <c r="I24" s="34">
        <f t="shared" si="0"/>
        <v>38850000</v>
      </c>
      <c r="J24" s="8"/>
    </row>
    <row r="25" spans="2:10" x14ac:dyDescent="0.25">
      <c r="B25" s="6">
        <v>42478</v>
      </c>
      <c r="C25" s="3" t="s">
        <v>53</v>
      </c>
      <c r="D25" s="3" t="s">
        <v>54</v>
      </c>
      <c r="E25" s="7" t="s">
        <v>55</v>
      </c>
      <c r="F25" s="3" t="s">
        <v>13</v>
      </c>
      <c r="G25" s="34">
        <v>10000</v>
      </c>
      <c r="H25" s="34">
        <v>4715</v>
      </c>
      <c r="I25" s="34">
        <f t="shared" si="0"/>
        <v>47150000</v>
      </c>
      <c r="J25" s="8"/>
    </row>
    <row r="26" spans="2:10" x14ac:dyDescent="0.25">
      <c r="B26" s="6">
        <v>42478</v>
      </c>
      <c r="C26" s="3" t="s">
        <v>56</v>
      </c>
      <c r="D26" s="3" t="s">
        <v>57</v>
      </c>
      <c r="E26" s="7" t="s">
        <v>14</v>
      </c>
      <c r="F26" s="3" t="s">
        <v>21</v>
      </c>
      <c r="G26" s="34">
        <v>10200</v>
      </c>
      <c r="H26" s="34">
        <v>3595</v>
      </c>
      <c r="I26" s="34">
        <f t="shared" si="0"/>
        <v>36669000</v>
      </c>
      <c r="J26" s="8"/>
    </row>
    <row r="27" spans="2:10" x14ac:dyDescent="0.25">
      <c r="B27" s="6">
        <v>42478</v>
      </c>
      <c r="C27" s="3" t="s">
        <v>56</v>
      </c>
      <c r="D27" s="3" t="s">
        <v>57</v>
      </c>
      <c r="E27" s="7" t="s">
        <v>14</v>
      </c>
      <c r="F27" s="3" t="s">
        <v>15</v>
      </c>
      <c r="G27" s="34">
        <v>5300</v>
      </c>
      <c r="H27" s="34">
        <v>3885</v>
      </c>
      <c r="I27" s="34">
        <f t="shared" si="0"/>
        <v>20590500</v>
      </c>
      <c r="J27" s="8"/>
    </row>
    <row r="28" spans="2:10" x14ac:dyDescent="0.25">
      <c r="B28" s="6">
        <v>42478</v>
      </c>
      <c r="C28" s="3" t="s">
        <v>58</v>
      </c>
      <c r="D28" s="3" t="s">
        <v>59</v>
      </c>
      <c r="E28" s="7" t="s">
        <v>14</v>
      </c>
      <c r="F28" s="3" t="s">
        <v>21</v>
      </c>
      <c r="G28" s="34">
        <v>5400</v>
      </c>
      <c r="H28" s="34">
        <v>3595</v>
      </c>
      <c r="I28" s="34">
        <f t="shared" si="0"/>
        <v>19413000</v>
      </c>
      <c r="J28" s="8"/>
    </row>
    <row r="29" spans="2:10" x14ac:dyDescent="0.25">
      <c r="B29" s="6">
        <v>42478</v>
      </c>
      <c r="C29" s="3" t="s">
        <v>58</v>
      </c>
      <c r="D29" s="3" t="s">
        <v>59</v>
      </c>
      <c r="E29" s="7" t="s">
        <v>14</v>
      </c>
      <c r="F29" s="3" t="s">
        <v>45</v>
      </c>
      <c r="G29" s="34">
        <v>5200</v>
      </c>
      <c r="H29" s="34">
        <v>3380</v>
      </c>
      <c r="I29" s="34">
        <f t="shared" si="0"/>
        <v>17576000</v>
      </c>
      <c r="J29" s="8"/>
    </row>
    <row r="30" spans="2:10" x14ac:dyDescent="0.25">
      <c r="B30" s="6">
        <v>42478</v>
      </c>
      <c r="C30" s="3" t="s">
        <v>58</v>
      </c>
      <c r="D30" s="3" t="s">
        <v>59</v>
      </c>
      <c r="E30" s="7" t="s">
        <v>14</v>
      </c>
      <c r="F30" s="3" t="s">
        <v>15</v>
      </c>
      <c r="G30" s="34">
        <v>5200</v>
      </c>
      <c r="H30" s="34">
        <v>3885</v>
      </c>
      <c r="I30" s="34">
        <f t="shared" si="0"/>
        <v>20202000</v>
      </c>
      <c r="J30" s="8"/>
    </row>
    <row r="31" spans="2:10" x14ac:dyDescent="0.25">
      <c r="B31" s="2">
        <v>42479</v>
      </c>
      <c r="C31" s="10" t="s">
        <v>106</v>
      </c>
      <c r="D31" s="10" t="s">
        <v>107</v>
      </c>
      <c r="E31" s="14" t="s">
        <v>10</v>
      </c>
      <c r="F31" s="10" t="s">
        <v>21</v>
      </c>
      <c r="G31" s="35">
        <v>15800</v>
      </c>
      <c r="H31" s="35">
        <v>3410</v>
      </c>
      <c r="I31" s="35">
        <f t="shared" si="0"/>
        <v>53878000</v>
      </c>
      <c r="J31" s="12"/>
    </row>
    <row r="32" spans="2:10" x14ac:dyDescent="0.25">
      <c r="B32" s="6">
        <v>42479</v>
      </c>
      <c r="C32" s="3" t="s">
        <v>60</v>
      </c>
      <c r="D32" s="3" t="s">
        <v>61</v>
      </c>
      <c r="E32" s="7" t="s">
        <v>12</v>
      </c>
      <c r="F32" s="3" t="s">
        <v>21</v>
      </c>
      <c r="G32" s="34">
        <v>4000</v>
      </c>
      <c r="H32" s="34">
        <v>3595</v>
      </c>
      <c r="I32" s="34">
        <f t="shared" si="0"/>
        <v>14380000</v>
      </c>
      <c r="J32" s="8"/>
    </row>
    <row r="33" spans="2:10" x14ac:dyDescent="0.25">
      <c r="B33" s="6">
        <v>42479</v>
      </c>
      <c r="C33" s="3" t="s">
        <v>60</v>
      </c>
      <c r="D33" s="3" t="s">
        <v>61</v>
      </c>
      <c r="E33" s="7" t="s">
        <v>12</v>
      </c>
      <c r="F33" s="3" t="s">
        <v>15</v>
      </c>
      <c r="G33" s="34">
        <v>5000</v>
      </c>
      <c r="H33" s="34">
        <v>3885</v>
      </c>
      <c r="I33" s="34">
        <f t="shared" si="0"/>
        <v>19425000</v>
      </c>
      <c r="J33" s="8"/>
    </row>
    <row r="34" spans="2:10" x14ac:dyDescent="0.25">
      <c r="B34" s="6">
        <v>42479</v>
      </c>
      <c r="C34" s="3" t="s">
        <v>62</v>
      </c>
      <c r="D34" s="3" t="s">
        <v>63</v>
      </c>
      <c r="E34" s="7" t="s">
        <v>55</v>
      </c>
      <c r="F34" s="3" t="s">
        <v>21</v>
      </c>
      <c r="G34" s="34">
        <v>5000</v>
      </c>
      <c r="H34" s="34">
        <v>3595</v>
      </c>
      <c r="I34" s="34">
        <f t="shared" si="0"/>
        <v>17975000</v>
      </c>
      <c r="J34" s="8"/>
    </row>
    <row r="35" spans="2:10" x14ac:dyDescent="0.25">
      <c r="B35" s="6">
        <v>42479</v>
      </c>
      <c r="C35" s="3" t="s">
        <v>62</v>
      </c>
      <c r="D35" s="3" t="s">
        <v>63</v>
      </c>
      <c r="E35" s="7" t="s">
        <v>55</v>
      </c>
      <c r="F35" s="3" t="s">
        <v>45</v>
      </c>
      <c r="G35" s="34">
        <v>5000</v>
      </c>
      <c r="H35" s="34">
        <v>3380</v>
      </c>
      <c r="I35" s="34">
        <f t="shared" si="0"/>
        <v>16900000</v>
      </c>
      <c r="J35" s="8"/>
    </row>
    <row r="36" spans="2:10" x14ac:dyDescent="0.25">
      <c r="B36" s="6">
        <v>42479</v>
      </c>
      <c r="C36" s="3" t="s">
        <v>64</v>
      </c>
      <c r="D36" s="3" t="s">
        <v>65</v>
      </c>
      <c r="E36" s="7" t="s">
        <v>11</v>
      </c>
      <c r="F36" s="3" t="s">
        <v>21</v>
      </c>
      <c r="G36" s="34">
        <v>5000</v>
      </c>
      <c r="H36" s="34">
        <v>3990</v>
      </c>
      <c r="I36" s="34">
        <f t="shared" si="0"/>
        <v>19950000</v>
      </c>
      <c r="J36" s="8"/>
    </row>
    <row r="37" spans="2:10" x14ac:dyDescent="0.25">
      <c r="B37" s="6">
        <v>42479</v>
      </c>
      <c r="C37" s="3" t="s">
        <v>64</v>
      </c>
      <c r="D37" s="3" t="s">
        <v>65</v>
      </c>
      <c r="E37" s="7" t="s">
        <v>11</v>
      </c>
      <c r="F37" s="3" t="s">
        <v>15</v>
      </c>
      <c r="G37" s="34">
        <v>5000</v>
      </c>
      <c r="H37" s="34">
        <v>4738</v>
      </c>
      <c r="I37" s="34">
        <f t="shared" si="0"/>
        <v>23690000</v>
      </c>
      <c r="J37" s="8"/>
    </row>
    <row r="38" spans="2:10" x14ac:dyDescent="0.25">
      <c r="B38" s="6">
        <v>42479</v>
      </c>
      <c r="C38" s="3" t="s">
        <v>66</v>
      </c>
      <c r="D38" s="3" t="s">
        <v>67</v>
      </c>
      <c r="E38" s="7" t="s">
        <v>55</v>
      </c>
      <c r="F38" s="3" t="s">
        <v>15</v>
      </c>
      <c r="G38" s="34">
        <v>10000</v>
      </c>
      <c r="H38" s="34">
        <v>3885</v>
      </c>
      <c r="I38" s="34">
        <f t="shared" si="0"/>
        <v>38850000</v>
      </c>
      <c r="J38" s="8"/>
    </row>
    <row r="39" spans="2:10" x14ac:dyDescent="0.25">
      <c r="B39" s="6">
        <v>42479</v>
      </c>
      <c r="C39" s="3" t="s">
        <v>68</v>
      </c>
      <c r="D39" s="3" t="s">
        <v>69</v>
      </c>
      <c r="E39" s="7" t="s">
        <v>14</v>
      </c>
      <c r="F39" s="3" t="s">
        <v>21</v>
      </c>
      <c r="G39" s="34">
        <v>10200</v>
      </c>
      <c r="H39" s="34">
        <v>3595</v>
      </c>
      <c r="I39" s="34">
        <f t="shared" si="0"/>
        <v>36669000</v>
      </c>
      <c r="J39" s="8"/>
    </row>
    <row r="40" spans="2:10" x14ac:dyDescent="0.25">
      <c r="B40" s="6">
        <v>42479</v>
      </c>
      <c r="C40" s="3" t="s">
        <v>68</v>
      </c>
      <c r="D40" s="3" t="s">
        <v>69</v>
      </c>
      <c r="E40" s="7" t="s">
        <v>14</v>
      </c>
      <c r="F40" s="3" t="s">
        <v>45</v>
      </c>
      <c r="G40" s="34">
        <v>5300</v>
      </c>
      <c r="H40" s="34">
        <v>3380</v>
      </c>
      <c r="I40" s="34">
        <f t="shared" si="0"/>
        <v>17914000</v>
      </c>
      <c r="J40" s="8"/>
    </row>
    <row r="41" spans="2:10" x14ac:dyDescent="0.25">
      <c r="B41" s="6">
        <v>42480</v>
      </c>
      <c r="C41" s="3" t="s">
        <v>70</v>
      </c>
      <c r="D41" s="3" t="s">
        <v>71</v>
      </c>
      <c r="E41" s="7" t="s">
        <v>12</v>
      </c>
      <c r="F41" s="3" t="s">
        <v>45</v>
      </c>
      <c r="G41" s="34">
        <v>5200</v>
      </c>
      <c r="H41" s="34">
        <v>3380</v>
      </c>
      <c r="I41" s="34">
        <f t="shared" ref="I41:I72" si="1">G41*H41</f>
        <v>17576000</v>
      </c>
      <c r="J41" s="8"/>
    </row>
    <row r="42" spans="2:10" x14ac:dyDescent="0.25">
      <c r="B42" s="6">
        <v>42480</v>
      </c>
      <c r="C42" s="3" t="s">
        <v>72</v>
      </c>
      <c r="D42" s="3" t="s">
        <v>73</v>
      </c>
      <c r="E42" s="7" t="s">
        <v>12</v>
      </c>
      <c r="F42" s="3" t="s">
        <v>45</v>
      </c>
      <c r="G42" s="34">
        <v>5300</v>
      </c>
      <c r="H42" s="34">
        <v>3380</v>
      </c>
      <c r="I42" s="34">
        <f t="shared" si="1"/>
        <v>17914000</v>
      </c>
      <c r="J42" s="8"/>
    </row>
    <row r="43" spans="2:10" x14ac:dyDescent="0.25">
      <c r="B43" s="6">
        <v>42480</v>
      </c>
      <c r="C43" s="3" t="s">
        <v>72</v>
      </c>
      <c r="D43" s="3" t="s">
        <v>73</v>
      </c>
      <c r="E43" s="7" t="s">
        <v>12</v>
      </c>
      <c r="F43" s="3" t="s">
        <v>15</v>
      </c>
      <c r="G43" s="34">
        <v>6200</v>
      </c>
      <c r="H43" s="34">
        <v>3885</v>
      </c>
      <c r="I43" s="34">
        <f t="shared" si="1"/>
        <v>24087000</v>
      </c>
      <c r="J43" s="8"/>
    </row>
    <row r="44" spans="2:10" x14ac:dyDescent="0.25">
      <c r="B44" s="6">
        <v>42480</v>
      </c>
      <c r="C44" s="3" t="s">
        <v>74</v>
      </c>
      <c r="D44" s="3" t="s">
        <v>75</v>
      </c>
      <c r="E44" s="7" t="s">
        <v>12</v>
      </c>
      <c r="F44" s="3" t="s">
        <v>21</v>
      </c>
      <c r="G44" s="34">
        <v>5000</v>
      </c>
      <c r="H44" s="34">
        <v>3595</v>
      </c>
      <c r="I44" s="34">
        <f t="shared" si="1"/>
        <v>17975000</v>
      </c>
      <c r="J44" s="8"/>
    </row>
    <row r="45" spans="2:10" x14ac:dyDescent="0.25">
      <c r="B45" s="6">
        <v>42480</v>
      </c>
      <c r="C45" s="3" t="s">
        <v>74</v>
      </c>
      <c r="D45" s="3" t="s">
        <v>75</v>
      </c>
      <c r="E45" s="7" t="s">
        <v>12</v>
      </c>
      <c r="F45" s="3" t="s">
        <v>45</v>
      </c>
      <c r="G45" s="34">
        <v>4000</v>
      </c>
      <c r="H45" s="34">
        <v>3380</v>
      </c>
      <c r="I45" s="34">
        <f t="shared" si="1"/>
        <v>13520000</v>
      </c>
      <c r="J45" s="8"/>
    </row>
    <row r="46" spans="2:10" x14ac:dyDescent="0.25">
      <c r="B46" s="2">
        <v>42480</v>
      </c>
      <c r="C46" s="10" t="s">
        <v>108</v>
      </c>
      <c r="D46" s="10" t="s">
        <v>109</v>
      </c>
      <c r="E46" s="14" t="s">
        <v>10</v>
      </c>
      <c r="F46" s="10" t="s">
        <v>21</v>
      </c>
      <c r="G46" s="35">
        <v>10000</v>
      </c>
      <c r="H46" s="35">
        <v>3410</v>
      </c>
      <c r="I46" s="35">
        <f t="shared" si="1"/>
        <v>34100000</v>
      </c>
      <c r="J46" s="12"/>
    </row>
    <row r="47" spans="2:10" x14ac:dyDescent="0.25">
      <c r="B47" s="6">
        <v>42480</v>
      </c>
      <c r="C47" s="3" t="s">
        <v>76</v>
      </c>
      <c r="D47" s="3" t="s">
        <v>77</v>
      </c>
      <c r="E47" s="7" t="s">
        <v>10</v>
      </c>
      <c r="F47" s="3" t="s">
        <v>45</v>
      </c>
      <c r="G47" s="34">
        <v>10000</v>
      </c>
      <c r="H47" s="34">
        <v>3380</v>
      </c>
      <c r="I47" s="34">
        <f t="shared" si="1"/>
        <v>33800000</v>
      </c>
      <c r="J47" s="8"/>
    </row>
    <row r="48" spans="2:10" x14ac:dyDescent="0.25">
      <c r="B48" s="6">
        <v>42480</v>
      </c>
      <c r="C48" s="3" t="s">
        <v>78</v>
      </c>
      <c r="D48" s="3" t="s">
        <v>79</v>
      </c>
      <c r="E48" s="7" t="s">
        <v>10</v>
      </c>
      <c r="F48" s="3" t="s">
        <v>21</v>
      </c>
      <c r="G48" s="34">
        <v>10000</v>
      </c>
      <c r="H48" s="34">
        <v>3595</v>
      </c>
      <c r="I48" s="34">
        <f t="shared" si="1"/>
        <v>35950000</v>
      </c>
      <c r="J48" s="8"/>
    </row>
    <row r="49" spans="2:10" x14ac:dyDescent="0.25">
      <c r="B49" s="6">
        <v>42480</v>
      </c>
      <c r="C49" s="3" t="s">
        <v>78</v>
      </c>
      <c r="D49" s="3" t="s">
        <v>79</v>
      </c>
      <c r="E49" s="7" t="s">
        <v>10</v>
      </c>
      <c r="F49" s="3" t="s">
        <v>45</v>
      </c>
      <c r="G49" s="34">
        <v>5000</v>
      </c>
      <c r="H49" s="34">
        <v>3380</v>
      </c>
      <c r="I49" s="34">
        <f t="shared" si="1"/>
        <v>16900000</v>
      </c>
      <c r="J49" s="8"/>
    </row>
    <row r="50" spans="2:10" x14ac:dyDescent="0.25">
      <c r="B50" s="2">
        <v>42481</v>
      </c>
      <c r="C50" s="10" t="s">
        <v>110</v>
      </c>
      <c r="D50" s="10" t="s">
        <v>111</v>
      </c>
      <c r="E50" s="14" t="s">
        <v>10</v>
      </c>
      <c r="F50" s="10" t="s">
        <v>21</v>
      </c>
      <c r="G50" s="35">
        <v>25000</v>
      </c>
      <c r="H50" s="35">
        <v>3410</v>
      </c>
      <c r="I50" s="35">
        <f t="shared" si="1"/>
        <v>85250000</v>
      </c>
      <c r="J50" s="12"/>
    </row>
    <row r="51" spans="2:10" x14ac:dyDescent="0.25">
      <c r="B51" s="6">
        <v>42481</v>
      </c>
      <c r="C51" s="3" t="s">
        <v>80</v>
      </c>
      <c r="D51" s="3" t="s">
        <v>81</v>
      </c>
      <c r="E51" s="7" t="s">
        <v>10</v>
      </c>
      <c r="F51" s="3" t="s">
        <v>45</v>
      </c>
      <c r="G51" s="34">
        <v>10000</v>
      </c>
      <c r="H51" s="34">
        <v>3380</v>
      </c>
      <c r="I51" s="34">
        <f t="shared" si="1"/>
        <v>33800000</v>
      </c>
      <c r="J51" s="8"/>
    </row>
    <row r="52" spans="2:10" x14ac:dyDescent="0.25">
      <c r="B52" s="2">
        <v>42481</v>
      </c>
      <c r="C52" s="10" t="s">
        <v>112</v>
      </c>
      <c r="D52" s="10" t="s">
        <v>113</v>
      </c>
      <c r="E52" s="14" t="s">
        <v>10</v>
      </c>
      <c r="F52" s="10" t="s">
        <v>21</v>
      </c>
      <c r="G52" s="35">
        <v>33700</v>
      </c>
      <c r="H52" s="35">
        <v>3410</v>
      </c>
      <c r="I52" s="35">
        <f t="shared" si="1"/>
        <v>114917000</v>
      </c>
      <c r="J52" s="12"/>
    </row>
    <row r="53" spans="2:10" x14ac:dyDescent="0.25">
      <c r="B53" s="2">
        <v>42481</v>
      </c>
      <c r="C53" s="10" t="s">
        <v>114</v>
      </c>
      <c r="D53" s="10" t="s">
        <v>115</v>
      </c>
      <c r="E53" s="14" t="s">
        <v>14</v>
      </c>
      <c r="F53" s="10" t="s">
        <v>21</v>
      </c>
      <c r="G53" s="35">
        <v>15000</v>
      </c>
      <c r="H53" s="35">
        <v>3410</v>
      </c>
      <c r="I53" s="35">
        <f t="shared" si="1"/>
        <v>51150000</v>
      </c>
      <c r="J53" s="12"/>
    </row>
    <row r="54" spans="2:10" x14ac:dyDescent="0.25">
      <c r="B54" s="6">
        <v>42481</v>
      </c>
      <c r="C54" s="3" t="s">
        <v>82</v>
      </c>
      <c r="D54" s="3" t="s">
        <v>83</v>
      </c>
      <c r="E54" s="7" t="s">
        <v>14</v>
      </c>
      <c r="F54" s="3" t="s">
        <v>45</v>
      </c>
      <c r="G54" s="34">
        <v>5000</v>
      </c>
      <c r="H54" s="34">
        <v>3380</v>
      </c>
      <c r="I54" s="34">
        <f t="shared" si="1"/>
        <v>16900000</v>
      </c>
      <c r="J54" s="8"/>
    </row>
    <row r="55" spans="2:10" x14ac:dyDescent="0.25">
      <c r="B55" s="6">
        <v>42481</v>
      </c>
      <c r="C55" s="3" t="s">
        <v>82</v>
      </c>
      <c r="D55" s="3" t="s">
        <v>83</v>
      </c>
      <c r="E55" s="7" t="s">
        <v>14</v>
      </c>
      <c r="F55" s="3" t="s">
        <v>15</v>
      </c>
      <c r="G55" s="34">
        <v>10000</v>
      </c>
      <c r="H55" s="34">
        <v>3885</v>
      </c>
      <c r="I55" s="34">
        <f t="shared" si="1"/>
        <v>38850000</v>
      </c>
      <c r="J55" s="9"/>
    </row>
    <row r="56" spans="2:10" x14ac:dyDescent="0.25">
      <c r="B56" s="6">
        <v>42481</v>
      </c>
      <c r="C56" s="3" t="s">
        <v>84</v>
      </c>
      <c r="D56" s="3" t="s">
        <v>85</v>
      </c>
      <c r="E56" s="7" t="s">
        <v>12</v>
      </c>
      <c r="F56" s="3" t="s">
        <v>21</v>
      </c>
      <c r="G56" s="34">
        <v>15300</v>
      </c>
      <c r="H56" s="34">
        <v>3595</v>
      </c>
      <c r="I56" s="34">
        <f t="shared" si="1"/>
        <v>55003500</v>
      </c>
      <c r="J56" s="8"/>
    </row>
    <row r="57" spans="2:10" x14ac:dyDescent="0.25">
      <c r="B57" s="6">
        <v>42481</v>
      </c>
      <c r="C57" s="3" t="s">
        <v>86</v>
      </c>
      <c r="D57" s="3" t="s">
        <v>87</v>
      </c>
      <c r="E57" s="7" t="s">
        <v>14</v>
      </c>
      <c r="F57" s="10" t="s">
        <v>21</v>
      </c>
      <c r="G57" s="35">
        <v>9900</v>
      </c>
      <c r="H57" s="35">
        <v>3595</v>
      </c>
      <c r="I57" s="35">
        <f t="shared" si="1"/>
        <v>35590500</v>
      </c>
      <c r="J57" s="11"/>
    </row>
    <row r="58" spans="2:10" x14ac:dyDescent="0.25">
      <c r="B58" s="6">
        <v>42481</v>
      </c>
      <c r="C58" s="3" t="s">
        <v>86</v>
      </c>
      <c r="D58" s="3" t="s">
        <v>87</v>
      </c>
      <c r="E58" s="7" t="s">
        <v>14</v>
      </c>
      <c r="F58" s="3" t="s">
        <v>45</v>
      </c>
      <c r="G58" s="34">
        <v>10000</v>
      </c>
      <c r="H58" s="34">
        <v>3380</v>
      </c>
      <c r="I58" s="36">
        <f t="shared" si="1"/>
        <v>33800000</v>
      </c>
      <c r="J58" s="8"/>
    </row>
    <row r="59" spans="2:10" x14ac:dyDescent="0.25">
      <c r="B59" s="6">
        <v>42481</v>
      </c>
      <c r="C59" s="3" t="s">
        <v>86</v>
      </c>
      <c r="D59" s="3" t="s">
        <v>87</v>
      </c>
      <c r="E59" s="7" t="s">
        <v>14</v>
      </c>
      <c r="F59" s="3" t="s">
        <v>15</v>
      </c>
      <c r="G59" s="34">
        <v>15000</v>
      </c>
      <c r="H59" s="34">
        <v>3885</v>
      </c>
      <c r="I59" s="34">
        <f t="shared" si="1"/>
        <v>58275000</v>
      </c>
      <c r="J59" s="8"/>
    </row>
    <row r="60" spans="2:10" x14ac:dyDescent="0.25">
      <c r="B60" s="6">
        <v>42482</v>
      </c>
      <c r="C60" s="3" t="s">
        <v>88</v>
      </c>
      <c r="D60" s="3" t="s">
        <v>89</v>
      </c>
      <c r="E60" s="7" t="s">
        <v>48</v>
      </c>
      <c r="F60" s="3" t="s">
        <v>45</v>
      </c>
      <c r="G60" s="34">
        <v>5200</v>
      </c>
      <c r="H60" s="34">
        <v>3380</v>
      </c>
      <c r="I60" s="34">
        <f t="shared" si="1"/>
        <v>17576000</v>
      </c>
      <c r="J60" s="8"/>
    </row>
    <row r="61" spans="2:10" x14ac:dyDescent="0.25">
      <c r="B61" s="6">
        <v>42482</v>
      </c>
      <c r="C61" s="3" t="s">
        <v>90</v>
      </c>
      <c r="D61" s="3" t="s">
        <v>91</v>
      </c>
      <c r="E61" s="7" t="s">
        <v>48</v>
      </c>
      <c r="F61" s="3" t="s">
        <v>15</v>
      </c>
      <c r="G61" s="34">
        <v>6200</v>
      </c>
      <c r="H61" s="34">
        <v>3885</v>
      </c>
      <c r="I61" s="34">
        <f t="shared" si="1"/>
        <v>24087000</v>
      </c>
      <c r="J61" s="8"/>
    </row>
    <row r="62" spans="2:10" x14ac:dyDescent="0.25">
      <c r="B62" s="6">
        <v>42482</v>
      </c>
      <c r="C62" s="3" t="s">
        <v>90</v>
      </c>
      <c r="D62" s="3" t="s">
        <v>91</v>
      </c>
      <c r="E62" s="7" t="s">
        <v>48</v>
      </c>
      <c r="F62" s="3" t="s">
        <v>13</v>
      </c>
      <c r="G62" s="34">
        <v>5300</v>
      </c>
      <c r="H62" s="34">
        <v>4715</v>
      </c>
      <c r="I62" s="34">
        <f t="shared" si="1"/>
        <v>24989500</v>
      </c>
      <c r="J62" s="8"/>
    </row>
    <row r="63" spans="2:10" x14ac:dyDescent="0.25">
      <c r="B63" s="2">
        <v>42482</v>
      </c>
      <c r="C63" s="10" t="s">
        <v>116</v>
      </c>
      <c r="D63" s="10" t="s">
        <v>117</v>
      </c>
      <c r="E63" s="14" t="s">
        <v>10</v>
      </c>
      <c r="F63" s="10" t="s">
        <v>21</v>
      </c>
      <c r="G63" s="35">
        <v>33700</v>
      </c>
      <c r="H63" s="35">
        <v>3410</v>
      </c>
      <c r="I63" s="35">
        <f t="shared" si="1"/>
        <v>114917000</v>
      </c>
      <c r="J63" s="12"/>
    </row>
    <row r="64" spans="2:10" x14ac:dyDescent="0.25">
      <c r="B64" s="6">
        <v>42479</v>
      </c>
      <c r="C64" s="3" t="s">
        <v>41</v>
      </c>
      <c r="D64" s="3"/>
      <c r="E64" s="7" t="s">
        <v>43</v>
      </c>
      <c r="F64" s="3" t="s">
        <v>15</v>
      </c>
      <c r="G64" s="34">
        <v>5000</v>
      </c>
      <c r="H64" s="34">
        <v>4738</v>
      </c>
      <c r="I64" s="34">
        <f t="shared" si="1"/>
        <v>23690000</v>
      </c>
      <c r="J64" s="8"/>
    </row>
    <row r="65" spans="2:12" x14ac:dyDescent="0.25">
      <c r="B65" s="6">
        <v>42482</v>
      </c>
      <c r="C65" s="3" t="s">
        <v>92</v>
      </c>
      <c r="D65" s="3" t="s">
        <v>93</v>
      </c>
      <c r="E65" s="7" t="s">
        <v>55</v>
      </c>
      <c r="F65" s="3" t="s">
        <v>21</v>
      </c>
      <c r="G65" s="34">
        <v>5000</v>
      </c>
      <c r="H65" s="34">
        <v>3595</v>
      </c>
      <c r="I65" s="34">
        <f t="shared" si="1"/>
        <v>17975000</v>
      </c>
      <c r="J65" s="8"/>
      <c r="K65" s="13"/>
      <c r="L65" s="13"/>
    </row>
    <row r="66" spans="2:12" x14ac:dyDescent="0.25">
      <c r="B66" s="6">
        <v>42482</v>
      </c>
      <c r="C66" s="3" t="s">
        <v>92</v>
      </c>
      <c r="D66" s="3" t="s">
        <v>93</v>
      </c>
      <c r="E66" s="7" t="s">
        <v>55</v>
      </c>
      <c r="F66" s="3" t="s">
        <v>15</v>
      </c>
      <c r="G66" s="34">
        <v>15000</v>
      </c>
      <c r="H66" s="34">
        <v>3885</v>
      </c>
      <c r="I66" s="34">
        <f t="shared" si="1"/>
        <v>58275000</v>
      </c>
      <c r="J66" s="9"/>
      <c r="K66" s="13"/>
    </row>
    <row r="67" spans="2:12" x14ac:dyDescent="0.25">
      <c r="B67" s="6">
        <v>42482</v>
      </c>
      <c r="C67" s="3" t="s">
        <v>94</v>
      </c>
      <c r="D67" s="3" t="s">
        <v>95</v>
      </c>
      <c r="E67" s="7" t="s">
        <v>48</v>
      </c>
      <c r="F67" s="3" t="s">
        <v>21</v>
      </c>
      <c r="G67" s="34">
        <v>5000</v>
      </c>
      <c r="H67" s="34">
        <v>3595</v>
      </c>
      <c r="I67" s="34">
        <f t="shared" si="1"/>
        <v>17975000</v>
      </c>
      <c r="J67" s="8"/>
    </row>
    <row r="68" spans="2:12" x14ac:dyDescent="0.25">
      <c r="B68" s="6">
        <v>42482</v>
      </c>
      <c r="C68" s="3" t="s">
        <v>96</v>
      </c>
      <c r="D68" s="3" t="s">
        <v>97</v>
      </c>
      <c r="E68" s="7" t="s">
        <v>11</v>
      </c>
      <c r="F68" s="3" t="s">
        <v>21</v>
      </c>
      <c r="G68" s="34">
        <v>5000</v>
      </c>
      <c r="H68" s="34">
        <v>3990</v>
      </c>
      <c r="I68" s="34">
        <f t="shared" si="1"/>
        <v>19950000</v>
      </c>
      <c r="J68" s="8"/>
    </row>
    <row r="69" spans="2:12" x14ac:dyDescent="0.25">
      <c r="B69" s="6">
        <v>42482</v>
      </c>
      <c r="C69" s="3" t="s">
        <v>98</v>
      </c>
      <c r="D69" s="3" t="s">
        <v>99</v>
      </c>
      <c r="E69" s="7" t="s">
        <v>12</v>
      </c>
      <c r="F69" s="3" t="s">
        <v>21</v>
      </c>
      <c r="G69" s="34">
        <v>9500</v>
      </c>
      <c r="H69" s="34">
        <v>3595</v>
      </c>
      <c r="I69" s="34">
        <f t="shared" si="1"/>
        <v>34152500</v>
      </c>
      <c r="J69" s="8"/>
    </row>
    <row r="70" spans="2:12" x14ac:dyDescent="0.25">
      <c r="B70" s="6">
        <v>42482</v>
      </c>
      <c r="C70" s="3" t="s">
        <v>98</v>
      </c>
      <c r="D70" s="3" t="s">
        <v>99</v>
      </c>
      <c r="E70" s="7" t="s">
        <v>12</v>
      </c>
      <c r="F70" s="3" t="s">
        <v>45</v>
      </c>
      <c r="G70" s="34">
        <v>5000</v>
      </c>
      <c r="H70" s="34">
        <v>3380</v>
      </c>
      <c r="I70" s="34">
        <f t="shared" si="1"/>
        <v>16900000</v>
      </c>
      <c r="J70" s="8"/>
    </row>
    <row r="71" spans="2:12" x14ac:dyDescent="0.25">
      <c r="B71" s="6">
        <v>42482</v>
      </c>
      <c r="C71" s="3" t="s">
        <v>98</v>
      </c>
      <c r="D71" s="3" t="s">
        <v>99</v>
      </c>
      <c r="E71" s="7" t="s">
        <v>12</v>
      </c>
      <c r="F71" s="3" t="s">
        <v>15</v>
      </c>
      <c r="G71" s="34">
        <v>12500</v>
      </c>
      <c r="H71" s="34">
        <v>3885</v>
      </c>
      <c r="I71" s="34">
        <f t="shared" si="1"/>
        <v>48562500</v>
      </c>
      <c r="J71" s="8"/>
    </row>
    <row r="72" spans="2:12" x14ac:dyDescent="0.25">
      <c r="B72" s="6">
        <v>42482</v>
      </c>
      <c r="C72" s="3" t="s">
        <v>100</v>
      </c>
      <c r="D72" s="3" t="s">
        <v>101</v>
      </c>
      <c r="E72" s="7" t="s">
        <v>48</v>
      </c>
      <c r="F72" s="3" t="s">
        <v>21</v>
      </c>
      <c r="G72" s="34">
        <v>4300</v>
      </c>
      <c r="H72" s="34">
        <v>4050</v>
      </c>
      <c r="I72" s="34">
        <f t="shared" si="1"/>
        <v>17415000</v>
      </c>
      <c r="J72" s="8"/>
    </row>
    <row r="73" spans="2:12" x14ac:dyDescent="0.25">
      <c r="B73" s="2">
        <v>42485</v>
      </c>
      <c r="C73" s="1" t="s">
        <v>146</v>
      </c>
      <c r="D73" s="1" t="s">
        <v>147</v>
      </c>
      <c r="E73" s="1" t="s">
        <v>10</v>
      </c>
      <c r="F73" s="1" t="s">
        <v>45</v>
      </c>
      <c r="G73" s="34">
        <v>30000</v>
      </c>
      <c r="H73" s="34">
        <v>3380</v>
      </c>
      <c r="I73" s="34">
        <f t="shared" ref="I73:I104" si="2">G73*H73</f>
        <v>101400000</v>
      </c>
      <c r="J73" s="12"/>
    </row>
    <row r="74" spans="2:12" x14ac:dyDescent="0.25">
      <c r="B74" s="2">
        <v>42485</v>
      </c>
      <c r="C74" s="1" t="s">
        <v>146</v>
      </c>
      <c r="D74" s="1" t="s">
        <v>147</v>
      </c>
      <c r="E74" s="1" t="s">
        <v>10</v>
      </c>
      <c r="F74" s="1" t="s">
        <v>15</v>
      </c>
      <c r="G74" s="34">
        <v>5000</v>
      </c>
      <c r="H74" s="34">
        <v>3885</v>
      </c>
      <c r="I74" s="34">
        <f t="shared" si="2"/>
        <v>19425000</v>
      </c>
      <c r="J74" s="12"/>
    </row>
    <row r="75" spans="2:12" x14ac:dyDescent="0.25">
      <c r="B75" s="2">
        <v>42485</v>
      </c>
      <c r="C75" s="1" t="s">
        <v>133</v>
      </c>
      <c r="D75" s="1" t="s">
        <v>134</v>
      </c>
      <c r="E75" s="1" t="s">
        <v>10</v>
      </c>
      <c r="F75" s="1" t="s">
        <v>21</v>
      </c>
      <c r="G75" s="34">
        <v>21700</v>
      </c>
      <c r="H75" s="34">
        <v>3410</v>
      </c>
      <c r="I75" s="34">
        <f t="shared" si="2"/>
        <v>73997000</v>
      </c>
      <c r="J75" s="12"/>
    </row>
    <row r="76" spans="2:12" x14ac:dyDescent="0.25">
      <c r="B76" s="2">
        <v>42485</v>
      </c>
      <c r="C76" s="1" t="s">
        <v>148</v>
      </c>
      <c r="D76" s="1" t="s">
        <v>149</v>
      </c>
      <c r="E76" s="1" t="s">
        <v>10</v>
      </c>
      <c r="F76" s="1" t="s">
        <v>45</v>
      </c>
      <c r="G76" s="34">
        <v>12000</v>
      </c>
      <c r="H76" s="34">
        <v>3380</v>
      </c>
      <c r="I76" s="34">
        <f t="shared" si="2"/>
        <v>40560000</v>
      </c>
      <c r="J76" s="12"/>
    </row>
    <row r="77" spans="2:12" x14ac:dyDescent="0.25">
      <c r="B77" s="2">
        <v>42485</v>
      </c>
      <c r="C77" s="1" t="s">
        <v>150</v>
      </c>
      <c r="D77" s="1" t="s">
        <v>151</v>
      </c>
      <c r="E77" s="1" t="s">
        <v>48</v>
      </c>
      <c r="F77" s="1" t="s">
        <v>15</v>
      </c>
      <c r="G77" s="34">
        <v>6200</v>
      </c>
      <c r="H77" s="34">
        <v>3885</v>
      </c>
      <c r="I77" s="34">
        <f t="shared" si="2"/>
        <v>24087000</v>
      </c>
      <c r="J77" s="12"/>
    </row>
    <row r="78" spans="2:12" x14ac:dyDescent="0.25">
      <c r="B78" s="2">
        <v>42485</v>
      </c>
      <c r="C78" s="1" t="s">
        <v>152</v>
      </c>
      <c r="D78" s="1" t="s">
        <v>153</v>
      </c>
      <c r="E78" s="1" t="s">
        <v>48</v>
      </c>
      <c r="F78" s="1" t="s">
        <v>21</v>
      </c>
      <c r="G78" s="34">
        <v>5200</v>
      </c>
      <c r="H78" s="34">
        <v>3595</v>
      </c>
      <c r="I78" s="34">
        <f t="shared" si="2"/>
        <v>18694000</v>
      </c>
      <c r="J78" s="12"/>
    </row>
    <row r="79" spans="2:12" x14ac:dyDescent="0.25">
      <c r="B79" s="2">
        <v>42485</v>
      </c>
      <c r="C79" s="1" t="s">
        <v>152</v>
      </c>
      <c r="D79" s="1" t="s">
        <v>153</v>
      </c>
      <c r="E79" s="1" t="s">
        <v>48</v>
      </c>
      <c r="F79" s="1" t="s">
        <v>15</v>
      </c>
      <c r="G79" s="34">
        <v>5300</v>
      </c>
      <c r="H79" s="34">
        <v>3885</v>
      </c>
      <c r="I79" s="34">
        <f t="shared" si="2"/>
        <v>20590500</v>
      </c>
      <c r="J79" s="12"/>
    </row>
    <row r="80" spans="2:12" x14ac:dyDescent="0.25">
      <c r="B80" s="2">
        <v>42119</v>
      </c>
      <c r="C80" s="1" t="s">
        <v>124</v>
      </c>
      <c r="D80" s="1" t="s">
        <v>125</v>
      </c>
      <c r="E80" s="1" t="s">
        <v>48</v>
      </c>
      <c r="F80" s="1" t="s">
        <v>123</v>
      </c>
      <c r="G80" s="34">
        <v>15000</v>
      </c>
      <c r="H80" s="34">
        <v>3595</v>
      </c>
      <c r="I80" s="34">
        <f t="shared" si="2"/>
        <v>53925000</v>
      </c>
      <c r="J80" s="12"/>
    </row>
    <row r="81" spans="2:10" x14ac:dyDescent="0.25">
      <c r="B81" s="2">
        <v>42119</v>
      </c>
      <c r="C81" s="1" t="s">
        <v>121</v>
      </c>
      <c r="D81" s="1" t="s">
        <v>122</v>
      </c>
      <c r="E81" s="1" t="s">
        <v>12</v>
      </c>
      <c r="F81" s="1" t="s">
        <v>123</v>
      </c>
      <c r="G81" s="34">
        <v>15000</v>
      </c>
      <c r="H81" s="34">
        <v>3595</v>
      </c>
      <c r="I81" s="34">
        <f t="shared" si="2"/>
        <v>53925000</v>
      </c>
      <c r="J81" s="12"/>
    </row>
    <row r="82" spans="2:10" x14ac:dyDescent="0.25">
      <c r="B82" s="2">
        <v>42485</v>
      </c>
      <c r="C82" s="1" t="s">
        <v>154</v>
      </c>
      <c r="D82" s="1" t="s">
        <v>155</v>
      </c>
      <c r="E82" s="1" t="s">
        <v>55</v>
      </c>
      <c r="F82" s="1" t="s">
        <v>21</v>
      </c>
      <c r="G82" s="34">
        <v>5000</v>
      </c>
      <c r="H82" s="34">
        <v>3595</v>
      </c>
      <c r="I82" s="34">
        <f t="shared" si="2"/>
        <v>17975000</v>
      </c>
      <c r="J82" s="12"/>
    </row>
    <row r="83" spans="2:10" x14ac:dyDescent="0.25">
      <c r="B83" s="2">
        <v>42485</v>
      </c>
      <c r="C83" s="1" t="s">
        <v>154</v>
      </c>
      <c r="D83" s="1" t="s">
        <v>155</v>
      </c>
      <c r="E83" s="1" t="s">
        <v>55</v>
      </c>
      <c r="F83" s="1" t="s">
        <v>15</v>
      </c>
      <c r="G83" s="34">
        <v>20000</v>
      </c>
      <c r="H83" s="34">
        <v>3885</v>
      </c>
      <c r="I83" s="34">
        <f t="shared" si="2"/>
        <v>77700000</v>
      </c>
      <c r="J83" s="12"/>
    </row>
    <row r="84" spans="2:10" x14ac:dyDescent="0.25">
      <c r="B84" s="2">
        <v>42485</v>
      </c>
      <c r="C84" s="1" t="s">
        <v>154</v>
      </c>
      <c r="D84" s="1" t="s">
        <v>155</v>
      </c>
      <c r="E84" s="1" t="s">
        <v>55</v>
      </c>
      <c r="F84" s="1" t="s">
        <v>13</v>
      </c>
      <c r="G84" s="34">
        <v>5000</v>
      </c>
      <c r="H84" s="34">
        <v>4715</v>
      </c>
      <c r="I84" s="34">
        <f t="shared" si="2"/>
        <v>23575000</v>
      </c>
      <c r="J84" s="12"/>
    </row>
    <row r="85" spans="2:10" x14ac:dyDescent="0.25">
      <c r="B85" s="2">
        <v>42486</v>
      </c>
      <c r="C85" s="1" t="s">
        <v>135</v>
      </c>
      <c r="D85" s="1" t="s">
        <v>136</v>
      </c>
      <c r="E85" s="1" t="s">
        <v>14</v>
      </c>
      <c r="F85" s="1" t="s">
        <v>21</v>
      </c>
      <c r="G85" s="34">
        <v>19600</v>
      </c>
      <c r="H85" s="34">
        <v>3410</v>
      </c>
      <c r="I85" s="34">
        <f t="shared" si="2"/>
        <v>66836000</v>
      </c>
      <c r="J85" s="12"/>
    </row>
    <row r="86" spans="2:10" x14ac:dyDescent="0.25">
      <c r="B86" s="2">
        <v>42488</v>
      </c>
      <c r="C86" s="1" t="s">
        <v>156</v>
      </c>
      <c r="D86" s="1" t="s">
        <v>157</v>
      </c>
      <c r="E86" s="1" t="s">
        <v>14</v>
      </c>
      <c r="F86" s="1" t="s">
        <v>15</v>
      </c>
      <c r="G86" s="34">
        <v>15300</v>
      </c>
      <c r="H86" s="34">
        <v>3885</v>
      </c>
      <c r="I86" s="34">
        <f t="shared" si="2"/>
        <v>59440500</v>
      </c>
      <c r="J86" s="12"/>
    </row>
    <row r="87" spans="2:10" x14ac:dyDescent="0.25">
      <c r="B87" s="2">
        <v>42487</v>
      </c>
      <c r="C87" s="1" t="s">
        <v>158</v>
      </c>
      <c r="D87" s="1" t="s">
        <v>159</v>
      </c>
      <c r="E87" s="1" t="s">
        <v>10</v>
      </c>
      <c r="F87" s="1" t="s">
        <v>45</v>
      </c>
      <c r="G87" s="34">
        <v>30000</v>
      </c>
      <c r="H87" s="34">
        <v>3380</v>
      </c>
      <c r="I87" s="34">
        <f t="shared" si="2"/>
        <v>101400000</v>
      </c>
      <c r="J87" s="12"/>
    </row>
    <row r="88" spans="2:10" x14ac:dyDescent="0.25">
      <c r="B88" s="2">
        <v>42487</v>
      </c>
      <c r="C88" s="1" t="s">
        <v>158</v>
      </c>
      <c r="D88" s="1" t="s">
        <v>159</v>
      </c>
      <c r="E88" s="1" t="s">
        <v>10</v>
      </c>
      <c r="F88" s="1" t="s">
        <v>15</v>
      </c>
      <c r="G88" s="34">
        <v>5000</v>
      </c>
      <c r="H88" s="34">
        <v>3885</v>
      </c>
      <c r="I88" s="34">
        <f t="shared" si="2"/>
        <v>19425000</v>
      </c>
      <c r="J88" s="12"/>
    </row>
    <row r="89" spans="2:10" x14ac:dyDescent="0.25">
      <c r="B89" s="2">
        <v>42487</v>
      </c>
      <c r="C89" s="1" t="s">
        <v>160</v>
      </c>
      <c r="D89" s="1" t="s">
        <v>161</v>
      </c>
      <c r="E89" s="1" t="s">
        <v>55</v>
      </c>
      <c r="F89" s="1" t="s">
        <v>15</v>
      </c>
      <c r="G89" s="34">
        <v>15000</v>
      </c>
      <c r="H89" s="34">
        <v>3885</v>
      </c>
      <c r="I89" s="34">
        <f t="shared" si="2"/>
        <v>58275000</v>
      </c>
      <c r="J89" s="12"/>
    </row>
    <row r="90" spans="2:10" x14ac:dyDescent="0.25">
      <c r="B90" s="2">
        <v>42487</v>
      </c>
      <c r="C90" s="1" t="s">
        <v>162</v>
      </c>
      <c r="D90" s="1" t="s">
        <v>163</v>
      </c>
      <c r="E90" s="1" t="s">
        <v>11</v>
      </c>
      <c r="F90" s="1" t="s">
        <v>21</v>
      </c>
      <c r="G90" s="34">
        <v>10000</v>
      </c>
      <c r="H90" s="34">
        <v>3990</v>
      </c>
      <c r="I90" s="34">
        <f t="shared" si="2"/>
        <v>39900000</v>
      </c>
      <c r="J90" s="12"/>
    </row>
    <row r="91" spans="2:10" x14ac:dyDescent="0.25">
      <c r="B91" s="2">
        <v>42121</v>
      </c>
      <c r="C91" s="1" t="s">
        <v>127</v>
      </c>
      <c r="D91" s="1" t="s">
        <v>128</v>
      </c>
      <c r="E91" s="1" t="s">
        <v>14</v>
      </c>
      <c r="F91" s="1" t="s">
        <v>45</v>
      </c>
      <c r="G91" s="34">
        <v>15800</v>
      </c>
      <c r="H91" s="34">
        <v>3380</v>
      </c>
      <c r="I91" s="34">
        <f t="shared" si="2"/>
        <v>53404000</v>
      </c>
      <c r="J91" s="12"/>
    </row>
    <row r="92" spans="2:10" x14ac:dyDescent="0.25">
      <c r="B92" s="18">
        <v>42488</v>
      </c>
      <c r="C92" s="33" t="s">
        <v>192</v>
      </c>
      <c r="D92" s="33" t="s">
        <v>193</v>
      </c>
      <c r="E92" s="33" t="s">
        <v>10</v>
      </c>
      <c r="F92" s="33" t="s">
        <v>123</v>
      </c>
      <c r="G92" s="39">
        <v>33700</v>
      </c>
      <c r="H92" s="39">
        <v>3595</v>
      </c>
      <c r="I92" s="39">
        <f t="shared" si="2"/>
        <v>121151500</v>
      </c>
      <c r="J92" s="12"/>
    </row>
    <row r="93" spans="2:10" x14ac:dyDescent="0.25">
      <c r="B93" s="2">
        <v>42488</v>
      </c>
      <c r="C93" s="1" t="s">
        <v>137</v>
      </c>
      <c r="D93" s="1" t="s">
        <v>138</v>
      </c>
      <c r="E93" s="1" t="s">
        <v>10</v>
      </c>
      <c r="F93" s="1" t="s">
        <v>21</v>
      </c>
      <c r="G93" s="34">
        <v>33700</v>
      </c>
      <c r="H93" s="34">
        <v>3410</v>
      </c>
      <c r="I93" s="34">
        <f t="shared" si="2"/>
        <v>114917000</v>
      </c>
      <c r="J93" s="12"/>
    </row>
    <row r="94" spans="2:10" x14ac:dyDescent="0.25">
      <c r="B94" s="2">
        <v>42488</v>
      </c>
      <c r="C94" s="1" t="s">
        <v>164</v>
      </c>
      <c r="D94" s="1" t="s">
        <v>165</v>
      </c>
      <c r="E94" s="1" t="s">
        <v>12</v>
      </c>
      <c r="F94" s="1" t="s">
        <v>21</v>
      </c>
      <c r="G94" s="34">
        <v>22200</v>
      </c>
      <c r="H94" s="34">
        <v>3595</v>
      </c>
      <c r="I94" s="34">
        <f t="shared" si="2"/>
        <v>79809000</v>
      </c>
      <c r="J94" s="12"/>
    </row>
    <row r="95" spans="2:10" x14ac:dyDescent="0.25">
      <c r="B95" s="2">
        <v>42488</v>
      </c>
      <c r="C95" s="1" t="s">
        <v>164</v>
      </c>
      <c r="D95" s="1" t="s">
        <v>165</v>
      </c>
      <c r="E95" s="1" t="s">
        <v>12</v>
      </c>
      <c r="F95" s="1" t="s">
        <v>45</v>
      </c>
      <c r="G95" s="34">
        <v>5000</v>
      </c>
      <c r="H95" s="34">
        <v>3380</v>
      </c>
      <c r="I95" s="34">
        <f t="shared" si="2"/>
        <v>16900000</v>
      </c>
      <c r="J95" s="12"/>
    </row>
    <row r="96" spans="2:10" x14ac:dyDescent="0.25">
      <c r="B96" s="2">
        <v>42488</v>
      </c>
      <c r="C96" s="1" t="s">
        <v>164</v>
      </c>
      <c r="D96" s="1" t="s">
        <v>165</v>
      </c>
      <c r="E96" s="1" t="s">
        <v>12</v>
      </c>
      <c r="F96" s="1" t="s">
        <v>15</v>
      </c>
      <c r="G96" s="34">
        <v>4500</v>
      </c>
      <c r="H96" s="34">
        <v>3885</v>
      </c>
      <c r="I96" s="34">
        <f t="shared" si="2"/>
        <v>17482500</v>
      </c>
      <c r="J96" s="12"/>
    </row>
    <row r="97" spans="2:10" x14ac:dyDescent="0.25">
      <c r="B97" s="2">
        <v>42488</v>
      </c>
      <c r="C97" s="1" t="s">
        <v>166</v>
      </c>
      <c r="D97" s="1" t="s">
        <v>167</v>
      </c>
      <c r="E97" s="1" t="s">
        <v>12</v>
      </c>
      <c r="F97" s="1" t="s">
        <v>21</v>
      </c>
      <c r="G97" s="34">
        <v>10000</v>
      </c>
      <c r="H97" s="34">
        <v>3595</v>
      </c>
      <c r="I97" s="34">
        <f t="shared" si="2"/>
        <v>35950000</v>
      </c>
      <c r="J97" s="12"/>
    </row>
    <row r="98" spans="2:10" x14ac:dyDescent="0.25">
      <c r="B98" s="2">
        <v>42488</v>
      </c>
      <c r="C98" s="1" t="s">
        <v>166</v>
      </c>
      <c r="D98" s="1" t="s">
        <v>167</v>
      </c>
      <c r="E98" s="1" t="s">
        <v>12</v>
      </c>
      <c r="F98" s="1" t="s">
        <v>15</v>
      </c>
      <c r="G98" s="34">
        <v>5300</v>
      </c>
      <c r="H98" s="34">
        <v>3885</v>
      </c>
      <c r="I98" s="34">
        <f t="shared" si="2"/>
        <v>20590500</v>
      </c>
      <c r="J98" s="12"/>
    </row>
    <row r="99" spans="2:10" x14ac:dyDescent="0.25">
      <c r="B99" s="2">
        <v>42488</v>
      </c>
      <c r="C99" s="1" t="s">
        <v>168</v>
      </c>
      <c r="D99" s="1" t="s">
        <v>169</v>
      </c>
      <c r="E99" s="1" t="s">
        <v>12</v>
      </c>
      <c r="F99" s="1" t="s">
        <v>21</v>
      </c>
      <c r="G99" s="34">
        <v>9000</v>
      </c>
      <c r="H99" s="34">
        <v>3595</v>
      </c>
      <c r="I99" s="34">
        <f t="shared" si="2"/>
        <v>32355000</v>
      </c>
      <c r="J99" s="12"/>
    </row>
    <row r="100" spans="2:10" x14ac:dyDescent="0.25">
      <c r="B100" s="2">
        <v>42489</v>
      </c>
      <c r="C100" s="1" t="s">
        <v>139</v>
      </c>
      <c r="D100" s="1" t="s">
        <v>140</v>
      </c>
      <c r="E100" s="1" t="s">
        <v>10</v>
      </c>
      <c r="F100" s="1" t="s">
        <v>21</v>
      </c>
      <c r="G100" s="34">
        <v>21700</v>
      </c>
      <c r="H100" s="34">
        <v>3410</v>
      </c>
      <c r="I100" s="34">
        <f t="shared" si="2"/>
        <v>73997000</v>
      </c>
      <c r="J100" s="12"/>
    </row>
    <row r="101" spans="2:10" x14ac:dyDescent="0.25">
      <c r="B101" s="2">
        <v>42488</v>
      </c>
      <c r="C101" s="1" t="s">
        <v>170</v>
      </c>
      <c r="D101" s="1" t="s">
        <v>171</v>
      </c>
      <c r="E101" s="1" t="s">
        <v>10</v>
      </c>
      <c r="F101" s="1" t="s">
        <v>45</v>
      </c>
      <c r="G101" s="34">
        <v>12000</v>
      </c>
      <c r="H101" s="34">
        <v>3380</v>
      </c>
      <c r="I101" s="34">
        <f t="shared" si="2"/>
        <v>40560000</v>
      </c>
      <c r="J101" s="12"/>
    </row>
    <row r="102" spans="2:10" x14ac:dyDescent="0.25">
      <c r="B102" s="2">
        <v>42489</v>
      </c>
      <c r="C102" s="1" t="s">
        <v>141</v>
      </c>
      <c r="D102" s="1" t="s">
        <v>142</v>
      </c>
      <c r="E102" s="1" t="s">
        <v>10</v>
      </c>
      <c r="F102" s="1" t="s">
        <v>21</v>
      </c>
      <c r="G102" s="34">
        <v>20000</v>
      </c>
      <c r="H102" s="34">
        <v>3410</v>
      </c>
      <c r="I102" s="34">
        <f t="shared" si="2"/>
        <v>68200000</v>
      </c>
      <c r="J102" s="12"/>
    </row>
    <row r="103" spans="2:10" x14ac:dyDescent="0.25">
      <c r="B103" s="2">
        <v>42488</v>
      </c>
      <c r="C103" s="1" t="s">
        <v>172</v>
      </c>
      <c r="D103" s="1" t="s">
        <v>173</v>
      </c>
      <c r="E103" s="1" t="s">
        <v>10</v>
      </c>
      <c r="F103" s="1" t="s">
        <v>45</v>
      </c>
      <c r="G103" s="34">
        <v>15000</v>
      </c>
      <c r="H103" s="34">
        <v>3380</v>
      </c>
      <c r="I103" s="34">
        <f t="shared" si="2"/>
        <v>50700000</v>
      </c>
      <c r="J103" s="12"/>
    </row>
    <row r="104" spans="2:10" x14ac:dyDescent="0.25">
      <c r="B104" s="2">
        <v>42488</v>
      </c>
      <c r="C104" s="1" t="s">
        <v>175</v>
      </c>
      <c r="D104" s="1" t="s">
        <v>174</v>
      </c>
      <c r="E104" s="1" t="s">
        <v>48</v>
      </c>
      <c r="F104" s="1" t="s">
        <v>21</v>
      </c>
      <c r="G104" s="34">
        <v>6200</v>
      </c>
      <c r="H104" s="34">
        <v>3595</v>
      </c>
      <c r="I104" s="34">
        <f t="shared" si="2"/>
        <v>22289000</v>
      </c>
      <c r="J104" s="12"/>
    </row>
    <row r="105" spans="2:10" x14ac:dyDescent="0.25">
      <c r="B105" s="2">
        <v>42488</v>
      </c>
      <c r="C105" s="1" t="s">
        <v>175</v>
      </c>
      <c r="D105" s="1" t="s">
        <v>174</v>
      </c>
      <c r="E105" s="1" t="s">
        <v>48</v>
      </c>
      <c r="F105" s="1" t="s">
        <v>15</v>
      </c>
      <c r="G105" s="34">
        <v>5300</v>
      </c>
      <c r="H105" s="34">
        <v>3885</v>
      </c>
      <c r="I105" s="34">
        <f t="shared" ref="I105:I117" si="3">G105*H105</f>
        <v>20590500</v>
      </c>
      <c r="J105" s="12"/>
    </row>
    <row r="106" spans="2:10" x14ac:dyDescent="0.25">
      <c r="B106" s="2">
        <v>42489</v>
      </c>
      <c r="C106" s="1" t="s">
        <v>176</v>
      </c>
      <c r="D106" s="1" t="s">
        <v>177</v>
      </c>
      <c r="E106" s="1" t="s">
        <v>48</v>
      </c>
      <c r="F106" s="1" t="s">
        <v>15</v>
      </c>
      <c r="G106" s="34">
        <v>5200</v>
      </c>
      <c r="H106" s="34">
        <v>3885</v>
      </c>
      <c r="I106" s="34">
        <f t="shared" si="3"/>
        <v>20202000</v>
      </c>
      <c r="J106" s="12"/>
    </row>
    <row r="107" spans="2:10" x14ac:dyDescent="0.25">
      <c r="B107" s="2">
        <v>42489</v>
      </c>
      <c r="C107" s="1" t="s">
        <v>178</v>
      </c>
      <c r="D107" s="1" t="s">
        <v>179</v>
      </c>
      <c r="E107" s="1" t="s">
        <v>12</v>
      </c>
      <c r="F107" s="1" t="s">
        <v>21</v>
      </c>
      <c r="G107" s="34">
        <v>4000</v>
      </c>
      <c r="H107" s="34">
        <v>3595</v>
      </c>
      <c r="I107" s="34">
        <f t="shared" si="3"/>
        <v>14380000</v>
      </c>
      <c r="J107" s="12"/>
    </row>
    <row r="108" spans="2:10" x14ac:dyDescent="0.25">
      <c r="B108" s="2">
        <v>42489</v>
      </c>
      <c r="C108" s="1" t="s">
        <v>178</v>
      </c>
      <c r="D108" s="1" t="s">
        <v>179</v>
      </c>
      <c r="E108" s="1" t="s">
        <v>12</v>
      </c>
      <c r="F108" s="1" t="s">
        <v>45</v>
      </c>
      <c r="G108" s="34">
        <v>5000</v>
      </c>
      <c r="H108" s="34">
        <v>3380</v>
      </c>
      <c r="I108" s="34">
        <f t="shared" si="3"/>
        <v>16900000</v>
      </c>
      <c r="J108" s="12"/>
    </row>
    <row r="109" spans="2:10" x14ac:dyDescent="0.25">
      <c r="B109" s="18">
        <v>42489</v>
      </c>
      <c r="C109" s="33" t="s">
        <v>196</v>
      </c>
      <c r="D109" s="33" t="s">
        <v>197</v>
      </c>
      <c r="E109" s="33" t="s">
        <v>14</v>
      </c>
      <c r="F109" s="33" t="s">
        <v>45</v>
      </c>
      <c r="G109" s="39">
        <v>15800</v>
      </c>
      <c r="H109" s="39">
        <v>3380</v>
      </c>
      <c r="I109" s="39">
        <f t="shared" si="3"/>
        <v>53404000</v>
      </c>
      <c r="J109" s="12"/>
    </row>
    <row r="110" spans="2:10" x14ac:dyDescent="0.25">
      <c r="B110" s="2">
        <v>42489</v>
      </c>
      <c r="C110" s="1" t="s">
        <v>180</v>
      </c>
      <c r="D110" s="1" t="s">
        <v>181</v>
      </c>
      <c r="E110" s="1" t="s">
        <v>12</v>
      </c>
      <c r="F110" s="1" t="s">
        <v>21</v>
      </c>
      <c r="G110" s="34">
        <v>15300</v>
      </c>
      <c r="H110" s="34">
        <v>3595</v>
      </c>
      <c r="I110" s="34">
        <f t="shared" si="3"/>
        <v>55003500</v>
      </c>
      <c r="J110" s="12"/>
    </row>
    <row r="111" spans="2:10" x14ac:dyDescent="0.25">
      <c r="B111" s="19">
        <v>42489</v>
      </c>
      <c r="C111" s="20" t="s">
        <v>182</v>
      </c>
      <c r="D111" s="20" t="s">
        <v>183</v>
      </c>
      <c r="E111" s="20" t="s">
        <v>14</v>
      </c>
      <c r="F111" s="20" t="s">
        <v>21</v>
      </c>
      <c r="G111" s="38">
        <v>6200</v>
      </c>
      <c r="H111" s="38">
        <v>3595</v>
      </c>
      <c r="I111" s="38">
        <f t="shared" si="3"/>
        <v>22289000</v>
      </c>
      <c r="J111" s="12"/>
    </row>
    <row r="112" spans="2:10" x14ac:dyDescent="0.25">
      <c r="B112" s="19">
        <v>42489</v>
      </c>
      <c r="C112" s="20" t="s">
        <v>182</v>
      </c>
      <c r="D112" s="20" t="s">
        <v>183</v>
      </c>
      <c r="E112" s="20" t="s">
        <v>14</v>
      </c>
      <c r="F112" s="20" t="s">
        <v>15</v>
      </c>
      <c r="G112" s="38">
        <v>5300</v>
      </c>
      <c r="H112" s="38">
        <v>3885</v>
      </c>
      <c r="I112" s="38">
        <f t="shared" si="3"/>
        <v>20590500</v>
      </c>
      <c r="J112" s="12"/>
    </row>
    <row r="113" spans="2:15" x14ac:dyDescent="0.25">
      <c r="B113" s="19">
        <v>42489</v>
      </c>
      <c r="C113" s="20" t="s">
        <v>182</v>
      </c>
      <c r="D113" s="20" t="s">
        <v>183</v>
      </c>
      <c r="E113" s="20" t="s">
        <v>14</v>
      </c>
      <c r="F113" s="20" t="s">
        <v>13</v>
      </c>
      <c r="G113" s="38">
        <v>4000</v>
      </c>
      <c r="H113" s="38">
        <v>4715</v>
      </c>
      <c r="I113" s="38">
        <f t="shared" si="3"/>
        <v>18860000</v>
      </c>
      <c r="J113" s="12"/>
      <c r="K113" s="22" t="s">
        <v>187</v>
      </c>
      <c r="L113" s="23"/>
      <c r="M113" s="24">
        <v>87700</v>
      </c>
      <c r="N113" s="25" t="s">
        <v>188</v>
      </c>
    </row>
    <row r="114" spans="2:15" x14ac:dyDescent="0.25">
      <c r="B114" s="2">
        <v>42489</v>
      </c>
      <c r="C114" s="1" t="s">
        <v>143</v>
      </c>
      <c r="D114" s="1" t="s">
        <v>144</v>
      </c>
      <c r="E114" s="1" t="s">
        <v>14</v>
      </c>
      <c r="F114" s="1" t="s">
        <v>21</v>
      </c>
      <c r="G114" s="34">
        <v>14900</v>
      </c>
      <c r="H114" s="34">
        <v>3410</v>
      </c>
      <c r="I114" s="34">
        <f t="shared" si="3"/>
        <v>50809000</v>
      </c>
      <c r="J114" s="12"/>
      <c r="K114" s="26" t="s">
        <v>190</v>
      </c>
      <c r="L114" s="27"/>
      <c r="M114" s="27">
        <f>G87+G89+G96+G97+G100+G102+G105+G108+G110+G111</f>
        <v>133000</v>
      </c>
      <c r="N114" s="28"/>
      <c r="O114" s="21"/>
    </row>
    <row r="115" spans="2:15" x14ac:dyDescent="0.25">
      <c r="B115" s="19">
        <v>42489</v>
      </c>
      <c r="C115" s="20" t="s">
        <v>184</v>
      </c>
      <c r="D115" s="20" t="s">
        <v>185</v>
      </c>
      <c r="E115" s="20" t="s">
        <v>14</v>
      </c>
      <c r="F115" s="20" t="s">
        <v>186</v>
      </c>
      <c r="G115" s="38">
        <v>5000</v>
      </c>
      <c r="H115" s="38">
        <v>4050</v>
      </c>
      <c r="I115" s="38">
        <f t="shared" si="3"/>
        <v>20250000</v>
      </c>
      <c r="J115" s="12"/>
      <c r="K115" s="29" t="s">
        <v>189</v>
      </c>
      <c r="L115" s="30"/>
      <c r="M115" s="31">
        <f>M114-M113</f>
        <v>45300</v>
      </c>
      <c r="N115" s="32"/>
    </row>
    <row r="116" spans="2:15" x14ac:dyDescent="0.25">
      <c r="B116" s="19">
        <v>42489</v>
      </c>
      <c r="C116" s="20" t="s">
        <v>184</v>
      </c>
      <c r="D116" s="20" t="s">
        <v>185</v>
      </c>
      <c r="E116" s="20" t="s">
        <v>14</v>
      </c>
      <c r="F116" s="20" t="s">
        <v>15</v>
      </c>
      <c r="G116" s="38">
        <v>15000</v>
      </c>
      <c r="H116" s="38">
        <v>3885</v>
      </c>
      <c r="I116" s="38">
        <f t="shared" si="3"/>
        <v>58275000</v>
      </c>
    </row>
    <row r="117" spans="2:15" x14ac:dyDescent="0.25">
      <c r="B117" s="2">
        <v>42122</v>
      </c>
      <c r="C117" s="1" t="s">
        <v>131</v>
      </c>
      <c r="D117" s="1" t="s">
        <v>132</v>
      </c>
      <c r="E117" s="1" t="s">
        <v>14</v>
      </c>
      <c r="F117" s="1" t="s">
        <v>21</v>
      </c>
      <c r="G117" s="34">
        <v>10400</v>
      </c>
      <c r="H117" s="34">
        <v>3410</v>
      </c>
      <c r="I117" s="34">
        <f t="shared" si="3"/>
        <v>35464000</v>
      </c>
    </row>
    <row r="118" spans="2:15" x14ac:dyDescent="0.25">
      <c r="G118" s="21">
        <f>SUM(G9:G117)</f>
        <v>1194600</v>
      </c>
    </row>
  </sheetData>
  <sortState ref="B9:J117">
    <sortCondition ref="C9:C117"/>
  </sortState>
  <mergeCells count="1">
    <mergeCell ref="G7:H7"/>
  </mergeCells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Y79"/>
  <sheetViews>
    <sheetView topLeftCell="N29" workbookViewId="0">
      <selection activeCell="AA38" sqref="AA38"/>
    </sheetView>
  </sheetViews>
  <sheetFormatPr baseColWidth="10" defaultRowHeight="15" x14ac:dyDescent="0.25"/>
  <cols>
    <col min="3" max="3" width="9" bestFit="1" customWidth="1"/>
    <col min="4" max="5" width="10.42578125" bestFit="1" customWidth="1"/>
    <col min="6" max="6" width="8.28515625" bestFit="1" customWidth="1"/>
    <col min="7" max="7" width="15" bestFit="1" customWidth="1"/>
    <col min="8" max="8" width="8.5703125" bestFit="1" customWidth="1"/>
    <col min="9" max="9" width="6.85546875" bestFit="1" customWidth="1"/>
    <col min="10" max="10" width="12.85546875" bestFit="1" customWidth="1"/>
    <col min="11" max="11" width="4.28515625" bestFit="1" customWidth="1"/>
    <col min="12" max="12" width="12.85546875" bestFit="1" customWidth="1"/>
    <col min="14" max="14" width="9" bestFit="1" customWidth="1"/>
    <col min="15" max="16" width="10.42578125" bestFit="1" customWidth="1"/>
    <col min="17" max="17" width="8.28515625" bestFit="1" customWidth="1"/>
    <col min="18" max="18" width="15" bestFit="1" customWidth="1"/>
    <col min="19" max="19" width="4.7109375" bestFit="1" customWidth="1"/>
    <col min="20" max="20" width="8.5703125" bestFit="1" customWidth="1"/>
    <col min="21" max="21" width="8.5703125" customWidth="1"/>
    <col min="22" max="22" width="6.85546875" bestFit="1" customWidth="1"/>
    <col min="23" max="23" width="12.85546875" bestFit="1" customWidth="1"/>
    <col min="24" max="24" width="15" bestFit="1" customWidth="1"/>
    <col min="25" max="25" width="12.85546875" bestFit="1" customWidth="1"/>
  </cols>
  <sheetData>
    <row r="3" spans="2:25" ht="15.75" thickBot="1" x14ac:dyDescent="0.3"/>
    <row r="4" spans="2:25" ht="19.5" thickBot="1" x14ac:dyDescent="0.35">
      <c r="C4" s="120" t="s">
        <v>10</v>
      </c>
      <c r="D4" s="121"/>
      <c r="E4" s="121"/>
      <c r="F4" s="121"/>
      <c r="G4" s="121"/>
      <c r="H4" s="121"/>
      <c r="I4" s="121"/>
      <c r="J4" s="122"/>
    </row>
    <row r="6" spans="2:25" x14ac:dyDescent="0.25">
      <c r="C6" s="1" t="s">
        <v>1</v>
      </c>
      <c r="D6" s="1" t="s">
        <v>2</v>
      </c>
      <c r="E6" s="1" t="s">
        <v>3</v>
      </c>
      <c r="F6" s="1" t="s">
        <v>4</v>
      </c>
      <c r="G6" s="1" t="s">
        <v>5</v>
      </c>
      <c r="H6" s="1" t="s">
        <v>6</v>
      </c>
      <c r="I6" s="1" t="s">
        <v>7</v>
      </c>
      <c r="J6" s="1" t="s">
        <v>8</v>
      </c>
      <c r="N6" s="1" t="s">
        <v>1</v>
      </c>
      <c r="O6" s="1" t="s">
        <v>2</v>
      </c>
      <c r="P6" s="1" t="s">
        <v>3</v>
      </c>
      <c r="Q6" s="1" t="s">
        <v>4</v>
      </c>
      <c r="R6" s="1" t="s">
        <v>5</v>
      </c>
      <c r="S6" s="1" t="s">
        <v>200</v>
      </c>
      <c r="T6" s="1" t="s">
        <v>6</v>
      </c>
      <c r="U6" s="1" t="s">
        <v>201</v>
      </c>
      <c r="V6" s="1" t="s">
        <v>7</v>
      </c>
      <c r="W6" s="1" t="s">
        <v>8</v>
      </c>
      <c r="X6" s="15" t="s">
        <v>202</v>
      </c>
      <c r="Y6" s="15" t="s">
        <v>204</v>
      </c>
    </row>
    <row r="7" spans="2:25" x14ac:dyDescent="0.25">
      <c r="B7" s="41">
        <v>3</v>
      </c>
      <c r="C7" s="2">
        <v>42471</v>
      </c>
      <c r="D7" s="1" t="s">
        <v>19</v>
      </c>
      <c r="E7" s="3" t="s">
        <v>20</v>
      </c>
      <c r="F7" s="1" t="s">
        <v>10</v>
      </c>
      <c r="G7" s="43" t="s">
        <v>21</v>
      </c>
      <c r="H7" s="34">
        <v>10000</v>
      </c>
      <c r="I7" s="34">
        <v>3410</v>
      </c>
      <c r="J7" s="34">
        <f t="shared" ref="J7:J37" si="0">H7*I7</f>
        <v>34100000</v>
      </c>
      <c r="N7" s="2">
        <v>42485</v>
      </c>
      <c r="O7" s="1" t="s">
        <v>146</v>
      </c>
      <c r="P7" s="1" t="s">
        <v>147</v>
      </c>
      <c r="Q7" s="1" t="s">
        <v>10</v>
      </c>
      <c r="R7" s="43" t="s">
        <v>15</v>
      </c>
      <c r="S7" s="43">
        <v>1</v>
      </c>
      <c r="T7" s="34">
        <v>5000</v>
      </c>
      <c r="U7" s="34"/>
      <c r="V7" s="34">
        <v>3885</v>
      </c>
      <c r="W7" s="34">
        <f t="shared" ref="W7:W37" si="1">T7*V7</f>
        <v>19425000</v>
      </c>
      <c r="X7" s="1"/>
      <c r="Y7" s="1"/>
    </row>
    <row r="8" spans="2:25" x14ac:dyDescent="0.25">
      <c r="B8" s="41">
        <v>3</v>
      </c>
      <c r="C8" s="2">
        <v>42471</v>
      </c>
      <c r="D8" s="3" t="s">
        <v>22</v>
      </c>
      <c r="E8" s="6" t="s">
        <v>23</v>
      </c>
      <c r="F8" s="1" t="s">
        <v>10</v>
      </c>
      <c r="G8" s="43" t="s">
        <v>21</v>
      </c>
      <c r="H8" s="34">
        <v>15800</v>
      </c>
      <c r="I8" s="34">
        <v>3410</v>
      </c>
      <c r="J8" s="34">
        <f t="shared" si="0"/>
        <v>53878000</v>
      </c>
      <c r="N8" s="2">
        <v>42487</v>
      </c>
      <c r="O8" s="1" t="s">
        <v>158</v>
      </c>
      <c r="P8" s="1" t="s">
        <v>159</v>
      </c>
      <c r="Q8" s="1" t="s">
        <v>10</v>
      </c>
      <c r="R8" s="43" t="s">
        <v>15</v>
      </c>
      <c r="S8" s="43">
        <v>1</v>
      </c>
      <c r="T8" s="34">
        <v>5000</v>
      </c>
      <c r="U8" s="34">
        <f>T8+T7</f>
        <v>10000</v>
      </c>
      <c r="V8" s="34">
        <v>3885</v>
      </c>
      <c r="W8" s="34">
        <f t="shared" si="1"/>
        <v>19425000</v>
      </c>
      <c r="X8" s="1" t="str">
        <f>R8</f>
        <v>Nafta Unica 90</v>
      </c>
      <c r="Y8" s="44">
        <f>W8+W7</f>
        <v>38850000</v>
      </c>
    </row>
    <row r="9" spans="2:25" x14ac:dyDescent="0.25">
      <c r="B9" s="41">
        <v>3</v>
      </c>
      <c r="C9" s="2">
        <v>42471</v>
      </c>
      <c r="D9" s="3" t="s">
        <v>24</v>
      </c>
      <c r="E9" s="3" t="s">
        <v>25</v>
      </c>
      <c r="F9" s="1" t="s">
        <v>10</v>
      </c>
      <c r="G9" s="43" t="s">
        <v>21</v>
      </c>
      <c r="H9" s="34">
        <v>10600</v>
      </c>
      <c r="I9" s="34">
        <v>3410</v>
      </c>
      <c r="J9" s="34">
        <f t="shared" si="0"/>
        <v>36146000</v>
      </c>
      <c r="N9" s="2">
        <v>42488</v>
      </c>
      <c r="O9" s="15" t="s">
        <v>192</v>
      </c>
      <c r="P9" s="15" t="s">
        <v>193</v>
      </c>
      <c r="Q9" s="15" t="s">
        <v>10</v>
      </c>
      <c r="R9" s="46" t="s">
        <v>123</v>
      </c>
      <c r="S9" s="46">
        <v>2</v>
      </c>
      <c r="T9" s="35">
        <v>33700</v>
      </c>
      <c r="U9" s="35">
        <f>T9</f>
        <v>33700</v>
      </c>
      <c r="V9" s="35">
        <v>3595</v>
      </c>
      <c r="W9" s="35">
        <f t="shared" si="1"/>
        <v>121151500</v>
      </c>
      <c r="X9" s="1" t="str">
        <f>R9</f>
        <v>Diesel Comun Tipo III</v>
      </c>
      <c r="Y9" s="44">
        <f>W9</f>
        <v>121151500</v>
      </c>
    </row>
    <row r="10" spans="2:25" x14ac:dyDescent="0.25">
      <c r="B10" s="41">
        <v>3</v>
      </c>
      <c r="C10" s="2">
        <v>42473</v>
      </c>
      <c r="D10" s="3" t="s">
        <v>26</v>
      </c>
      <c r="E10" s="3" t="s">
        <v>27</v>
      </c>
      <c r="F10" s="1" t="s">
        <v>10</v>
      </c>
      <c r="G10" s="43" t="s">
        <v>21</v>
      </c>
      <c r="H10" s="34">
        <v>15000</v>
      </c>
      <c r="I10" s="34">
        <v>3410</v>
      </c>
      <c r="J10" s="34">
        <f t="shared" si="0"/>
        <v>51150000</v>
      </c>
      <c r="N10" s="6">
        <v>42478</v>
      </c>
      <c r="O10" s="3" t="s">
        <v>42</v>
      </c>
      <c r="P10" s="3" t="s">
        <v>44</v>
      </c>
      <c r="Q10" s="3" t="s">
        <v>10</v>
      </c>
      <c r="R10" s="42" t="s">
        <v>45</v>
      </c>
      <c r="S10" s="42">
        <v>3</v>
      </c>
      <c r="T10" s="34">
        <v>10000</v>
      </c>
      <c r="U10" s="34"/>
      <c r="V10" s="34">
        <v>3380</v>
      </c>
      <c r="W10" s="34">
        <f t="shared" si="1"/>
        <v>33800000</v>
      </c>
      <c r="X10" s="1"/>
      <c r="Y10" s="1"/>
    </row>
    <row r="11" spans="2:25" x14ac:dyDescent="0.25">
      <c r="B11" s="41">
        <v>3</v>
      </c>
      <c r="C11" s="2">
        <v>42475</v>
      </c>
      <c r="D11" s="3" t="s">
        <v>28</v>
      </c>
      <c r="E11" s="3" t="s">
        <v>29</v>
      </c>
      <c r="F11" s="1" t="s">
        <v>10</v>
      </c>
      <c r="G11" s="43" t="s">
        <v>21</v>
      </c>
      <c r="H11" s="34">
        <v>10000</v>
      </c>
      <c r="I11" s="34">
        <v>3410</v>
      </c>
      <c r="J11" s="34">
        <f t="shared" si="0"/>
        <v>34100000</v>
      </c>
      <c r="N11" s="6">
        <v>42480</v>
      </c>
      <c r="O11" s="3" t="s">
        <v>76</v>
      </c>
      <c r="P11" s="3" t="s">
        <v>77</v>
      </c>
      <c r="Q11" s="3" t="s">
        <v>10</v>
      </c>
      <c r="R11" s="42" t="s">
        <v>45</v>
      </c>
      <c r="S11" s="42">
        <v>3</v>
      </c>
      <c r="T11" s="34">
        <v>10000</v>
      </c>
      <c r="U11" s="34"/>
      <c r="V11" s="34">
        <v>3380</v>
      </c>
      <c r="W11" s="34">
        <f t="shared" si="1"/>
        <v>33800000</v>
      </c>
      <c r="X11" s="1"/>
      <c r="Y11" s="1"/>
    </row>
    <row r="12" spans="2:25" x14ac:dyDescent="0.25">
      <c r="B12" s="41">
        <v>3</v>
      </c>
      <c r="C12" s="2">
        <v>42475</v>
      </c>
      <c r="D12" s="3" t="s">
        <v>30</v>
      </c>
      <c r="E12" s="3" t="s">
        <v>31</v>
      </c>
      <c r="F12" s="1" t="s">
        <v>10</v>
      </c>
      <c r="G12" s="43" t="s">
        <v>21</v>
      </c>
      <c r="H12" s="34">
        <v>15800</v>
      </c>
      <c r="I12" s="34">
        <v>3410</v>
      </c>
      <c r="J12" s="34">
        <f t="shared" si="0"/>
        <v>53878000</v>
      </c>
      <c r="N12" s="6">
        <v>42480</v>
      </c>
      <c r="O12" s="3" t="s">
        <v>78</v>
      </c>
      <c r="P12" s="3" t="s">
        <v>79</v>
      </c>
      <c r="Q12" s="3" t="s">
        <v>10</v>
      </c>
      <c r="R12" s="42" t="s">
        <v>45</v>
      </c>
      <c r="S12" s="42">
        <v>3</v>
      </c>
      <c r="T12" s="34">
        <v>5000</v>
      </c>
      <c r="U12" s="34"/>
      <c r="V12" s="34">
        <v>3380</v>
      </c>
      <c r="W12" s="34">
        <f t="shared" si="1"/>
        <v>16900000</v>
      </c>
      <c r="X12" s="1"/>
      <c r="Y12" s="1"/>
    </row>
    <row r="13" spans="2:25" x14ac:dyDescent="0.25">
      <c r="B13" s="41">
        <v>3</v>
      </c>
      <c r="C13" s="2">
        <v>42475</v>
      </c>
      <c r="D13" s="3" t="s">
        <v>32</v>
      </c>
      <c r="E13" s="3" t="s">
        <v>33</v>
      </c>
      <c r="F13" s="1" t="s">
        <v>10</v>
      </c>
      <c r="G13" s="43" t="s">
        <v>21</v>
      </c>
      <c r="H13" s="34">
        <v>33700</v>
      </c>
      <c r="I13" s="34">
        <v>3410</v>
      </c>
      <c r="J13" s="34">
        <f t="shared" si="0"/>
        <v>114917000</v>
      </c>
      <c r="N13" s="6">
        <v>42481</v>
      </c>
      <c r="O13" s="3" t="s">
        <v>80</v>
      </c>
      <c r="P13" s="3" t="s">
        <v>81</v>
      </c>
      <c r="Q13" s="3" t="s">
        <v>10</v>
      </c>
      <c r="R13" s="42" t="s">
        <v>45</v>
      </c>
      <c r="S13" s="42">
        <v>3</v>
      </c>
      <c r="T13" s="34">
        <v>10000</v>
      </c>
      <c r="U13" s="34"/>
      <c r="V13" s="34">
        <v>3380</v>
      </c>
      <c r="W13" s="34">
        <f t="shared" si="1"/>
        <v>33800000</v>
      </c>
      <c r="X13" s="1"/>
      <c r="Y13" s="1"/>
    </row>
    <row r="14" spans="2:25" x14ac:dyDescent="0.25">
      <c r="B14" s="41">
        <v>3</v>
      </c>
      <c r="C14" s="6">
        <v>42478</v>
      </c>
      <c r="D14" s="3" t="s">
        <v>42</v>
      </c>
      <c r="E14" s="3" t="s">
        <v>44</v>
      </c>
      <c r="F14" s="3" t="s">
        <v>10</v>
      </c>
      <c r="G14" s="42" t="s">
        <v>21</v>
      </c>
      <c r="H14" s="34">
        <v>5000</v>
      </c>
      <c r="I14" s="34">
        <v>3595</v>
      </c>
      <c r="J14" s="34">
        <f t="shared" si="0"/>
        <v>17975000</v>
      </c>
      <c r="N14" s="2">
        <v>42485</v>
      </c>
      <c r="O14" s="1" t="s">
        <v>146</v>
      </c>
      <c r="P14" s="1" t="s">
        <v>147</v>
      </c>
      <c r="Q14" s="1" t="s">
        <v>10</v>
      </c>
      <c r="R14" s="43" t="s">
        <v>45</v>
      </c>
      <c r="S14" s="43">
        <v>3</v>
      </c>
      <c r="T14" s="34">
        <v>30000</v>
      </c>
      <c r="U14" s="34"/>
      <c r="V14" s="34">
        <v>3380</v>
      </c>
      <c r="W14" s="34">
        <f t="shared" si="1"/>
        <v>101400000</v>
      </c>
      <c r="X14" s="1"/>
      <c r="Y14" s="1"/>
    </row>
    <row r="15" spans="2:25" x14ac:dyDescent="0.25">
      <c r="B15" s="41">
        <v>3</v>
      </c>
      <c r="C15" s="6">
        <v>42478</v>
      </c>
      <c r="D15" s="3" t="s">
        <v>42</v>
      </c>
      <c r="E15" s="3" t="s">
        <v>44</v>
      </c>
      <c r="F15" s="3" t="s">
        <v>10</v>
      </c>
      <c r="G15" s="42" t="s">
        <v>45</v>
      </c>
      <c r="H15" s="34">
        <v>10000</v>
      </c>
      <c r="I15" s="34">
        <v>3380</v>
      </c>
      <c r="J15" s="34">
        <f t="shared" si="0"/>
        <v>33800000</v>
      </c>
      <c r="N15" s="2">
        <v>42485</v>
      </c>
      <c r="O15" s="1" t="s">
        <v>148</v>
      </c>
      <c r="P15" s="1" t="s">
        <v>149</v>
      </c>
      <c r="Q15" s="1" t="s">
        <v>10</v>
      </c>
      <c r="R15" s="43" t="s">
        <v>45</v>
      </c>
      <c r="S15" s="43">
        <v>3</v>
      </c>
      <c r="T15" s="34">
        <v>12000</v>
      </c>
      <c r="U15" s="34"/>
      <c r="V15" s="34">
        <v>3380</v>
      </c>
      <c r="W15" s="34">
        <f t="shared" si="1"/>
        <v>40560000</v>
      </c>
      <c r="X15" s="1"/>
      <c r="Y15" s="1"/>
    </row>
    <row r="16" spans="2:25" x14ac:dyDescent="0.25">
      <c r="B16" s="41">
        <v>3</v>
      </c>
      <c r="C16" s="6">
        <v>42480</v>
      </c>
      <c r="D16" s="3" t="s">
        <v>76</v>
      </c>
      <c r="E16" s="3" t="s">
        <v>77</v>
      </c>
      <c r="F16" s="3" t="s">
        <v>10</v>
      </c>
      <c r="G16" s="42" t="s">
        <v>45</v>
      </c>
      <c r="H16" s="34">
        <v>10000</v>
      </c>
      <c r="I16" s="34">
        <v>3380</v>
      </c>
      <c r="J16" s="34">
        <f t="shared" si="0"/>
        <v>33800000</v>
      </c>
      <c r="N16" s="2">
        <v>42487</v>
      </c>
      <c r="O16" s="1" t="s">
        <v>158</v>
      </c>
      <c r="P16" s="1" t="s">
        <v>159</v>
      </c>
      <c r="Q16" s="1" t="s">
        <v>10</v>
      </c>
      <c r="R16" s="43" t="s">
        <v>45</v>
      </c>
      <c r="S16" s="43">
        <v>3</v>
      </c>
      <c r="T16" s="34">
        <v>30000</v>
      </c>
      <c r="U16" s="34"/>
      <c r="V16" s="34">
        <v>3380</v>
      </c>
      <c r="W16" s="34">
        <f t="shared" si="1"/>
        <v>101400000</v>
      </c>
      <c r="X16" s="1"/>
      <c r="Y16" s="1"/>
    </row>
    <row r="17" spans="2:25" x14ac:dyDescent="0.25">
      <c r="B17" s="41">
        <v>3</v>
      </c>
      <c r="C17" s="6">
        <v>42480</v>
      </c>
      <c r="D17" s="3" t="s">
        <v>78</v>
      </c>
      <c r="E17" s="3" t="s">
        <v>79</v>
      </c>
      <c r="F17" s="3" t="s">
        <v>10</v>
      </c>
      <c r="G17" s="42" t="s">
        <v>21</v>
      </c>
      <c r="H17" s="34">
        <v>10000</v>
      </c>
      <c r="I17" s="34">
        <v>3595</v>
      </c>
      <c r="J17" s="34">
        <f t="shared" si="0"/>
        <v>35950000</v>
      </c>
      <c r="N17" s="2">
        <v>42488</v>
      </c>
      <c r="O17" s="1" t="s">
        <v>170</v>
      </c>
      <c r="P17" s="1" t="s">
        <v>171</v>
      </c>
      <c r="Q17" s="1" t="s">
        <v>10</v>
      </c>
      <c r="R17" s="43" t="s">
        <v>45</v>
      </c>
      <c r="S17" s="43">
        <v>3</v>
      </c>
      <c r="T17" s="34">
        <v>12000</v>
      </c>
      <c r="U17" s="34"/>
      <c r="V17" s="34">
        <v>3380</v>
      </c>
      <c r="W17" s="34">
        <f t="shared" si="1"/>
        <v>40560000</v>
      </c>
      <c r="X17" s="1"/>
      <c r="Y17" s="1"/>
    </row>
    <row r="18" spans="2:25" x14ac:dyDescent="0.25">
      <c r="B18" s="41">
        <v>3</v>
      </c>
      <c r="C18" s="6">
        <v>42480</v>
      </c>
      <c r="D18" s="3" t="s">
        <v>78</v>
      </c>
      <c r="E18" s="3" t="s">
        <v>79</v>
      </c>
      <c r="F18" s="3" t="s">
        <v>10</v>
      </c>
      <c r="G18" s="42" t="s">
        <v>45</v>
      </c>
      <c r="H18" s="34">
        <v>5000</v>
      </c>
      <c r="I18" s="34">
        <v>3380</v>
      </c>
      <c r="J18" s="34">
        <f t="shared" si="0"/>
        <v>16900000</v>
      </c>
      <c r="N18" s="2">
        <v>42488</v>
      </c>
      <c r="O18" s="1" t="s">
        <v>172</v>
      </c>
      <c r="P18" s="1" t="s">
        <v>173</v>
      </c>
      <c r="Q18" s="1" t="s">
        <v>10</v>
      </c>
      <c r="R18" s="43" t="s">
        <v>45</v>
      </c>
      <c r="S18" s="43">
        <v>3</v>
      </c>
      <c r="T18" s="34">
        <v>15000</v>
      </c>
      <c r="U18" s="34">
        <f>T18+T17+T16+T15+T14+T13+T12+T11+T10</f>
        <v>134000</v>
      </c>
      <c r="V18" s="34">
        <v>3380</v>
      </c>
      <c r="W18" s="34">
        <f t="shared" si="1"/>
        <v>50700000</v>
      </c>
      <c r="X18" s="1" t="str">
        <f>R18</f>
        <v>Nafta Eco Sol 85</v>
      </c>
      <c r="Y18" s="44">
        <f>W18+W17+W16+W15+W14+W13+W12+W11+W10</f>
        <v>452920000</v>
      </c>
    </row>
    <row r="19" spans="2:25" x14ac:dyDescent="0.25">
      <c r="B19" s="41">
        <v>3</v>
      </c>
      <c r="C19" s="6">
        <v>42481</v>
      </c>
      <c r="D19" s="3" t="s">
        <v>80</v>
      </c>
      <c r="E19" s="3" t="s">
        <v>81</v>
      </c>
      <c r="F19" s="3" t="s">
        <v>10</v>
      </c>
      <c r="G19" s="42" t="s">
        <v>45</v>
      </c>
      <c r="H19" s="34">
        <v>10000</v>
      </c>
      <c r="I19" s="34">
        <v>3380</v>
      </c>
      <c r="J19" s="34">
        <f t="shared" si="0"/>
        <v>33800000</v>
      </c>
      <c r="N19" s="2">
        <v>42471</v>
      </c>
      <c r="O19" s="1" t="s">
        <v>19</v>
      </c>
      <c r="P19" s="3" t="s">
        <v>20</v>
      </c>
      <c r="Q19" s="1" t="s">
        <v>10</v>
      </c>
      <c r="R19" s="43" t="s">
        <v>21</v>
      </c>
      <c r="S19" s="43">
        <v>7</v>
      </c>
      <c r="T19" s="34">
        <v>10000</v>
      </c>
      <c r="U19" s="34"/>
      <c r="V19" s="34">
        <v>3410</v>
      </c>
      <c r="W19" s="34">
        <f t="shared" si="1"/>
        <v>34100000</v>
      </c>
      <c r="X19" s="1"/>
      <c r="Y19" s="1"/>
    </row>
    <row r="20" spans="2:25" x14ac:dyDescent="0.25">
      <c r="B20" s="41">
        <v>3</v>
      </c>
      <c r="C20" s="6">
        <v>42478</v>
      </c>
      <c r="D20" s="3" t="s">
        <v>104</v>
      </c>
      <c r="E20" s="3" t="s">
        <v>105</v>
      </c>
      <c r="F20" s="3" t="s">
        <v>10</v>
      </c>
      <c r="G20" s="42" t="s">
        <v>21</v>
      </c>
      <c r="H20" s="34">
        <v>20000</v>
      </c>
      <c r="I20" s="34">
        <v>3410</v>
      </c>
      <c r="J20" s="34">
        <f t="shared" si="0"/>
        <v>68200000</v>
      </c>
      <c r="N20" s="2">
        <v>42471</v>
      </c>
      <c r="O20" s="3" t="s">
        <v>22</v>
      </c>
      <c r="P20" s="6" t="s">
        <v>23</v>
      </c>
      <c r="Q20" s="1" t="s">
        <v>10</v>
      </c>
      <c r="R20" s="43" t="s">
        <v>21</v>
      </c>
      <c r="S20" s="43">
        <v>7</v>
      </c>
      <c r="T20" s="34">
        <v>15800</v>
      </c>
      <c r="U20" s="34"/>
      <c r="V20" s="34">
        <v>3410</v>
      </c>
      <c r="W20" s="34">
        <f t="shared" si="1"/>
        <v>53878000</v>
      </c>
      <c r="X20" s="1"/>
      <c r="Y20" s="1"/>
    </row>
    <row r="21" spans="2:25" x14ac:dyDescent="0.25">
      <c r="B21" s="41">
        <v>3</v>
      </c>
      <c r="C21" s="2">
        <v>42479</v>
      </c>
      <c r="D21" s="10" t="s">
        <v>106</v>
      </c>
      <c r="E21" s="10" t="s">
        <v>107</v>
      </c>
      <c r="F21" s="10" t="s">
        <v>10</v>
      </c>
      <c r="G21" s="45" t="s">
        <v>21</v>
      </c>
      <c r="H21" s="35">
        <v>15800</v>
      </c>
      <c r="I21" s="35">
        <v>3410</v>
      </c>
      <c r="J21" s="35">
        <f t="shared" si="0"/>
        <v>53878000</v>
      </c>
      <c r="N21" s="2">
        <v>42471</v>
      </c>
      <c r="O21" s="3" t="s">
        <v>24</v>
      </c>
      <c r="P21" s="3" t="s">
        <v>25</v>
      </c>
      <c r="Q21" s="1" t="s">
        <v>10</v>
      </c>
      <c r="R21" s="43" t="s">
        <v>21</v>
      </c>
      <c r="S21" s="43">
        <v>7</v>
      </c>
      <c r="T21" s="34">
        <v>10600</v>
      </c>
      <c r="U21" s="34"/>
      <c r="V21" s="34">
        <v>3410</v>
      </c>
      <c r="W21" s="34">
        <f t="shared" si="1"/>
        <v>36146000</v>
      </c>
      <c r="X21" s="1"/>
      <c r="Y21" s="1"/>
    </row>
    <row r="22" spans="2:25" x14ac:dyDescent="0.25">
      <c r="B22" s="41">
        <v>3</v>
      </c>
      <c r="C22" s="2">
        <v>42480</v>
      </c>
      <c r="D22" s="10" t="s">
        <v>108</v>
      </c>
      <c r="E22" s="10" t="s">
        <v>109</v>
      </c>
      <c r="F22" s="10" t="s">
        <v>10</v>
      </c>
      <c r="G22" s="45" t="s">
        <v>21</v>
      </c>
      <c r="H22" s="35">
        <v>10000</v>
      </c>
      <c r="I22" s="35">
        <v>3410</v>
      </c>
      <c r="J22" s="35">
        <f t="shared" si="0"/>
        <v>34100000</v>
      </c>
      <c r="N22" s="2">
        <v>42473</v>
      </c>
      <c r="O22" s="3" t="s">
        <v>26</v>
      </c>
      <c r="P22" s="3" t="s">
        <v>27</v>
      </c>
      <c r="Q22" s="1" t="s">
        <v>10</v>
      </c>
      <c r="R22" s="43" t="s">
        <v>21</v>
      </c>
      <c r="S22" s="43">
        <v>7</v>
      </c>
      <c r="T22" s="34">
        <v>15000</v>
      </c>
      <c r="U22" s="34"/>
      <c r="V22" s="34">
        <v>3410</v>
      </c>
      <c r="W22" s="34">
        <f t="shared" si="1"/>
        <v>51150000</v>
      </c>
      <c r="X22" s="1"/>
      <c r="Y22" s="1"/>
    </row>
    <row r="23" spans="2:25" x14ac:dyDescent="0.25">
      <c r="B23" s="41">
        <v>3</v>
      </c>
      <c r="C23" s="2">
        <v>42481</v>
      </c>
      <c r="D23" s="10" t="s">
        <v>110</v>
      </c>
      <c r="E23" s="10" t="s">
        <v>111</v>
      </c>
      <c r="F23" s="10" t="s">
        <v>10</v>
      </c>
      <c r="G23" s="45" t="s">
        <v>21</v>
      </c>
      <c r="H23" s="35">
        <v>25000</v>
      </c>
      <c r="I23" s="35">
        <v>3410</v>
      </c>
      <c r="J23" s="35">
        <f t="shared" si="0"/>
        <v>85250000</v>
      </c>
      <c r="N23" s="2">
        <v>42475</v>
      </c>
      <c r="O23" s="3" t="s">
        <v>28</v>
      </c>
      <c r="P23" s="3" t="s">
        <v>29</v>
      </c>
      <c r="Q23" s="1" t="s">
        <v>10</v>
      </c>
      <c r="R23" s="43" t="s">
        <v>21</v>
      </c>
      <c r="S23" s="43">
        <v>7</v>
      </c>
      <c r="T23" s="34">
        <v>10000</v>
      </c>
      <c r="U23" s="34"/>
      <c r="V23" s="34">
        <v>3410</v>
      </c>
      <c r="W23" s="34">
        <f t="shared" si="1"/>
        <v>34100000</v>
      </c>
      <c r="X23" s="1"/>
      <c r="Y23" s="1"/>
    </row>
    <row r="24" spans="2:25" x14ac:dyDescent="0.25">
      <c r="B24" s="41">
        <v>3</v>
      </c>
      <c r="C24" s="2">
        <v>42481</v>
      </c>
      <c r="D24" s="10" t="s">
        <v>112</v>
      </c>
      <c r="E24" s="10" t="s">
        <v>113</v>
      </c>
      <c r="F24" s="10" t="s">
        <v>10</v>
      </c>
      <c r="G24" s="45" t="s">
        <v>21</v>
      </c>
      <c r="H24" s="35">
        <v>33700</v>
      </c>
      <c r="I24" s="35">
        <v>3410</v>
      </c>
      <c r="J24" s="35">
        <f t="shared" si="0"/>
        <v>114917000</v>
      </c>
      <c r="N24" s="2">
        <v>42475</v>
      </c>
      <c r="O24" s="3" t="s">
        <v>30</v>
      </c>
      <c r="P24" s="3" t="s">
        <v>31</v>
      </c>
      <c r="Q24" s="1" t="s">
        <v>10</v>
      </c>
      <c r="R24" s="43" t="s">
        <v>21</v>
      </c>
      <c r="S24" s="43">
        <v>7</v>
      </c>
      <c r="T24" s="34">
        <v>15800</v>
      </c>
      <c r="U24" s="34"/>
      <c r="V24" s="34">
        <v>3410</v>
      </c>
      <c r="W24" s="34">
        <f t="shared" si="1"/>
        <v>53878000</v>
      </c>
      <c r="X24" s="1"/>
      <c r="Y24" s="1"/>
    </row>
    <row r="25" spans="2:25" x14ac:dyDescent="0.25">
      <c r="B25" s="41">
        <v>3</v>
      </c>
      <c r="C25" s="2">
        <v>42482</v>
      </c>
      <c r="D25" s="10" t="s">
        <v>116</v>
      </c>
      <c r="E25" s="10" t="s">
        <v>117</v>
      </c>
      <c r="F25" s="10" t="s">
        <v>10</v>
      </c>
      <c r="G25" s="45" t="s">
        <v>21</v>
      </c>
      <c r="H25" s="35">
        <v>33700</v>
      </c>
      <c r="I25" s="35">
        <v>3410</v>
      </c>
      <c r="J25" s="35">
        <f t="shared" si="0"/>
        <v>114917000</v>
      </c>
      <c r="N25" s="2">
        <v>42475</v>
      </c>
      <c r="O25" s="3" t="s">
        <v>32</v>
      </c>
      <c r="P25" s="3" t="s">
        <v>33</v>
      </c>
      <c r="Q25" s="1" t="s">
        <v>10</v>
      </c>
      <c r="R25" s="43" t="s">
        <v>21</v>
      </c>
      <c r="S25" s="43">
        <v>7</v>
      </c>
      <c r="T25" s="34">
        <v>33700</v>
      </c>
      <c r="U25" s="34"/>
      <c r="V25" s="34">
        <v>3410</v>
      </c>
      <c r="W25" s="34">
        <f t="shared" si="1"/>
        <v>114917000</v>
      </c>
      <c r="X25" s="1"/>
      <c r="Y25" s="1"/>
    </row>
    <row r="26" spans="2:25" x14ac:dyDescent="0.25">
      <c r="B26" s="41">
        <v>3</v>
      </c>
      <c r="C26" s="2">
        <v>42485</v>
      </c>
      <c r="D26" s="1" t="s">
        <v>133</v>
      </c>
      <c r="E26" s="1" t="s">
        <v>134</v>
      </c>
      <c r="F26" s="1" t="s">
        <v>10</v>
      </c>
      <c r="G26" s="43" t="s">
        <v>21</v>
      </c>
      <c r="H26" s="34">
        <v>21700</v>
      </c>
      <c r="I26" s="34">
        <v>3410</v>
      </c>
      <c r="J26" s="34">
        <f t="shared" si="0"/>
        <v>73997000</v>
      </c>
      <c r="N26" s="6">
        <v>42478</v>
      </c>
      <c r="O26" s="3" t="s">
        <v>42</v>
      </c>
      <c r="P26" s="3" t="s">
        <v>44</v>
      </c>
      <c r="Q26" s="3" t="s">
        <v>10</v>
      </c>
      <c r="R26" s="42" t="s">
        <v>21</v>
      </c>
      <c r="S26" s="42">
        <v>7</v>
      </c>
      <c r="T26" s="34">
        <v>5000</v>
      </c>
      <c r="U26" s="34"/>
      <c r="V26" s="34">
        <v>3595</v>
      </c>
      <c r="W26" s="34">
        <f t="shared" si="1"/>
        <v>17975000</v>
      </c>
      <c r="X26" s="1"/>
      <c r="Y26" s="1"/>
    </row>
    <row r="27" spans="2:25" x14ac:dyDescent="0.25">
      <c r="B27" s="41">
        <v>3</v>
      </c>
      <c r="C27" s="2">
        <v>42488</v>
      </c>
      <c r="D27" s="1" t="s">
        <v>137</v>
      </c>
      <c r="E27" s="1" t="s">
        <v>138</v>
      </c>
      <c r="F27" s="1" t="s">
        <v>10</v>
      </c>
      <c r="G27" s="43" t="s">
        <v>21</v>
      </c>
      <c r="H27" s="34">
        <v>33700</v>
      </c>
      <c r="I27" s="34">
        <v>3410</v>
      </c>
      <c r="J27" s="34">
        <f t="shared" si="0"/>
        <v>114917000</v>
      </c>
      <c r="N27" s="6">
        <v>42478</v>
      </c>
      <c r="O27" s="3" t="s">
        <v>104</v>
      </c>
      <c r="P27" s="3" t="s">
        <v>105</v>
      </c>
      <c r="Q27" s="3" t="s">
        <v>10</v>
      </c>
      <c r="R27" s="42" t="s">
        <v>21</v>
      </c>
      <c r="S27" s="42">
        <v>7</v>
      </c>
      <c r="T27" s="34">
        <v>20000</v>
      </c>
      <c r="U27" s="34"/>
      <c r="V27" s="34">
        <v>3410</v>
      </c>
      <c r="W27" s="34">
        <f t="shared" si="1"/>
        <v>68200000</v>
      </c>
      <c r="X27" s="1"/>
      <c r="Y27" s="1"/>
    </row>
    <row r="28" spans="2:25" x14ac:dyDescent="0.25">
      <c r="B28" s="41">
        <v>3</v>
      </c>
      <c r="C28" s="2">
        <v>42489</v>
      </c>
      <c r="D28" s="1" t="s">
        <v>139</v>
      </c>
      <c r="E28" s="1" t="s">
        <v>140</v>
      </c>
      <c r="F28" s="1" t="s">
        <v>10</v>
      </c>
      <c r="G28" s="43" t="s">
        <v>21</v>
      </c>
      <c r="H28" s="34">
        <v>21700</v>
      </c>
      <c r="I28" s="34">
        <v>3410</v>
      </c>
      <c r="J28" s="34">
        <f t="shared" si="0"/>
        <v>73997000</v>
      </c>
      <c r="N28" s="2">
        <v>42479</v>
      </c>
      <c r="O28" s="10" t="s">
        <v>106</v>
      </c>
      <c r="P28" s="10" t="s">
        <v>107</v>
      </c>
      <c r="Q28" s="10" t="s">
        <v>10</v>
      </c>
      <c r="R28" s="45" t="s">
        <v>21</v>
      </c>
      <c r="S28" s="45">
        <v>7</v>
      </c>
      <c r="T28" s="35">
        <v>15800</v>
      </c>
      <c r="U28" s="35"/>
      <c r="V28" s="35">
        <v>3410</v>
      </c>
      <c r="W28" s="35">
        <f t="shared" si="1"/>
        <v>53878000</v>
      </c>
      <c r="X28" s="1"/>
      <c r="Y28" s="1"/>
    </row>
    <row r="29" spans="2:25" x14ac:dyDescent="0.25">
      <c r="B29" s="41">
        <v>3</v>
      </c>
      <c r="C29" s="2">
        <v>42489</v>
      </c>
      <c r="D29" s="1" t="s">
        <v>141</v>
      </c>
      <c r="E29" s="1" t="s">
        <v>142</v>
      </c>
      <c r="F29" s="1" t="s">
        <v>10</v>
      </c>
      <c r="G29" s="43" t="s">
        <v>21</v>
      </c>
      <c r="H29" s="34">
        <v>20000</v>
      </c>
      <c r="I29" s="34">
        <v>3410</v>
      </c>
      <c r="J29" s="34">
        <f t="shared" si="0"/>
        <v>68200000</v>
      </c>
      <c r="N29" s="6">
        <v>42480</v>
      </c>
      <c r="O29" s="3" t="s">
        <v>78</v>
      </c>
      <c r="P29" s="3" t="s">
        <v>79</v>
      </c>
      <c r="Q29" s="3" t="s">
        <v>10</v>
      </c>
      <c r="R29" s="42" t="s">
        <v>21</v>
      </c>
      <c r="S29" s="42">
        <v>7</v>
      </c>
      <c r="T29" s="34">
        <v>10000</v>
      </c>
      <c r="U29" s="34"/>
      <c r="V29" s="34">
        <v>3595</v>
      </c>
      <c r="W29" s="34">
        <f t="shared" si="1"/>
        <v>35950000</v>
      </c>
      <c r="X29" s="1"/>
      <c r="Y29" s="1"/>
    </row>
    <row r="30" spans="2:25" x14ac:dyDescent="0.25">
      <c r="B30" s="41">
        <v>3</v>
      </c>
      <c r="C30" s="2">
        <v>42485</v>
      </c>
      <c r="D30" s="1" t="s">
        <v>146</v>
      </c>
      <c r="E30" s="1" t="s">
        <v>147</v>
      </c>
      <c r="F30" s="1" t="s">
        <v>10</v>
      </c>
      <c r="G30" s="43" t="s">
        <v>45</v>
      </c>
      <c r="H30" s="34">
        <v>30000</v>
      </c>
      <c r="I30" s="34">
        <v>3380</v>
      </c>
      <c r="J30" s="34">
        <f t="shared" si="0"/>
        <v>101400000</v>
      </c>
      <c r="N30" s="2">
        <v>42480</v>
      </c>
      <c r="O30" s="10" t="s">
        <v>108</v>
      </c>
      <c r="P30" s="10" t="s">
        <v>109</v>
      </c>
      <c r="Q30" s="10" t="s">
        <v>10</v>
      </c>
      <c r="R30" s="45" t="s">
        <v>21</v>
      </c>
      <c r="S30" s="45">
        <v>7</v>
      </c>
      <c r="T30" s="35">
        <v>10000</v>
      </c>
      <c r="U30" s="35"/>
      <c r="V30" s="35">
        <v>3410</v>
      </c>
      <c r="W30" s="35">
        <f t="shared" si="1"/>
        <v>34100000</v>
      </c>
      <c r="X30" s="1"/>
      <c r="Y30" s="1"/>
    </row>
    <row r="31" spans="2:25" x14ac:dyDescent="0.25">
      <c r="B31" s="41">
        <v>3</v>
      </c>
      <c r="C31" s="2">
        <v>42485</v>
      </c>
      <c r="D31" s="1" t="s">
        <v>146</v>
      </c>
      <c r="E31" s="1" t="s">
        <v>147</v>
      </c>
      <c r="F31" s="1" t="s">
        <v>10</v>
      </c>
      <c r="G31" s="43" t="s">
        <v>15</v>
      </c>
      <c r="H31" s="34">
        <v>5000</v>
      </c>
      <c r="I31" s="34">
        <v>3885</v>
      </c>
      <c r="J31" s="34">
        <f t="shared" si="0"/>
        <v>19425000</v>
      </c>
      <c r="N31" s="2">
        <v>42481</v>
      </c>
      <c r="O31" s="10" t="s">
        <v>110</v>
      </c>
      <c r="P31" s="10" t="s">
        <v>111</v>
      </c>
      <c r="Q31" s="10" t="s">
        <v>10</v>
      </c>
      <c r="R31" s="45" t="s">
        <v>21</v>
      </c>
      <c r="S31" s="45">
        <v>7</v>
      </c>
      <c r="T31" s="35">
        <v>25000</v>
      </c>
      <c r="U31" s="35"/>
      <c r="V31" s="35">
        <v>3410</v>
      </c>
      <c r="W31" s="35">
        <f t="shared" si="1"/>
        <v>85250000</v>
      </c>
      <c r="X31" s="1"/>
      <c r="Y31" s="1"/>
    </row>
    <row r="32" spans="2:25" x14ac:dyDescent="0.25">
      <c r="B32" s="41">
        <v>3</v>
      </c>
      <c r="C32" s="2">
        <v>42485</v>
      </c>
      <c r="D32" s="1" t="s">
        <v>148</v>
      </c>
      <c r="E32" s="1" t="s">
        <v>149</v>
      </c>
      <c r="F32" s="1" t="s">
        <v>10</v>
      </c>
      <c r="G32" s="43" t="s">
        <v>45</v>
      </c>
      <c r="H32" s="34">
        <v>12000</v>
      </c>
      <c r="I32" s="34">
        <v>3380</v>
      </c>
      <c r="J32" s="34">
        <f t="shared" si="0"/>
        <v>40560000</v>
      </c>
      <c r="N32" s="2">
        <v>42481</v>
      </c>
      <c r="O32" s="10" t="s">
        <v>112</v>
      </c>
      <c r="P32" s="10" t="s">
        <v>113</v>
      </c>
      <c r="Q32" s="10" t="s">
        <v>10</v>
      </c>
      <c r="R32" s="45" t="s">
        <v>21</v>
      </c>
      <c r="S32" s="45">
        <v>7</v>
      </c>
      <c r="T32" s="35">
        <v>33700</v>
      </c>
      <c r="U32" s="35"/>
      <c r="V32" s="35">
        <v>3410</v>
      </c>
      <c r="W32" s="35">
        <f t="shared" si="1"/>
        <v>114917000</v>
      </c>
      <c r="X32" s="1"/>
      <c r="Y32" s="1"/>
    </row>
    <row r="33" spans="2:25" x14ac:dyDescent="0.25">
      <c r="B33" s="41">
        <v>3</v>
      </c>
      <c r="C33" s="2">
        <v>42487</v>
      </c>
      <c r="D33" s="1" t="s">
        <v>158</v>
      </c>
      <c r="E33" s="1" t="s">
        <v>159</v>
      </c>
      <c r="F33" s="1" t="s">
        <v>10</v>
      </c>
      <c r="G33" s="43" t="s">
        <v>45</v>
      </c>
      <c r="H33" s="34">
        <v>30000</v>
      </c>
      <c r="I33" s="34">
        <v>3380</v>
      </c>
      <c r="J33" s="34">
        <f t="shared" si="0"/>
        <v>101400000</v>
      </c>
      <c r="N33" s="2">
        <v>42482</v>
      </c>
      <c r="O33" s="10" t="s">
        <v>116</v>
      </c>
      <c r="P33" s="10" t="s">
        <v>117</v>
      </c>
      <c r="Q33" s="10" t="s">
        <v>10</v>
      </c>
      <c r="R33" s="45" t="s">
        <v>21</v>
      </c>
      <c r="S33" s="45">
        <v>7</v>
      </c>
      <c r="T33" s="35">
        <v>33700</v>
      </c>
      <c r="U33" s="35"/>
      <c r="V33" s="35">
        <v>3410</v>
      </c>
      <c r="W33" s="35">
        <f t="shared" si="1"/>
        <v>114917000</v>
      </c>
      <c r="X33" s="1"/>
      <c r="Y33" s="1"/>
    </row>
    <row r="34" spans="2:25" x14ac:dyDescent="0.25">
      <c r="B34" s="41">
        <v>3</v>
      </c>
      <c r="C34" s="2">
        <v>42487</v>
      </c>
      <c r="D34" s="1" t="s">
        <v>158</v>
      </c>
      <c r="E34" s="1" t="s">
        <v>159</v>
      </c>
      <c r="F34" s="1" t="s">
        <v>10</v>
      </c>
      <c r="G34" s="43" t="s">
        <v>15</v>
      </c>
      <c r="H34" s="34">
        <v>5000</v>
      </c>
      <c r="I34" s="34">
        <v>3885</v>
      </c>
      <c r="J34" s="34">
        <f t="shared" si="0"/>
        <v>19425000</v>
      </c>
      <c r="N34" s="2">
        <v>42485</v>
      </c>
      <c r="O34" s="1" t="s">
        <v>133</v>
      </c>
      <c r="P34" s="1" t="s">
        <v>134</v>
      </c>
      <c r="Q34" s="1" t="s">
        <v>10</v>
      </c>
      <c r="R34" s="43" t="s">
        <v>21</v>
      </c>
      <c r="S34" s="43">
        <v>7</v>
      </c>
      <c r="T34" s="34">
        <v>21700</v>
      </c>
      <c r="U34" s="34"/>
      <c r="V34" s="34">
        <v>3410</v>
      </c>
      <c r="W34" s="34">
        <f t="shared" si="1"/>
        <v>73997000</v>
      </c>
      <c r="X34" s="1"/>
      <c r="Y34" s="1"/>
    </row>
    <row r="35" spans="2:25" x14ac:dyDescent="0.25">
      <c r="B35" s="41">
        <v>3</v>
      </c>
      <c r="C35" s="2">
        <v>42488</v>
      </c>
      <c r="D35" s="1" t="s">
        <v>170</v>
      </c>
      <c r="E35" s="1" t="s">
        <v>171</v>
      </c>
      <c r="F35" s="1" t="s">
        <v>10</v>
      </c>
      <c r="G35" s="43" t="s">
        <v>45</v>
      </c>
      <c r="H35" s="34">
        <v>12000</v>
      </c>
      <c r="I35" s="34">
        <v>3380</v>
      </c>
      <c r="J35" s="34">
        <f t="shared" si="0"/>
        <v>40560000</v>
      </c>
      <c r="N35" s="2">
        <v>42488</v>
      </c>
      <c r="O35" s="1" t="s">
        <v>137</v>
      </c>
      <c r="P35" s="1" t="s">
        <v>138</v>
      </c>
      <c r="Q35" s="1" t="s">
        <v>10</v>
      </c>
      <c r="R35" s="43" t="s">
        <v>21</v>
      </c>
      <c r="S35" s="43">
        <v>7</v>
      </c>
      <c r="T35" s="34">
        <v>33700</v>
      </c>
      <c r="U35" s="34"/>
      <c r="V35" s="34">
        <v>3410</v>
      </c>
      <c r="W35" s="34">
        <f t="shared" si="1"/>
        <v>114917000</v>
      </c>
      <c r="X35" s="1"/>
      <c r="Y35" s="1"/>
    </row>
    <row r="36" spans="2:25" x14ac:dyDescent="0.25">
      <c r="B36" s="41">
        <v>3</v>
      </c>
      <c r="C36" s="2">
        <v>42488</v>
      </c>
      <c r="D36" s="1" t="s">
        <v>172</v>
      </c>
      <c r="E36" s="1" t="s">
        <v>173</v>
      </c>
      <c r="F36" s="1" t="s">
        <v>10</v>
      </c>
      <c r="G36" s="43" t="s">
        <v>45</v>
      </c>
      <c r="H36" s="34">
        <v>15000</v>
      </c>
      <c r="I36" s="34">
        <v>3380</v>
      </c>
      <c r="J36" s="34">
        <f t="shared" si="0"/>
        <v>50700000</v>
      </c>
      <c r="N36" s="2">
        <v>42489</v>
      </c>
      <c r="O36" s="1" t="s">
        <v>139</v>
      </c>
      <c r="P36" s="1" t="s">
        <v>140</v>
      </c>
      <c r="Q36" s="1" t="s">
        <v>10</v>
      </c>
      <c r="R36" s="43" t="s">
        <v>21</v>
      </c>
      <c r="S36" s="43">
        <v>7</v>
      </c>
      <c r="T36" s="34">
        <v>21700</v>
      </c>
      <c r="U36" s="34"/>
      <c r="V36" s="34">
        <v>3410</v>
      </c>
      <c r="W36" s="34">
        <f t="shared" si="1"/>
        <v>73997000</v>
      </c>
      <c r="X36" s="1"/>
      <c r="Y36" s="1"/>
    </row>
    <row r="37" spans="2:25" x14ac:dyDescent="0.25">
      <c r="B37" s="41">
        <v>3</v>
      </c>
      <c r="C37" s="2">
        <v>42488</v>
      </c>
      <c r="D37" s="15" t="s">
        <v>192</v>
      </c>
      <c r="E37" s="15" t="s">
        <v>193</v>
      </c>
      <c r="F37" s="15" t="s">
        <v>10</v>
      </c>
      <c r="G37" s="46" t="s">
        <v>123</v>
      </c>
      <c r="H37" s="35">
        <v>33700</v>
      </c>
      <c r="I37" s="35">
        <v>3595</v>
      </c>
      <c r="J37" s="35">
        <f t="shared" si="0"/>
        <v>121151500</v>
      </c>
      <c r="N37" s="2">
        <v>42489</v>
      </c>
      <c r="O37" s="1" t="s">
        <v>141</v>
      </c>
      <c r="P37" s="1" t="s">
        <v>142</v>
      </c>
      <c r="Q37" s="1" t="s">
        <v>10</v>
      </c>
      <c r="R37" s="43" t="s">
        <v>21</v>
      </c>
      <c r="S37" s="43">
        <v>7</v>
      </c>
      <c r="T37" s="34">
        <v>20000</v>
      </c>
      <c r="U37" s="34">
        <f>SUM(T19:T37)</f>
        <v>361200</v>
      </c>
      <c r="V37" s="34">
        <v>3410</v>
      </c>
      <c r="W37" s="34">
        <f t="shared" si="1"/>
        <v>68200000</v>
      </c>
      <c r="X37" s="1" t="str">
        <f>R37</f>
        <v>Diesel Tipo I</v>
      </c>
      <c r="Y37" s="44">
        <f>SUM(W19:W37)</f>
        <v>1234467000</v>
      </c>
    </row>
    <row r="38" spans="2:25" x14ac:dyDescent="0.25">
      <c r="H38" s="44">
        <f>SUM(H7:H37)</f>
        <v>538900</v>
      </c>
      <c r="I38" s="44"/>
      <c r="J38" s="44">
        <f>SUM(J7:J37)</f>
        <v>1847388500</v>
      </c>
      <c r="T38" s="44">
        <f>SUM(T7:T37)</f>
        <v>538900</v>
      </c>
      <c r="U38" s="44">
        <f>SUM(U7:U37)</f>
        <v>538900</v>
      </c>
      <c r="V38" s="44"/>
      <c r="W38" s="44">
        <f>SUM(W7:W37)</f>
        <v>1847388500</v>
      </c>
      <c r="X38" s="1"/>
      <c r="Y38" s="44">
        <f>SUM(Y7:Y37)</f>
        <v>1847388500</v>
      </c>
    </row>
    <row r="47" spans="2:25" x14ac:dyDescent="0.25">
      <c r="C47" s="1" t="s">
        <v>1</v>
      </c>
      <c r="D47" s="1" t="s">
        <v>2</v>
      </c>
      <c r="E47" s="1" t="s">
        <v>3</v>
      </c>
      <c r="F47" s="1" t="s">
        <v>4</v>
      </c>
      <c r="G47" s="1" t="s">
        <v>5</v>
      </c>
      <c r="H47" s="1" t="s">
        <v>6</v>
      </c>
      <c r="I47" s="1" t="s">
        <v>7</v>
      </c>
      <c r="J47" s="1" t="s">
        <v>8</v>
      </c>
      <c r="K47" s="15" t="s">
        <v>198</v>
      </c>
      <c r="L47" s="15" t="s">
        <v>204</v>
      </c>
    </row>
    <row r="48" spans="2:25" x14ac:dyDescent="0.25">
      <c r="C48" s="2">
        <v>42471</v>
      </c>
      <c r="D48" s="1" t="s">
        <v>19</v>
      </c>
      <c r="E48" s="3" t="s">
        <v>20</v>
      </c>
      <c r="F48" s="1" t="s">
        <v>10</v>
      </c>
      <c r="G48" s="43" t="s">
        <v>21</v>
      </c>
      <c r="H48" s="34">
        <v>10000</v>
      </c>
      <c r="I48" s="34">
        <v>3410</v>
      </c>
      <c r="J48" s="34">
        <f t="shared" ref="J48:J78" si="2">H48*I48</f>
        <v>34100000</v>
      </c>
      <c r="K48" s="1"/>
      <c r="L48" s="1"/>
    </row>
    <row r="49" spans="3:12" x14ac:dyDescent="0.25">
      <c r="C49" s="2">
        <v>42471</v>
      </c>
      <c r="D49" s="3" t="s">
        <v>22</v>
      </c>
      <c r="E49" s="6" t="s">
        <v>23</v>
      </c>
      <c r="F49" s="1" t="s">
        <v>10</v>
      </c>
      <c r="G49" s="43" t="s">
        <v>21</v>
      </c>
      <c r="H49" s="34">
        <v>15800</v>
      </c>
      <c r="I49" s="34">
        <v>3410</v>
      </c>
      <c r="J49" s="34">
        <f t="shared" si="2"/>
        <v>53878000</v>
      </c>
      <c r="K49" s="1"/>
      <c r="L49" s="1"/>
    </row>
    <row r="50" spans="3:12" x14ac:dyDescent="0.25">
      <c r="C50" s="2">
        <v>42471</v>
      </c>
      <c r="D50" s="3" t="s">
        <v>24</v>
      </c>
      <c r="E50" s="3" t="s">
        <v>25</v>
      </c>
      <c r="F50" s="1" t="s">
        <v>10</v>
      </c>
      <c r="G50" s="43" t="s">
        <v>21</v>
      </c>
      <c r="H50" s="34">
        <v>10600</v>
      </c>
      <c r="I50" s="34">
        <v>3410</v>
      </c>
      <c r="J50" s="34">
        <f t="shared" si="2"/>
        <v>36146000</v>
      </c>
      <c r="K50" s="1">
        <v>11</v>
      </c>
      <c r="L50" s="44">
        <f>J50+J49+J48</f>
        <v>124124000</v>
      </c>
    </row>
    <row r="51" spans="3:12" x14ac:dyDescent="0.25">
      <c r="C51" s="2">
        <v>42473</v>
      </c>
      <c r="D51" s="3" t="s">
        <v>26</v>
      </c>
      <c r="E51" s="3" t="s">
        <v>27</v>
      </c>
      <c r="F51" s="1" t="s">
        <v>10</v>
      </c>
      <c r="G51" s="43" t="s">
        <v>21</v>
      </c>
      <c r="H51" s="34">
        <v>15000</v>
      </c>
      <c r="I51" s="34">
        <v>3410</v>
      </c>
      <c r="J51" s="34">
        <f t="shared" si="2"/>
        <v>51150000</v>
      </c>
      <c r="K51" s="1">
        <v>13</v>
      </c>
      <c r="L51" s="44">
        <f>J51</f>
        <v>51150000</v>
      </c>
    </row>
    <row r="52" spans="3:12" x14ac:dyDescent="0.25">
      <c r="C52" s="2">
        <v>42475</v>
      </c>
      <c r="D52" s="3" t="s">
        <v>28</v>
      </c>
      <c r="E52" s="3" t="s">
        <v>29</v>
      </c>
      <c r="F52" s="1" t="s">
        <v>10</v>
      </c>
      <c r="G52" s="43" t="s">
        <v>21</v>
      </c>
      <c r="H52" s="34">
        <v>10000</v>
      </c>
      <c r="I52" s="34">
        <v>3410</v>
      </c>
      <c r="J52" s="34">
        <f t="shared" si="2"/>
        <v>34100000</v>
      </c>
      <c r="K52" s="1"/>
      <c r="L52" s="1"/>
    </row>
    <row r="53" spans="3:12" x14ac:dyDescent="0.25">
      <c r="C53" s="2">
        <v>42475</v>
      </c>
      <c r="D53" s="3" t="s">
        <v>30</v>
      </c>
      <c r="E53" s="3" t="s">
        <v>31</v>
      </c>
      <c r="F53" s="1" t="s">
        <v>10</v>
      </c>
      <c r="G53" s="43" t="s">
        <v>21</v>
      </c>
      <c r="H53" s="34">
        <v>15800</v>
      </c>
      <c r="I53" s="34">
        <v>3410</v>
      </c>
      <c r="J53" s="34">
        <f t="shared" si="2"/>
        <v>53878000</v>
      </c>
      <c r="K53" s="1"/>
      <c r="L53" s="1"/>
    </row>
    <row r="54" spans="3:12" x14ac:dyDescent="0.25">
      <c r="C54" s="2">
        <v>42475</v>
      </c>
      <c r="D54" s="3" t="s">
        <v>32</v>
      </c>
      <c r="E54" s="3" t="s">
        <v>33</v>
      </c>
      <c r="F54" s="1" t="s">
        <v>10</v>
      </c>
      <c r="G54" s="43" t="s">
        <v>21</v>
      </c>
      <c r="H54" s="34">
        <v>33700</v>
      </c>
      <c r="I54" s="34">
        <v>3410</v>
      </c>
      <c r="J54" s="34">
        <f t="shared" si="2"/>
        <v>114917000</v>
      </c>
      <c r="K54" s="1">
        <v>15</v>
      </c>
      <c r="L54" s="44">
        <f>J54+J53+J52</f>
        <v>202895000</v>
      </c>
    </row>
    <row r="55" spans="3:12" x14ac:dyDescent="0.25">
      <c r="C55" s="6">
        <v>42478</v>
      </c>
      <c r="D55" s="3" t="s">
        <v>42</v>
      </c>
      <c r="E55" s="3" t="s">
        <v>44</v>
      </c>
      <c r="F55" s="3" t="s">
        <v>10</v>
      </c>
      <c r="G55" s="42" t="s">
        <v>21</v>
      </c>
      <c r="H55" s="34">
        <v>5000</v>
      </c>
      <c r="I55" s="34">
        <v>3595</v>
      </c>
      <c r="J55" s="34">
        <f t="shared" si="2"/>
        <v>17975000</v>
      </c>
      <c r="K55" s="1"/>
      <c r="L55" s="1"/>
    </row>
    <row r="56" spans="3:12" x14ac:dyDescent="0.25">
      <c r="C56" s="6">
        <v>42478</v>
      </c>
      <c r="D56" s="3" t="s">
        <v>42</v>
      </c>
      <c r="E56" s="3" t="s">
        <v>44</v>
      </c>
      <c r="F56" s="3" t="s">
        <v>10</v>
      </c>
      <c r="G56" s="42" t="s">
        <v>45</v>
      </c>
      <c r="H56" s="34">
        <v>10000</v>
      </c>
      <c r="I56" s="34">
        <v>3380</v>
      </c>
      <c r="J56" s="34">
        <f t="shared" si="2"/>
        <v>33800000</v>
      </c>
      <c r="K56" s="1"/>
      <c r="L56" s="1"/>
    </row>
    <row r="57" spans="3:12" x14ac:dyDescent="0.25">
      <c r="C57" s="6">
        <v>42478</v>
      </c>
      <c r="D57" s="3" t="s">
        <v>104</v>
      </c>
      <c r="E57" s="3" t="s">
        <v>105</v>
      </c>
      <c r="F57" s="3" t="s">
        <v>10</v>
      </c>
      <c r="G57" s="42" t="s">
        <v>21</v>
      </c>
      <c r="H57" s="34">
        <v>20000</v>
      </c>
      <c r="I57" s="34">
        <v>3410</v>
      </c>
      <c r="J57" s="34">
        <f t="shared" si="2"/>
        <v>68200000</v>
      </c>
      <c r="K57" s="1">
        <v>18</v>
      </c>
      <c r="L57" s="44">
        <f>J57+J56+J55</f>
        <v>119975000</v>
      </c>
    </row>
    <row r="58" spans="3:12" x14ac:dyDescent="0.25">
      <c r="C58" s="2">
        <v>42479</v>
      </c>
      <c r="D58" s="10" t="s">
        <v>106</v>
      </c>
      <c r="E58" s="10" t="s">
        <v>107</v>
      </c>
      <c r="F58" s="10" t="s">
        <v>10</v>
      </c>
      <c r="G58" s="45" t="s">
        <v>21</v>
      </c>
      <c r="H58" s="35">
        <v>15800</v>
      </c>
      <c r="I58" s="35">
        <v>3410</v>
      </c>
      <c r="J58" s="35">
        <f t="shared" si="2"/>
        <v>53878000</v>
      </c>
      <c r="K58" s="1">
        <v>19</v>
      </c>
      <c r="L58" s="44">
        <f>J58</f>
        <v>53878000</v>
      </c>
    </row>
    <row r="59" spans="3:12" x14ac:dyDescent="0.25">
      <c r="C59" s="6">
        <v>42480</v>
      </c>
      <c r="D59" s="3" t="s">
        <v>76</v>
      </c>
      <c r="E59" s="3" t="s">
        <v>77</v>
      </c>
      <c r="F59" s="3" t="s">
        <v>10</v>
      </c>
      <c r="G59" s="42" t="s">
        <v>45</v>
      </c>
      <c r="H59" s="34">
        <v>10000</v>
      </c>
      <c r="I59" s="34">
        <v>3380</v>
      </c>
      <c r="J59" s="34">
        <f t="shared" si="2"/>
        <v>33800000</v>
      </c>
      <c r="K59" s="1"/>
      <c r="L59" s="1"/>
    </row>
    <row r="60" spans="3:12" x14ac:dyDescent="0.25">
      <c r="C60" s="6">
        <v>42480</v>
      </c>
      <c r="D60" s="3" t="s">
        <v>78</v>
      </c>
      <c r="E60" s="3" t="s">
        <v>79</v>
      </c>
      <c r="F60" s="3" t="s">
        <v>10</v>
      </c>
      <c r="G60" s="42" t="s">
        <v>21</v>
      </c>
      <c r="H60" s="34">
        <v>10000</v>
      </c>
      <c r="I60" s="34">
        <v>3595</v>
      </c>
      <c r="J60" s="34">
        <f t="shared" si="2"/>
        <v>35950000</v>
      </c>
      <c r="K60" s="1"/>
      <c r="L60" s="1"/>
    </row>
    <row r="61" spans="3:12" x14ac:dyDescent="0.25">
      <c r="C61" s="6">
        <v>42480</v>
      </c>
      <c r="D61" s="3" t="s">
        <v>78</v>
      </c>
      <c r="E61" s="3" t="s">
        <v>79</v>
      </c>
      <c r="F61" s="3" t="s">
        <v>10</v>
      </c>
      <c r="G61" s="42" t="s">
        <v>45</v>
      </c>
      <c r="H61" s="34">
        <v>5000</v>
      </c>
      <c r="I61" s="34">
        <v>3380</v>
      </c>
      <c r="J61" s="34">
        <f t="shared" si="2"/>
        <v>16900000</v>
      </c>
      <c r="K61" s="1"/>
      <c r="L61" s="1"/>
    </row>
    <row r="62" spans="3:12" x14ac:dyDescent="0.25">
      <c r="C62" s="2">
        <v>42480</v>
      </c>
      <c r="D62" s="10" t="s">
        <v>108</v>
      </c>
      <c r="E62" s="10" t="s">
        <v>109</v>
      </c>
      <c r="F62" s="10" t="s">
        <v>10</v>
      </c>
      <c r="G62" s="45" t="s">
        <v>21</v>
      </c>
      <c r="H62" s="35">
        <v>10000</v>
      </c>
      <c r="I62" s="35">
        <v>3410</v>
      </c>
      <c r="J62" s="35">
        <f t="shared" si="2"/>
        <v>34100000</v>
      </c>
      <c r="K62" s="1">
        <v>20</v>
      </c>
      <c r="L62" s="44">
        <f>J62+J61+J60+J59</f>
        <v>120750000</v>
      </c>
    </row>
    <row r="63" spans="3:12" x14ac:dyDescent="0.25">
      <c r="C63" s="6">
        <v>42481</v>
      </c>
      <c r="D63" s="3" t="s">
        <v>80</v>
      </c>
      <c r="E63" s="3" t="s">
        <v>81</v>
      </c>
      <c r="F63" s="3" t="s">
        <v>10</v>
      </c>
      <c r="G63" s="42" t="s">
        <v>45</v>
      </c>
      <c r="H63" s="34">
        <v>10000</v>
      </c>
      <c r="I63" s="34">
        <v>3380</v>
      </c>
      <c r="J63" s="34">
        <f t="shared" si="2"/>
        <v>33800000</v>
      </c>
      <c r="K63" s="1"/>
      <c r="L63" s="1"/>
    </row>
    <row r="64" spans="3:12" x14ac:dyDescent="0.25">
      <c r="C64" s="2">
        <v>42481</v>
      </c>
      <c r="D64" s="10" t="s">
        <v>110</v>
      </c>
      <c r="E64" s="10" t="s">
        <v>111</v>
      </c>
      <c r="F64" s="10" t="s">
        <v>10</v>
      </c>
      <c r="G64" s="45" t="s">
        <v>21</v>
      </c>
      <c r="H64" s="35">
        <v>25000</v>
      </c>
      <c r="I64" s="35">
        <v>3410</v>
      </c>
      <c r="J64" s="35">
        <f t="shared" si="2"/>
        <v>85250000</v>
      </c>
      <c r="K64" s="1"/>
      <c r="L64" s="1"/>
    </row>
    <row r="65" spans="3:12" x14ac:dyDescent="0.25">
      <c r="C65" s="2">
        <v>42481</v>
      </c>
      <c r="D65" s="10" t="s">
        <v>112</v>
      </c>
      <c r="E65" s="10" t="s">
        <v>113</v>
      </c>
      <c r="F65" s="10" t="s">
        <v>10</v>
      </c>
      <c r="G65" s="45" t="s">
        <v>21</v>
      </c>
      <c r="H65" s="35">
        <v>33700</v>
      </c>
      <c r="I65" s="35">
        <v>3410</v>
      </c>
      <c r="J65" s="35">
        <f t="shared" si="2"/>
        <v>114917000</v>
      </c>
      <c r="K65" s="1">
        <v>21</v>
      </c>
      <c r="L65" s="44">
        <f>J65+J64+J63</f>
        <v>233967000</v>
      </c>
    </row>
    <row r="66" spans="3:12" x14ac:dyDescent="0.25">
      <c r="C66" s="2">
        <v>42482</v>
      </c>
      <c r="D66" s="10" t="s">
        <v>116</v>
      </c>
      <c r="E66" s="10" t="s">
        <v>117</v>
      </c>
      <c r="F66" s="10" t="s">
        <v>10</v>
      </c>
      <c r="G66" s="45" t="s">
        <v>21</v>
      </c>
      <c r="H66" s="35">
        <v>33700</v>
      </c>
      <c r="I66" s="35">
        <v>3410</v>
      </c>
      <c r="J66" s="35">
        <f t="shared" si="2"/>
        <v>114917000</v>
      </c>
      <c r="K66" s="1">
        <v>22</v>
      </c>
      <c r="L66" s="44">
        <f>J66</f>
        <v>114917000</v>
      </c>
    </row>
    <row r="67" spans="3:12" x14ac:dyDescent="0.25">
      <c r="C67" s="2">
        <v>42485</v>
      </c>
      <c r="D67" s="1" t="s">
        <v>133</v>
      </c>
      <c r="E67" s="1" t="s">
        <v>134</v>
      </c>
      <c r="F67" s="1" t="s">
        <v>10</v>
      </c>
      <c r="G67" s="43" t="s">
        <v>21</v>
      </c>
      <c r="H67" s="34">
        <v>21700</v>
      </c>
      <c r="I67" s="34">
        <v>3410</v>
      </c>
      <c r="J67" s="34">
        <f t="shared" si="2"/>
        <v>73997000</v>
      </c>
      <c r="K67" s="1"/>
      <c r="L67" s="1"/>
    </row>
    <row r="68" spans="3:12" x14ac:dyDescent="0.25">
      <c r="C68" s="2">
        <v>42485</v>
      </c>
      <c r="D68" s="1" t="s">
        <v>146</v>
      </c>
      <c r="E68" s="1" t="s">
        <v>147</v>
      </c>
      <c r="F68" s="1" t="s">
        <v>10</v>
      </c>
      <c r="G68" s="43" t="s">
        <v>45</v>
      </c>
      <c r="H68" s="34">
        <v>30000</v>
      </c>
      <c r="I68" s="34">
        <v>3380</v>
      </c>
      <c r="J68" s="34">
        <f t="shared" si="2"/>
        <v>101400000</v>
      </c>
      <c r="K68" s="1"/>
      <c r="L68" s="1"/>
    </row>
    <row r="69" spans="3:12" x14ac:dyDescent="0.25">
      <c r="C69" s="2">
        <v>42485</v>
      </c>
      <c r="D69" s="1" t="s">
        <v>146</v>
      </c>
      <c r="E69" s="1" t="s">
        <v>147</v>
      </c>
      <c r="F69" s="1" t="s">
        <v>10</v>
      </c>
      <c r="G69" s="43" t="s">
        <v>15</v>
      </c>
      <c r="H69" s="34">
        <v>5000</v>
      </c>
      <c r="I69" s="34">
        <v>3885</v>
      </c>
      <c r="J69" s="34">
        <f t="shared" si="2"/>
        <v>19425000</v>
      </c>
      <c r="K69" s="1"/>
      <c r="L69" s="1"/>
    </row>
    <row r="70" spans="3:12" x14ac:dyDescent="0.25">
      <c r="C70" s="2">
        <v>42485</v>
      </c>
      <c r="D70" s="1" t="s">
        <v>148</v>
      </c>
      <c r="E70" s="1" t="s">
        <v>149</v>
      </c>
      <c r="F70" s="1" t="s">
        <v>10</v>
      </c>
      <c r="G70" s="43" t="s">
        <v>45</v>
      </c>
      <c r="H70" s="34">
        <v>12000</v>
      </c>
      <c r="I70" s="34">
        <v>3380</v>
      </c>
      <c r="J70" s="34">
        <f t="shared" si="2"/>
        <v>40560000</v>
      </c>
      <c r="K70" s="1">
        <v>25</v>
      </c>
      <c r="L70" s="44">
        <f>J70+J69+J68+J67</f>
        <v>235382000</v>
      </c>
    </row>
    <row r="71" spans="3:12" x14ac:dyDescent="0.25">
      <c r="C71" s="2">
        <v>42487</v>
      </c>
      <c r="D71" s="1" t="s">
        <v>158</v>
      </c>
      <c r="E71" s="1" t="s">
        <v>159</v>
      </c>
      <c r="F71" s="1" t="s">
        <v>10</v>
      </c>
      <c r="G71" s="43" t="s">
        <v>45</v>
      </c>
      <c r="H71" s="34">
        <v>30000</v>
      </c>
      <c r="I71" s="34">
        <v>3380</v>
      </c>
      <c r="J71" s="34">
        <f t="shared" si="2"/>
        <v>101400000</v>
      </c>
      <c r="K71" s="1"/>
      <c r="L71" s="1"/>
    </row>
    <row r="72" spans="3:12" x14ac:dyDescent="0.25">
      <c r="C72" s="2">
        <v>42487</v>
      </c>
      <c r="D72" s="1" t="s">
        <v>158</v>
      </c>
      <c r="E72" s="1" t="s">
        <v>159</v>
      </c>
      <c r="F72" s="1" t="s">
        <v>10</v>
      </c>
      <c r="G72" s="43" t="s">
        <v>15</v>
      </c>
      <c r="H72" s="34">
        <v>5000</v>
      </c>
      <c r="I72" s="34">
        <v>3885</v>
      </c>
      <c r="J72" s="34">
        <f t="shared" si="2"/>
        <v>19425000</v>
      </c>
      <c r="K72" s="1">
        <v>27</v>
      </c>
      <c r="L72" s="44">
        <f>J72+J71</f>
        <v>120825000</v>
      </c>
    </row>
    <row r="73" spans="3:12" x14ac:dyDescent="0.25">
      <c r="C73" s="2">
        <v>42488</v>
      </c>
      <c r="D73" s="1" t="s">
        <v>137</v>
      </c>
      <c r="E73" s="1" t="s">
        <v>138</v>
      </c>
      <c r="F73" s="1" t="s">
        <v>10</v>
      </c>
      <c r="G73" s="43" t="s">
        <v>21</v>
      </c>
      <c r="H73" s="34">
        <v>33700</v>
      </c>
      <c r="I73" s="34">
        <v>3410</v>
      </c>
      <c r="J73" s="34">
        <f t="shared" si="2"/>
        <v>114917000</v>
      </c>
      <c r="K73" s="1"/>
      <c r="L73" s="1"/>
    </row>
    <row r="74" spans="3:12" x14ac:dyDescent="0.25">
      <c r="C74" s="2">
        <v>42488</v>
      </c>
      <c r="D74" s="1" t="s">
        <v>170</v>
      </c>
      <c r="E74" s="1" t="s">
        <v>171</v>
      </c>
      <c r="F74" s="1" t="s">
        <v>10</v>
      </c>
      <c r="G74" s="43" t="s">
        <v>45</v>
      </c>
      <c r="H74" s="34">
        <v>12000</v>
      </c>
      <c r="I74" s="34">
        <v>3380</v>
      </c>
      <c r="J74" s="34">
        <f t="shared" si="2"/>
        <v>40560000</v>
      </c>
      <c r="K74" s="1"/>
      <c r="L74" s="1"/>
    </row>
    <row r="75" spans="3:12" x14ac:dyDescent="0.25">
      <c r="C75" s="2">
        <v>42488</v>
      </c>
      <c r="D75" s="1" t="s">
        <v>172</v>
      </c>
      <c r="E75" s="1" t="s">
        <v>173</v>
      </c>
      <c r="F75" s="1" t="s">
        <v>10</v>
      </c>
      <c r="G75" s="43" t="s">
        <v>45</v>
      </c>
      <c r="H75" s="34">
        <v>15000</v>
      </c>
      <c r="I75" s="34">
        <v>3380</v>
      </c>
      <c r="J75" s="34">
        <f t="shared" si="2"/>
        <v>50700000</v>
      </c>
      <c r="K75" s="1"/>
      <c r="L75" s="1"/>
    </row>
    <row r="76" spans="3:12" x14ac:dyDescent="0.25">
      <c r="C76" s="2">
        <v>42488</v>
      </c>
      <c r="D76" s="15" t="s">
        <v>192</v>
      </c>
      <c r="E76" s="15" t="s">
        <v>193</v>
      </c>
      <c r="F76" s="15" t="s">
        <v>10</v>
      </c>
      <c r="G76" s="46" t="s">
        <v>123</v>
      </c>
      <c r="H76" s="35">
        <v>33700</v>
      </c>
      <c r="I76" s="35">
        <v>3595</v>
      </c>
      <c r="J76" s="35">
        <f t="shared" si="2"/>
        <v>121151500</v>
      </c>
      <c r="K76" s="1">
        <v>28</v>
      </c>
      <c r="L76" s="44">
        <f>J76+J75+J74+J73</f>
        <v>327328500</v>
      </c>
    </row>
    <row r="77" spans="3:12" x14ac:dyDescent="0.25">
      <c r="C77" s="2">
        <v>42489</v>
      </c>
      <c r="D77" s="1" t="s">
        <v>139</v>
      </c>
      <c r="E77" s="1" t="s">
        <v>140</v>
      </c>
      <c r="F77" s="1" t="s">
        <v>10</v>
      </c>
      <c r="G77" s="43" t="s">
        <v>21</v>
      </c>
      <c r="H77" s="34">
        <v>21700</v>
      </c>
      <c r="I77" s="34">
        <v>3410</v>
      </c>
      <c r="J77" s="34">
        <f t="shared" si="2"/>
        <v>73997000</v>
      </c>
      <c r="K77" s="1"/>
      <c r="L77" s="1"/>
    </row>
    <row r="78" spans="3:12" x14ac:dyDescent="0.25">
      <c r="C78" s="2">
        <v>42489</v>
      </c>
      <c r="D78" s="1" t="s">
        <v>141</v>
      </c>
      <c r="E78" s="1" t="s">
        <v>142</v>
      </c>
      <c r="F78" s="1" t="s">
        <v>10</v>
      </c>
      <c r="G78" s="43" t="s">
        <v>21</v>
      </c>
      <c r="H78" s="34">
        <v>20000</v>
      </c>
      <c r="I78" s="34">
        <v>3410</v>
      </c>
      <c r="J78" s="34">
        <f t="shared" si="2"/>
        <v>68200000</v>
      </c>
      <c r="K78" s="1">
        <v>29</v>
      </c>
      <c r="L78" s="44">
        <f>J78+J77</f>
        <v>142197000</v>
      </c>
    </row>
    <row r="79" spans="3:12" x14ac:dyDescent="0.25">
      <c r="H79" s="44">
        <f>SUM(H48:H78)</f>
        <v>538900</v>
      </c>
      <c r="I79" s="44"/>
      <c r="J79" s="44">
        <f>SUM(J48:J78)</f>
        <v>1847388500</v>
      </c>
      <c r="K79" s="1"/>
      <c r="L79" s="44">
        <f>SUM(L48:L78)</f>
        <v>1847388500</v>
      </c>
    </row>
  </sheetData>
  <sortState ref="N7:W37">
    <sortCondition ref="S7:S37"/>
  </sortState>
  <mergeCells count="1">
    <mergeCell ref="C4:J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Z64"/>
  <sheetViews>
    <sheetView topLeftCell="L13" workbookViewId="0">
      <selection activeCell="Z13" sqref="Z13:Z17"/>
    </sheetView>
  </sheetViews>
  <sheetFormatPr baseColWidth="10" defaultRowHeight="15" x14ac:dyDescent="0.25"/>
  <cols>
    <col min="3" max="3" width="9" bestFit="1" customWidth="1"/>
    <col min="4" max="5" width="10.42578125" bestFit="1" customWidth="1"/>
    <col min="6" max="6" width="7.85546875" bestFit="1" customWidth="1"/>
    <col min="7" max="7" width="13.140625" bestFit="1" customWidth="1"/>
    <col min="8" max="8" width="8.5703125" bestFit="1" customWidth="1"/>
    <col min="9" max="9" width="7.7109375" bestFit="1" customWidth="1"/>
    <col min="10" max="10" width="12" bestFit="1" customWidth="1"/>
    <col min="11" max="11" width="4.28515625" bestFit="1" customWidth="1"/>
    <col min="12" max="12" width="11.5703125" bestFit="1" customWidth="1"/>
    <col min="14" max="14" width="9" bestFit="1" customWidth="1"/>
    <col min="15" max="16" width="10.42578125" bestFit="1" customWidth="1"/>
    <col min="17" max="17" width="7.85546875" bestFit="1" customWidth="1"/>
    <col min="18" max="18" width="13.140625" bestFit="1" customWidth="1"/>
    <col min="19" max="19" width="4.7109375" bestFit="1" customWidth="1"/>
    <col min="20" max="20" width="8.5703125" bestFit="1" customWidth="1"/>
    <col min="21" max="21" width="8.5703125" customWidth="1"/>
    <col min="22" max="22" width="7.7109375" bestFit="1" customWidth="1"/>
    <col min="23" max="23" width="12" bestFit="1" customWidth="1"/>
    <col min="24" max="24" width="13.140625" bestFit="1" customWidth="1"/>
    <col min="25" max="25" width="11.5703125" bestFit="1" customWidth="1"/>
    <col min="26" max="26" width="16.7109375" bestFit="1" customWidth="1"/>
  </cols>
  <sheetData>
    <row r="3" spans="2:25" ht="15.75" thickBot="1" x14ac:dyDescent="0.3"/>
    <row r="4" spans="2:25" ht="19.5" thickBot="1" x14ac:dyDescent="0.35">
      <c r="F4" s="120" t="s">
        <v>14</v>
      </c>
      <c r="G4" s="122"/>
    </row>
    <row r="6" spans="2:25" x14ac:dyDescent="0.25">
      <c r="C6" s="1" t="s">
        <v>1</v>
      </c>
      <c r="D6" s="1" t="s">
        <v>2</v>
      </c>
      <c r="E6" s="1" t="s">
        <v>3</v>
      </c>
      <c r="F6" s="1" t="s">
        <v>4</v>
      </c>
      <c r="G6" s="1" t="s">
        <v>5</v>
      </c>
      <c r="H6" s="1" t="s">
        <v>6</v>
      </c>
      <c r="I6" s="1" t="s">
        <v>7</v>
      </c>
      <c r="J6" s="1" t="s">
        <v>8</v>
      </c>
      <c r="N6" s="1" t="s">
        <v>1</v>
      </c>
      <c r="O6" s="1" t="s">
        <v>2</v>
      </c>
      <c r="P6" s="1" t="s">
        <v>3</v>
      </c>
      <c r="Q6" s="1" t="s">
        <v>4</v>
      </c>
      <c r="R6" s="1" t="s">
        <v>5</v>
      </c>
      <c r="S6" s="1" t="s">
        <v>200</v>
      </c>
      <c r="T6" s="1" t="s">
        <v>6</v>
      </c>
      <c r="U6" s="1" t="s">
        <v>201</v>
      </c>
      <c r="V6" s="1" t="s">
        <v>7</v>
      </c>
      <c r="W6" s="1" t="s">
        <v>8</v>
      </c>
      <c r="X6" s="15" t="s">
        <v>202</v>
      </c>
      <c r="Y6" s="15" t="s">
        <v>204</v>
      </c>
    </row>
    <row r="7" spans="2:25" x14ac:dyDescent="0.25">
      <c r="B7" s="48">
        <v>4</v>
      </c>
      <c r="C7" s="2">
        <v>42475</v>
      </c>
      <c r="D7" s="3" t="s">
        <v>34</v>
      </c>
      <c r="E7" s="3" t="s">
        <v>35</v>
      </c>
      <c r="F7" s="1" t="s">
        <v>14</v>
      </c>
      <c r="G7" s="43" t="s">
        <v>21</v>
      </c>
      <c r="H7" s="34">
        <v>8300</v>
      </c>
      <c r="I7" s="34">
        <v>3410</v>
      </c>
      <c r="J7" s="34">
        <f t="shared" ref="J7:J31" si="0">H7*I7</f>
        <v>28303000</v>
      </c>
      <c r="N7" s="6">
        <v>42478</v>
      </c>
      <c r="O7" s="3" t="s">
        <v>56</v>
      </c>
      <c r="P7" s="3" t="s">
        <v>57</v>
      </c>
      <c r="Q7" s="3" t="s">
        <v>14</v>
      </c>
      <c r="R7" s="42" t="s">
        <v>15</v>
      </c>
      <c r="S7" s="42">
        <v>1</v>
      </c>
      <c r="T7" s="34">
        <v>5300</v>
      </c>
      <c r="U7" s="34"/>
      <c r="V7" s="34">
        <v>3885</v>
      </c>
      <c r="W7" s="34">
        <f t="shared" ref="W7:W31" si="1">T7*V7</f>
        <v>20590500</v>
      </c>
      <c r="X7" s="1"/>
      <c r="Y7" s="1"/>
    </row>
    <row r="8" spans="2:25" x14ac:dyDescent="0.25">
      <c r="B8" s="48">
        <v>4</v>
      </c>
      <c r="C8" s="6">
        <v>42478</v>
      </c>
      <c r="D8" s="3" t="s">
        <v>56</v>
      </c>
      <c r="E8" s="3" t="s">
        <v>57</v>
      </c>
      <c r="F8" s="3" t="s">
        <v>14</v>
      </c>
      <c r="G8" s="42" t="s">
        <v>21</v>
      </c>
      <c r="H8" s="34">
        <v>10200</v>
      </c>
      <c r="I8" s="34">
        <v>3595</v>
      </c>
      <c r="J8" s="34">
        <f t="shared" si="0"/>
        <v>36669000</v>
      </c>
      <c r="N8" s="6">
        <v>42478</v>
      </c>
      <c r="O8" s="3" t="s">
        <v>58</v>
      </c>
      <c r="P8" s="3" t="s">
        <v>59</v>
      </c>
      <c r="Q8" s="3" t="s">
        <v>14</v>
      </c>
      <c r="R8" s="42" t="s">
        <v>15</v>
      </c>
      <c r="S8" s="42">
        <v>1</v>
      </c>
      <c r="T8" s="34">
        <v>5200</v>
      </c>
      <c r="U8" s="34"/>
      <c r="V8" s="34">
        <v>3885</v>
      </c>
      <c r="W8" s="34">
        <f t="shared" si="1"/>
        <v>20202000</v>
      </c>
      <c r="X8" s="1"/>
      <c r="Y8" s="1"/>
    </row>
    <row r="9" spans="2:25" x14ac:dyDescent="0.25">
      <c r="B9" s="48">
        <v>4</v>
      </c>
      <c r="C9" s="6">
        <v>42478</v>
      </c>
      <c r="D9" s="3" t="s">
        <v>56</v>
      </c>
      <c r="E9" s="3" t="s">
        <v>57</v>
      </c>
      <c r="F9" s="3" t="s">
        <v>14</v>
      </c>
      <c r="G9" s="42" t="s">
        <v>15</v>
      </c>
      <c r="H9" s="34">
        <v>5300</v>
      </c>
      <c r="I9" s="34">
        <v>3885</v>
      </c>
      <c r="J9" s="34">
        <f t="shared" si="0"/>
        <v>20590500</v>
      </c>
      <c r="N9" s="6">
        <v>42481</v>
      </c>
      <c r="O9" s="3" t="s">
        <v>82</v>
      </c>
      <c r="P9" s="3" t="s">
        <v>83</v>
      </c>
      <c r="Q9" s="3" t="s">
        <v>14</v>
      </c>
      <c r="R9" s="42" t="s">
        <v>15</v>
      </c>
      <c r="S9" s="42">
        <v>1</v>
      </c>
      <c r="T9" s="34">
        <v>10000</v>
      </c>
      <c r="U9" s="34"/>
      <c r="V9" s="34">
        <v>3885</v>
      </c>
      <c r="W9" s="34">
        <f t="shared" si="1"/>
        <v>38850000</v>
      </c>
      <c r="X9" s="1"/>
      <c r="Y9" s="1"/>
    </row>
    <row r="10" spans="2:25" x14ac:dyDescent="0.25">
      <c r="B10" s="48">
        <v>4</v>
      </c>
      <c r="C10" s="6">
        <v>42478</v>
      </c>
      <c r="D10" s="3" t="s">
        <v>58</v>
      </c>
      <c r="E10" s="3" t="s">
        <v>59</v>
      </c>
      <c r="F10" s="3" t="s">
        <v>14</v>
      </c>
      <c r="G10" s="42" t="s">
        <v>21</v>
      </c>
      <c r="H10" s="34">
        <v>5400</v>
      </c>
      <c r="I10" s="34">
        <v>3595</v>
      </c>
      <c r="J10" s="34">
        <f t="shared" si="0"/>
        <v>19413000</v>
      </c>
      <c r="N10" s="6">
        <v>42481</v>
      </c>
      <c r="O10" s="3" t="s">
        <v>86</v>
      </c>
      <c r="P10" s="3" t="s">
        <v>87</v>
      </c>
      <c r="Q10" s="3" t="s">
        <v>14</v>
      </c>
      <c r="R10" s="42" t="s">
        <v>15</v>
      </c>
      <c r="S10" s="42">
        <v>1</v>
      </c>
      <c r="T10" s="34">
        <v>15000</v>
      </c>
      <c r="U10" s="34"/>
      <c r="V10" s="34">
        <v>3885</v>
      </c>
      <c r="W10" s="34">
        <f t="shared" si="1"/>
        <v>58275000</v>
      </c>
      <c r="X10" s="1"/>
      <c r="Y10" s="1"/>
    </row>
    <row r="11" spans="2:25" x14ac:dyDescent="0.25">
      <c r="B11" s="48">
        <v>4</v>
      </c>
      <c r="C11" s="6">
        <v>42478</v>
      </c>
      <c r="D11" s="3" t="s">
        <v>58</v>
      </c>
      <c r="E11" s="3" t="s">
        <v>59</v>
      </c>
      <c r="F11" s="3" t="s">
        <v>14</v>
      </c>
      <c r="G11" s="42" t="s">
        <v>45</v>
      </c>
      <c r="H11" s="34">
        <v>5200</v>
      </c>
      <c r="I11" s="34">
        <v>3380</v>
      </c>
      <c r="J11" s="34">
        <f t="shared" si="0"/>
        <v>17576000</v>
      </c>
      <c r="N11" s="2">
        <v>42488</v>
      </c>
      <c r="O11" s="1" t="s">
        <v>156</v>
      </c>
      <c r="P11" s="1" t="s">
        <v>157</v>
      </c>
      <c r="Q11" s="1" t="s">
        <v>14</v>
      </c>
      <c r="R11" s="43" t="s">
        <v>15</v>
      </c>
      <c r="S11" s="43">
        <v>1</v>
      </c>
      <c r="T11" s="34">
        <v>15300</v>
      </c>
      <c r="U11" s="34"/>
      <c r="V11" s="34">
        <v>3885</v>
      </c>
      <c r="W11" s="34">
        <f t="shared" si="1"/>
        <v>59440500</v>
      </c>
      <c r="X11" s="1"/>
      <c r="Y11" s="1"/>
    </row>
    <row r="12" spans="2:25" x14ac:dyDescent="0.25">
      <c r="B12" s="48">
        <v>4</v>
      </c>
      <c r="C12" s="6">
        <v>42478</v>
      </c>
      <c r="D12" s="3" t="s">
        <v>58</v>
      </c>
      <c r="E12" s="3" t="s">
        <v>59</v>
      </c>
      <c r="F12" s="3" t="s">
        <v>14</v>
      </c>
      <c r="G12" s="42" t="s">
        <v>15</v>
      </c>
      <c r="H12" s="34">
        <v>5200</v>
      </c>
      <c r="I12" s="34">
        <v>3885</v>
      </c>
      <c r="J12" s="34">
        <f t="shared" si="0"/>
        <v>20202000</v>
      </c>
      <c r="N12" s="2">
        <v>42489</v>
      </c>
      <c r="O12" s="1" t="s">
        <v>182</v>
      </c>
      <c r="P12" s="1" t="s">
        <v>183</v>
      </c>
      <c r="Q12" s="1" t="s">
        <v>14</v>
      </c>
      <c r="R12" s="43" t="s">
        <v>15</v>
      </c>
      <c r="S12" s="43">
        <v>1</v>
      </c>
      <c r="T12" s="34">
        <v>5300</v>
      </c>
      <c r="U12" s="34"/>
      <c r="V12" s="34">
        <v>3885</v>
      </c>
      <c r="W12" s="34">
        <f t="shared" si="1"/>
        <v>20590500</v>
      </c>
      <c r="X12" s="1"/>
      <c r="Y12" s="1"/>
    </row>
    <row r="13" spans="2:25" x14ac:dyDescent="0.25">
      <c r="B13" s="48">
        <v>4</v>
      </c>
      <c r="C13" s="6">
        <v>42479</v>
      </c>
      <c r="D13" s="3" t="s">
        <v>68</v>
      </c>
      <c r="E13" s="3" t="s">
        <v>69</v>
      </c>
      <c r="F13" s="3" t="s">
        <v>14</v>
      </c>
      <c r="G13" s="42" t="s">
        <v>21</v>
      </c>
      <c r="H13" s="34">
        <v>10200</v>
      </c>
      <c r="I13" s="34">
        <v>3595</v>
      </c>
      <c r="J13" s="34">
        <f t="shared" si="0"/>
        <v>36669000</v>
      </c>
      <c r="N13" s="2">
        <v>42489</v>
      </c>
      <c r="O13" s="1" t="s">
        <v>184</v>
      </c>
      <c r="P13" s="1" t="s">
        <v>185</v>
      </c>
      <c r="Q13" s="1" t="s">
        <v>14</v>
      </c>
      <c r="R13" s="43" t="s">
        <v>15</v>
      </c>
      <c r="S13" s="43">
        <v>1</v>
      </c>
      <c r="T13" s="34">
        <v>15000</v>
      </c>
      <c r="U13" s="34">
        <f>T13+T12+T11+T10+T9+T8+T7</f>
        <v>71100</v>
      </c>
      <c r="V13" s="34">
        <v>3885</v>
      </c>
      <c r="W13" s="34">
        <f t="shared" si="1"/>
        <v>58275000</v>
      </c>
      <c r="X13" s="1" t="str">
        <f>R13</f>
        <v>Nafta Unica 90</v>
      </c>
      <c r="Y13" s="44">
        <f>W13+W12+W11+W10+W9+W8+W7</f>
        <v>276223500</v>
      </c>
    </row>
    <row r="14" spans="2:25" x14ac:dyDescent="0.25">
      <c r="B14" s="48">
        <v>4</v>
      </c>
      <c r="C14" s="6">
        <v>42479</v>
      </c>
      <c r="D14" s="3" t="s">
        <v>68</v>
      </c>
      <c r="E14" s="3" t="s">
        <v>69</v>
      </c>
      <c r="F14" s="3" t="s">
        <v>14</v>
      </c>
      <c r="G14" s="42" t="s">
        <v>45</v>
      </c>
      <c r="H14" s="34">
        <v>5300</v>
      </c>
      <c r="I14" s="34">
        <v>3380</v>
      </c>
      <c r="J14" s="34">
        <f t="shared" si="0"/>
        <v>17914000</v>
      </c>
      <c r="N14" s="6">
        <v>42478</v>
      </c>
      <c r="O14" s="3" t="s">
        <v>58</v>
      </c>
      <c r="P14" s="3" t="s">
        <v>59</v>
      </c>
      <c r="Q14" s="3" t="s">
        <v>14</v>
      </c>
      <c r="R14" s="42" t="s">
        <v>45</v>
      </c>
      <c r="S14" s="42">
        <v>3</v>
      </c>
      <c r="T14" s="34">
        <v>5200</v>
      </c>
      <c r="U14" s="34"/>
      <c r="V14" s="34">
        <v>3380</v>
      </c>
      <c r="W14" s="34">
        <f t="shared" si="1"/>
        <v>17576000</v>
      </c>
      <c r="X14" s="1"/>
      <c r="Y14" s="1"/>
    </row>
    <row r="15" spans="2:25" x14ac:dyDescent="0.25">
      <c r="B15" s="48">
        <v>4</v>
      </c>
      <c r="C15" s="6">
        <v>42481</v>
      </c>
      <c r="D15" s="3" t="s">
        <v>82</v>
      </c>
      <c r="E15" s="3" t="s">
        <v>83</v>
      </c>
      <c r="F15" s="3" t="s">
        <v>14</v>
      </c>
      <c r="G15" s="42" t="s">
        <v>45</v>
      </c>
      <c r="H15" s="34">
        <v>5000</v>
      </c>
      <c r="I15" s="34">
        <v>3380</v>
      </c>
      <c r="J15" s="34">
        <f t="shared" si="0"/>
        <v>16900000</v>
      </c>
      <c r="N15" s="6">
        <v>42479</v>
      </c>
      <c r="O15" s="3" t="s">
        <v>68</v>
      </c>
      <c r="P15" s="3" t="s">
        <v>69</v>
      </c>
      <c r="Q15" s="3" t="s">
        <v>14</v>
      </c>
      <c r="R15" s="42" t="s">
        <v>45</v>
      </c>
      <c r="S15" s="42">
        <v>3</v>
      </c>
      <c r="T15" s="34">
        <v>5300</v>
      </c>
      <c r="U15" s="34"/>
      <c r="V15" s="34">
        <v>3380</v>
      </c>
      <c r="W15" s="34">
        <f t="shared" si="1"/>
        <v>17914000</v>
      </c>
      <c r="X15" s="1"/>
      <c r="Y15" s="1"/>
    </row>
    <row r="16" spans="2:25" x14ac:dyDescent="0.25">
      <c r="B16" s="48">
        <v>4</v>
      </c>
      <c r="C16" s="6">
        <v>42481</v>
      </c>
      <c r="D16" s="3" t="s">
        <v>82</v>
      </c>
      <c r="E16" s="3" t="s">
        <v>83</v>
      </c>
      <c r="F16" s="3" t="s">
        <v>14</v>
      </c>
      <c r="G16" s="42" t="s">
        <v>15</v>
      </c>
      <c r="H16" s="34">
        <v>10000</v>
      </c>
      <c r="I16" s="34">
        <v>3885</v>
      </c>
      <c r="J16" s="34">
        <f t="shared" si="0"/>
        <v>38850000</v>
      </c>
      <c r="N16" s="6">
        <v>42481</v>
      </c>
      <c r="O16" s="3" t="s">
        <v>82</v>
      </c>
      <c r="P16" s="3" t="s">
        <v>83</v>
      </c>
      <c r="Q16" s="3" t="s">
        <v>14</v>
      </c>
      <c r="R16" s="42" t="s">
        <v>45</v>
      </c>
      <c r="S16" s="42">
        <v>3</v>
      </c>
      <c r="T16" s="34">
        <v>5000</v>
      </c>
      <c r="U16" s="34"/>
      <c r="V16" s="34">
        <v>3380</v>
      </c>
      <c r="W16" s="34">
        <f t="shared" si="1"/>
        <v>16900000</v>
      </c>
      <c r="X16" s="1"/>
      <c r="Y16" s="1"/>
    </row>
    <row r="17" spans="2:26" x14ac:dyDescent="0.25">
      <c r="B17" s="48">
        <v>4</v>
      </c>
      <c r="C17" s="6">
        <v>42481</v>
      </c>
      <c r="D17" s="3" t="s">
        <v>86</v>
      </c>
      <c r="E17" s="3" t="s">
        <v>87</v>
      </c>
      <c r="F17" s="3" t="s">
        <v>14</v>
      </c>
      <c r="G17" s="45" t="s">
        <v>21</v>
      </c>
      <c r="H17" s="35">
        <v>9900</v>
      </c>
      <c r="I17" s="35">
        <v>3595</v>
      </c>
      <c r="J17" s="35">
        <f t="shared" si="0"/>
        <v>35590500</v>
      </c>
      <c r="N17" s="6">
        <v>42481</v>
      </c>
      <c r="O17" s="3" t="s">
        <v>86</v>
      </c>
      <c r="P17" s="3" t="s">
        <v>87</v>
      </c>
      <c r="Q17" s="3" t="s">
        <v>14</v>
      </c>
      <c r="R17" s="42" t="s">
        <v>45</v>
      </c>
      <c r="S17" s="42">
        <v>3</v>
      </c>
      <c r="T17" s="34">
        <v>10000</v>
      </c>
      <c r="U17" s="34"/>
      <c r="V17" s="34">
        <v>3380</v>
      </c>
      <c r="W17" s="36">
        <f t="shared" si="1"/>
        <v>33800000</v>
      </c>
      <c r="X17" s="1"/>
      <c r="Y17" s="1"/>
    </row>
    <row r="18" spans="2:26" x14ac:dyDescent="0.25">
      <c r="B18" s="48">
        <v>4</v>
      </c>
      <c r="C18" s="6">
        <v>42481</v>
      </c>
      <c r="D18" s="3" t="s">
        <v>86</v>
      </c>
      <c r="E18" s="3" t="s">
        <v>87</v>
      </c>
      <c r="F18" s="3" t="s">
        <v>14</v>
      </c>
      <c r="G18" s="42" t="s">
        <v>45</v>
      </c>
      <c r="H18" s="34">
        <v>10000</v>
      </c>
      <c r="I18" s="34">
        <v>3380</v>
      </c>
      <c r="J18" s="36">
        <f t="shared" si="0"/>
        <v>33800000</v>
      </c>
      <c r="N18" s="2">
        <v>42487</v>
      </c>
      <c r="O18" s="1" t="s">
        <v>127</v>
      </c>
      <c r="P18" s="1" t="s">
        <v>128</v>
      </c>
      <c r="Q18" s="1" t="s">
        <v>14</v>
      </c>
      <c r="R18" s="43" t="s">
        <v>45</v>
      </c>
      <c r="S18" s="43">
        <v>3</v>
      </c>
      <c r="T18" s="34">
        <v>15800</v>
      </c>
      <c r="U18" s="34"/>
      <c r="V18" s="34">
        <v>3380</v>
      </c>
      <c r="W18" s="34">
        <f t="shared" si="1"/>
        <v>53404000</v>
      </c>
      <c r="X18" s="1"/>
      <c r="Y18" s="1"/>
      <c r="Z18" s="60"/>
    </row>
    <row r="19" spans="2:26" x14ac:dyDescent="0.25">
      <c r="B19" s="48">
        <v>4</v>
      </c>
      <c r="C19" s="6">
        <v>42481</v>
      </c>
      <c r="D19" s="3" t="s">
        <v>86</v>
      </c>
      <c r="E19" s="3" t="s">
        <v>87</v>
      </c>
      <c r="F19" s="3" t="s">
        <v>14</v>
      </c>
      <c r="G19" s="42" t="s">
        <v>15</v>
      </c>
      <c r="H19" s="34">
        <v>15000</v>
      </c>
      <c r="I19" s="34">
        <v>3885</v>
      </c>
      <c r="J19" s="34">
        <f t="shared" si="0"/>
        <v>58275000</v>
      </c>
      <c r="N19" s="2">
        <v>42489</v>
      </c>
      <c r="O19" s="15" t="s">
        <v>196</v>
      </c>
      <c r="P19" s="15" t="s">
        <v>197</v>
      </c>
      <c r="Q19" s="15" t="s">
        <v>14</v>
      </c>
      <c r="R19" s="46" t="s">
        <v>45</v>
      </c>
      <c r="S19" s="46">
        <v>3</v>
      </c>
      <c r="T19" s="35">
        <v>15800</v>
      </c>
      <c r="U19" s="35">
        <f>T19+T18+T17+T16+T15+T14</f>
        <v>57100</v>
      </c>
      <c r="V19" s="35">
        <v>3380</v>
      </c>
      <c r="W19" s="35">
        <f t="shared" si="1"/>
        <v>53404000</v>
      </c>
      <c r="X19" s="1" t="str">
        <f>R19</f>
        <v>Nafta Eco Sol 85</v>
      </c>
      <c r="Y19" s="44">
        <f>W19+W18+W17+W16+W15+W14</f>
        <v>192998000</v>
      </c>
    </row>
    <row r="20" spans="2:26" x14ac:dyDescent="0.25">
      <c r="B20" s="48">
        <v>4</v>
      </c>
      <c r="C20" s="2">
        <v>42481</v>
      </c>
      <c r="D20" s="10" t="s">
        <v>114</v>
      </c>
      <c r="E20" s="10" t="s">
        <v>115</v>
      </c>
      <c r="F20" s="10" t="s">
        <v>14</v>
      </c>
      <c r="G20" s="45" t="s">
        <v>21</v>
      </c>
      <c r="H20" s="35">
        <v>15000</v>
      </c>
      <c r="I20" s="35">
        <v>3410</v>
      </c>
      <c r="J20" s="35">
        <f t="shared" si="0"/>
        <v>51150000</v>
      </c>
      <c r="N20" s="2">
        <v>42489</v>
      </c>
      <c r="O20" s="1" t="s">
        <v>184</v>
      </c>
      <c r="P20" s="1" t="s">
        <v>185</v>
      </c>
      <c r="Q20" s="1" t="s">
        <v>14</v>
      </c>
      <c r="R20" s="43" t="s">
        <v>186</v>
      </c>
      <c r="S20" s="43">
        <v>4</v>
      </c>
      <c r="T20" s="34">
        <v>5000</v>
      </c>
      <c r="U20" s="34">
        <f>T20</f>
        <v>5000</v>
      </c>
      <c r="V20" s="34">
        <v>4050</v>
      </c>
      <c r="W20" s="34">
        <f t="shared" si="1"/>
        <v>20250000</v>
      </c>
      <c r="X20" s="1" t="str">
        <f>R20</f>
        <v xml:space="preserve">Diesel Solium </v>
      </c>
      <c r="Y20" s="44">
        <f>W20</f>
        <v>20250000</v>
      </c>
    </row>
    <row r="21" spans="2:26" x14ac:dyDescent="0.25">
      <c r="B21" s="48">
        <v>4</v>
      </c>
      <c r="C21" s="2">
        <v>42121</v>
      </c>
      <c r="D21" s="1" t="s">
        <v>127</v>
      </c>
      <c r="E21" s="1" t="s">
        <v>128</v>
      </c>
      <c r="F21" s="1" t="s">
        <v>14</v>
      </c>
      <c r="G21" s="43" t="s">
        <v>45</v>
      </c>
      <c r="H21" s="34">
        <v>15800</v>
      </c>
      <c r="I21" s="34">
        <v>3380</v>
      </c>
      <c r="J21" s="34">
        <f t="shared" si="0"/>
        <v>53404000</v>
      </c>
      <c r="N21" s="2">
        <v>42489</v>
      </c>
      <c r="O21" s="1" t="s">
        <v>182</v>
      </c>
      <c r="P21" s="1" t="s">
        <v>183</v>
      </c>
      <c r="Q21" s="1" t="s">
        <v>14</v>
      </c>
      <c r="R21" s="43" t="s">
        <v>13</v>
      </c>
      <c r="S21" s="43">
        <v>5</v>
      </c>
      <c r="T21" s="34">
        <v>4000</v>
      </c>
      <c r="U21" s="34">
        <f>T21</f>
        <v>4000</v>
      </c>
      <c r="V21" s="34">
        <v>4715</v>
      </c>
      <c r="W21" s="34">
        <f t="shared" si="1"/>
        <v>18860000</v>
      </c>
      <c r="X21" s="1" t="str">
        <f>R21</f>
        <v>Nafta Super Sol 95</v>
      </c>
      <c r="Y21" s="44">
        <f>W21</f>
        <v>18860000</v>
      </c>
    </row>
    <row r="22" spans="2:26" x14ac:dyDescent="0.25">
      <c r="B22" s="48">
        <v>4</v>
      </c>
      <c r="C22" s="2">
        <v>42122</v>
      </c>
      <c r="D22" s="1" t="s">
        <v>131</v>
      </c>
      <c r="E22" s="1" t="s">
        <v>132</v>
      </c>
      <c r="F22" s="1" t="s">
        <v>14</v>
      </c>
      <c r="G22" s="43" t="s">
        <v>21</v>
      </c>
      <c r="H22" s="34">
        <v>10400</v>
      </c>
      <c r="I22" s="34">
        <v>3410</v>
      </c>
      <c r="J22" s="34">
        <f t="shared" si="0"/>
        <v>35464000</v>
      </c>
      <c r="N22" s="2">
        <v>42475</v>
      </c>
      <c r="O22" s="3" t="s">
        <v>34</v>
      </c>
      <c r="P22" s="3" t="s">
        <v>35</v>
      </c>
      <c r="Q22" s="1" t="s">
        <v>14</v>
      </c>
      <c r="R22" s="43" t="s">
        <v>21</v>
      </c>
      <c r="S22" s="43">
        <v>7</v>
      </c>
      <c r="T22" s="34">
        <v>8300</v>
      </c>
      <c r="U22" s="34"/>
      <c r="V22" s="34">
        <v>3410</v>
      </c>
      <c r="W22" s="34">
        <f t="shared" si="1"/>
        <v>28303000</v>
      </c>
      <c r="X22" s="1"/>
      <c r="Y22" s="1"/>
    </row>
    <row r="23" spans="2:26" x14ac:dyDescent="0.25">
      <c r="B23" s="48">
        <v>4</v>
      </c>
      <c r="C23" s="2">
        <v>42486</v>
      </c>
      <c r="D23" s="1" t="s">
        <v>135</v>
      </c>
      <c r="E23" s="1" t="s">
        <v>136</v>
      </c>
      <c r="F23" s="1" t="s">
        <v>14</v>
      </c>
      <c r="G23" s="43" t="s">
        <v>21</v>
      </c>
      <c r="H23" s="34">
        <v>19600</v>
      </c>
      <c r="I23" s="34">
        <v>3410</v>
      </c>
      <c r="J23" s="34">
        <f t="shared" si="0"/>
        <v>66836000</v>
      </c>
      <c r="N23" s="6">
        <v>42478</v>
      </c>
      <c r="O23" s="3" t="s">
        <v>56</v>
      </c>
      <c r="P23" s="3" t="s">
        <v>57</v>
      </c>
      <c r="Q23" s="3" t="s">
        <v>14</v>
      </c>
      <c r="R23" s="42" t="s">
        <v>21</v>
      </c>
      <c r="S23" s="42">
        <v>7</v>
      </c>
      <c r="T23" s="34">
        <v>10200</v>
      </c>
      <c r="U23" s="34"/>
      <c r="V23" s="34">
        <v>3595</v>
      </c>
      <c r="W23" s="34">
        <f t="shared" si="1"/>
        <v>36669000</v>
      </c>
      <c r="X23" s="1"/>
      <c r="Y23" s="1"/>
    </row>
    <row r="24" spans="2:26" x14ac:dyDescent="0.25">
      <c r="B24" s="48">
        <v>4</v>
      </c>
      <c r="C24" s="2">
        <v>42489</v>
      </c>
      <c r="D24" s="1" t="s">
        <v>143</v>
      </c>
      <c r="E24" s="1" t="s">
        <v>144</v>
      </c>
      <c r="F24" s="1" t="s">
        <v>14</v>
      </c>
      <c r="G24" s="43" t="s">
        <v>21</v>
      </c>
      <c r="H24" s="34">
        <v>14900</v>
      </c>
      <c r="I24" s="34">
        <v>3410</v>
      </c>
      <c r="J24" s="34">
        <f t="shared" si="0"/>
        <v>50809000</v>
      </c>
      <c r="N24" s="6">
        <v>42478</v>
      </c>
      <c r="O24" s="3" t="s">
        <v>58</v>
      </c>
      <c r="P24" s="3" t="s">
        <v>59</v>
      </c>
      <c r="Q24" s="3" t="s">
        <v>14</v>
      </c>
      <c r="R24" s="42" t="s">
        <v>21</v>
      </c>
      <c r="S24" s="42">
        <v>7</v>
      </c>
      <c r="T24" s="34">
        <v>5400</v>
      </c>
      <c r="U24" s="34"/>
      <c r="V24" s="34">
        <v>3595</v>
      </c>
      <c r="W24" s="34">
        <f t="shared" si="1"/>
        <v>19413000</v>
      </c>
      <c r="X24" s="1"/>
      <c r="Y24" s="1"/>
    </row>
    <row r="25" spans="2:26" x14ac:dyDescent="0.25">
      <c r="B25" s="48">
        <v>4</v>
      </c>
      <c r="C25" s="2">
        <v>42488</v>
      </c>
      <c r="D25" s="1" t="s">
        <v>156</v>
      </c>
      <c r="E25" s="1" t="s">
        <v>157</v>
      </c>
      <c r="F25" s="1" t="s">
        <v>14</v>
      </c>
      <c r="G25" s="43" t="s">
        <v>15</v>
      </c>
      <c r="H25" s="34">
        <v>15300</v>
      </c>
      <c r="I25" s="34">
        <v>3885</v>
      </c>
      <c r="J25" s="34">
        <f t="shared" si="0"/>
        <v>59440500</v>
      </c>
      <c r="N25" s="6">
        <v>42479</v>
      </c>
      <c r="O25" s="3" t="s">
        <v>68</v>
      </c>
      <c r="P25" s="3" t="s">
        <v>69</v>
      </c>
      <c r="Q25" s="3" t="s">
        <v>14</v>
      </c>
      <c r="R25" s="42" t="s">
        <v>21</v>
      </c>
      <c r="S25" s="42">
        <v>7</v>
      </c>
      <c r="T25" s="34">
        <v>10200</v>
      </c>
      <c r="U25" s="34"/>
      <c r="V25" s="34">
        <v>3595</v>
      </c>
      <c r="W25" s="34">
        <f t="shared" si="1"/>
        <v>36669000</v>
      </c>
      <c r="X25" s="1"/>
      <c r="Y25" s="1"/>
    </row>
    <row r="26" spans="2:26" x14ac:dyDescent="0.25">
      <c r="B26" s="48">
        <v>4</v>
      </c>
      <c r="C26" s="2">
        <v>42489</v>
      </c>
      <c r="D26" s="1" t="s">
        <v>182</v>
      </c>
      <c r="E26" s="1" t="s">
        <v>183</v>
      </c>
      <c r="F26" s="1" t="s">
        <v>14</v>
      </c>
      <c r="G26" s="43" t="s">
        <v>21</v>
      </c>
      <c r="H26" s="34">
        <v>6200</v>
      </c>
      <c r="I26" s="34">
        <v>3595</v>
      </c>
      <c r="J26" s="34">
        <f t="shared" si="0"/>
        <v>22289000</v>
      </c>
      <c r="N26" s="6">
        <v>42481</v>
      </c>
      <c r="O26" s="3" t="s">
        <v>86</v>
      </c>
      <c r="P26" s="3" t="s">
        <v>87</v>
      </c>
      <c r="Q26" s="3" t="s">
        <v>14</v>
      </c>
      <c r="R26" s="45" t="s">
        <v>21</v>
      </c>
      <c r="S26" s="45">
        <v>7</v>
      </c>
      <c r="T26" s="35">
        <v>9900</v>
      </c>
      <c r="U26" s="35"/>
      <c r="V26" s="35">
        <v>3595</v>
      </c>
      <c r="W26" s="35">
        <f t="shared" si="1"/>
        <v>35590500</v>
      </c>
      <c r="X26" s="1"/>
      <c r="Y26" s="1"/>
    </row>
    <row r="27" spans="2:26" x14ac:dyDescent="0.25">
      <c r="B27" s="48">
        <v>4</v>
      </c>
      <c r="C27" s="2">
        <v>42489</v>
      </c>
      <c r="D27" s="1" t="s">
        <v>182</v>
      </c>
      <c r="E27" s="1" t="s">
        <v>183</v>
      </c>
      <c r="F27" s="1" t="s">
        <v>14</v>
      </c>
      <c r="G27" s="43" t="s">
        <v>15</v>
      </c>
      <c r="H27" s="34">
        <v>5300</v>
      </c>
      <c r="I27" s="34">
        <v>3885</v>
      </c>
      <c r="J27" s="34">
        <f t="shared" si="0"/>
        <v>20590500</v>
      </c>
      <c r="N27" s="2">
        <v>42481</v>
      </c>
      <c r="O27" s="10" t="s">
        <v>114</v>
      </c>
      <c r="P27" s="10" t="s">
        <v>115</v>
      </c>
      <c r="Q27" s="10" t="s">
        <v>14</v>
      </c>
      <c r="R27" s="45" t="s">
        <v>21</v>
      </c>
      <c r="S27" s="45">
        <v>7</v>
      </c>
      <c r="T27" s="35">
        <v>15000</v>
      </c>
      <c r="U27" s="35"/>
      <c r="V27" s="35">
        <v>3410</v>
      </c>
      <c r="W27" s="35">
        <f t="shared" si="1"/>
        <v>51150000</v>
      </c>
      <c r="X27" s="1"/>
      <c r="Y27" s="1"/>
    </row>
    <row r="28" spans="2:26" x14ac:dyDescent="0.25">
      <c r="B28" s="48">
        <v>4</v>
      </c>
      <c r="C28" s="2">
        <v>42489</v>
      </c>
      <c r="D28" s="1" t="s">
        <v>182</v>
      </c>
      <c r="E28" s="1" t="s">
        <v>183</v>
      </c>
      <c r="F28" s="1" t="s">
        <v>14</v>
      </c>
      <c r="G28" s="43" t="s">
        <v>13</v>
      </c>
      <c r="H28" s="34">
        <v>4000</v>
      </c>
      <c r="I28" s="34">
        <v>4715</v>
      </c>
      <c r="J28" s="34">
        <f t="shared" si="0"/>
        <v>18860000</v>
      </c>
      <c r="N28" s="2">
        <v>42486</v>
      </c>
      <c r="O28" s="1" t="s">
        <v>135</v>
      </c>
      <c r="P28" s="1" t="s">
        <v>136</v>
      </c>
      <c r="Q28" s="1" t="s">
        <v>14</v>
      </c>
      <c r="R28" s="43" t="s">
        <v>21</v>
      </c>
      <c r="S28" s="43">
        <v>7</v>
      </c>
      <c r="T28" s="34">
        <v>19600</v>
      </c>
      <c r="U28" s="34"/>
      <c r="V28" s="34">
        <v>3410</v>
      </c>
      <c r="W28" s="34">
        <f t="shared" si="1"/>
        <v>66836000</v>
      </c>
      <c r="X28" s="1"/>
      <c r="Y28" s="1"/>
    </row>
    <row r="29" spans="2:26" x14ac:dyDescent="0.25">
      <c r="B29" s="48">
        <v>4</v>
      </c>
      <c r="C29" s="2">
        <v>42489</v>
      </c>
      <c r="D29" s="1" t="s">
        <v>184</v>
      </c>
      <c r="E29" s="1" t="s">
        <v>185</v>
      </c>
      <c r="F29" s="1" t="s">
        <v>14</v>
      </c>
      <c r="G29" s="43" t="s">
        <v>186</v>
      </c>
      <c r="H29" s="34">
        <v>5000</v>
      </c>
      <c r="I29" s="34">
        <v>4050</v>
      </c>
      <c r="J29" s="34">
        <f t="shared" si="0"/>
        <v>20250000</v>
      </c>
      <c r="N29" s="2">
        <v>42488</v>
      </c>
      <c r="O29" s="1" t="s">
        <v>131</v>
      </c>
      <c r="P29" s="1" t="s">
        <v>132</v>
      </c>
      <c r="Q29" s="1" t="s">
        <v>14</v>
      </c>
      <c r="R29" s="43" t="s">
        <v>21</v>
      </c>
      <c r="S29" s="43">
        <v>7</v>
      </c>
      <c r="T29" s="34">
        <v>10400</v>
      </c>
      <c r="U29" s="34"/>
      <c r="V29" s="34">
        <v>3410</v>
      </c>
      <c r="W29" s="34">
        <f t="shared" si="1"/>
        <v>35464000</v>
      </c>
      <c r="X29" s="1"/>
      <c r="Y29" s="1"/>
    </row>
    <row r="30" spans="2:26" x14ac:dyDescent="0.25">
      <c r="B30" s="48">
        <v>4</v>
      </c>
      <c r="C30" s="2">
        <v>42489</v>
      </c>
      <c r="D30" s="1" t="s">
        <v>184</v>
      </c>
      <c r="E30" s="1" t="s">
        <v>185</v>
      </c>
      <c r="F30" s="1" t="s">
        <v>14</v>
      </c>
      <c r="G30" s="43" t="s">
        <v>15</v>
      </c>
      <c r="H30" s="34">
        <v>15000</v>
      </c>
      <c r="I30" s="34">
        <v>3885</v>
      </c>
      <c r="J30" s="34">
        <f t="shared" si="0"/>
        <v>58275000</v>
      </c>
      <c r="N30" s="2">
        <v>42489</v>
      </c>
      <c r="O30" s="1" t="s">
        <v>143</v>
      </c>
      <c r="P30" s="1" t="s">
        <v>144</v>
      </c>
      <c r="Q30" s="1" t="s">
        <v>14</v>
      </c>
      <c r="R30" s="43" t="s">
        <v>21</v>
      </c>
      <c r="S30" s="43">
        <v>7</v>
      </c>
      <c r="T30" s="34">
        <v>14900</v>
      </c>
      <c r="U30" s="34"/>
      <c r="V30" s="34">
        <v>3410</v>
      </c>
      <c r="W30" s="34">
        <f t="shared" si="1"/>
        <v>50809000</v>
      </c>
      <c r="X30" s="1"/>
      <c r="Y30" s="1"/>
    </row>
    <row r="31" spans="2:26" x14ac:dyDescent="0.25">
      <c r="B31" s="48">
        <v>4</v>
      </c>
      <c r="C31" s="2">
        <v>42489</v>
      </c>
      <c r="D31" s="15" t="s">
        <v>196</v>
      </c>
      <c r="E31" s="15" t="s">
        <v>197</v>
      </c>
      <c r="F31" s="15" t="s">
        <v>14</v>
      </c>
      <c r="G31" s="46" t="s">
        <v>45</v>
      </c>
      <c r="H31" s="35">
        <v>15800</v>
      </c>
      <c r="I31" s="35">
        <v>3380</v>
      </c>
      <c r="J31" s="35">
        <f t="shared" si="0"/>
        <v>53404000</v>
      </c>
      <c r="N31" s="2">
        <v>42489</v>
      </c>
      <c r="O31" s="1" t="s">
        <v>182</v>
      </c>
      <c r="P31" s="1" t="s">
        <v>183</v>
      </c>
      <c r="Q31" s="1" t="s">
        <v>14</v>
      </c>
      <c r="R31" s="43" t="s">
        <v>21</v>
      </c>
      <c r="S31" s="43">
        <v>7</v>
      </c>
      <c r="T31" s="34">
        <v>6200</v>
      </c>
      <c r="U31" s="34">
        <f>T31+T30+T29+T28+T27+T26+T25+T24+T23+T22</f>
        <v>110100</v>
      </c>
      <c r="V31" s="34">
        <v>3595</v>
      </c>
      <c r="W31" s="34">
        <f t="shared" si="1"/>
        <v>22289000</v>
      </c>
      <c r="X31" s="1" t="str">
        <f>R31</f>
        <v>Diesel Tipo I</v>
      </c>
      <c r="Y31" s="44">
        <f>SUM(W22:W31)</f>
        <v>383192500</v>
      </c>
    </row>
    <row r="32" spans="2:26" x14ac:dyDescent="0.25">
      <c r="H32" s="44">
        <f>SUM(H7:H31)</f>
        <v>247300</v>
      </c>
      <c r="I32" s="44">
        <f>SUM(I7:I31)</f>
        <v>91265</v>
      </c>
      <c r="J32" s="44">
        <f>SUM(J7:J31)</f>
        <v>891524000</v>
      </c>
      <c r="T32" s="44">
        <f>SUM(T7:T31)</f>
        <v>247300</v>
      </c>
      <c r="U32" s="44">
        <f>SUM(U7:U31)</f>
        <v>247300</v>
      </c>
      <c r="V32" s="44">
        <f>SUM(V7:V31)</f>
        <v>91265</v>
      </c>
      <c r="W32" s="44">
        <f>SUM(W7:W31)</f>
        <v>891524000</v>
      </c>
      <c r="X32" s="1"/>
      <c r="Y32" s="49">
        <f>SUM(Y7:Y31)</f>
        <v>891524000</v>
      </c>
    </row>
    <row r="38" spans="3:12" x14ac:dyDescent="0.25">
      <c r="C38" s="1" t="s">
        <v>1</v>
      </c>
      <c r="D38" s="1" t="s">
        <v>2</v>
      </c>
      <c r="E38" s="1" t="s">
        <v>3</v>
      </c>
      <c r="F38" s="1" t="s">
        <v>4</v>
      </c>
      <c r="G38" s="1" t="s">
        <v>5</v>
      </c>
      <c r="H38" s="1" t="s">
        <v>6</v>
      </c>
      <c r="I38" s="1" t="s">
        <v>7</v>
      </c>
      <c r="J38" s="1" t="s">
        <v>8</v>
      </c>
      <c r="K38" s="15" t="s">
        <v>198</v>
      </c>
      <c r="L38" s="15" t="s">
        <v>204</v>
      </c>
    </row>
    <row r="39" spans="3:12" x14ac:dyDescent="0.25">
      <c r="C39" s="2">
        <v>42475</v>
      </c>
      <c r="D39" s="3" t="s">
        <v>34</v>
      </c>
      <c r="E39" s="3" t="s">
        <v>35</v>
      </c>
      <c r="F39" s="1" t="s">
        <v>14</v>
      </c>
      <c r="G39" s="43" t="s">
        <v>21</v>
      </c>
      <c r="H39" s="34">
        <v>8300</v>
      </c>
      <c r="I39" s="34">
        <v>3410</v>
      </c>
      <c r="J39" s="34">
        <f t="shared" ref="J39:J63" si="2">H39*I39</f>
        <v>28303000</v>
      </c>
      <c r="K39" s="1">
        <v>15</v>
      </c>
      <c r="L39" s="44">
        <f>J39</f>
        <v>28303000</v>
      </c>
    </row>
    <row r="40" spans="3:12" x14ac:dyDescent="0.25">
      <c r="C40" s="6">
        <v>42478</v>
      </c>
      <c r="D40" s="3" t="s">
        <v>56</v>
      </c>
      <c r="E40" s="3" t="s">
        <v>57</v>
      </c>
      <c r="F40" s="3" t="s">
        <v>14</v>
      </c>
      <c r="G40" s="42" t="s">
        <v>21</v>
      </c>
      <c r="H40" s="34">
        <v>10200</v>
      </c>
      <c r="I40" s="34">
        <v>3595</v>
      </c>
      <c r="J40" s="34">
        <f t="shared" si="2"/>
        <v>36669000</v>
      </c>
      <c r="K40" s="1"/>
      <c r="L40" s="1"/>
    </row>
    <row r="41" spans="3:12" x14ac:dyDescent="0.25">
      <c r="C41" s="6">
        <v>42478</v>
      </c>
      <c r="D41" s="3" t="s">
        <v>56</v>
      </c>
      <c r="E41" s="3" t="s">
        <v>57</v>
      </c>
      <c r="F41" s="3" t="s">
        <v>14</v>
      </c>
      <c r="G41" s="42" t="s">
        <v>15</v>
      </c>
      <c r="H41" s="34">
        <v>5300</v>
      </c>
      <c r="I41" s="34">
        <v>3885</v>
      </c>
      <c r="J41" s="34">
        <f t="shared" si="2"/>
        <v>20590500</v>
      </c>
      <c r="K41" s="1"/>
      <c r="L41" s="1"/>
    </row>
    <row r="42" spans="3:12" x14ac:dyDescent="0.25">
      <c r="C42" s="6">
        <v>42478</v>
      </c>
      <c r="D42" s="3" t="s">
        <v>58</v>
      </c>
      <c r="E42" s="3" t="s">
        <v>59</v>
      </c>
      <c r="F42" s="3" t="s">
        <v>14</v>
      </c>
      <c r="G42" s="42" t="s">
        <v>21</v>
      </c>
      <c r="H42" s="34">
        <v>5400</v>
      </c>
      <c r="I42" s="34">
        <v>3595</v>
      </c>
      <c r="J42" s="34">
        <f t="shared" si="2"/>
        <v>19413000</v>
      </c>
      <c r="K42" s="1"/>
      <c r="L42" s="1"/>
    </row>
    <row r="43" spans="3:12" x14ac:dyDescent="0.25">
      <c r="C43" s="6">
        <v>42478</v>
      </c>
      <c r="D43" s="3" t="s">
        <v>58</v>
      </c>
      <c r="E43" s="3" t="s">
        <v>59</v>
      </c>
      <c r="F43" s="3" t="s">
        <v>14</v>
      </c>
      <c r="G43" s="42" t="s">
        <v>45</v>
      </c>
      <c r="H43" s="34">
        <v>5200</v>
      </c>
      <c r="I43" s="34">
        <v>3380</v>
      </c>
      <c r="J43" s="34">
        <f t="shared" si="2"/>
        <v>17576000</v>
      </c>
      <c r="K43" s="1"/>
      <c r="L43" s="1"/>
    </row>
    <row r="44" spans="3:12" x14ac:dyDescent="0.25">
      <c r="C44" s="6">
        <v>42478</v>
      </c>
      <c r="D44" s="3" t="s">
        <v>58</v>
      </c>
      <c r="E44" s="3" t="s">
        <v>59</v>
      </c>
      <c r="F44" s="3" t="s">
        <v>14</v>
      </c>
      <c r="G44" s="42" t="s">
        <v>15</v>
      </c>
      <c r="H44" s="34">
        <v>5200</v>
      </c>
      <c r="I44" s="34">
        <v>3885</v>
      </c>
      <c r="J44" s="34">
        <f t="shared" si="2"/>
        <v>20202000</v>
      </c>
      <c r="K44" s="1">
        <v>18</v>
      </c>
      <c r="L44" s="44">
        <f>J44+J43+J42+J41+J40</f>
        <v>114450500</v>
      </c>
    </row>
    <row r="45" spans="3:12" x14ac:dyDescent="0.25">
      <c r="C45" s="6">
        <v>42479</v>
      </c>
      <c r="D45" s="3" t="s">
        <v>68</v>
      </c>
      <c r="E45" s="3" t="s">
        <v>69</v>
      </c>
      <c r="F45" s="3" t="s">
        <v>14</v>
      </c>
      <c r="G45" s="42" t="s">
        <v>21</v>
      </c>
      <c r="H45" s="34">
        <v>10200</v>
      </c>
      <c r="I45" s="34">
        <v>3595</v>
      </c>
      <c r="J45" s="34">
        <f t="shared" si="2"/>
        <v>36669000</v>
      </c>
      <c r="K45" s="1"/>
      <c r="L45" s="1"/>
    </row>
    <row r="46" spans="3:12" x14ac:dyDescent="0.25">
      <c r="C46" s="6">
        <v>42479</v>
      </c>
      <c r="D46" s="3" t="s">
        <v>68</v>
      </c>
      <c r="E46" s="3" t="s">
        <v>69</v>
      </c>
      <c r="F46" s="3" t="s">
        <v>14</v>
      </c>
      <c r="G46" s="42" t="s">
        <v>45</v>
      </c>
      <c r="H46" s="34">
        <v>5300</v>
      </c>
      <c r="I46" s="34">
        <v>3380</v>
      </c>
      <c r="J46" s="34">
        <f t="shared" si="2"/>
        <v>17914000</v>
      </c>
      <c r="K46" s="1">
        <v>19</v>
      </c>
      <c r="L46" s="44">
        <f>J46+J45</f>
        <v>54583000</v>
      </c>
    </row>
    <row r="47" spans="3:12" x14ac:dyDescent="0.25">
      <c r="C47" s="6">
        <v>42481</v>
      </c>
      <c r="D47" s="3" t="s">
        <v>82</v>
      </c>
      <c r="E47" s="3" t="s">
        <v>83</v>
      </c>
      <c r="F47" s="3" t="s">
        <v>14</v>
      </c>
      <c r="G47" s="42" t="s">
        <v>45</v>
      </c>
      <c r="H47" s="34">
        <v>5000</v>
      </c>
      <c r="I47" s="34">
        <v>3380</v>
      </c>
      <c r="J47" s="34">
        <f t="shared" si="2"/>
        <v>16900000</v>
      </c>
      <c r="K47" s="1"/>
      <c r="L47" s="1"/>
    </row>
    <row r="48" spans="3:12" x14ac:dyDescent="0.25">
      <c r="C48" s="6">
        <v>42481</v>
      </c>
      <c r="D48" s="3" t="s">
        <v>82</v>
      </c>
      <c r="E48" s="3" t="s">
        <v>83</v>
      </c>
      <c r="F48" s="3" t="s">
        <v>14</v>
      </c>
      <c r="G48" s="42" t="s">
        <v>15</v>
      </c>
      <c r="H48" s="34">
        <v>10000</v>
      </c>
      <c r="I48" s="34">
        <v>3885</v>
      </c>
      <c r="J48" s="34">
        <f t="shared" si="2"/>
        <v>38850000</v>
      </c>
      <c r="K48" s="1"/>
      <c r="L48" s="1"/>
    </row>
    <row r="49" spans="3:12" x14ac:dyDescent="0.25">
      <c r="C49" s="6">
        <v>42481</v>
      </c>
      <c r="D49" s="3" t="s">
        <v>86</v>
      </c>
      <c r="E49" s="3" t="s">
        <v>87</v>
      </c>
      <c r="F49" s="3" t="s">
        <v>14</v>
      </c>
      <c r="G49" s="45" t="s">
        <v>21</v>
      </c>
      <c r="H49" s="35">
        <v>9900</v>
      </c>
      <c r="I49" s="35">
        <v>3595</v>
      </c>
      <c r="J49" s="35">
        <f t="shared" si="2"/>
        <v>35590500</v>
      </c>
      <c r="K49" s="1"/>
      <c r="L49" s="1"/>
    </row>
    <row r="50" spans="3:12" x14ac:dyDescent="0.25">
      <c r="C50" s="6">
        <v>42481</v>
      </c>
      <c r="D50" s="3" t="s">
        <v>86</v>
      </c>
      <c r="E50" s="3" t="s">
        <v>87</v>
      </c>
      <c r="F50" s="3" t="s">
        <v>14</v>
      </c>
      <c r="G50" s="42" t="s">
        <v>45</v>
      </c>
      <c r="H50" s="34">
        <v>10000</v>
      </c>
      <c r="I50" s="34">
        <v>3380</v>
      </c>
      <c r="J50" s="36">
        <f t="shared" si="2"/>
        <v>33800000</v>
      </c>
      <c r="K50" s="1"/>
      <c r="L50" s="1"/>
    </row>
    <row r="51" spans="3:12" x14ac:dyDescent="0.25">
      <c r="C51" s="6">
        <v>42481</v>
      </c>
      <c r="D51" s="3" t="s">
        <v>86</v>
      </c>
      <c r="E51" s="3" t="s">
        <v>87</v>
      </c>
      <c r="F51" s="3" t="s">
        <v>14</v>
      </c>
      <c r="G51" s="42" t="s">
        <v>15</v>
      </c>
      <c r="H51" s="34">
        <v>15000</v>
      </c>
      <c r="I51" s="34">
        <v>3885</v>
      </c>
      <c r="J51" s="34">
        <f t="shared" si="2"/>
        <v>58275000</v>
      </c>
      <c r="K51" s="1"/>
      <c r="L51" s="1"/>
    </row>
    <row r="52" spans="3:12" x14ac:dyDescent="0.25">
      <c r="C52" s="2">
        <v>42481</v>
      </c>
      <c r="D52" s="10" t="s">
        <v>114</v>
      </c>
      <c r="E52" s="10" t="s">
        <v>115</v>
      </c>
      <c r="F52" s="10" t="s">
        <v>14</v>
      </c>
      <c r="G52" s="45" t="s">
        <v>21</v>
      </c>
      <c r="H52" s="35">
        <v>15000</v>
      </c>
      <c r="I52" s="35">
        <v>3410</v>
      </c>
      <c r="J52" s="35">
        <f t="shared" si="2"/>
        <v>51150000</v>
      </c>
      <c r="K52" s="1">
        <v>21</v>
      </c>
      <c r="L52" s="44">
        <f>J52+J51+J50+J49+J48+J47</f>
        <v>234565500</v>
      </c>
    </row>
    <row r="53" spans="3:12" x14ac:dyDescent="0.25">
      <c r="C53" s="2">
        <v>42486</v>
      </c>
      <c r="D53" s="1" t="s">
        <v>135</v>
      </c>
      <c r="E53" s="1" t="s">
        <v>136</v>
      </c>
      <c r="F53" s="1" t="s">
        <v>14</v>
      </c>
      <c r="G53" s="43" t="s">
        <v>21</v>
      </c>
      <c r="H53" s="34">
        <v>19600</v>
      </c>
      <c r="I53" s="34">
        <v>3410</v>
      </c>
      <c r="J53" s="34">
        <f t="shared" si="2"/>
        <v>66836000</v>
      </c>
      <c r="K53" s="1">
        <v>26</v>
      </c>
      <c r="L53" s="44">
        <f>J53</f>
        <v>66836000</v>
      </c>
    </row>
    <row r="54" spans="3:12" x14ac:dyDescent="0.25">
      <c r="C54" s="2">
        <v>42487</v>
      </c>
      <c r="D54" s="1" t="s">
        <v>127</v>
      </c>
      <c r="E54" s="1" t="s">
        <v>128</v>
      </c>
      <c r="F54" s="1" t="s">
        <v>14</v>
      </c>
      <c r="G54" s="43" t="s">
        <v>45</v>
      </c>
      <c r="H54" s="34">
        <v>15800</v>
      </c>
      <c r="I54" s="34">
        <v>3380</v>
      </c>
      <c r="J54" s="34">
        <f t="shared" si="2"/>
        <v>53404000</v>
      </c>
      <c r="K54" s="1">
        <v>27</v>
      </c>
      <c r="L54" s="44">
        <f>J54</f>
        <v>53404000</v>
      </c>
    </row>
    <row r="55" spans="3:12" x14ac:dyDescent="0.25">
      <c r="C55" s="2">
        <v>42488</v>
      </c>
      <c r="D55" s="1" t="s">
        <v>131</v>
      </c>
      <c r="E55" s="1" t="s">
        <v>132</v>
      </c>
      <c r="F55" s="1" t="s">
        <v>14</v>
      </c>
      <c r="G55" s="43" t="s">
        <v>21</v>
      </c>
      <c r="H55" s="34">
        <v>10400</v>
      </c>
      <c r="I55" s="34">
        <v>3410</v>
      </c>
      <c r="J55" s="34">
        <f t="shared" si="2"/>
        <v>35464000</v>
      </c>
      <c r="K55" s="1"/>
      <c r="L55" s="1"/>
    </row>
    <row r="56" spans="3:12" x14ac:dyDescent="0.25">
      <c r="C56" s="2">
        <v>42488</v>
      </c>
      <c r="D56" s="1" t="s">
        <v>156</v>
      </c>
      <c r="E56" s="1" t="s">
        <v>157</v>
      </c>
      <c r="F56" s="1" t="s">
        <v>14</v>
      </c>
      <c r="G56" s="43" t="s">
        <v>15</v>
      </c>
      <c r="H56" s="34">
        <v>15300</v>
      </c>
      <c r="I56" s="34">
        <v>3885</v>
      </c>
      <c r="J56" s="34">
        <f t="shared" si="2"/>
        <v>59440500</v>
      </c>
      <c r="K56" s="1">
        <v>28</v>
      </c>
      <c r="L56" s="44">
        <f>J56+J55</f>
        <v>94904500</v>
      </c>
    </row>
    <row r="57" spans="3:12" x14ac:dyDescent="0.25">
      <c r="C57" s="2">
        <v>42489</v>
      </c>
      <c r="D57" s="1" t="s">
        <v>143</v>
      </c>
      <c r="E57" s="1" t="s">
        <v>144</v>
      </c>
      <c r="F57" s="1" t="s">
        <v>14</v>
      </c>
      <c r="G57" s="43" t="s">
        <v>21</v>
      </c>
      <c r="H57" s="34">
        <v>14900</v>
      </c>
      <c r="I57" s="34">
        <v>3410</v>
      </c>
      <c r="J57" s="34">
        <f t="shared" si="2"/>
        <v>50809000</v>
      </c>
      <c r="K57" s="1"/>
      <c r="L57" s="1"/>
    </row>
    <row r="58" spans="3:12" x14ac:dyDescent="0.25">
      <c r="C58" s="2">
        <v>42489</v>
      </c>
      <c r="D58" s="1" t="s">
        <v>182</v>
      </c>
      <c r="E58" s="1" t="s">
        <v>183</v>
      </c>
      <c r="F58" s="1" t="s">
        <v>14</v>
      </c>
      <c r="G58" s="43" t="s">
        <v>21</v>
      </c>
      <c r="H58" s="34">
        <v>6200</v>
      </c>
      <c r="I58" s="34">
        <v>3595</v>
      </c>
      <c r="J58" s="34">
        <f t="shared" si="2"/>
        <v>22289000</v>
      </c>
      <c r="K58" s="1"/>
      <c r="L58" s="1"/>
    </row>
    <row r="59" spans="3:12" x14ac:dyDescent="0.25">
      <c r="C59" s="2">
        <v>42489</v>
      </c>
      <c r="D59" s="1" t="s">
        <v>182</v>
      </c>
      <c r="E59" s="1" t="s">
        <v>183</v>
      </c>
      <c r="F59" s="1" t="s">
        <v>14</v>
      </c>
      <c r="G59" s="43" t="s">
        <v>15</v>
      </c>
      <c r="H59" s="34">
        <v>5300</v>
      </c>
      <c r="I59" s="34">
        <v>3885</v>
      </c>
      <c r="J59" s="34">
        <f t="shared" si="2"/>
        <v>20590500</v>
      </c>
      <c r="K59" s="1"/>
      <c r="L59" s="1"/>
    </row>
    <row r="60" spans="3:12" x14ac:dyDescent="0.25">
      <c r="C60" s="2">
        <v>42489</v>
      </c>
      <c r="D60" s="1" t="s">
        <v>182</v>
      </c>
      <c r="E60" s="1" t="s">
        <v>183</v>
      </c>
      <c r="F60" s="1" t="s">
        <v>14</v>
      </c>
      <c r="G60" s="43" t="s">
        <v>13</v>
      </c>
      <c r="H60" s="34">
        <v>4000</v>
      </c>
      <c r="I60" s="34">
        <v>4715</v>
      </c>
      <c r="J60" s="34">
        <f t="shared" si="2"/>
        <v>18860000</v>
      </c>
      <c r="K60" s="1"/>
      <c r="L60" s="1"/>
    </row>
    <row r="61" spans="3:12" x14ac:dyDescent="0.25">
      <c r="C61" s="2">
        <v>42489</v>
      </c>
      <c r="D61" s="1" t="s">
        <v>184</v>
      </c>
      <c r="E61" s="1" t="s">
        <v>185</v>
      </c>
      <c r="F61" s="1" t="s">
        <v>14</v>
      </c>
      <c r="G61" s="43" t="s">
        <v>186</v>
      </c>
      <c r="H61" s="34">
        <v>5000</v>
      </c>
      <c r="I61" s="34">
        <v>4050</v>
      </c>
      <c r="J61" s="34">
        <f t="shared" si="2"/>
        <v>20250000</v>
      </c>
      <c r="K61" s="1"/>
      <c r="L61" s="1"/>
    </row>
    <row r="62" spans="3:12" x14ac:dyDescent="0.25">
      <c r="C62" s="2">
        <v>42489</v>
      </c>
      <c r="D62" s="1" t="s">
        <v>184</v>
      </c>
      <c r="E62" s="1" t="s">
        <v>185</v>
      </c>
      <c r="F62" s="1" t="s">
        <v>14</v>
      </c>
      <c r="G62" s="43" t="s">
        <v>15</v>
      </c>
      <c r="H62" s="34">
        <v>15000</v>
      </c>
      <c r="I62" s="34">
        <v>3885</v>
      </c>
      <c r="J62" s="34">
        <f t="shared" si="2"/>
        <v>58275000</v>
      </c>
      <c r="K62" s="1"/>
      <c r="L62" s="44"/>
    </row>
    <row r="63" spans="3:12" x14ac:dyDescent="0.25">
      <c r="C63" s="2">
        <v>42489</v>
      </c>
      <c r="D63" s="15" t="s">
        <v>196</v>
      </c>
      <c r="E63" s="15" t="s">
        <v>197</v>
      </c>
      <c r="F63" s="15" t="s">
        <v>14</v>
      </c>
      <c r="G63" s="46" t="s">
        <v>45</v>
      </c>
      <c r="H63" s="35">
        <v>15800</v>
      </c>
      <c r="I63" s="35">
        <v>3380</v>
      </c>
      <c r="J63" s="35">
        <f t="shared" si="2"/>
        <v>53404000</v>
      </c>
      <c r="K63" s="1">
        <v>29</v>
      </c>
      <c r="L63" s="44">
        <f>J63+J62+J61+J60+J59+J58+J57</f>
        <v>244477500</v>
      </c>
    </row>
    <row r="64" spans="3:12" x14ac:dyDescent="0.25">
      <c r="H64" s="44">
        <f>SUM(H39:H63)</f>
        <v>247300</v>
      </c>
      <c r="I64" s="44">
        <f>SUM(I39:I63)</f>
        <v>91265</v>
      </c>
      <c r="J64" s="44">
        <f>SUM(J39:J63)</f>
        <v>891524000</v>
      </c>
      <c r="K64" s="1"/>
      <c r="L64" s="44">
        <f>SUM(L39:L63)</f>
        <v>891524000</v>
      </c>
    </row>
  </sheetData>
  <sortState ref="N7:W31">
    <sortCondition ref="S7:S31"/>
  </sortState>
  <mergeCells count="1">
    <mergeCell ref="F4:G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Y39"/>
  <sheetViews>
    <sheetView topLeftCell="N1" workbookViewId="0">
      <selection activeCell="AB7" sqref="AB7"/>
    </sheetView>
  </sheetViews>
  <sheetFormatPr baseColWidth="10" defaultRowHeight="15" x14ac:dyDescent="0.25"/>
  <cols>
    <col min="3" max="3" width="9" bestFit="1" customWidth="1"/>
    <col min="4" max="5" width="10.42578125" bestFit="1" customWidth="1"/>
    <col min="6" max="6" width="12.85546875" bestFit="1" customWidth="1"/>
    <col min="7" max="7" width="13.140625" bestFit="1" customWidth="1"/>
    <col min="8" max="8" width="8.5703125" bestFit="1" customWidth="1"/>
    <col min="9" max="9" width="7.7109375" bestFit="1" customWidth="1"/>
    <col min="10" max="10" width="11.5703125" bestFit="1" customWidth="1"/>
    <col min="11" max="11" width="4.28515625" bestFit="1" customWidth="1"/>
    <col min="12" max="12" width="11.5703125" bestFit="1" customWidth="1"/>
    <col min="14" max="14" width="9" bestFit="1" customWidth="1"/>
    <col min="15" max="16" width="10.42578125" bestFit="1" customWidth="1"/>
    <col min="17" max="17" width="12.85546875" bestFit="1" customWidth="1"/>
    <col min="18" max="18" width="13.140625" bestFit="1" customWidth="1"/>
    <col min="19" max="19" width="4.7109375" bestFit="1" customWidth="1"/>
    <col min="20" max="20" width="8.5703125" bestFit="1" customWidth="1"/>
    <col min="21" max="21" width="8.5703125" customWidth="1"/>
    <col min="22" max="22" width="7.7109375" bestFit="1" customWidth="1"/>
    <col min="23" max="23" width="11.5703125" customWidth="1"/>
    <col min="24" max="24" width="13.140625" bestFit="1" customWidth="1"/>
    <col min="25" max="25" width="11.5703125" bestFit="1" customWidth="1"/>
  </cols>
  <sheetData>
    <row r="4" spans="2:25" ht="18.75" x14ac:dyDescent="0.3">
      <c r="C4" s="123" t="s">
        <v>55</v>
      </c>
      <c r="D4" s="123"/>
      <c r="E4" s="123"/>
      <c r="F4" s="123"/>
      <c r="G4" s="123"/>
      <c r="H4" s="123"/>
      <c r="I4" s="123"/>
      <c r="J4" s="123"/>
    </row>
    <row r="6" spans="2:25" x14ac:dyDescent="0.25">
      <c r="C6" s="1" t="s">
        <v>1</v>
      </c>
      <c r="D6" s="1" t="s">
        <v>2</v>
      </c>
      <c r="E6" s="1" t="s">
        <v>3</v>
      </c>
      <c r="F6" s="1" t="s">
        <v>4</v>
      </c>
      <c r="G6" s="1" t="s">
        <v>5</v>
      </c>
      <c r="H6" s="1" t="s">
        <v>6</v>
      </c>
      <c r="I6" s="1" t="s">
        <v>7</v>
      </c>
      <c r="J6" s="1" t="s">
        <v>8</v>
      </c>
      <c r="N6" s="1" t="s">
        <v>1</v>
      </c>
      <c r="O6" s="1" t="s">
        <v>2</v>
      </c>
      <c r="P6" s="1" t="s">
        <v>3</v>
      </c>
      <c r="Q6" s="1" t="s">
        <v>4</v>
      </c>
      <c r="R6" s="1" t="s">
        <v>5</v>
      </c>
      <c r="S6" s="1" t="s">
        <v>200</v>
      </c>
      <c r="T6" s="1" t="s">
        <v>6</v>
      </c>
      <c r="U6" s="1" t="s">
        <v>201</v>
      </c>
      <c r="V6" s="1" t="s">
        <v>7</v>
      </c>
      <c r="W6" s="1" t="s">
        <v>8</v>
      </c>
      <c r="X6" s="15" t="s">
        <v>199</v>
      </c>
      <c r="Y6" s="15" t="s">
        <v>204</v>
      </c>
    </row>
    <row r="7" spans="2:25" x14ac:dyDescent="0.25">
      <c r="B7">
        <v>5</v>
      </c>
      <c r="C7" s="6">
        <v>42478</v>
      </c>
      <c r="D7" s="3" t="s">
        <v>53</v>
      </c>
      <c r="E7" s="3" t="s">
        <v>54</v>
      </c>
      <c r="F7" s="7" t="s">
        <v>55</v>
      </c>
      <c r="G7" s="42" t="s">
        <v>21</v>
      </c>
      <c r="H7" s="34">
        <v>10000</v>
      </c>
      <c r="I7" s="34">
        <v>3595</v>
      </c>
      <c r="J7" s="34">
        <f t="shared" ref="J7:J18" si="0">H7*I7</f>
        <v>35950000</v>
      </c>
      <c r="N7" s="6">
        <v>42478</v>
      </c>
      <c r="O7" s="3" t="s">
        <v>53</v>
      </c>
      <c r="P7" s="3" t="s">
        <v>54</v>
      </c>
      <c r="Q7" s="7" t="s">
        <v>55</v>
      </c>
      <c r="R7" s="42" t="s">
        <v>15</v>
      </c>
      <c r="S7" s="42">
        <v>1</v>
      </c>
      <c r="T7" s="34">
        <v>10000</v>
      </c>
      <c r="U7" s="34"/>
      <c r="V7" s="34">
        <v>3885</v>
      </c>
      <c r="W7" s="34">
        <f t="shared" ref="W7:W18" si="1">T7*V7</f>
        <v>38850000</v>
      </c>
      <c r="X7" s="1"/>
      <c r="Y7" s="1"/>
    </row>
    <row r="8" spans="2:25" x14ac:dyDescent="0.25">
      <c r="B8">
        <v>5</v>
      </c>
      <c r="C8" s="6">
        <v>42478</v>
      </c>
      <c r="D8" s="3" t="s">
        <v>53</v>
      </c>
      <c r="E8" s="3" t="s">
        <v>54</v>
      </c>
      <c r="F8" s="7" t="s">
        <v>55</v>
      </c>
      <c r="G8" s="42" t="s">
        <v>15</v>
      </c>
      <c r="H8" s="34">
        <v>10000</v>
      </c>
      <c r="I8" s="34">
        <v>3885</v>
      </c>
      <c r="J8" s="34">
        <f t="shared" si="0"/>
        <v>38850000</v>
      </c>
      <c r="N8" s="6">
        <v>42479</v>
      </c>
      <c r="O8" s="3" t="s">
        <v>66</v>
      </c>
      <c r="P8" s="3" t="s">
        <v>67</v>
      </c>
      <c r="Q8" s="7" t="s">
        <v>55</v>
      </c>
      <c r="R8" s="42" t="s">
        <v>15</v>
      </c>
      <c r="S8" s="42">
        <v>1</v>
      </c>
      <c r="T8" s="34">
        <v>10000</v>
      </c>
      <c r="U8" s="34"/>
      <c r="V8" s="34">
        <v>3885</v>
      </c>
      <c r="W8" s="34">
        <f t="shared" si="1"/>
        <v>38850000</v>
      </c>
      <c r="X8" s="1"/>
      <c r="Y8" s="1"/>
    </row>
    <row r="9" spans="2:25" x14ac:dyDescent="0.25">
      <c r="B9">
        <v>5</v>
      </c>
      <c r="C9" s="6">
        <v>42478</v>
      </c>
      <c r="D9" s="3" t="s">
        <v>53</v>
      </c>
      <c r="E9" s="3" t="s">
        <v>54</v>
      </c>
      <c r="F9" s="7" t="s">
        <v>55</v>
      </c>
      <c r="G9" s="42" t="s">
        <v>13</v>
      </c>
      <c r="H9" s="34">
        <v>10000</v>
      </c>
      <c r="I9" s="34">
        <v>4715</v>
      </c>
      <c r="J9" s="34">
        <f t="shared" si="0"/>
        <v>47150000</v>
      </c>
      <c r="N9" s="6">
        <v>42482</v>
      </c>
      <c r="O9" s="3" t="s">
        <v>92</v>
      </c>
      <c r="P9" s="3" t="s">
        <v>93</v>
      </c>
      <c r="Q9" s="7" t="s">
        <v>55</v>
      </c>
      <c r="R9" s="42" t="s">
        <v>15</v>
      </c>
      <c r="S9" s="42">
        <v>1</v>
      </c>
      <c r="T9" s="34">
        <v>15000</v>
      </c>
      <c r="U9" s="34"/>
      <c r="V9" s="34">
        <v>3885</v>
      </c>
      <c r="W9" s="34">
        <f t="shared" si="1"/>
        <v>58275000</v>
      </c>
      <c r="X9" s="1"/>
      <c r="Y9" s="1"/>
    </row>
    <row r="10" spans="2:25" x14ac:dyDescent="0.25">
      <c r="B10">
        <v>5</v>
      </c>
      <c r="C10" s="6">
        <v>42479</v>
      </c>
      <c r="D10" s="3" t="s">
        <v>62</v>
      </c>
      <c r="E10" s="3" t="s">
        <v>63</v>
      </c>
      <c r="F10" s="7" t="s">
        <v>55</v>
      </c>
      <c r="G10" s="42" t="s">
        <v>21</v>
      </c>
      <c r="H10" s="34">
        <v>5000</v>
      </c>
      <c r="I10" s="34">
        <v>3595</v>
      </c>
      <c r="J10" s="34">
        <f t="shared" si="0"/>
        <v>17975000</v>
      </c>
      <c r="N10" s="2">
        <v>42485</v>
      </c>
      <c r="O10" s="1" t="s">
        <v>154</v>
      </c>
      <c r="P10" s="1" t="s">
        <v>155</v>
      </c>
      <c r="Q10" s="1" t="s">
        <v>55</v>
      </c>
      <c r="R10" s="43" t="s">
        <v>15</v>
      </c>
      <c r="S10" s="43">
        <v>1</v>
      </c>
      <c r="T10" s="34">
        <v>20000</v>
      </c>
      <c r="U10" s="34"/>
      <c r="V10" s="34">
        <v>3885</v>
      </c>
      <c r="W10" s="34">
        <f t="shared" si="1"/>
        <v>77700000</v>
      </c>
      <c r="X10" s="1"/>
      <c r="Y10" s="1"/>
    </row>
    <row r="11" spans="2:25" x14ac:dyDescent="0.25">
      <c r="B11">
        <v>5</v>
      </c>
      <c r="C11" s="6">
        <v>42479</v>
      </c>
      <c r="D11" s="3" t="s">
        <v>62</v>
      </c>
      <c r="E11" s="3" t="s">
        <v>63</v>
      </c>
      <c r="F11" s="7" t="s">
        <v>55</v>
      </c>
      <c r="G11" s="42" t="s">
        <v>45</v>
      </c>
      <c r="H11" s="34">
        <v>5000</v>
      </c>
      <c r="I11" s="34">
        <v>3380</v>
      </c>
      <c r="J11" s="34">
        <f t="shared" si="0"/>
        <v>16900000</v>
      </c>
      <c r="N11" s="2">
        <v>42487</v>
      </c>
      <c r="O11" s="1" t="s">
        <v>160</v>
      </c>
      <c r="P11" s="1" t="s">
        <v>161</v>
      </c>
      <c r="Q11" s="1" t="s">
        <v>55</v>
      </c>
      <c r="R11" s="43" t="s">
        <v>15</v>
      </c>
      <c r="S11" s="43">
        <v>1</v>
      </c>
      <c r="T11" s="34">
        <v>15000</v>
      </c>
      <c r="U11" s="34">
        <f>T11+T10+T9+T8+T7</f>
        <v>70000</v>
      </c>
      <c r="V11" s="34">
        <v>3885</v>
      </c>
      <c r="W11" s="34">
        <f t="shared" si="1"/>
        <v>58275000</v>
      </c>
      <c r="X11" s="1" t="str">
        <f>R11</f>
        <v>Nafta Unica 90</v>
      </c>
      <c r="Y11" s="44">
        <f>W11+W10+W9+W8+W7</f>
        <v>271950000</v>
      </c>
    </row>
    <row r="12" spans="2:25" x14ac:dyDescent="0.25">
      <c r="B12">
        <v>5</v>
      </c>
      <c r="C12" s="6">
        <v>42479</v>
      </c>
      <c r="D12" s="3" t="s">
        <v>66</v>
      </c>
      <c r="E12" s="3" t="s">
        <v>67</v>
      </c>
      <c r="F12" s="7" t="s">
        <v>55</v>
      </c>
      <c r="G12" s="42" t="s">
        <v>15</v>
      </c>
      <c r="H12" s="34">
        <v>10000</v>
      </c>
      <c r="I12" s="34">
        <v>3885</v>
      </c>
      <c r="J12" s="34">
        <f t="shared" si="0"/>
        <v>38850000</v>
      </c>
      <c r="N12" s="6">
        <v>42479</v>
      </c>
      <c r="O12" s="3" t="s">
        <v>62</v>
      </c>
      <c r="P12" s="3" t="s">
        <v>63</v>
      </c>
      <c r="Q12" s="7" t="s">
        <v>55</v>
      </c>
      <c r="R12" s="42" t="s">
        <v>45</v>
      </c>
      <c r="S12" s="42">
        <v>3</v>
      </c>
      <c r="T12" s="34">
        <v>5000</v>
      </c>
      <c r="U12" s="34">
        <f>T12</f>
        <v>5000</v>
      </c>
      <c r="V12" s="34">
        <v>3380</v>
      </c>
      <c r="W12" s="34">
        <f t="shared" si="1"/>
        <v>16900000</v>
      </c>
      <c r="X12" s="1" t="str">
        <f>R12</f>
        <v>Nafta Eco Sol 85</v>
      </c>
      <c r="Y12" s="44">
        <f>W12</f>
        <v>16900000</v>
      </c>
    </row>
    <row r="13" spans="2:25" x14ac:dyDescent="0.25">
      <c r="B13">
        <v>5</v>
      </c>
      <c r="C13" s="6">
        <v>42482</v>
      </c>
      <c r="D13" s="3" t="s">
        <v>92</v>
      </c>
      <c r="E13" s="3" t="s">
        <v>93</v>
      </c>
      <c r="F13" s="7" t="s">
        <v>55</v>
      </c>
      <c r="G13" s="42" t="s">
        <v>21</v>
      </c>
      <c r="H13" s="34">
        <v>5000</v>
      </c>
      <c r="I13" s="34">
        <v>3595</v>
      </c>
      <c r="J13" s="34">
        <f t="shared" si="0"/>
        <v>17975000</v>
      </c>
      <c r="N13" s="6">
        <v>42478</v>
      </c>
      <c r="O13" s="3" t="s">
        <v>53</v>
      </c>
      <c r="P13" s="3" t="s">
        <v>54</v>
      </c>
      <c r="Q13" s="7" t="s">
        <v>55</v>
      </c>
      <c r="R13" s="42" t="s">
        <v>13</v>
      </c>
      <c r="S13" s="42">
        <v>5</v>
      </c>
      <c r="T13" s="34">
        <v>10000</v>
      </c>
      <c r="U13" s="34"/>
      <c r="V13" s="34">
        <v>4715</v>
      </c>
      <c r="W13" s="34">
        <f t="shared" si="1"/>
        <v>47150000</v>
      </c>
      <c r="X13" s="1"/>
      <c r="Y13" s="1"/>
    </row>
    <row r="14" spans="2:25" x14ac:dyDescent="0.25">
      <c r="B14">
        <v>5</v>
      </c>
      <c r="C14" s="6">
        <v>42482</v>
      </c>
      <c r="D14" s="3" t="s">
        <v>92</v>
      </c>
      <c r="E14" s="3" t="s">
        <v>93</v>
      </c>
      <c r="F14" s="7" t="s">
        <v>55</v>
      </c>
      <c r="G14" s="42" t="s">
        <v>15</v>
      </c>
      <c r="H14" s="34">
        <v>15000</v>
      </c>
      <c r="I14" s="34">
        <v>3885</v>
      </c>
      <c r="J14" s="34">
        <f t="shared" si="0"/>
        <v>58275000</v>
      </c>
      <c r="N14" s="2">
        <v>42485</v>
      </c>
      <c r="O14" s="1" t="s">
        <v>154</v>
      </c>
      <c r="P14" s="1" t="s">
        <v>155</v>
      </c>
      <c r="Q14" s="1" t="s">
        <v>55</v>
      </c>
      <c r="R14" s="43" t="s">
        <v>13</v>
      </c>
      <c r="S14" s="43">
        <v>5</v>
      </c>
      <c r="T14" s="34">
        <v>5000</v>
      </c>
      <c r="U14" s="34">
        <f>T14+T13</f>
        <v>15000</v>
      </c>
      <c r="V14" s="34">
        <v>4715</v>
      </c>
      <c r="W14" s="34">
        <f t="shared" si="1"/>
        <v>23575000</v>
      </c>
      <c r="X14" s="1" t="str">
        <f>R14</f>
        <v>Nafta Super Sol 95</v>
      </c>
      <c r="Y14" s="44">
        <f>W14+W13</f>
        <v>70725000</v>
      </c>
    </row>
    <row r="15" spans="2:25" x14ac:dyDescent="0.25">
      <c r="B15">
        <v>5</v>
      </c>
      <c r="C15" s="2">
        <v>42485</v>
      </c>
      <c r="D15" s="1" t="s">
        <v>154</v>
      </c>
      <c r="E15" s="1" t="s">
        <v>155</v>
      </c>
      <c r="F15" s="1" t="s">
        <v>55</v>
      </c>
      <c r="G15" s="43" t="s">
        <v>21</v>
      </c>
      <c r="H15" s="34">
        <v>5000</v>
      </c>
      <c r="I15" s="34">
        <v>3595</v>
      </c>
      <c r="J15" s="34">
        <f t="shared" si="0"/>
        <v>17975000</v>
      </c>
      <c r="N15" s="6">
        <v>42478</v>
      </c>
      <c r="O15" s="3" t="s">
        <v>53</v>
      </c>
      <c r="P15" s="3" t="s">
        <v>54</v>
      </c>
      <c r="Q15" s="7" t="s">
        <v>55</v>
      </c>
      <c r="R15" s="42" t="s">
        <v>21</v>
      </c>
      <c r="S15" s="42">
        <v>7</v>
      </c>
      <c r="T15" s="34">
        <v>10000</v>
      </c>
      <c r="U15" s="34"/>
      <c r="V15" s="34">
        <v>3595</v>
      </c>
      <c r="W15" s="34">
        <f t="shared" si="1"/>
        <v>35950000</v>
      </c>
      <c r="X15" s="1"/>
      <c r="Y15" s="1"/>
    </row>
    <row r="16" spans="2:25" x14ac:dyDescent="0.25">
      <c r="B16">
        <v>5</v>
      </c>
      <c r="C16" s="2">
        <v>42485</v>
      </c>
      <c r="D16" s="1" t="s">
        <v>154</v>
      </c>
      <c r="E16" s="1" t="s">
        <v>155</v>
      </c>
      <c r="F16" s="1" t="s">
        <v>55</v>
      </c>
      <c r="G16" s="43" t="s">
        <v>15</v>
      </c>
      <c r="H16" s="34">
        <v>20000</v>
      </c>
      <c r="I16" s="34">
        <v>3885</v>
      </c>
      <c r="J16" s="34">
        <f t="shared" si="0"/>
        <v>77700000</v>
      </c>
      <c r="N16" s="6">
        <v>42479</v>
      </c>
      <c r="O16" s="3" t="s">
        <v>62</v>
      </c>
      <c r="P16" s="3" t="s">
        <v>63</v>
      </c>
      <c r="Q16" s="7" t="s">
        <v>55</v>
      </c>
      <c r="R16" s="42" t="s">
        <v>21</v>
      </c>
      <c r="S16" s="42">
        <v>7</v>
      </c>
      <c r="T16" s="34">
        <v>5000</v>
      </c>
      <c r="U16" s="34"/>
      <c r="V16" s="34">
        <v>3595</v>
      </c>
      <c r="W16" s="34">
        <f t="shared" si="1"/>
        <v>17975000</v>
      </c>
      <c r="X16" s="1"/>
      <c r="Y16" s="1"/>
    </row>
    <row r="17" spans="2:25" x14ac:dyDescent="0.25">
      <c r="B17">
        <v>5</v>
      </c>
      <c r="C17" s="2">
        <v>42485</v>
      </c>
      <c r="D17" s="1" t="s">
        <v>154</v>
      </c>
      <c r="E17" s="1" t="s">
        <v>155</v>
      </c>
      <c r="F17" s="1" t="s">
        <v>55</v>
      </c>
      <c r="G17" s="43" t="s">
        <v>13</v>
      </c>
      <c r="H17" s="34">
        <v>5000</v>
      </c>
      <c r="I17" s="34">
        <v>4715</v>
      </c>
      <c r="J17" s="34">
        <f t="shared" si="0"/>
        <v>23575000</v>
      </c>
      <c r="N17" s="6">
        <v>42482</v>
      </c>
      <c r="O17" s="3" t="s">
        <v>92</v>
      </c>
      <c r="P17" s="3" t="s">
        <v>93</v>
      </c>
      <c r="Q17" s="7" t="s">
        <v>55</v>
      </c>
      <c r="R17" s="42" t="s">
        <v>21</v>
      </c>
      <c r="S17" s="42">
        <v>7</v>
      </c>
      <c r="T17" s="34">
        <v>5000</v>
      </c>
      <c r="U17" s="34"/>
      <c r="V17" s="34">
        <v>3595</v>
      </c>
      <c r="W17" s="34">
        <f t="shared" si="1"/>
        <v>17975000</v>
      </c>
      <c r="X17" s="1"/>
      <c r="Y17" s="1"/>
    </row>
    <row r="18" spans="2:25" x14ac:dyDescent="0.25">
      <c r="B18">
        <v>5</v>
      </c>
      <c r="C18" s="2">
        <v>42487</v>
      </c>
      <c r="D18" s="1" t="s">
        <v>160</v>
      </c>
      <c r="E18" s="1" t="s">
        <v>161</v>
      </c>
      <c r="F18" s="1" t="s">
        <v>55</v>
      </c>
      <c r="G18" s="43" t="s">
        <v>15</v>
      </c>
      <c r="H18" s="34">
        <v>15000</v>
      </c>
      <c r="I18" s="34">
        <v>3885</v>
      </c>
      <c r="J18" s="34">
        <f t="shared" si="0"/>
        <v>58275000</v>
      </c>
      <c r="N18" s="2">
        <v>42485</v>
      </c>
      <c r="O18" s="1" t="s">
        <v>154</v>
      </c>
      <c r="P18" s="1" t="s">
        <v>155</v>
      </c>
      <c r="Q18" s="1" t="s">
        <v>55</v>
      </c>
      <c r="R18" s="43" t="s">
        <v>21</v>
      </c>
      <c r="S18" s="43">
        <v>7</v>
      </c>
      <c r="T18" s="34">
        <v>5000</v>
      </c>
      <c r="U18" s="34">
        <f>T18+T17+T16+T15</f>
        <v>25000</v>
      </c>
      <c r="V18" s="34">
        <v>3595</v>
      </c>
      <c r="W18" s="34">
        <f t="shared" si="1"/>
        <v>17975000</v>
      </c>
      <c r="X18" s="1" t="str">
        <f>R18</f>
        <v>Diesel Tipo I</v>
      </c>
      <c r="Y18" s="44">
        <f>W18+W17+W16+W15</f>
        <v>89875000</v>
      </c>
    </row>
    <row r="19" spans="2:25" x14ac:dyDescent="0.25">
      <c r="H19" s="44">
        <f>SUM(H7:H18)</f>
        <v>115000</v>
      </c>
      <c r="I19" s="44">
        <f>SUM(I7:I18)</f>
        <v>46615</v>
      </c>
      <c r="J19" s="44">
        <f>SUM(J7:J18)</f>
        <v>449450000</v>
      </c>
      <c r="T19" s="44">
        <f>SUM(T7:T18)</f>
        <v>115000</v>
      </c>
      <c r="U19" s="44">
        <f>SUM(U7:U18)</f>
        <v>115000</v>
      </c>
      <c r="V19" s="44"/>
      <c r="W19" s="44">
        <f>SUM(W7:W18)</f>
        <v>449450000</v>
      </c>
      <c r="X19" s="1"/>
      <c r="Y19" s="44">
        <f>SUM(Y7:Y18)</f>
        <v>449450000</v>
      </c>
    </row>
    <row r="26" spans="2:25" x14ac:dyDescent="0.25">
      <c r="C26" s="1" t="s">
        <v>1</v>
      </c>
      <c r="D26" s="1" t="s">
        <v>2</v>
      </c>
      <c r="E26" s="1" t="s">
        <v>3</v>
      </c>
      <c r="F26" s="1" t="s">
        <v>4</v>
      </c>
      <c r="G26" s="1" t="s">
        <v>5</v>
      </c>
      <c r="H26" s="1" t="s">
        <v>6</v>
      </c>
      <c r="I26" s="1" t="s">
        <v>7</v>
      </c>
      <c r="J26" s="1" t="s">
        <v>8</v>
      </c>
      <c r="K26" s="15" t="s">
        <v>198</v>
      </c>
      <c r="L26" s="15" t="s">
        <v>199</v>
      </c>
    </row>
    <row r="27" spans="2:25" x14ac:dyDescent="0.25">
      <c r="C27" s="6">
        <v>42478</v>
      </c>
      <c r="D27" s="3" t="s">
        <v>53</v>
      </c>
      <c r="E27" s="3" t="s">
        <v>54</v>
      </c>
      <c r="F27" s="7" t="s">
        <v>55</v>
      </c>
      <c r="G27" s="42" t="s">
        <v>21</v>
      </c>
      <c r="H27" s="34">
        <v>10000</v>
      </c>
      <c r="I27" s="34">
        <v>3595</v>
      </c>
      <c r="J27" s="34">
        <f t="shared" ref="J27:J38" si="2">H27*I27</f>
        <v>35950000</v>
      </c>
      <c r="K27" s="1"/>
      <c r="L27" s="1"/>
    </row>
    <row r="28" spans="2:25" x14ac:dyDescent="0.25">
      <c r="C28" s="6">
        <v>42478</v>
      </c>
      <c r="D28" s="3" t="s">
        <v>53</v>
      </c>
      <c r="E28" s="3" t="s">
        <v>54</v>
      </c>
      <c r="F28" s="7" t="s">
        <v>55</v>
      </c>
      <c r="G28" s="42" t="s">
        <v>15</v>
      </c>
      <c r="H28" s="34">
        <v>10000</v>
      </c>
      <c r="I28" s="34">
        <v>3885</v>
      </c>
      <c r="J28" s="34">
        <f t="shared" si="2"/>
        <v>38850000</v>
      </c>
      <c r="K28" s="1"/>
      <c r="L28" s="1"/>
    </row>
    <row r="29" spans="2:25" x14ac:dyDescent="0.25">
      <c r="C29" s="6">
        <v>42478</v>
      </c>
      <c r="D29" s="3" t="s">
        <v>53</v>
      </c>
      <c r="E29" s="3" t="s">
        <v>54</v>
      </c>
      <c r="F29" s="7" t="s">
        <v>55</v>
      </c>
      <c r="G29" s="42" t="s">
        <v>13</v>
      </c>
      <c r="H29" s="34">
        <v>10000</v>
      </c>
      <c r="I29" s="34">
        <v>4715</v>
      </c>
      <c r="J29" s="34">
        <f t="shared" si="2"/>
        <v>47150000</v>
      </c>
      <c r="K29" s="1">
        <v>18</v>
      </c>
      <c r="L29" s="44">
        <f>J29+J28+J27</f>
        <v>121950000</v>
      </c>
    </row>
    <row r="30" spans="2:25" x14ac:dyDescent="0.25">
      <c r="C30" s="6">
        <v>42479</v>
      </c>
      <c r="D30" s="3" t="s">
        <v>62</v>
      </c>
      <c r="E30" s="3" t="s">
        <v>63</v>
      </c>
      <c r="F30" s="7" t="s">
        <v>55</v>
      </c>
      <c r="G30" s="42" t="s">
        <v>21</v>
      </c>
      <c r="H30" s="34">
        <v>5000</v>
      </c>
      <c r="I30" s="34">
        <v>3595</v>
      </c>
      <c r="J30" s="34">
        <f t="shared" si="2"/>
        <v>17975000</v>
      </c>
      <c r="K30" s="1"/>
      <c r="L30" s="1"/>
    </row>
    <row r="31" spans="2:25" x14ac:dyDescent="0.25">
      <c r="C31" s="6">
        <v>42479</v>
      </c>
      <c r="D31" s="3" t="s">
        <v>62</v>
      </c>
      <c r="E31" s="3" t="s">
        <v>63</v>
      </c>
      <c r="F31" s="7" t="s">
        <v>55</v>
      </c>
      <c r="G31" s="42" t="s">
        <v>45</v>
      </c>
      <c r="H31" s="34">
        <v>5000</v>
      </c>
      <c r="I31" s="34">
        <v>3380</v>
      </c>
      <c r="J31" s="34">
        <f t="shared" si="2"/>
        <v>16900000</v>
      </c>
      <c r="K31" s="1"/>
      <c r="L31" s="1"/>
    </row>
    <row r="32" spans="2:25" x14ac:dyDescent="0.25">
      <c r="C32" s="6">
        <v>42479</v>
      </c>
      <c r="D32" s="3" t="s">
        <v>66</v>
      </c>
      <c r="E32" s="3" t="s">
        <v>67</v>
      </c>
      <c r="F32" s="7" t="s">
        <v>55</v>
      </c>
      <c r="G32" s="42" t="s">
        <v>15</v>
      </c>
      <c r="H32" s="34">
        <v>10000</v>
      </c>
      <c r="I32" s="34">
        <v>3885</v>
      </c>
      <c r="J32" s="34">
        <f t="shared" si="2"/>
        <v>38850000</v>
      </c>
      <c r="K32" s="1">
        <v>19</v>
      </c>
      <c r="L32" s="44">
        <f>J32+J31+J30</f>
        <v>73725000</v>
      </c>
    </row>
    <row r="33" spans="3:12" x14ac:dyDescent="0.25">
      <c r="C33" s="6">
        <v>42482</v>
      </c>
      <c r="D33" s="3" t="s">
        <v>92</v>
      </c>
      <c r="E33" s="3" t="s">
        <v>93</v>
      </c>
      <c r="F33" s="7" t="s">
        <v>55</v>
      </c>
      <c r="G33" s="42" t="s">
        <v>21</v>
      </c>
      <c r="H33" s="34">
        <v>5000</v>
      </c>
      <c r="I33" s="34">
        <v>3595</v>
      </c>
      <c r="J33" s="34">
        <f t="shared" si="2"/>
        <v>17975000</v>
      </c>
      <c r="K33" s="1"/>
      <c r="L33" s="1"/>
    </row>
    <row r="34" spans="3:12" x14ac:dyDescent="0.25">
      <c r="C34" s="6">
        <v>42482</v>
      </c>
      <c r="D34" s="3" t="s">
        <v>92</v>
      </c>
      <c r="E34" s="3" t="s">
        <v>93</v>
      </c>
      <c r="F34" s="7" t="s">
        <v>55</v>
      </c>
      <c r="G34" s="42" t="s">
        <v>15</v>
      </c>
      <c r="H34" s="34">
        <v>15000</v>
      </c>
      <c r="I34" s="34">
        <v>3885</v>
      </c>
      <c r="J34" s="34">
        <f t="shared" si="2"/>
        <v>58275000</v>
      </c>
      <c r="K34" s="1">
        <v>22</v>
      </c>
      <c r="L34" s="44">
        <f>J34+J33</f>
        <v>76250000</v>
      </c>
    </row>
    <row r="35" spans="3:12" x14ac:dyDescent="0.25">
      <c r="C35" s="2">
        <v>42485</v>
      </c>
      <c r="D35" s="1" t="s">
        <v>154</v>
      </c>
      <c r="E35" s="1" t="s">
        <v>155</v>
      </c>
      <c r="F35" s="1" t="s">
        <v>55</v>
      </c>
      <c r="G35" s="43" t="s">
        <v>21</v>
      </c>
      <c r="H35" s="34">
        <v>5000</v>
      </c>
      <c r="I35" s="34">
        <v>3595</v>
      </c>
      <c r="J35" s="34">
        <f t="shared" si="2"/>
        <v>17975000</v>
      </c>
      <c r="K35" s="1"/>
      <c r="L35" s="1"/>
    </row>
    <row r="36" spans="3:12" x14ac:dyDescent="0.25">
      <c r="C36" s="2">
        <v>42485</v>
      </c>
      <c r="D36" s="1" t="s">
        <v>154</v>
      </c>
      <c r="E36" s="1" t="s">
        <v>155</v>
      </c>
      <c r="F36" s="1" t="s">
        <v>55</v>
      </c>
      <c r="G36" s="43" t="s">
        <v>15</v>
      </c>
      <c r="H36" s="34">
        <v>20000</v>
      </c>
      <c r="I36" s="34">
        <v>3885</v>
      </c>
      <c r="J36" s="34">
        <f t="shared" si="2"/>
        <v>77700000</v>
      </c>
      <c r="K36" s="1"/>
      <c r="L36" s="1"/>
    </row>
    <row r="37" spans="3:12" x14ac:dyDescent="0.25">
      <c r="C37" s="2">
        <v>42485</v>
      </c>
      <c r="D37" s="1" t="s">
        <v>154</v>
      </c>
      <c r="E37" s="1" t="s">
        <v>155</v>
      </c>
      <c r="F37" s="1" t="s">
        <v>55</v>
      </c>
      <c r="G37" s="43" t="s">
        <v>13</v>
      </c>
      <c r="H37" s="34">
        <v>5000</v>
      </c>
      <c r="I37" s="34">
        <v>4715</v>
      </c>
      <c r="J37" s="34">
        <f t="shared" si="2"/>
        <v>23575000</v>
      </c>
      <c r="K37" s="1">
        <v>25</v>
      </c>
      <c r="L37" s="44">
        <f>J37+J36+J35</f>
        <v>119250000</v>
      </c>
    </row>
    <row r="38" spans="3:12" x14ac:dyDescent="0.25">
      <c r="C38" s="2">
        <v>42487</v>
      </c>
      <c r="D38" s="1" t="s">
        <v>160</v>
      </c>
      <c r="E38" s="1" t="s">
        <v>161</v>
      </c>
      <c r="F38" s="1" t="s">
        <v>55</v>
      </c>
      <c r="G38" s="43" t="s">
        <v>15</v>
      </c>
      <c r="H38" s="34">
        <v>15000</v>
      </c>
      <c r="I38" s="34">
        <v>3885</v>
      </c>
      <c r="J38" s="34">
        <f t="shared" si="2"/>
        <v>58275000</v>
      </c>
      <c r="K38" s="1">
        <v>27</v>
      </c>
      <c r="L38" s="44">
        <f>J38</f>
        <v>58275000</v>
      </c>
    </row>
    <row r="39" spans="3:12" x14ac:dyDescent="0.25">
      <c r="H39" s="44">
        <f>SUM(H27:H38)</f>
        <v>115000</v>
      </c>
      <c r="I39" s="44"/>
      <c r="J39" s="44">
        <f>SUM(J27:J38)</f>
        <v>449450000</v>
      </c>
      <c r="K39" s="1"/>
      <c r="L39" s="44">
        <f>SUM(L27:L38)</f>
        <v>449450000</v>
      </c>
    </row>
  </sheetData>
  <sortState ref="N7:W18">
    <sortCondition ref="S7:S18"/>
  </sortState>
  <mergeCells count="1">
    <mergeCell ref="C4:J4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Y29"/>
  <sheetViews>
    <sheetView topLeftCell="M13" workbookViewId="0">
      <selection activeCell="Z25" sqref="Z25:AB26"/>
    </sheetView>
  </sheetViews>
  <sheetFormatPr baseColWidth="10" defaultRowHeight="15" x14ac:dyDescent="0.25"/>
  <cols>
    <col min="3" max="3" width="9" bestFit="1" customWidth="1"/>
    <col min="4" max="5" width="10.42578125" bestFit="1" customWidth="1"/>
    <col min="6" max="6" width="13.7109375" bestFit="1" customWidth="1"/>
    <col min="7" max="7" width="10.85546875" bestFit="1" customWidth="1"/>
    <col min="8" max="8" width="7.7109375" bestFit="1" customWidth="1"/>
    <col min="9" max="9" width="6.85546875" bestFit="1" customWidth="1"/>
    <col min="10" max="10" width="11.5703125" bestFit="1" customWidth="1"/>
    <col min="11" max="11" width="4.28515625" bestFit="1" customWidth="1"/>
    <col min="12" max="12" width="11.5703125" bestFit="1" customWidth="1"/>
    <col min="14" max="14" width="9" bestFit="1" customWidth="1"/>
    <col min="15" max="16" width="10.42578125" bestFit="1" customWidth="1"/>
    <col min="17" max="17" width="13.7109375" bestFit="1" customWidth="1"/>
    <col min="18" max="18" width="10.85546875" bestFit="1" customWidth="1"/>
    <col min="19" max="19" width="10.85546875" customWidth="1"/>
    <col min="20" max="20" width="7.7109375" bestFit="1" customWidth="1"/>
    <col min="21" max="21" width="7.7109375" customWidth="1"/>
    <col min="22" max="22" width="6.85546875" bestFit="1" customWidth="1"/>
    <col min="23" max="23" width="11.5703125" bestFit="1" customWidth="1"/>
    <col min="24" max="24" width="10.85546875" bestFit="1" customWidth="1"/>
    <col min="25" max="25" width="11.5703125" bestFit="1" customWidth="1"/>
  </cols>
  <sheetData>
    <row r="4" spans="2:10" ht="18.75" x14ac:dyDescent="0.3">
      <c r="F4" s="127" t="s">
        <v>43</v>
      </c>
      <c r="G4" s="128"/>
    </row>
    <row r="6" spans="2:10" x14ac:dyDescent="0.25">
      <c r="C6" s="1" t="s">
        <v>1</v>
      </c>
      <c r="D6" s="1" t="s">
        <v>2</v>
      </c>
      <c r="E6" s="1" t="s">
        <v>3</v>
      </c>
      <c r="F6" s="1" t="s">
        <v>4</v>
      </c>
      <c r="G6" s="1" t="s">
        <v>5</v>
      </c>
      <c r="H6" s="1" t="s">
        <v>6</v>
      </c>
      <c r="I6" s="1" t="s">
        <v>7</v>
      </c>
      <c r="J6" s="1" t="s">
        <v>8</v>
      </c>
    </row>
    <row r="7" spans="2:10" x14ac:dyDescent="0.25">
      <c r="B7">
        <v>6</v>
      </c>
      <c r="C7" s="6">
        <v>42479</v>
      </c>
      <c r="D7" s="3" t="s">
        <v>41</v>
      </c>
      <c r="E7" s="3"/>
      <c r="F7" s="7" t="s">
        <v>43</v>
      </c>
      <c r="G7" s="3" t="s">
        <v>15</v>
      </c>
      <c r="H7" s="34">
        <v>5000</v>
      </c>
      <c r="I7" s="34">
        <v>4738</v>
      </c>
      <c r="J7" s="34">
        <f>H7*I7</f>
        <v>23690000</v>
      </c>
    </row>
    <row r="8" spans="2:10" x14ac:dyDescent="0.25">
      <c r="C8" s="50"/>
      <c r="D8" s="51"/>
      <c r="E8" s="51"/>
      <c r="F8" s="52"/>
      <c r="G8" s="51"/>
      <c r="H8" s="53"/>
      <c r="I8" s="53"/>
      <c r="J8" s="53"/>
    </row>
    <row r="9" spans="2:10" x14ac:dyDescent="0.25">
      <c r="C9" s="50"/>
      <c r="D9" s="51"/>
      <c r="E9" s="51"/>
      <c r="F9" s="52"/>
      <c r="G9" s="51"/>
      <c r="H9" s="53"/>
      <c r="I9" s="53"/>
      <c r="J9" s="53"/>
    </row>
    <row r="10" spans="2:10" ht="15.75" thickBot="1" x14ac:dyDescent="0.3">
      <c r="C10" s="50"/>
      <c r="D10" s="51"/>
      <c r="E10" s="51"/>
      <c r="F10" s="52"/>
      <c r="G10" s="51"/>
      <c r="H10" s="53"/>
      <c r="I10" s="53"/>
      <c r="J10" s="53"/>
    </row>
    <row r="11" spans="2:10" ht="19.5" thickBot="1" x14ac:dyDescent="0.35">
      <c r="C11" s="124" t="s">
        <v>11</v>
      </c>
      <c r="D11" s="125"/>
      <c r="E11" s="125"/>
      <c r="F11" s="125"/>
      <c r="G11" s="125"/>
      <c r="H11" s="125"/>
      <c r="I11" s="125"/>
      <c r="J11" s="126"/>
    </row>
    <row r="12" spans="2:10" x14ac:dyDescent="0.25">
      <c r="C12" s="50"/>
      <c r="D12" s="51"/>
      <c r="E12" s="51"/>
      <c r="F12" s="52"/>
      <c r="G12" s="51"/>
      <c r="H12" s="53"/>
      <c r="I12" s="53"/>
      <c r="J12" s="53"/>
    </row>
    <row r="13" spans="2:10" x14ac:dyDescent="0.25">
      <c r="C13" s="1" t="s">
        <v>1</v>
      </c>
      <c r="D13" s="1" t="s">
        <v>2</v>
      </c>
      <c r="E13" s="1" t="s">
        <v>3</v>
      </c>
      <c r="F13" s="1" t="s">
        <v>4</v>
      </c>
      <c r="G13" s="1" t="s">
        <v>5</v>
      </c>
      <c r="H13" s="1" t="s">
        <v>6</v>
      </c>
      <c r="I13" s="1" t="s">
        <v>7</v>
      </c>
      <c r="J13" s="1" t="s">
        <v>8</v>
      </c>
    </row>
    <row r="14" spans="2:10" x14ac:dyDescent="0.25">
      <c r="B14">
        <v>7</v>
      </c>
      <c r="C14" s="6">
        <v>42479</v>
      </c>
      <c r="D14" s="3" t="s">
        <v>64</v>
      </c>
      <c r="E14" s="3" t="s">
        <v>65</v>
      </c>
      <c r="F14" s="7" t="s">
        <v>11</v>
      </c>
      <c r="G14" s="42" t="s">
        <v>21</v>
      </c>
      <c r="H14" s="34">
        <v>5000</v>
      </c>
      <c r="I14" s="34">
        <v>3990</v>
      </c>
      <c r="J14" s="34">
        <f>H14*I14</f>
        <v>19950000</v>
      </c>
    </row>
    <row r="15" spans="2:10" x14ac:dyDescent="0.25">
      <c r="B15">
        <v>7</v>
      </c>
      <c r="C15" s="6">
        <v>42479</v>
      </c>
      <c r="D15" s="3" t="s">
        <v>64</v>
      </c>
      <c r="E15" s="3" t="s">
        <v>65</v>
      </c>
      <c r="F15" s="7" t="s">
        <v>11</v>
      </c>
      <c r="G15" s="42" t="s">
        <v>15</v>
      </c>
      <c r="H15" s="34">
        <v>5000</v>
      </c>
      <c r="I15" s="34">
        <v>4738</v>
      </c>
      <c r="J15" s="34">
        <f>H15*I15</f>
        <v>23690000</v>
      </c>
    </row>
    <row r="16" spans="2:10" x14ac:dyDescent="0.25">
      <c r="B16">
        <v>7</v>
      </c>
      <c r="C16" s="6">
        <v>42482</v>
      </c>
      <c r="D16" s="3" t="s">
        <v>96</v>
      </c>
      <c r="E16" s="3" t="s">
        <v>97</v>
      </c>
      <c r="F16" s="7" t="s">
        <v>11</v>
      </c>
      <c r="G16" s="42" t="s">
        <v>21</v>
      </c>
      <c r="H16" s="34">
        <v>5000</v>
      </c>
      <c r="I16" s="34">
        <v>3990</v>
      </c>
      <c r="J16" s="34">
        <f>H16*I16</f>
        <v>19950000</v>
      </c>
    </row>
    <row r="17" spans="2:25" x14ac:dyDescent="0.25">
      <c r="B17">
        <v>7</v>
      </c>
      <c r="C17" s="2">
        <v>42487</v>
      </c>
      <c r="D17" s="1" t="s">
        <v>162</v>
      </c>
      <c r="E17" s="1" t="s">
        <v>163</v>
      </c>
      <c r="F17" s="1" t="s">
        <v>11</v>
      </c>
      <c r="G17" s="43" t="s">
        <v>21</v>
      </c>
      <c r="H17" s="34">
        <v>10000</v>
      </c>
      <c r="I17" s="34">
        <v>3990</v>
      </c>
      <c r="J17" s="34">
        <f>H17*I17</f>
        <v>39900000</v>
      </c>
    </row>
    <row r="18" spans="2:25" x14ac:dyDescent="0.25">
      <c r="H18" s="44">
        <f>SUM(H14:H17)</f>
        <v>25000</v>
      </c>
      <c r="I18" s="44"/>
      <c r="J18" s="44">
        <f>SUM(J14:J17)</f>
        <v>103490000</v>
      </c>
    </row>
    <row r="24" spans="2:25" x14ac:dyDescent="0.25">
      <c r="C24" s="1" t="s">
        <v>1</v>
      </c>
      <c r="D24" s="1" t="s">
        <v>2</v>
      </c>
      <c r="E24" s="1" t="s">
        <v>3</v>
      </c>
      <c r="F24" s="1" t="s">
        <v>4</v>
      </c>
      <c r="G24" s="1" t="s">
        <v>5</v>
      </c>
      <c r="H24" s="1" t="s">
        <v>6</v>
      </c>
      <c r="I24" s="1" t="s">
        <v>7</v>
      </c>
      <c r="J24" s="1" t="s">
        <v>8</v>
      </c>
      <c r="K24" s="15" t="s">
        <v>198</v>
      </c>
      <c r="L24" s="15" t="s">
        <v>204</v>
      </c>
      <c r="N24" s="1" t="s">
        <v>1</v>
      </c>
      <c r="O24" s="1" t="s">
        <v>2</v>
      </c>
      <c r="P24" s="1" t="s">
        <v>3</v>
      </c>
      <c r="Q24" s="1" t="s">
        <v>4</v>
      </c>
      <c r="R24" s="1" t="s">
        <v>5</v>
      </c>
      <c r="S24" s="1" t="s">
        <v>200</v>
      </c>
      <c r="T24" s="1" t="s">
        <v>6</v>
      </c>
      <c r="U24" s="1" t="s">
        <v>201</v>
      </c>
      <c r="V24" s="1" t="s">
        <v>7</v>
      </c>
      <c r="W24" s="1" t="s">
        <v>8</v>
      </c>
      <c r="X24" s="15" t="s">
        <v>202</v>
      </c>
      <c r="Y24" s="15" t="s">
        <v>204</v>
      </c>
    </row>
    <row r="25" spans="2:25" x14ac:dyDescent="0.25">
      <c r="C25" s="6">
        <v>42479</v>
      </c>
      <c r="D25" s="3" t="s">
        <v>64</v>
      </c>
      <c r="E25" s="3" t="s">
        <v>65</v>
      </c>
      <c r="F25" s="7" t="s">
        <v>11</v>
      </c>
      <c r="G25" s="42" t="s">
        <v>21</v>
      </c>
      <c r="H25" s="34">
        <v>5000</v>
      </c>
      <c r="I25" s="34">
        <v>3990</v>
      </c>
      <c r="J25" s="34">
        <f>H25*I25</f>
        <v>19950000</v>
      </c>
      <c r="K25" s="1"/>
      <c r="L25" s="1"/>
      <c r="N25" s="6">
        <v>42479</v>
      </c>
      <c r="O25" s="3" t="s">
        <v>64</v>
      </c>
      <c r="P25" s="3" t="s">
        <v>65</v>
      </c>
      <c r="Q25" s="7" t="s">
        <v>11</v>
      </c>
      <c r="R25" s="42" t="s">
        <v>15</v>
      </c>
      <c r="S25" s="42">
        <v>1</v>
      </c>
      <c r="T25" s="34">
        <v>5000</v>
      </c>
      <c r="U25" s="34">
        <f>T25</f>
        <v>5000</v>
      </c>
      <c r="V25" s="34">
        <v>4738</v>
      </c>
      <c r="W25" s="34">
        <f>T25*V25</f>
        <v>23690000</v>
      </c>
      <c r="X25" s="1" t="str">
        <f>R25</f>
        <v>Nafta Unica 90</v>
      </c>
      <c r="Y25" s="44">
        <f>W25</f>
        <v>23690000</v>
      </c>
    </row>
    <row r="26" spans="2:25" x14ac:dyDescent="0.25">
      <c r="C26" s="6">
        <v>42479</v>
      </c>
      <c r="D26" s="3" t="s">
        <v>64</v>
      </c>
      <c r="E26" s="3" t="s">
        <v>65</v>
      </c>
      <c r="F26" s="7" t="s">
        <v>11</v>
      </c>
      <c r="G26" s="42" t="s">
        <v>15</v>
      </c>
      <c r="H26" s="34">
        <v>5000</v>
      </c>
      <c r="I26" s="34">
        <v>4738</v>
      </c>
      <c r="J26" s="34">
        <f>H26*I26</f>
        <v>23690000</v>
      </c>
      <c r="K26" s="1">
        <v>19</v>
      </c>
      <c r="L26" s="44">
        <f>J26+J25</f>
        <v>43640000</v>
      </c>
      <c r="N26" s="6">
        <v>42479</v>
      </c>
      <c r="O26" s="3" t="s">
        <v>64</v>
      </c>
      <c r="P26" s="3" t="s">
        <v>65</v>
      </c>
      <c r="Q26" s="7" t="s">
        <v>11</v>
      </c>
      <c r="R26" s="42" t="s">
        <v>21</v>
      </c>
      <c r="S26" s="42">
        <v>7</v>
      </c>
      <c r="T26" s="34">
        <v>5000</v>
      </c>
      <c r="U26" s="34"/>
      <c r="V26" s="34">
        <v>3990</v>
      </c>
      <c r="W26" s="34">
        <f>T26*V26</f>
        <v>19950000</v>
      </c>
      <c r="X26" s="1"/>
      <c r="Y26" s="1"/>
    </row>
    <row r="27" spans="2:25" x14ac:dyDescent="0.25">
      <c r="C27" s="6">
        <v>42482</v>
      </c>
      <c r="D27" s="3" t="s">
        <v>96</v>
      </c>
      <c r="E27" s="3" t="s">
        <v>97</v>
      </c>
      <c r="F27" s="7" t="s">
        <v>11</v>
      </c>
      <c r="G27" s="42" t="s">
        <v>21</v>
      </c>
      <c r="H27" s="34">
        <v>5000</v>
      </c>
      <c r="I27" s="34">
        <v>3990</v>
      </c>
      <c r="J27" s="34">
        <f>H27*I27</f>
        <v>19950000</v>
      </c>
      <c r="K27" s="1">
        <v>22</v>
      </c>
      <c r="L27" s="44">
        <f>J27</f>
        <v>19950000</v>
      </c>
      <c r="N27" s="6">
        <v>42482</v>
      </c>
      <c r="O27" s="3" t="s">
        <v>96</v>
      </c>
      <c r="P27" s="3" t="s">
        <v>97</v>
      </c>
      <c r="Q27" s="7" t="s">
        <v>11</v>
      </c>
      <c r="R27" s="42" t="s">
        <v>21</v>
      </c>
      <c r="S27" s="42">
        <v>7</v>
      </c>
      <c r="T27" s="34">
        <v>5000</v>
      </c>
      <c r="U27" s="34"/>
      <c r="V27" s="34">
        <v>3990</v>
      </c>
      <c r="W27" s="34">
        <f>T27*V27</f>
        <v>19950000</v>
      </c>
      <c r="X27" s="1"/>
      <c r="Y27" s="1"/>
    </row>
    <row r="28" spans="2:25" x14ac:dyDescent="0.25">
      <c r="C28" s="2">
        <v>42487</v>
      </c>
      <c r="D28" s="1" t="s">
        <v>162</v>
      </c>
      <c r="E28" s="1" t="s">
        <v>163</v>
      </c>
      <c r="F28" s="1" t="s">
        <v>11</v>
      </c>
      <c r="G28" s="43" t="s">
        <v>21</v>
      </c>
      <c r="H28" s="34">
        <v>10000</v>
      </c>
      <c r="I28" s="34">
        <v>3990</v>
      </c>
      <c r="J28" s="34">
        <f>H28*I28</f>
        <v>39900000</v>
      </c>
      <c r="K28" s="1">
        <v>27</v>
      </c>
      <c r="L28" s="44">
        <f>J28</f>
        <v>39900000</v>
      </c>
      <c r="N28" s="2">
        <v>42487</v>
      </c>
      <c r="O28" s="1" t="s">
        <v>162</v>
      </c>
      <c r="P28" s="1" t="s">
        <v>163</v>
      </c>
      <c r="Q28" s="1" t="s">
        <v>11</v>
      </c>
      <c r="R28" s="43" t="s">
        <v>21</v>
      </c>
      <c r="S28" s="43">
        <v>7</v>
      </c>
      <c r="T28" s="34">
        <v>10000</v>
      </c>
      <c r="U28" s="34">
        <f>T28+T27+T26</f>
        <v>20000</v>
      </c>
      <c r="V28" s="34">
        <v>3990</v>
      </c>
      <c r="W28" s="34">
        <f>T28*V28</f>
        <v>39900000</v>
      </c>
      <c r="X28" s="1" t="str">
        <f>R28</f>
        <v>Diesel Tipo I</v>
      </c>
      <c r="Y28" s="44">
        <f>W28+W27+W26</f>
        <v>79800000</v>
      </c>
    </row>
    <row r="29" spans="2:25" x14ac:dyDescent="0.25">
      <c r="H29" s="44">
        <f>SUM(H25:H28)</f>
        <v>25000</v>
      </c>
      <c r="I29" s="44"/>
      <c r="J29" s="44">
        <f>SUM(J25:J28)</f>
        <v>103490000</v>
      </c>
      <c r="K29" s="1"/>
      <c r="L29" s="44">
        <f>SUM(L25:L28)</f>
        <v>103490000</v>
      </c>
      <c r="T29" s="44">
        <f>SUM(T25:T28)</f>
        <v>25000</v>
      </c>
      <c r="U29" s="44">
        <f>SUM(U25:U28)</f>
        <v>25000</v>
      </c>
      <c r="V29" s="44"/>
      <c r="W29" s="44">
        <f>SUM(W25:W28)</f>
        <v>103490000</v>
      </c>
      <c r="X29" s="1"/>
      <c r="Y29" s="44">
        <f>SUM(Y25:Y28)</f>
        <v>103490000</v>
      </c>
    </row>
  </sheetData>
  <sortState ref="N25:W28">
    <sortCondition ref="S25:S28"/>
  </sortState>
  <mergeCells count="2">
    <mergeCell ref="C11:J11"/>
    <mergeCell ref="F4:G4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Y42"/>
  <sheetViews>
    <sheetView topLeftCell="M1" workbookViewId="0">
      <selection activeCell="AA18" sqref="AA18"/>
    </sheetView>
  </sheetViews>
  <sheetFormatPr baseColWidth="10" defaultRowHeight="15" x14ac:dyDescent="0.25"/>
  <cols>
    <col min="3" max="3" width="9" bestFit="1" customWidth="1"/>
    <col min="4" max="4" width="10.42578125" bestFit="1" customWidth="1"/>
    <col min="5" max="5" width="6.28515625" bestFit="1" customWidth="1"/>
    <col min="6" max="6" width="8.28515625" bestFit="1" customWidth="1"/>
    <col min="7" max="7" width="17.28515625" bestFit="1" customWidth="1"/>
    <col min="8" max="8" width="8.7109375" bestFit="1" customWidth="1"/>
    <col min="9" max="9" width="6.5703125" bestFit="1" customWidth="1"/>
    <col min="10" max="10" width="11.7109375" bestFit="1" customWidth="1"/>
    <col min="11" max="11" width="4.28515625" bestFit="1" customWidth="1"/>
    <col min="12" max="12" width="11.7109375" bestFit="1" customWidth="1"/>
    <col min="14" max="14" width="9" bestFit="1" customWidth="1"/>
    <col min="15" max="15" width="10.42578125" bestFit="1" customWidth="1"/>
    <col min="16" max="16" width="6.28515625" bestFit="1" customWidth="1"/>
    <col min="17" max="17" width="8.28515625" bestFit="1" customWidth="1"/>
    <col min="18" max="18" width="17.28515625" bestFit="1" customWidth="1"/>
    <col min="19" max="19" width="4.7109375" bestFit="1" customWidth="1"/>
    <col min="20" max="20" width="8.7109375" bestFit="1" customWidth="1"/>
    <col min="21" max="21" width="8.7109375" customWidth="1"/>
    <col min="22" max="22" width="5.7109375" bestFit="1" customWidth="1"/>
    <col min="23" max="23" width="11.7109375" bestFit="1" customWidth="1"/>
    <col min="24" max="24" width="17.28515625" bestFit="1" customWidth="1"/>
    <col min="25" max="25" width="11.7109375" bestFit="1" customWidth="1"/>
  </cols>
  <sheetData>
    <row r="5" spans="2:25" ht="18.75" x14ac:dyDescent="0.3">
      <c r="C5" s="129" t="s">
        <v>18</v>
      </c>
      <c r="D5" s="129"/>
      <c r="E5" s="129"/>
      <c r="F5" s="129"/>
      <c r="G5" s="129"/>
      <c r="H5" s="129"/>
      <c r="I5" s="129"/>
      <c r="J5" s="129"/>
    </row>
    <row r="7" spans="2:25" x14ac:dyDescent="0.25">
      <c r="C7" s="1" t="s">
        <v>1</v>
      </c>
      <c r="D7" s="1" t="s">
        <v>2</v>
      </c>
      <c r="E7" s="1" t="s">
        <v>205</v>
      </c>
      <c r="F7" s="1" t="s">
        <v>206</v>
      </c>
      <c r="G7" s="1" t="s">
        <v>5</v>
      </c>
      <c r="H7" s="1" t="s">
        <v>6</v>
      </c>
      <c r="I7" s="1" t="s">
        <v>7</v>
      </c>
      <c r="J7" s="1" t="s">
        <v>8</v>
      </c>
      <c r="N7" s="1" t="s">
        <v>1</v>
      </c>
      <c r="O7" s="1" t="s">
        <v>2</v>
      </c>
      <c r="P7" s="1" t="s">
        <v>205</v>
      </c>
      <c r="Q7" s="1" t="s">
        <v>206</v>
      </c>
      <c r="R7" s="1" t="s">
        <v>5</v>
      </c>
      <c r="S7" s="1" t="s">
        <v>200</v>
      </c>
      <c r="T7" s="1" t="s">
        <v>6</v>
      </c>
      <c r="U7" s="1" t="s">
        <v>201</v>
      </c>
      <c r="V7" s="1" t="s">
        <v>7</v>
      </c>
      <c r="W7" s="1" t="s">
        <v>8</v>
      </c>
      <c r="X7" s="15" t="s">
        <v>199</v>
      </c>
      <c r="Y7" s="15" t="s">
        <v>204</v>
      </c>
    </row>
    <row r="8" spans="2:25" x14ac:dyDescent="0.25">
      <c r="B8">
        <v>2</v>
      </c>
      <c r="C8" s="2">
        <v>42476</v>
      </c>
      <c r="D8" s="3" t="s">
        <v>17</v>
      </c>
      <c r="E8" s="1"/>
      <c r="F8" s="1" t="s">
        <v>18</v>
      </c>
      <c r="G8" s="43" t="s">
        <v>103</v>
      </c>
      <c r="H8" s="5">
        <v>110100</v>
      </c>
      <c r="I8" s="5">
        <v>3355</v>
      </c>
      <c r="J8" s="5">
        <f t="shared" ref="J8:J20" si="0">H8*I8</f>
        <v>369385500</v>
      </c>
      <c r="N8" s="2">
        <v>42490</v>
      </c>
      <c r="O8" s="1" t="s">
        <v>145</v>
      </c>
      <c r="P8" s="1"/>
      <c r="Q8" s="1" t="s">
        <v>18</v>
      </c>
      <c r="R8" s="43" t="s">
        <v>39</v>
      </c>
      <c r="S8" s="43">
        <v>1</v>
      </c>
      <c r="T8" s="5">
        <v>109000</v>
      </c>
      <c r="U8" s="5"/>
      <c r="V8" s="5">
        <v>3180</v>
      </c>
      <c r="W8" s="5">
        <f t="shared" ref="W8:W20" si="1">T8*V8</f>
        <v>346620000</v>
      </c>
      <c r="X8" s="1"/>
      <c r="Y8" s="40"/>
    </row>
    <row r="9" spans="2:25" x14ac:dyDescent="0.25">
      <c r="B9">
        <v>2</v>
      </c>
      <c r="C9" s="2">
        <v>42483</v>
      </c>
      <c r="D9" s="1" t="s">
        <v>36</v>
      </c>
      <c r="E9" s="1"/>
      <c r="F9" s="1" t="s">
        <v>18</v>
      </c>
      <c r="G9" s="43" t="s">
        <v>39</v>
      </c>
      <c r="H9" s="5">
        <v>90200</v>
      </c>
      <c r="I9" s="5">
        <v>3180</v>
      </c>
      <c r="J9" s="5">
        <f t="shared" si="0"/>
        <v>286836000</v>
      </c>
      <c r="N9" s="2">
        <v>42483</v>
      </c>
      <c r="O9" s="1" t="s">
        <v>36</v>
      </c>
      <c r="P9" s="1"/>
      <c r="Q9" s="1" t="s">
        <v>18</v>
      </c>
      <c r="R9" s="43" t="s">
        <v>39</v>
      </c>
      <c r="S9" s="43">
        <v>1</v>
      </c>
      <c r="T9" s="5">
        <v>90200</v>
      </c>
      <c r="U9" s="5">
        <f>T9+T8</f>
        <v>199200</v>
      </c>
      <c r="V9" s="5">
        <v>3180</v>
      </c>
      <c r="W9" s="5">
        <f t="shared" si="1"/>
        <v>286836000</v>
      </c>
      <c r="X9" s="1" t="str">
        <f>R9</f>
        <v xml:space="preserve">Nafta Economica TLP 85 </v>
      </c>
      <c r="Y9" s="40">
        <f>W9+W8</f>
        <v>633456000</v>
      </c>
    </row>
    <row r="10" spans="2:25" x14ac:dyDescent="0.25">
      <c r="B10">
        <v>2</v>
      </c>
      <c r="C10" s="2">
        <v>42483</v>
      </c>
      <c r="D10" s="1" t="s">
        <v>36</v>
      </c>
      <c r="E10" s="1"/>
      <c r="F10" s="1" t="s">
        <v>18</v>
      </c>
      <c r="G10" s="43" t="s">
        <v>38</v>
      </c>
      <c r="H10" s="5">
        <v>127100</v>
      </c>
      <c r="I10" s="5">
        <v>3685</v>
      </c>
      <c r="J10" s="5">
        <f t="shared" si="0"/>
        <v>468363500</v>
      </c>
      <c r="N10" s="2">
        <v>42483</v>
      </c>
      <c r="O10" s="1" t="s">
        <v>36</v>
      </c>
      <c r="P10" s="1"/>
      <c r="Q10" s="1" t="s">
        <v>18</v>
      </c>
      <c r="R10" s="43" t="s">
        <v>37</v>
      </c>
      <c r="S10" s="43">
        <v>5</v>
      </c>
      <c r="T10" s="5">
        <v>15300</v>
      </c>
      <c r="U10" s="5"/>
      <c r="V10" s="5">
        <v>4515</v>
      </c>
      <c r="W10" s="5">
        <f t="shared" si="1"/>
        <v>69079500</v>
      </c>
      <c r="X10" s="1"/>
      <c r="Y10" s="40"/>
    </row>
    <row r="11" spans="2:25" x14ac:dyDescent="0.25">
      <c r="B11">
        <v>2</v>
      </c>
      <c r="C11" s="2">
        <v>42483</v>
      </c>
      <c r="D11" s="1" t="s">
        <v>36</v>
      </c>
      <c r="E11" s="1"/>
      <c r="F11" s="1" t="s">
        <v>18</v>
      </c>
      <c r="G11" s="43" t="s">
        <v>37</v>
      </c>
      <c r="H11" s="5">
        <v>15300</v>
      </c>
      <c r="I11" s="5">
        <v>4515</v>
      </c>
      <c r="J11" s="5">
        <f t="shared" si="0"/>
        <v>69079500</v>
      </c>
      <c r="N11" s="2">
        <v>42490</v>
      </c>
      <c r="O11" s="1" t="s">
        <v>145</v>
      </c>
      <c r="P11" s="1"/>
      <c r="Q11" s="1" t="s">
        <v>18</v>
      </c>
      <c r="R11" s="43" t="s">
        <v>37</v>
      </c>
      <c r="S11" s="43">
        <v>5</v>
      </c>
      <c r="T11" s="5">
        <v>9000</v>
      </c>
      <c r="U11" s="5">
        <f>T11+T10</f>
        <v>24300</v>
      </c>
      <c r="V11" s="5">
        <v>4515</v>
      </c>
      <c r="W11" s="5">
        <f t="shared" si="1"/>
        <v>40635000</v>
      </c>
      <c r="X11" s="1" t="str">
        <f>R11</f>
        <v>Nafta Super TLP 95</v>
      </c>
      <c r="Y11" s="40">
        <f>W11+W10</f>
        <v>109714500</v>
      </c>
    </row>
    <row r="12" spans="2:25" x14ac:dyDescent="0.25">
      <c r="B12">
        <v>2</v>
      </c>
      <c r="C12" s="2">
        <v>42483</v>
      </c>
      <c r="D12" s="1" t="s">
        <v>36</v>
      </c>
      <c r="E12" s="1"/>
      <c r="F12" s="1" t="s">
        <v>18</v>
      </c>
      <c r="G12" s="43" t="s">
        <v>103</v>
      </c>
      <c r="H12" s="5">
        <v>134500</v>
      </c>
      <c r="I12" s="5">
        <v>3540</v>
      </c>
      <c r="J12" s="5">
        <f t="shared" si="0"/>
        <v>476130000</v>
      </c>
      <c r="N12" s="2">
        <v>42483</v>
      </c>
      <c r="O12" s="1" t="s">
        <v>36</v>
      </c>
      <c r="P12" s="1"/>
      <c r="Q12" s="1" t="s">
        <v>18</v>
      </c>
      <c r="R12" s="43" t="s">
        <v>38</v>
      </c>
      <c r="S12" s="43">
        <v>6</v>
      </c>
      <c r="T12" s="5">
        <v>127100</v>
      </c>
      <c r="U12" s="5"/>
      <c r="V12" s="5">
        <v>3685</v>
      </c>
      <c r="W12" s="5">
        <f t="shared" si="1"/>
        <v>468363500</v>
      </c>
      <c r="X12" s="1"/>
      <c r="Y12" s="1"/>
    </row>
    <row r="13" spans="2:25" x14ac:dyDescent="0.25">
      <c r="B13">
        <v>2</v>
      </c>
      <c r="C13" s="2">
        <v>42483</v>
      </c>
      <c r="D13" s="1" t="s">
        <v>36</v>
      </c>
      <c r="E13" s="1"/>
      <c r="F13" s="1" t="s">
        <v>18</v>
      </c>
      <c r="G13" s="43" t="s">
        <v>40</v>
      </c>
      <c r="H13" s="5">
        <v>4300</v>
      </c>
      <c r="I13" s="5">
        <v>3850</v>
      </c>
      <c r="J13" s="5">
        <f t="shared" si="0"/>
        <v>16555000</v>
      </c>
      <c r="N13" s="2">
        <v>42490</v>
      </c>
      <c r="O13" s="1" t="s">
        <v>145</v>
      </c>
      <c r="P13" s="1"/>
      <c r="Q13" s="1" t="s">
        <v>18</v>
      </c>
      <c r="R13" s="43" t="s">
        <v>38</v>
      </c>
      <c r="S13" s="43">
        <v>6</v>
      </c>
      <c r="T13" s="5">
        <v>112400</v>
      </c>
      <c r="U13" s="5">
        <f>T13+T12</f>
        <v>239500</v>
      </c>
      <c r="V13" s="5">
        <v>3685</v>
      </c>
      <c r="W13" s="5">
        <f t="shared" si="1"/>
        <v>414194000</v>
      </c>
      <c r="X13" s="1" t="str">
        <f>R13</f>
        <v>Nafta Normal TLP 90</v>
      </c>
      <c r="Y13" s="40">
        <f>W13+W12</f>
        <v>882557500</v>
      </c>
    </row>
    <row r="14" spans="2:25" x14ac:dyDescent="0.25">
      <c r="B14">
        <v>2</v>
      </c>
      <c r="C14" s="2">
        <v>42483</v>
      </c>
      <c r="D14" s="1" t="s">
        <v>102</v>
      </c>
      <c r="E14" s="1"/>
      <c r="F14" s="1" t="s">
        <v>18</v>
      </c>
      <c r="G14" s="43" t="s">
        <v>103</v>
      </c>
      <c r="H14" s="5">
        <v>138200</v>
      </c>
      <c r="I14" s="5">
        <v>3355</v>
      </c>
      <c r="J14" s="5">
        <f t="shared" si="0"/>
        <v>463661000</v>
      </c>
      <c r="N14" s="2">
        <v>42476</v>
      </c>
      <c r="O14" s="3" t="s">
        <v>17</v>
      </c>
      <c r="P14" s="1"/>
      <c r="Q14" s="1" t="s">
        <v>18</v>
      </c>
      <c r="R14" s="43" t="s">
        <v>103</v>
      </c>
      <c r="S14" s="43">
        <v>7</v>
      </c>
      <c r="T14" s="5">
        <v>110100</v>
      </c>
      <c r="U14" s="5"/>
      <c r="V14" s="5">
        <v>3355</v>
      </c>
      <c r="W14" s="5">
        <f t="shared" si="1"/>
        <v>369385500</v>
      </c>
      <c r="X14" s="1"/>
      <c r="Y14" s="1"/>
    </row>
    <row r="15" spans="2:25" x14ac:dyDescent="0.25">
      <c r="B15">
        <v>2</v>
      </c>
      <c r="C15" s="2">
        <v>42124</v>
      </c>
      <c r="D15" s="1" t="s">
        <v>129</v>
      </c>
      <c r="E15" s="1"/>
      <c r="F15" s="1" t="s">
        <v>130</v>
      </c>
      <c r="G15" s="43" t="s">
        <v>103</v>
      </c>
      <c r="H15" s="5">
        <v>147400</v>
      </c>
      <c r="I15" s="5">
        <v>3355</v>
      </c>
      <c r="J15" s="5">
        <f t="shared" si="0"/>
        <v>494527000</v>
      </c>
      <c r="N15" s="2">
        <v>42483</v>
      </c>
      <c r="O15" s="1" t="s">
        <v>36</v>
      </c>
      <c r="P15" s="1"/>
      <c r="Q15" s="1" t="s">
        <v>18</v>
      </c>
      <c r="R15" s="43" t="s">
        <v>103</v>
      </c>
      <c r="S15" s="43">
        <v>7</v>
      </c>
      <c r="T15" s="5">
        <v>134500</v>
      </c>
      <c r="U15" s="5"/>
      <c r="V15" s="5">
        <v>3540</v>
      </c>
      <c r="W15" s="5">
        <f t="shared" si="1"/>
        <v>476130000</v>
      </c>
      <c r="X15" s="1"/>
      <c r="Y15" s="1"/>
    </row>
    <row r="16" spans="2:25" x14ac:dyDescent="0.25">
      <c r="B16">
        <v>2</v>
      </c>
      <c r="C16" s="2">
        <v>42490</v>
      </c>
      <c r="D16" s="1" t="s">
        <v>145</v>
      </c>
      <c r="E16" s="1"/>
      <c r="F16" s="1" t="s">
        <v>18</v>
      </c>
      <c r="G16" s="43" t="s">
        <v>39</v>
      </c>
      <c r="H16" s="5">
        <v>109000</v>
      </c>
      <c r="I16" s="5">
        <v>3180</v>
      </c>
      <c r="J16" s="5">
        <f t="shared" si="0"/>
        <v>346620000</v>
      </c>
      <c r="N16" s="2">
        <v>42483</v>
      </c>
      <c r="O16" s="1" t="s">
        <v>102</v>
      </c>
      <c r="P16" s="1"/>
      <c r="Q16" s="1" t="s">
        <v>18</v>
      </c>
      <c r="R16" s="43" t="s">
        <v>103</v>
      </c>
      <c r="S16" s="43">
        <v>7</v>
      </c>
      <c r="T16" s="5">
        <v>138200</v>
      </c>
      <c r="U16" s="5"/>
      <c r="V16" s="5">
        <v>3355</v>
      </c>
      <c r="W16" s="5">
        <f t="shared" si="1"/>
        <v>463661000</v>
      </c>
      <c r="X16" s="1"/>
      <c r="Y16" s="1"/>
    </row>
    <row r="17" spans="2:25" x14ac:dyDescent="0.25">
      <c r="B17">
        <v>2</v>
      </c>
      <c r="C17" s="2">
        <v>42490</v>
      </c>
      <c r="D17" s="1" t="s">
        <v>145</v>
      </c>
      <c r="E17" s="1"/>
      <c r="F17" s="1" t="s">
        <v>18</v>
      </c>
      <c r="G17" s="43" t="s">
        <v>38</v>
      </c>
      <c r="H17" s="5">
        <v>112400</v>
      </c>
      <c r="I17" s="5">
        <v>3685</v>
      </c>
      <c r="J17" s="5">
        <f t="shared" si="0"/>
        <v>414194000</v>
      </c>
      <c r="N17" s="2">
        <v>42124</v>
      </c>
      <c r="O17" s="1" t="s">
        <v>129</v>
      </c>
      <c r="P17" s="1"/>
      <c r="Q17" s="1" t="s">
        <v>130</v>
      </c>
      <c r="R17" s="43" t="s">
        <v>103</v>
      </c>
      <c r="S17" s="43">
        <v>7</v>
      </c>
      <c r="T17" s="5">
        <v>147400</v>
      </c>
      <c r="U17" s="5"/>
      <c r="V17" s="5">
        <v>3355</v>
      </c>
      <c r="W17" s="5">
        <f t="shared" si="1"/>
        <v>494527000</v>
      </c>
      <c r="X17" s="1"/>
      <c r="Y17" s="1"/>
    </row>
    <row r="18" spans="2:25" x14ac:dyDescent="0.25">
      <c r="B18">
        <v>2</v>
      </c>
      <c r="C18" s="2">
        <v>42490</v>
      </c>
      <c r="D18" s="1" t="s">
        <v>145</v>
      </c>
      <c r="E18" s="1"/>
      <c r="F18" s="1" t="s">
        <v>18</v>
      </c>
      <c r="G18" s="43" t="s">
        <v>37</v>
      </c>
      <c r="H18" s="5">
        <v>9000</v>
      </c>
      <c r="I18" s="5">
        <v>4515</v>
      </c>
      <c r="J18" s="5">
        <f t="shared" si="0"/>
        <v>40635000</v>
      </c>
      <c r="N18" s="2">
        <v>42490</v>
      </c>
      <c r="O18" s="1" t="s">
        <v>145</v>
      </c>
      <c r="P18" s="1"/>
      <c r="Q18" s="1" t="s">
        <v>18</v>
      </c>
      <c r="R18" s="43" t="s">
        <v>103</v>
      </c>
      <c r="S18" s="43">
        <v>7</v>
      </c>
      <c r="T18" s="5">
        <v>87700</v>
      </c>
      <c r="U18" s="5">
        <f>T18+T17+T16+T15+T14</f>
        <v>617900</v>
      </c>
      <c r="V18" s="5">
        <v>3540</v>
      </c>
      <c r="W18" s="5">
        <f t="shared" si="1"/>
        <v>310458000</v>
      </c>
      <c r="X18" s="1" t="str">
        <f>R18</f>
        <v>Diesel Tipo I TLP</v>
      </c>
      <c r="Y18" s="40">
        <f>W18+W17+W16+W15+W14</f>
        <v>2114161500</v>
      </c>
    </row>
    <row r="19" spans="2:25" x14ac:dyDescent="0.25">
      <c r="B19">
        <v>2</v>
      </c>
      <c r="C19" s="2">
        <v>42490</v>
      </c>
      <c r="D19" s="1" t="s">
        <v>145</v>
      </c>
      <c r="E19" s="1"/>
      <c r="F19" s="1" t="s">
        <v>18</v>
      </c>
      <c r="G19" s="43" t="s">
        <v>103</v>
      </c>
      <c r="H19" s="5">
        <v>87700</v>
      </c>
      <c r="I19" s="5">
        <v>3540</v>
      </c>
      <c r="J19" s="5">
        <f t="shared" si="0"/>
        <v>310458000</v>
      </c>
      <c r="N19" s="2">
        <v>42483</v>
      </c>
      <c r="O19" s="1" t="s">
        <v>36</v>
      </c>
      <c r="P19" s="1"/>
      <c r="Q19" s="1" t="s">
        <v>18</v>
      </c>
      <c r="R19" s="43" t="s">
        <v>40</v>
      </c>
      <c r="S19" s="43">
        <v>8</v>
      </c>
      <c r="T19" s="5">
        <v>4300</v>
      </c>
      <c r="U19" s="5"/>
      <c r="V19" s="5">
        <v>3850</v>
      </c>
      <c r="W19" s="5">
        <f t="shared" si="1"/>
        <v>16555000</v>
      </c>
      <c r="X19" s="1"/>
      <c r="Y19" s="1"/>
    </row>
    <row r="20" spans="2:25" x14ac:dyDescent="0.25">
      <c r="B20">
        <v>2</v>
      </c>
      <c r="C20" s="2">
        <v>42490</v>
      </c>
      <c r="D20" s="1" t="s">
        <v>145</v>
      </c>
      <c r="E20" s="1"/>
      <c r="F20" s="1" t="s">
        <v>18</v>
      </c>
      <c r="G20" s="43" t="s">
        <v>40</v>
      </c>
      <c r="H20" s="5">
        <v>5000</v>
      </c>
      <c r="I20" s="5">
        <v>3850</v>
      </c>
      <c r="J20" s="5">
        <f t="shared" si="0"/>
        <v>19250000</v>
      </c>
      <c r="N20" s="2">
        <v>42490</v>
      </c>
      <c r="O20" s="1" t="s">
        <v>145</v>
      </c>
      <c r="P20" s="1"/>
      <c r="Q20" s="1" t="s">
        <v>18</v>
      </c>
      <c r="R20" s="43" t="s">
        <v>40</v>
      </c>
      <c r="S20" s="43">
        <v>8</v>
      </c>
      <c r="T20" s="5">
        <v>5000</v>
      </c>
      <c r="U20" s="5">
        <f>T20+T19</f>
        <v>9300</v>
      </c>
      <c r="V20" s="5">
        <v>3850</v>
      </c>
      <c r="W20" s="5">
        <f t="shared" si="1"/>
        <v>19250000</v>
      </c>
      <c r="X20" s="1" t="str">
        <f>R20</f>
        <v>Diesel Extra Tipo I TLP</v>
      </c>
      <c r="Y20" s="40">
        <f>W20+W19</f>
        <v>35805000</v>
      </c>
    </row>
    <row r="21" spans="2:25" x14ac:dyDescent="0.25">
      <c r="H21" s="40">
        <f>SUM(H8:H20)</f>
        <v>1090200</v>
      </c>
      <c r="I21" s="40"/>
      <c r="J21" s="40">
        <f>SUM(J8:J20)</f>
        <v>3775694500</v>
      </c>
      <c r="T21" s="40">
        <f>SUM(T8:T20)</f>
        <v>1090200</v>
      </c>
      <c r="U21" s="40">
        <f>SUM(U8:U20)</f>
        <v>1090200</v>
      </c>
      <c r="V21" s="40"/>
      <c r="W21" s="40">
        <f>SUM(W8:W20)</f>
        <v>3775694500</v>
      </c>
      <c r="X21" s="1"/>
      <c r="Y21" s="40">
        <f>SUM(Y8:Y20)</f>
        <v>3775694500</v>
      </c>
    </row>
    <row r="28" spans="2:25" x14ac:dyDescent="0.25">
      <c r="C28" s="1" t="s">
        <v>1</v>
      </c>
      <c r="D28" s="1" t="s">
        <v>2</v>
      </c>
      <c r="E28" s="1" t="s">
        <v>205</v>
      </c>
      <c r="F28" s="1" t="s">
        <v>206</v>
      </c>
      <c r="G28" s="1" t="s">
        <v>5</v>
      </c>
      <c r="H28" s="1" t="s">
        <v>6</v>
      </c>
      <c r="I28" s="1" t="s">
        <v>7</v>
      </c>
      <c r="J28" s="1" t="s">
        <v>8</v>
      </c>
      <c r="K28" s="15" t="s">
        <v>198</v>
      </c>
      <c r="L28" s="15" t="s">
        <v>199</v>
      </c>
    </row>
    <row r="29" spans="2:25" x14ac:dyDescent="0.25">
      <c r="C29" s="2">
        <v>42476</v>
      </c>
      <c r="D29" s="3" t="s">
        <v>17</v>
      </c>
      <c r="E29" s="1"/>
      <c r="F29" s="1" t="s">
        <v>18</v>
      </c>
      <c r="G29" s="43" t="s">
        <v>103</v>
      </c>
      <c r="H29" s="5">
        <v>110100</v>
      </c>
      <c r="I29" s="5">
        <v>3355</v>
      </c>
      <c r="J29" s="5">
        <f t="shared" ref="J29:J41" si="2">H29*I29</f>
        <v>369385500</v>
      </c>
      <c r="K29" s="1">
        <v>16</v>
      </c>
      <c r="L29" s="40">
        <f>J29</f>
        <v>369385500</v>
      </c>
    </row>
    <row r="30" spans="2:25" x14ac:dyDescent="0.25">
      <c r="C30" s="2">
        <v>42483</v>
      </c>
      <c r="D30" s="1" t="s">
        <v>36</v>
      </c>
      <c r="E30" s="1"/>
      <c r="F30" s="1" t="s">
        <v>18</v>
      </c>
      <c r="G30" s="43" t="s">
        <v>39</v>
      </c>
      <c r="H30" s="5">
        <v>90200</v>
      </c>
      <c r="I30" s="5">
        <v>3180</v>
      </c>
      <c r="J30" s="5">
        <f t="shared" si="2"/>
        <v>286836000</v>
      </c>
      <c r="K30" s="1"/>
      <c r="L30" s="1"/>
    </row>
    <row r="31" spans="2:25" x14ac:dyDescent="0.25">
      <c r="C31" s="2">
        <v>42483</v>
      </c>
      <c r="D31" s="1" t="s">
        <v>36</v>
      </c>
      <c r="E31" s="1"/>
      <c r="F31" s="1" t="s">
        <v>18</v>
      </c>
      <c r="G31" s="43" t="s">
        <v>38</v>
      </c>
      <c r="H31" s="5">
        <v>127100</v>
      </c>
      <c r="I31" s="5">
        <v>3685</v>
      </c>
      <c r="J31" s="5">
        <f t="shared" si="2"/>
        <v>468363500</v>
      </c>
      <c r="K31" s="1"/>
      <c r="L31" s="1"/>
    </row>
    <row r="32" spans="2:25" x14ac:dyDescent="0.25">
      <c r="C32" s="2">
        <v>42483</v>
      </c>
      <c r="D32" s="1" t="s">
        <v>36</v>
      </c>
      <c r="E32" s="1"/>
      <c r="F32" s="1" t="s">
        <v>18</v>
      </c>
      <c r="G32" s="43" t="s">
        <v>37</v>
      </c>
      <c r="H32" s="5">
        <v>15300</v>
      </c>
      <c r="I32" s="5">
        <v>4515</v>
      </c>
      <c r="J32" s="5">
        <f t="shared" si="2"/>
        <v>69079500</v>
      </c>
      <c r="K32" s="1"/>
      <c r="L32" s="1"/>
    </row>
    <row r="33" spans="3:12" x14ac:dyDescent="0.25">
      <c r="C33" s="2">
        <v>42483</v>
      </c>
      <c r="D33" s="1" t="s">
        <v>36</v>
      </c>
      <c r="E33" s="1"/>
      <c r="F33" s="1" t="s">
        <v>18</v>
      </c>
      <c r="G33" s="43" t="s">
        <v>103</v>
      </c>
      <c r="H33" s="5">
        <v>134500</v>
      </c>
      <c r="I33" s="5">
        <v>3540</v>
      </c>
      <c r="J33" s="5">
        <f t="shared" si="2"/>
        <v>476130000</v>
      </c>
      <c r="K33" s="1"/>
      <c r="L33" s="1"/>
    </row>
    <row r="34" spans="3:12" x14ac:dyDescent="0.25">
      <c r="C34" s="2">
        <v>42483</v>
      </c>
      <c r="D34" s="1" t="s">
        <v>36</v>
      </c>
      <c r="E34" s="1"/>
      <c r="F34" s="1" t="s">
        <v>18</v>
      </c>
      <c r="G34" s="43" t="s">
        <v>40</v>
      </c>
      <c r="H34" s="5">
        <v>4300</v>
      </c>
      <c r="I34" s="5">
        <v>3850</v>
      </c>
      <c r="J34" s="5">
        <f t="shared" si="2"/>
        <v>16555000</v>
      </c>
      <c r="K34" s="1"/>
      <c r="L34" s="1"/>
    </row>
    <row r="35" spans="3:12" x14ac:dyDescent="0.25">
      <c r="C35" s="2">
        <v>42483</v>
      </c>
      <c r="D35" s="1" t="s">
        <v>102</v>
      </c>
      <c r="E35" s="1"/>
      <c r="F35" s="1" t="s">
        <v>18</v>
      </c>
      <c r="G35" s="43" t="s">
        <v>103</v>
      </c>
      <c r="H35" s="5">
        <v>138200</v>
      </c>
      <c r="I35" s="5">
        <v>3355</v>
      </c>
      <c r="J35" s="5">
        <f t="shared" si="2"/>
        <v>463661000</v>
      </c>
      <c r="K35" s="1">
        <v>23</v>
      </c>
      <c r="L35" s="40">
        <f>J35+J34+J33+J32+J31+J30</f>
        <v>1780625000</v>
      </c>
    </row>
    <row r="36" spans="3:12" x14ac:dyDescent="0.25">
      <c r="C36" s="2">
        <v>42124</v>
      </c>
      <c r="D36" s="1" t="s">
        <v>129</v>
      </c>
      <c r="E36" s="1"/>
      <c r="F36" s="1" t="s">
        <v>130</v>
      </c>
      <c r="G36" s="43" t="s">
        <v>103</v>
      </c>
      <c r="H36" s="5">
        <v>147400</v>
      </c>
      <c r="I36" s="5">
        <v>3355</v>
      </c>
      <c r="J36" s="5">
        <f t="shared" si="2"/>
        <v>494527000</v>
      </c>
      <c r="K36" s="1"/>
      <c r="L36" s="1"/>
    </row>
    <row r="37" spans="3:12" x14ac:dyDescent="0.25">
      <c r="C37" s="2">
        <v>42490</v>
      </c>
      <c r="D37" s="1" t="s">
        <v>145</v>
      </c>
      <c r="E37" s="1"/>
      <c r="F37" s="1" t="s">
        <v>18</v>
      </c>
      <c r="G37" s="43" t="s">
        <v>39</v>
      </c>
      <c r="H37" s="5">
        <v>109000</v>
      </c>
      <c r="I37" s="5">
        <v>3180</v>
      </c>
      <c r="J37" s="5">
        <f t="shared" si="2"/>
        <v>346620000</v>
      </c>
      <c r="K37" s="1"/>
      <c r="L37" s="1"/>
    </row>
    <row r="38" spans="3:12" x14ac:dyDescent="0.25">
      <c r="C38" s="2">
        <v>42490</v>
      </c>
      <c r="D38" s="1" t="s">
        <v>145</v>
      </c>
      <c r="E38" s="1"/>
      <c r="F38" s="1" t="s">
        <v>18</v>
      </c>
      <c r="G38" s="43" t="s">
        <v>38</v>
      </c>
      <c r="H38" s="5">
        <v>112400</v>
      </c>
      <c r="I38" s="5">
        <v>3685</v>
      </c>
      <c r="J38" s="5">
        <f t="shared" si="2"/>
        <v>414194000</v>
      </c>
      <c r="K38" s="1"/>
      <c r="L38" s="1"/>
    </row>
    <row r="39" spans="3:12" x14ac:dyDescent="0.25">
      <c r="C39" s="2">
        <v>42490</v>
      </c>
      <c r="D39" s="1" t="s">
        <v>145</v>
      </c>
      <c r="E39" s="1"/>
      <c r="F39" s="1" t="s">
        <v>18</v>
      </c>
      <c r="G39" s="43" t="s">
        <v>37</v>
      </c>
      <c r="H39" s="5">
        <v>9000</v>
      </c>
      <c r="I39" s="5">
        <v>4515</v>
      </c>
      <c r="J39" s="5">
        <f t="shared" si="2"/>
        <v>40635000</v>
      </c>
      <c r="K39" s="1"/>
      <c r="L39" s="1"/>
    </row>
    <row r="40" spans="3:12" x14ac:dyDescent="0.25">
      <c r="C40" s="2">
        <v>42490</v>
      </c>
      <c r="D40" s="1" t="s">
        <v>145</v>
      </c>
      <c r="E40" s="1"/>
      <c r="F40" s="1" t="s">
        <v>18</v>
      </c>
      <c r="G40" s="43" t="s">
        <v>103</v>
      </c>
      <c r="H40" s="5">
        <v>87700</v>
      </c>
      <c r="I40" s="5">
        <v>3540</v>
      </c>
      <c r="J40" s="5">
        <f t="shared" si="2"/>
        <v>310458000</v>
      </c>
      <c r="K40" s="1"/>
      <c r="L40" s="1"/>
    </row>
    <row r="41" spans="3:12" x14ac:dyDescent="0.25">
      <c r="C41" s="2">
        <v>42490</v>
      </c>
      <c r="D41" s="1" t="s">
        <v>145</v>
      </c>
      <c r="E41" s="1"/>
      <c r="F41" s="1" t="s">
        <v>18</v>
      </c>
      <c r="G41" s="43" t="s">
        <v>40</v>
      </c>
      <c r="H41" s="5">
        <v>5000</v>
      </c>
      <c r="I41" s="5">
        <v>3850</v>
      </c>
      <c r="J41" s="5">
        <f t="shared" si="2"/>
        <v>19250000</v>
      </c>
      <c r="K41" s="1">
        <v>30</v>
      </c>
      <c r="L41" s="40">
        <f>J41+J40+J39+J38+J37+J36</f>
        <v>1625684000</v>
      </c>
    </row>
    <row r="42" spans="3:12" x14ac:dyDescent="0.25">
      <c r="H42" s="40">
        <f>SUM(H29:H41)</f>
        <v>1090200</v>
      </c>
      <c r="I42" s="40"/>
      <c r="J42" s="40">
        <f>SUM(J29:J41)</f>
        <v>3775694500</v>
      </c>
      <c r="K42" s="1"/>
      <c r="L42" s="40">
        <f>SUM(L29:L41)</f>
        <v>3775694500</v>
      </c>
    </row>
  </sheetData>
  <sortState ref="N8:W20">
    <sortCondition ref="S8:S20"/>
  </sortState>
  <mergeCells count="1">
    <mergeCell ref="C5:J5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N22"/>
  <sheetViews>
    <sheetView topLeftCell="A10" workbookViewId="0">
      <selection activeCell="P23" sqref="P23"/>
    </sheetView>
  </sheetViews>
  <sheetFormatPr baseColWidth="10" defaultRowHeight="15" x14ac:dyDescent="0.25"/>
  <cols>
    <col min="3" max="3" width="9" bestFit="1" customWidth="1"/>
    <col min="4" max="4" width="11.28515625" bestFit="1" customWidth="1"/>
    <col min="5" max="5" width="6.28515625" bestFit="1" customWidth="1"/>
    <col min="6" max="6" width="8.28515625" bestFit="1" customWidth="1"/>
    <col min="7" max="7" width="11.140625" bestFit="1" customWidth="1"/>
    <col min="8" max="9" width="6.5703125" bestFit="1" customWidth="1"/>
    <col min="10" max="10" width="10.42578125" bestFit="1" customWidth="1"/>
    <col min="13" max="13" width="11.140625" bestFit="1" customWidth="1"/>
    <col min="14" max="14" width="10.42578125" bestFit="1" customWidth="1"/>
  </cols>
  <sheetData>
    <row r="4" spans="2:10" ht="21" x14ac:dyDescent="0.35">
      <c r="C4" s="130" t="s">
        <v>119</v>
      </c>
      <c r="D4" s="130"/>
      <c r="E4" s="130"/>
      <c r="F4" s="130"/>
      <c r="G4" s="130"/>
      <c r="H4" s="130"/>
      <c r="I4" s="130"/>
      <c r="J4" s="130"/>
    </row>
    <row r="6" spans="2:10" x14ac:dyDescent="0.25">
      <c r="C6" s="1" t="s">
        <v>1</v>
      </c>
      <c r="D6" s="1" t="s">
        <v>2</v>
      </c>
      <c r="E6" s="1" t="s">
        <v>205</v>
      </c>
      <c r="F6" s="1" t="s">
        <v>206</v>
      </c>
      <c r="G6" s="1" t="s">
        <v>5</v>
      </c>
      <c r="H6" s="1" t="s">
        <v>6</v>
      </c>
      <c r="I6" s="1" t="s">
        <v>7</v>
      </c>
      <c r="J6" s="1" t="s">
        <v>8</v>
      </c>
    </row>
    <row r="7" spans="2:10" x14ac:dyDescent="0.25">
      <c r="B7">
        <v>3</v>
      </c>
      <c r="C7" s="2">
        <v>42485</v>
      </c>
      <c r="D7" s="1" t="s">
        <v>118</v>
      </c>
      <c r="E7" s="1"/>
      <c r="F7" s="1" t="s">
        <v>119</v>
      </c>
      <c r="G7" s="43" t="s">
        <v>120</v>
      </c>
      <c r="H7" s="5">
        <v>30000</v>
      </c>
      <c r="I7" s="5">
        <v>3796.46</v>
      </c>
      <c r="J7" s="5">
        <f>H7*I7</f>
        <v>113893800</v>
      </c>
    </row>
    <row r="8" spans="2:10" x14ac:dyDescent="0.25">
      <c r="B8">
        <v>3</v>
      </c>
      <c r="C8" s="2">
        <v>42487</v>
      </c>
      <c r="D8" s="1" t="s">
        <v>126</v>
      </c>
      <c r="E8" s="1"/>
      <c r="F8" s="1" t="s">
        <v>119</v>
      </c>
      <c r="G8" s="43" t="s">
        <v>120</v>
      </c>
      <c r="H8" s="5">
        <v>15809</v>
      </c>
      <c r="I8" s="5">
        <v>3530.97</v>
      </c>
      <c r="J8" s="5">
        <f>H8*I8</f>
        <v>55821104.729999997</v>
      </c>
    </row>
    <row r="9" spans="2:10" x14ac:dyDescent="0.25">
      <c r="B9">
        <v>3</v>
      </c>
      <c r="C9" s="2">
        <v>42489</v>
      </c>
      <c r="D9" s="1" t="s">
        <v>194</v>
      </c>
      <c r="E9" s="1"/>
      <c r="F9" s="1" t="s">
        <v>119</v>
      </c>
      <c r="G9" s="43" t="s">
        <v>195</v>
      </c>
      <c r="H9" s="5">
        <v>15811</v>
      </c>
      <c r="I9" s="5">
        <v>3530.97</v>
      </c>
      <c r="J9" s="5">
        <f>H9*I9</f>
        <v>55828166.669999994</v>
      </c>
    </row>
    <row r="10" spans="2:10" x14ac:dyDescent="0.25">
      <c r="B10">
        <v>3</v>
      </c>
      <c r="C10" s="2">
        <v>42490</v>
      </c>
      <c r="D10" s="1" t="s">
        <v>191</v>
      </c>
      <c r="E10" s="1"/>
      <c r="F10" s="1" t="s">
        <v>119</v>
      </c>
      <c r="G10" s="43" t="s">
        <v>120</v>
      </c>
      <c r="H10" s="5">
        <v>33710</v>
      </c>
      <c r="I10" s="5">
        <v>3796.46</v>
      </c>
      <c r="J10" s="5">
        <f>H10*I10</f>
        <v>127978666.59999999</v>
      </c>
    </row>
    <row r="11" spans="2:10" x14ac:dyDescent="0.25">
      <c r="H11" s="40">
        <f>SUM(H7:H10)</f>
        <v>95330</v>
      </c>
      <c r="I11" s="40"/>
      <c r="J11" s="40">
        <f>SUM(J7:J10)</f>
        <v>353521738</v>
      </c>
    </row>
    <row r="17" spans="3:14" x14ac:dyDescent="0.25">
      <c r="C17" s="1" t="s">
        <v>1</v>
      </c>
      <c r="D17" s="1" t="s">
        <v>2</v>
      </c>
      <c r="E17" s="1" t="s">
        <v>205</v>
      </c>
      <c r="F17" s="1" t="s">
        <v>206</v>
      </c>
      <c r="G17" s="1" t="s">
        <v>5</v>
      </c>
      <c r="H17" s="1" t="s">
        <v>200</v>
      </c>
      <c r="I17" s="1" t="s">
        <v>6</v>
      </c>
      <c r="J17" s="1" t="s">
        <v>201</v>
      </c>
      <c r="K17" s="1" t="s">
        <v>7</v>
      </c>
      <c r="L17" s="1" t="s">
        <v>8</v>
      </c>
      <c r="M17" s="15" t="s">
        <v>202</v>
      </c>
      <c r="N17" s="15" t="s">
        <v>204</v>
      </c>
    </row>
    <row r="18" spans="3:14" x14ac:dyDescent="0.25">
      <c r="C18" s="2">
        <v>42489</v>
      </c>
      <c r="D18" s="1" t="s">
        <v>194</v>
      </c>
      <c r="E18" s="1"/>
      <c r="F18" s="1" t="s">
        <v>119</v>
      </c>
      <c r="G18" s="43" t="s">
        <v>195</v>
      </c>
      <c r="H18" s="43">
        <v>3</v>
      </c>
      <c r="I18" s="5">
        <v>15811</v>
      </c>
      <c r="J18" s="5">
        <f>I18</f>
        <v>15811</v>
      </c>
      <c r="K18" s="5">
        <v>3530.97</v>
      </c>
      <c r="L18" s="5">
        <f>I18*K18</f>
        <v>55828166.669999994</v>
      </c>
      <c r="M18" s="1" t="str">
        <f>G18</f>
        <v>Nafta econo 85</v>
      </c>
      <c r="N18" s="40">
        <f>L18</f>
        <v>55828166.669999994</v>
      </c>
    </row>
    <row r="19" spans="3:14" x14ac:dyDescent="0.25">
      <c r="C19" s="2">
        <v>42485</v>
      </c>
      <c r="D19" s="1" t="s">
        <v>118</v>
      </c>
      <c r="E19" s="1"/>
      <c r="F19" s="1" t="s">
        <v>119</v>
      </c>
      <c r="G19" s="43" t="s">
        <v>120</v>
      </c>
      <c r="H19" s="43">
        <v>9</v>
      </c>
      <c r="I19" s="5">
        <v>30000</v>
      </c>
      <c r="J19" s="5"/>
      <c r="K19" s="5">
        <v>3796.46</v>
      </c>
      <c r="L19" s="5">
        <f>I19*K19</f>
        <v>113893800</v>
      </c>
      <c r="M19" s="1"/>
      <c r="N19" s="1"/>
    </row>
    <row r="20" spans="3:14" x14ac:dyDescent="0.25">
      <c r="C20" s="2">
        <v>42487</v>
      </c>
      <c r="D20" s="1" t="s">
        <v>126</v>
      </c>
      <c r="E20" s="1"/>
      <c r="F20" s="1" t="s">
        <v>119</v>
      </c>
      <c r="G20" s="43" t="s">
        <v>120</v>
      </c>
      <c r="H20" s="43">
        <v>9</v>
      </c>
      <c r="I20" s="5">
        <v>15809</v>
      </c>
      <c r="J20" s="5"/>
      <c r="K20" s="5">
        <v>3530.97</v>
      </c>
      <c r="L20" s="5">
        <f>I20*K20</f>
        <v>55821104.729999997</v>
      </c>
      <c r="M20" s="1"/>
      <c r="N20" s="1"/>
    </row>
    <row r="21" spans="3:14" x14ac:dyDescent="0.25">
      <c r="C21" s="2">
        <v>42490</v>
      </c>
      <c r="D21" s="1" t="s">
        <v>191</v>
      </c>
      <c r="E21" s="1"/>
      <c r="F21" s="1" t="s">
        <v>119</v>
      </c>
      <c r="G21" s="43" t="s">
        <v>120</v>
      </c>
      <c r="H21" s="43">
        <v>9</v>
      </c>
      <c r="I21" s="5">
        <v>33710</v>
      </c>
      <c r="J21" s="5">
        <f>I21+I20+I19</f>
        <v>79519</v>
      </c>
      <c r="K21" s="5">
        <v>3796.46</v>
      </c>
      <c r="L21" s="5">
        <f>I21*K21</f>
        <v>127978666.59999999</v>
      </c>
      <c r="M21" s="1" t="str">
        <f>G21</f>
        <v>Gas Oil</v>
      </c>
      <c r="N21" s="40">
        <f>L21+L20+L19</f>
        <v>297693571.32999998</v>
      </c>
    </row>
    <row r="22" spans="3:14" x14ac:dyDescent="0.25">
      <c r="I22" s="40">
        <f>SUM(I18:I21)</f>
        <v>95330</v>
      </c>
      <c r="J22" s="40">
        <f>SUM(J18:J21)</f>
        <v>95330</v>
      </c>
      <c r="K22" s="40"/>
      <c r="L22" s="40">
        <f>SUM(L18:L21)</f>
        <v>353521738</v>
      </c>
      <c r="M22" s="1"/>
      <c r="N22" s="40">
        <f>SUM(N18:N21)</f>
        <v>353521738</v>
      </c>
    </row>
  </sheetData>
  <sortState ref="C18:L21">
    <sortCondition ref="H18:H21"/>
  </sortState>
  <mergeCells count="1">
    <mergeCell ref="C4:J4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N48"/>
  <sheetViews>
    <sheetView topLeftCell="A26" workbookViewId="0">
      <selection activeCell="M23" sqref="M23"/>
    </sheetView>
  </sheetViews>
  <sheetFormatPr baseColWidth="10" defaultRowHeight="15" x14ac:dyDescent="0.25"/>
  <cols>
    <col min="2" max="2" width="3.5703125" bestFit="1" customWidth="1"/>
    <col min="3" max="3" width="20" bestFit="1" customWidth="1"/>
    <col min="4" max="6" width="10.42578125" bestFit="1" customWidth="1"/>
    <col min="7" max="7" width="9.5703125" bestFit="1" customWidth="1"/>
    <col min="8" max="8" width="10.42578125" bestFit="1" customWidth="1"/>
    <col min="9" max="10" width="11.7109375" bestFit="1" customWidth="1"/>
    <col min="11" max="11" width="14.85546875" bestFit="1" customWidth="1"/>
    <col min="12" max="12" width="11.7109375" bestFit="1" customWidth="1"/>
    <col min="14" max="14" width="14" bestFit="1" customWidth="1"/>
  </cols>
  <sheetData>
    <row r="7" spans="2:14" ht="18.75" x14ac:dyDescent="0.3">
      <c r="B7" s="131" t="s">
        <v>207</v>
      </c>
      <c r="C7" s="131"/>
      <c r="D7" s="131"/>
      <c r="E7" s="131"/>
      <c r="F7" s="131"/>
      <c r="G7" s="131"/>
      <c r="H7" s="131"/>
      <c r="I7" s="131"/>
      <c r="J7" s="131"/>
      <c r="K7" s="131"/>
      <c r="L7" s="131"/>
    </row>
    <row r="9" spans="2:14" x14ac:dyDescent="0.25">
      <c r="B9" s="1" t="s">
        <v>208</v>
      </c>
      <c r="C9" s="54" t="s">
        <v>209</v>
      </c>
      <c r="D9" s="55" t="s">
        <v>210</v>
      </c>
      <c r="E9" s="55" t="s">
        <v>211</v>
      </c>
      <c r="F9" s="5" t="s">
        <v>212</v>
      </c>
      <c r="G9" s="5" t="s">
        <v>213</v>
      </c>
      <c r="H9" s="5" t="s">
        <v>214</v>
      </c>
      <c r="I9" s="5" t="s">
        <v>215</v>
      </c>
      <c r="J9" s="5" t="s">
        <v>216</v>
      </c>
      <c r="K9" s="5" t="s">
        <v>217</v>
      </c>
      <c r="L9" s="47" t="s">
        <v>218</v>
      </c>
    </row>
    <row r="10" spans="2:14" x14ac:dyDescent="0.25">
      <c r="B10" s="1">
        <v>1</v>
      </c>
      <c r="C10" s="54" t="s">
        <v>219</v>
      </c>
      <c r="D10" s="5">
        <v>174436500</v>
      </c>
      <c r="E10" s="5">
        <v>53925000</v>
      </c>
      <c r="F10" s="5">
        <v>17576000</v>
      </c>
      <c r="G10" s="5"/>
      <c r="H10" s="5">
        <v>24989500</v>
      </c>
      <c r="I10" s="56"/>
      <c r="J10" s="5">
        <v>76373000</v>
      </c>
      <c r="K10" s="5"/>
      <c r="L10" s="5">
        <f t="shared" ref="L10:L16" si="0">SUM(D10:K10)</f>
        <v>347300000</v>
      </c>
    </row>
    <row r="11" spans="2:14" x14ac:dyDescent="0.25">
      <c r="B11" s="1">
        <v>2</v>
      </c>
      <c r="C11" s="43" t="s">
        <v>220</v>
      </c>
      <c r="D11" s="5">
        <v>130147500</v>
      </c>
      <c r="E11" s="5">
        <v>53925000</v>
      </c>
      <c r="F11" s="5">
        <v>99710000</v>
      </c>
      <c r="G11" s="5"/>
      <c r="H11" s="5"/>
      <c r="I11" s="5"/>
      <c r="J11" s="5">
        <v>339008500</v>
      </c>
      <c r="K11" s="5"/>
      <c r="L11" s="5">
        <f t="shared" si="0"/>
        <v>622791000</v>
      </c>
    </row>
    <row r="12" spans="2:14" x14ac:dyDescent="0.25">
      <c r="B12" s="1">
        <v>3</v>
      </c>
      <c r="C12" s="43" t="s">
        <v>221</v>
      </c>
      <c r="D12" s="5">
        <v>38850000</v>
      </c>
      <c r="E12" s="5">
        <v>121151500</v>
      </c>
      <c r="F12" s="5">
        <v>452920000</v>
      </c>
      <c r="G12" s="5"/>
      <c r="H12" s="5"/>
      <c r="I12" s="5"/>
      <c r="J12" s="5">
        <v>1234467000</v>
      </c>
      <c r="K12" s="5"/>
      <c r="L12" s="5">
        <f t="shared" si="0"/>
        <v>1847388500</v>
      </c>
      <c r="N12" s="60"/>
    </row>
    <row r="13" spans="2:14" x14ac:dyDescent="0.25">
      <c r="B13" s="1">
        <v>4</v>
      </c>
      <c r="C13" s="43" t="s">
        <v>222</v>
      </c>
      <c r="D13" s="5">
        <v>276223500</v>
      </c>
      <c r="E13" s="5"/>
      <c r="F13" s="5">
        <v>192998000</v>
      </c>
      <c r="G13" s="5">
        <v>20250000</v>
      </c>
      <c r="H13" s="5">
        <v>18860000</v>
      </c>
      <c r="I13" s="5"/>
      <c r="J13" s="5">
        <v>383192500</v>
      </c>
      <c r="K13" s="5"/>
      <c r="L13" s="5">
        <f t="shared" si="0"/>
        <v>891524000</v>
      </c>
      <c r="N13" s="60"/>
    </row>
    <row r="14" spans="2:14" x14ac:dyDescent="0.25">
      <c r="B14" s="1">
        <v>5</v>
      </c>
      <c r="C14" s="43" t="s">
        <v>223</v>
      </c>
      <c r="D14" s="5">
        <v>271950000</v>
      </c>
      <c r="E14" s="5"/>
      <c r="F14" s="5">
        <v>16900000</v>
      </c>
      <c r="G14" s="5"/>
      <c r="H14" s="5">
        <v>70725000</v>
      </c>
      <c r="I14" s="5"/>
      <c r="J14" s="5">
        <v>89875000</v>
      </c>
      <c r="K14" s="5"/>
      <c r="L14" s="5">
        <f t="shared" si="0"/>
        <v>449450000</v>
      </c>
      <c r="N14" s="60"/>
    </row>
    <row r="15" spans="2:14" x14ac:dyDescent="0.25">
      <c r="B15" s="1">
        <v>6</v>
      </c>
      <c r="C15" s="43" t="s">
        <v>43</v>
      </c>
      <c r="D15" s="5">
        <v>23690000</v>
      </c>
      <c r="E15" s="5"/>
      <c r="F15" s="5"/>
      <c r="G15" s="5"/>
      <c r="H15" s="5"/>
      <c r="I15" s="5"/>
      <c r="J15" s="5"/>
      <c r="K15" s="5"/>
      <c r="L15" s="5">
        <f t="shared" si="0"/>
        <v>23690000</v>
      </c>
      <c r="N15" s="60"/>
    </row>
    <row r="16" spans="2:14" x14ac:dyDescent="0.25">
      <c r="B16" s="1">
        <v>7</v>
      </c>
      <c r="C16" s="43" t="s">
        <v>11</v>
      </c>
      <c r="D16" s="5">
        <v>23690000</v>
      </c>
      <c r="E16" s="5"/>
      <c r="F16" s="5"/>
      <c r="G16" s="5"/>
      <c r="H16" s="5"/>
      <c r="I16" s="5"/>
      <c r="J16" s="5">
        <v>79800000</v>
      </c>
      <c r="K16" s="5"/>
      <c r="L16" s="5">
        <f t="shared" si="0"/>
        <v>103490000</v>
      </c>
      <c r="N16" s="60"/>
    </row>
    <row r="17" spans="2:14" x14ac:dyDescent="0.25">
      <c r="B17" s="1">
        <v>8</v>
      </c>
      <c r="C17" s="43" t="s">
        <v>224</v>
      </c>
      <c r="D17" s="5"/>
      <c r="E17" s="5"/>
      <c r="F17" s="5"/>
      <c r="G17" s="5"/>
      <c r="H17" s="5"/>
      <c r="I17" s="5"/>
      <c r="J17" s="5"/>
      <c r="K17" s="5"/>
      <c r="L17" s="5">
        <f t="shared" ref="L17:L21" si="1">SUM(D17:J17)</f>
        <v>0</v>
      </c>
      <c r="N17" s="60"/>
    </row>
    <row r="18" spans="2:14" x14ac:dyDescent="0.25">
      <c r="B18" s="1">
        <v>9</v>
      </c>
      <c r="C18" s="43" t="s">
        <v>225</v>
      </c>
      <c r="D18" s="5"/>
      <c r="E18" s="5"/>
      <c r="F18" s="5"/>
      <c r="G18" s="5"/>
      <c r="H18" s="5"/>
      <c r="I18" s="5"/>
      <c r="J18" s="5"/>
      <c r="K18" s="5"/>
      <c r="L18" s="5">
        <f t="shared" si="1"/>
        <v>0</v>
      </c>
    </row>
    <row r="19" spans="2:14" x14ac:dyDescent="0.25">
      <c r="B19" s="15">
        <v>10</v>
      </c>
      <c r="C19" s="3" t="s">
        <v>226</v>
      </c>
      <c r="D19" s="5"/>
      <c r="E19" s="5"/>
      <c r="F19" s="5"/>
      <c r="G19" s="5"/>
      <c r="H19" s="5"/>
      <c r="I19" s="5"/>
      <c r="J19" s="5"/>
      <c r="K19" s="5"/>
      <c r="L19" s="5">
        <f>SUM(D19:K19)</f>
        <v>0</v>
      </c>
    </row>
    <row r="20" spans="2:14" x14ac:dyDescent="0.25">
      <c r="B20" s="15">
        <v>11</v>
      </c>
      <c r="C20" s="1" t="s">
        <v>227</v>
      </c>
      <c r="D20" s="5"/>
      <c r="E20" s="5"/>
      <c r="F20" s="5"/>
      <c r="G20" s="5"/>
      <c r="H20" s="5"/>
      <c r="I20" s="5"/>
      <c r="J20" s="5"/>
      <c r="K20" s="5"/>
      <c r="L20" s="5">
        <f>SUM(D20:K20)</f>
        <v>0</v>
      </c>
    </row>
    <row r="21" spans="2:14" x14ac:dyDescent="0.25">
      <c r="B21" s="15">
        <v>12</v>
      </c>
      <c r="C21" s="1" t="s">
        <v>228</v>
      </c>
      <c r="D21" s="5"/>
      <c r="E21" s="5"/>
      <c r="F21" s="5"/>
      <c r="G21" s="5"/>
      <c r="H21" s="5"/>
      <c r="I21" s="5"/>
      <c r="J21" s="5"/>
      <c r="K21" s="5"/>
      <c r="L21" s="5">
        <f t="shared" si="1"/>
        <v>0</v>
      </c>
    </row>
    <row r="22" spans="2:14" x14ac:dyDescent="0.25">
      <c r="B22" s="15">
        <v>13</v>
      </c>
      <c r="C22" s="1" t="s">
        <v>229</v>
      </c>
      <c r="D22" s="5"/>
      <c r="E22" s="5"/>
      <c r="F22" s="5"/>
      <c r="G22" s="5"/>
      <c r="H22" s="5"/>
      <c r="I22" s="5"/>
      <c r="J22" s="5"/>
      <c r="K22" s="5"/>
      <c r="L22" s="5">
        <f>SUM(D22:K22)</f>
        <v>0</v>
      </c>
    </row>
    <row r="23" spans="2:14" x14ac:dyDescent="0.25">
      <c r="B23" s="15">
        <v>14</v>
      </c>
      <c r="C23" s="3" t="s">
        <v>230</v>
      </c>
      <c r="D23" s="5"/>
      <c r="E23" s="5"/>
      <c r="F23" s="5"/>
      <c r="G23" s="5"/>
      <c r="H23" s="5"/>
      <c r="I23" s="5"/>
      <c r="J23" s="5"/>
      <c r="K23" s="5"/>
      <c r="L23" s="5">
        <f>SUM(D23:K23)</f>
        <v>0</v>
      </c>
    </row>
    <row r="24" spans="2:14" x14ac:dyDescent="0.25">
      <c r="B24" s="15">
        <v>15</v>
      </c>
      <c r="C24" s="3" t="s">
        <v>231</v>
      </c>
      <c r="D24" s="5"/>
      <c r="E24" s="5"/>
      <c r="F24" s="5"/>
      <c r="G24" s="5"/>
      <c r="H24" s="5"/>
      <c r="I24" s="41"/>
      <c r="J24" s="5"/>
      <c r="K24" s="5"/>
      <c r="L24" s="5">
        <f>SUM(D24:J24)</f>
        <v>0</v>
      </c>
    </row>
    <row r="25" spans="2:14" x14ac:dyDescent="0.25">
      <c r="B25" s="3">
        <v>16</v>
      </c>
      <c r="C25" s="3" t="s">
        <v>232</v>
      </c>
      <c r="D25" s="3"/>
      <c r="E25" s="3"/>
      <c r="F25" s="3"/>
      <c r="G25" s="3"/>
      <c r="H25" s="3"/>
      <c r="I25" s="3"/>
      <c r="J25" s="5"/>
      <c r="K25" s="5"/>
      <c r="L25" s="5">
        <f>SUM(D25:K25)</f>
        <v>0</v>
      </c>
    </row>
    <row r="26" spans="2:14" x14ac:dyDescent="0.25">
      <c r="B26" s="1"/>
      <c r="C26" s="1"/>
      <c r="D26" s="5">
        <f>SUM(D10:D25)</f>
        <v>938987500</v>
      </c>
      <c r="E26" s="5">
        <f>SUM(E10:E25)</f>
        <v>229001500</v>
      </c>
      <c r="F26" s="5">
        <f>SUM(F10:F25)</f>
        <v>780104000</v>
      </c>
      <c r="G26" s="5">
        <f>SUM(G10:G25)</f>
        <v>20250000</v>
      </c>
      <c r="H26" s="5">
        <f>SUM(H10:H25)</f>
        <v>114574500</v>
      </c>
      <c r="I26" s="5">
        <f t="shared" ref="I26:K26" si="2">SUM(I10:I25)</f>
        <v>0</v>
      </c>
      <c r="J26" s="5">
        <f>SUM(J10:J25)</f>
        <v>2202716000</v>
      </c>
      <c r="K26" s="5">
        <f t="shared" si="2"/>
        <v>0</v>
      </c>
      <c r="L26" s="5">
        <f>SUM(D26:K26)</f>
        <v>4285633500</v>
      </c>
    </row>
    <row r="27" spans="2:14" x14ac:dyDescent="0.25"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</row>
    <row r="28" spans="2:14" x14ac:dyDescent="0.25"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</row>
    <row r="29" spans="2:14" ht="18.75" x14ac:dyDescent="0.3">
      <c r="B29" s="131" t="s">
        <v>6</v>
      </c>
      <c r="C29" s="131"/>
      <c r="D29" s="131"/>
      <c r="E29" s="131"/>
      <c r="F29" s="131"/>
      <c r="G29" s="131"/>
      <c r="H29" s="131"/>
      <c r="I29" s="131"/>
      <c r="J29" s="131"/>
      <c r="K29" s="131"/>
      <c r="L29" s="131"/>
    </row>
    <row r="30" spans="2:14" x14ac:dyDescent="0.25"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</row>
    <row r="31" spans="2:14" x14ac:dyDescent="0.25">
      <c r="B31" s="1" t="s">
        <v>208</v>
      </c>
      <c r="C31" s="54" t="s">
        <v>209</v>
      </c>
      <c r="D31" s="47">
        <v>1</v>
      </c>
      <c r="E31" s="47">
        <v>2</v>
      </c>
      <c r="F31" s="47">
        <v>3</v>
      </c>
      <c r="G31" s="47">
        <v>4</v>
      </c>
      <c r="H31" s="47">
        <v>5</v>
      </c>
      <c r="I31" s="47">
        <v>6</v>
      </c>
      <c r="J31" s="47">
        <v>7</v>
      </c>
      <c r="K31" s="47">
        <v>8</v>
      </c>
      <c r="L31" s="47" t="s">
        <v>233</v>
      </c>
    </row>
    <row r="32" spans="2:14" x14ac:dyDescent="0.25">
      <c r="B32" s="1">
        <v>1</v>
      </c>
      <c r="C32" s="54" t="s">
        <v>219</v>
      </c>
      <c r="D32" s="5">
        <v>44900</v>
      </c>
      <c r="E32" s="5">
        <v>15000</v>
      </c>
      <c r="F32" s="5">
        <v>5200</v>
      </c>
      <c r="G32" s="5"/>
      <c r="H32" s="5">
        <v>5300</v>
      </c>
      <c r="I32" s="5"/>
      <c r="J32" s="5">
        <v>20700</v>
      </c>
      <c r="K32" s="5"/>
      <c r="L32" s="40">
        <f>SUM(D32:K32)</f>
        <v>91100</v>
      </c>
    </row>
    <row r="33" spans="2:12" x14ac:dyDescent="0.25">
      <c r="B33" s="1">
        <v>2</v>
      </c>
      <c r="C33" s="43" t="s">
        <v>220</v>
      </c>
      <c r="D33" s="5">
        <v>33500</v>
      </c>
      <c r="E33" s="5">
        <v>15000</v>
      </c>
      <c r="F33" s="5">
        <v>29500</v>
      </c>
      <c r="G33" s="5"/>
      <c r="H33" s="5"/>
      <c r="I33" s="5"/>
      <c r="J33" s="5">
        <v>94300</v>
      </c>
      <c r="K33" s="5"/>
      <c r="L33" s="40">
        <f>SUM(D33:K33)</f>
        <v>172300</v>
      </c>
    </row>
    <row r="34" spans="2:12" x14ac:dyDescent="0.25">
      <c r="B34" s="1">
        <v>3</v>
      </c>
      <c r="C34" s="43" t="s">
        <v>221</v>
      </c>
      <c r="D34" s="5">
        <v>10000</v>
      </c>
      <c r="E34" s="5">
        <v>33700</v>
      </c>
      <c r="F34" s="5">
        <v>134000</v>
      </c>
      <c r="G34" s="5"/>
      <c r="H34" s="5"/>
      <c r="I34" s="5"/>
      <c r="J34" s="5">
        <v>361200</v>
      </c>
      <c r="K34" s="5"/>
      <c r="L34" s="40">
        <f>SUM(D34:K34)</f>
        <v>538900</v>
      </c>
    </row>
    <row r="35" spans="2:12" x14ac:dyDescent="0.25">
      <c r="B35" s="1">
        <v>4</v>
      </c>
      <c r="C35" s="43" t="s">
        <v>222</v>
      </c>
      <c r="D35" s="5">
        <v>71100</v>
      </c>
      <c r="E35" s="5"/>
      <c r="F35" s="5">
        <v>57100</v>
      </c>
      <c r="G35" s="5">
        <v>5000</v>
      </c>
      <c r="H35" s="5">
        <v>4000</v>
      </c>
      <c r="I35" s="5"/>
      <c r="J35" s="5">
        <v>110100</v>
      </c>
      <c r="K35" s="5"/>
      <c r="L35" s="40">
        <f>SUM(D35:K35)</f>
        <v>247300</v>
      </c>
    </row>
    <row r="36" spans="2:12" x14ac:dyDescent="0.25">
      <c r="B36" s="1">
        <v>5</v>
      </c>
      <c r="C36" s="43" t="s">
        <v>223</v>
      </c>
      <c r="D36" s="5">
        <v>70000</v>
      </c>
      <c r="E36" s="5"/>
      <c r="F36" s="5">
        <v>5000</v>
      </c>
      <c r="G36" s="5"/>
      <c r="H36" s="5">
        <v>15000</v>
      </c>
      <c r="I36" s="5"/>
      <c r="J36" s="5">
        <v>25000</v>
      </c>
      <c r="K36" s="5"/>
      <c r="L36" s="40">
        <f>SUM(D36:J36)</f>
        <v>115000</v>
      </c>
    </row>
    <row r="37" spans="2:12" x14ac:dyDescent="0.25">
      <c r="B37" s="1">
        <v>6</v>
      </c>
      <c r="C37" s="43" t="s">
        <v>43</v>
      </c>
      <c r="D37" s="5">
        <v>5000</v>
      </c>
      <c r="E37" s="5"/>
      <c r="F37" s="5"/>
      <c r="G37" s="5"/>
      <c r="H37" s="5"/>
      <c r="I37" s="5"/>
      <c r="J37" s="5"/>
      <c r="K37" s="5"/>
      <c r="L37" s="40">
        <f>SUM(D37:K37)</f>
        <v>5000</v>
      </c>
    </row>
    <row r="38" spans="2:12" x14ac:dyDescent="0.25">
      <c r="B38" s="1">
        <v>7</v>
      </c>
      <c r="C38" s="43" t="s">
        <v>11</v>
      </c>
      <c r="D38" s="5">
        <v>5000</v>
      </c>
      <c r="E38" s="5"/>
      <c r="F38" s="5"/>
      <c r="G38" s="5"/>
      <c r="H38" s="5"/>
      <c r="I38" s="5"/>
      <c r="J38" s="5">
        <v>20000</v>
      </c>
      <c r="K38" s="5"/>
      <c r="L38" s="40">
        <f>SUM(D38:K38)</f>
        <v>25000</v>
      </c>
    </row>
    <row r="39" spans="2:12" x14ac:dyDescent="0.25">
      <c r="B39" s="1">
        <v>8</v>
      </c>
      <c r="C39" s="43" t="s">
        <v>224</v>
      </c>
      <c r="D39" s="5"/>
      <c r="E39" s="5"/>
      <c r="F39" s="5"/>
      <c r="G39" s="5"/>
      <c r="H39" s="5"/>
      <c r="I39" s="5"/>
      <c r="J39" s="5"/>
      <c r="K39" s="5"/>
      <c r="L39" s="40">
        <f t="shared" ref="L39" si="3">SUM(D39:J39)</f>
        <v>0</v>
      </c>
    </row>
    <row r="40" spans="2:12" x14ac:dyDescent="0.25">
      <c r="B40" s="1">
        <v>9</v>
      </c>
      <c r="C40" s="43" t="s">
        <v>225</v>
      </c>
      <c r="D40" s="5"/>
      <c r="E40" s="5"/>
      <c r="F40" s="5"/>
      <c r="G40" s="5"/>
      <c r="H40" s="5"/>
      <c r="I40" s="5"/>
      <c r="J40" s="5"/>
      <c r="K40" s="5"/>
      <c r="L40" s="40">
        <f>SUM(D40:K40)</f>
        <v>0</v>
      </c>
    </row>
    <row r="41" spans="2:12" x14ac:dyDescent="0.25">
      <c r="B41" s="15">
        <v>10</v>
      </c>
      <c r="C41" s="3" t="s">
        <v>226</v>
      </c>
      <c r="D41" s="1"/>
      <c r="E41" s="57"/>
      <c r="F41" s="1"/>
      <c r="G41" s="1"/>
      <c r="H41" s="1"/>
      <c r="I41" s="5"/>
      <c r="J41" s="1"/>
      <c r="K41" s="1"/>
      <c r="L41" s="40">
        <f>SUM(D41:K41)</f>
        <v>0</v>
      </c>
    </row>
    <row r="42" spans="2:12" x14ac:dyDescent="0.25">
      <c r="B42" s="15">
        <v>11</v>
      </c>
      <c r="C42" s="1" t="s">
        <v>227</v>
      </c>
      <c r="D42" s="1"/>
      <c r="E42" s="57"/>
      <c r="F42" s="57"/>
      <c r="G42" s="57"/>
      <c r="H42" s="57"/>
      <c r="I42" s="57"/>
      <c r="J42" s="57"/>
      <c r="K42" s="57"/>
      <c r="L42" s="40">
        <f>SUM(D42:K42)</f>
        <v>0</v>
      </c>
    </row>
    <row r="43" spans="2:12" x14ac:dyDescent="0.25">
      <c r="B43" s="15">
        <v>12</v>
      </c>
      <c r="C43" s="1" t="s">
        <v>228</v>
      </c>
      <c r="D43" s="1"/>
      <c r="E43" s="57"/>
      <c r="F43" s="57"/>
      <c r="G43" s="57"/>
      <c r="H43" s="57"/>
      <c r="I43" s="57"/>
      <c r="J43" s="57"/>
      <c r="K43" s="57"/>
      <c r="L43" s="5">
        <f t="shared" ref="L43:L46" si="4">SUM(D43:J43)</f>
        <v>0</v>
      </c>
    </row>
    <row r="44" spans="2:12" x14ac:dyDescent="0.25">
      <c r="B44" s="15">
        <v>13</v>
      </c>
      <c r="C44" s="1" t="s">
        <v>229</v>
      </c>
      <c r="D44" s="1"/>
      <c r="E44" s="57"/>
      <c r="F44" s="57"/>
      <c r="G44" s="57"/>
      <c r="H44" s="57"/>
      <c r="I44" s="57"/>
      <c r="J44" s="57"/>
      <c r="K44" s="57"/>
      <c r="L44" s="5">
        <f>SUM(D44:K44)</f>
        <v>0</v>
      </c>
    </row>
    <row r="45" spans="2:12" x14ac:dyDescent="0.25">
      <c r="B45" s="15">
        <v>14</v>
      </c>
      <c r="C45" s="3" t="s">
        <v>230</v>
      </c>
      <c r="D45" s="1"/>
      <c r="E45" s="57"/>
      <c r="F45" s="57"/>
      <c r="G45" s="57"/>
      <c r="H45" s="57"/>
      <c r="I45" s="57"/>
      <c r="J45" s="57"/>
      <c r="K45" s="57"/>
      <c r="L45" s="5">
        <f>SUM(D45:K45)</f>
        <v>0</v>
      </c>
    </row>
    <row r="46" spans="2:12" x14ac:dyDescent="0.25">
      <c r="B46" s="15">
        <v>15</v>
      </c>
      <c r="C46" s="3" t="s">
        <v>231</v>
      </c>
      <c r="D46" s="1"/>
      <c r="E46" s="57"/>
      <c r="F46" s="57"/>
      <c r="G46" s="57"/>
      <c r="H46" s="57"/>
      <c r="I46" s="57"/>
      <c r="J46" s="57"/>
      <c r="K46" s="57"/>
      <c r="L46" s="5">
        <f t="shared" si="4"/>
        <v>0</v>
      </c>
    </row>
    <row r="47" spans="2:12" x14ac:dyDescent="0.25">
      <c r="B47" s="15">
        <v>16</v>
      </c>
      <c r="C47" s="3" t="s">
        <v>232</v>
      </c>
      <c r="D47" s="1"/>
      <c r="E47" s="57"/>
      <c r="F47" s="57"/>
      <c r="G47" s="57"/>
      <c r="H47" s="57"/>
      <c r="I47" s="57"/>
      <c r="J47" s="57"/>
      <c r="K47" s="57"/>
      <c r="L47" s="5">
        <f>SUM(K47)</f>
        <v>0</v>
      </c>
    </row>
    <row r="48" spans="2:12" x14ac:dyDescent="0.25">
      <c r="B48" s="1"/>
      <c r="C48" s="1"/>
      <c r="D48" s="40">
        <f>SUM(D32:D47)</f>
        <v>239500</v>
      </c>
      <c r="E48" s="40">
        <f t="shared" ref="E48:K48" si="5">SUM(E32:E47)</f>
        <v>63700</v>
      </c>
      <c r="F48" s="40">
        <f t="shared" si="5"/>
        <v>230800</v>
      </c>
      <c r="G48" s="40">
        <f t="shared" si="5"/>
        <v>5000</v>
      </c>
      <c r="H48" s="40">
        <f>SUM(H32:H47)</f>
        <v>24300</v>
      </c>
      <c r="I48" s="40">
        <f t="shared" si="5"/>
        <v>0</v>
      </c>
      <c r="J48" s="40">
        <f>SUM(J32:J47)</f>
        <v>631300</v>
      </c>
      <c r="K48" s="40">
        <f t="shared" si="5"/>
        <v>0</v>
      </c>
      <c r="L48" s="5">
        <f>SUM(D48:K48)</f>
        <v>1194600</v>
      </c>
    </row>
  </sheetData>
  <mergeCells count="2">
    <mergeCell ref="B7:L7"/>
    <mergeCell ref="B29:L29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M22"/>
  <sheetViews>
    <sheetView workbookViewId="0">
      <selection activeCell="N7" sqref="N7"/>
    </sheetView>
  </sheetViews>
  <sheetFormatPr baseColWidth="10" defaultRowHeight="15" x14ac:dyDescent="0.25"/>
  <cols>
    <col min="2" max="2" width="10" bestFit="1" customWidth="1"/>
    <col min="3" max="3" width="12.42578125" bestFit="1" customWidth="1"/>
    <col min="4" max="4" width="10" bestFit="1" customWidth="1"/>
    <col min="5" max="5" width="11.7109375" bestFit="1" customWidth="1"/>
    <col min="6" max="6" width="10.5703125" bestFit="1" customWidth="1"/>
    <col min="7" max="7" width="10.42578125" bestFit="1" customWidth="1"/>
    <col min="8" max="8" width="10.85546875" bestFit="1" customWidth="1"/>
    <col min="9" max="9" width="11.7109375" bestFit="1" customWidth="1"/>
    <col min="10" max="10" width="13.7109375" bestFit="1" customWidth="1"/>
    <col min="11" max="11" width="10.42578125" bestFit="1" customWidth="1"/>
    <col min="12" max="12" width="12" bestFit="1" customWidth="1"/>
  </cols>
  <sheetData>
    <row r="7" spans="2:13" ht="18.75" x14ac:dyDescent="0.3">
      <c r="B7" s="131" t="s">
        <v>207</v>
      </c>
      <c r="C7" s="131"/>
      <c r="D7" s="131"/>
      <c r="E7" s="131"/>
      <c r="F7" s="131"/>
      <c r="G7" s="131"/>
      <c r="H7" s="131"/>
      <c r="I7" s="131"/>
      <c r="J7" s="131"/>
      <c r="K7" s="131"/>
      <c r="L7" s="131"/>
      <c r="M7" s="131"/>
    </row>
    <row r="9" spans="2:13" x14ac:dyDescent="0.25">
      <c r="B9" s="1" t="s">
        <v>209</v>
      </c>
      <c r="C9" s="1" t="s">
        <v>234</v>
      </c>
      <c r="D9" s="1" t="s">
        <v>235</v>
      </c>
      <c r="E9" s="1" t="s">
        <v>236</v>
      </c>
      <c r="F9" s="1" t="s">
        <v>237</v>
      </c>
      <c r="G9" s="5" t="s">
        <v>214</v>
      </c>
      <c r="H9" s="5" t="s">
        <v>215</v>
      </c>
      <c r="I9" s="5" t="s">
        <v>216</v>
      </c>
      <c r="J9" s="5" t="s">
        <v>238</v>
      </c>
      <c r="K9" s="5" t="s">
        <v>120</v>
      </c>
      <c r="L9" s="16" t="s">
        <v>239</v>
      </c>
      <c r="M9" s="47" t="s">
        <v>218</v>
      </c>
    </row>
    <row r="10" spans="2:13" x14ac:dyDescent="0.25">
      <c r="B10" s="1" t="s">
        <v>240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>
        <f>SUM(C10:L10)</f>
        <v>0</v>
      </c>
    </row>
    <row r="11" spans="2:13" x14ac:dyDescent="0.25">
      <c r="B11" s="1" t="s">
        <v>241</v>
      </c>
      <c r="C11" s="5">
        <v>633456000</v>
      </c>
      <c r="D11" s="5"/>
      <c r="E11" s="5"/>
      <c r="F11" s="5"/>
      <c r="G11" s="5">
        <v>109714500</v>
      </c>
      <c r="H11" s="5">
        <v>882557500</v>
      </c>
      <c r="I11" s="5">
        <v>2114161500</v>
      </c>
      <c r="J11" s="5">
        <v>35805000</v>
      </c>
      <c r="K11" s="5"/>
      <c r="L11" s="5"/>
      <c r="M11" s="5">
        <f>SUM(C11:L11)</f>
        <v>3775694500</v>
      </c>
    </row>
    <row r="12" spans="2:13" x14ac:dyDescent="0.25">
      <c r="B12" s="1" t="s">
        <v>119</v>
      </c>
      <c r="C12" s="5">
        <v>55828167</v>
      </c>
      <c r="D12" s="5"/>
      <c r="E12" s="5"/>
      <c r="F12" s="5"/>
      <c r="G12" s="5"/>
      <c r="H12" s="5"/>
      <c r="I12" s="5"/>
      <c r="J12" s="5"/>
      <c r="K12" s="5">
        <v>297693571</v>
      </c>
      <c r="L12" s="5"/>
      <c r="M12" s="5">
        <f>SUM(C12:L12)</f>
        <v>353521738</v>
      </c>
    </row>
    <row r="13" spans="2:13" x14ac:dyDescent="0.25">
      <c r="B13" s="41"/>
      <c r="C13" s="5">
        <f>SUM(C10:C12)</f>
        <v>689284167</v>
      </c>
      <c r="D13" s="5">
        <f t="shared" ref="D13:L13" si="0">SUM(D10:D11)</f>
        <v>0</v>
      </c>
      <c r="E13" s="5">
        <f t="shared" si="0"/>
        <v>0</v>
      </c>
      <c r="F13" s="5">
        <f t="shared" si="0"/>
        <v>0</v>
      </c>
      <c r="G13" s="5">
        <f t="shared" si="0"/>
        <v>109714500</v>
      </c>
      <c r="H13" s="5">
        <f t="shared" si="0"/>
        <v>882557500</v>
      </c>
      <c r="I13" s="5">
        <f t="shared" si="0"/>
        <v>2114161500</v>
      </c>
      <c r="J13" s="5">
        <f t="shared" si="0"/>
        <v>35805000</v>
      </c>
      <c r="K13" s="5">
        <f>SUM(K12)</f>
        <v>297693571</v>
      </c>
      <c r="L13" s="5">
        <f t="shared" si="0"/>
        <v>0</v>
      </c>
      <c r="M13" s="5">
        <f>SUM(C13:L13)</f>
        <v>4129216238</v>
      </c>
    </row>
    <row r="14" spans="2:13" x14ac:dyDescent="0.25">
      <c r="B14" s="41"/>
      <c r="C14" s="56"/>
      <c r="D14" s="56"/>
      <c r="E14" s="56"/>
      <c r="F14" s="56"/>
      <c r="G14" s="56"/>
      <c r="H14" s="56"/>
      <c r="I14" s="41"/>
      <c r="J14" s="41"/>
      <c r="K14" s="41"/>
      <c r="L14" s="41"/>
      <c r="M14" s="41"/>
    </row>
    <row r="15" spans="2:13" x14ac:dyDescent="0.25">
      <c r="B15" s="41"/>
      <c r="C15" s="56"/>
      <c r="D15" s="56"/>
      <c r="E15" s="56"/>
      <c r="F15" s="56"/>
      <c r="G15" s="56"/>
      <c r="H15" s="56"/>
      <c r="I15" s="41"/>
      <c r="J15" s="41"/>
      <c r="K15" s="41"/>
      <c r="L15" s="41"/>
      <c r="M15" s="41"/>
    </row>
    <row r="16" spans="2:13" ht="18.75" x14ac:dyDescent="0.3">
      <c r="B16" s="132" t="s">
        <v>6</v>
      </c>
      <c r="C16" s="132"/>
      <c r="D16" s="132"/>
      <c r="E16" s="132"/>
      <c r="F16" s="132"/>
      <c r="G16" s="132"/>
      <c r="H16" s="132"/>
      <c r="I16" s="132"/>
      <c r="J16" s="132"/>
      <c r="K16" s="132"/>
      <c r="L16" s="132"/>
      <c r="M16" s="132"/>
    </row>
    <row r="17" spans="2:13" x14ac:dyDescent="0.25"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</row>
    <row r="18" spans="2:13" x14ac:dyDescent="0.25">
      <c r="B18" s="1" t="s">
        <v>209</v>
      </c>
      <c r="C18" s="1" t="s">
        <v>234</v>
      </c>
      <c r="D18" s="1" t="s">
        <v>235</v>
      </c>
      <c r="E18" s="1" t="s">
        <v>236</v>
      </c>
      <c r="F18" s="1" t="s">
        <v>237</v>
      </c>
      <c r="G18" s="5" t="s">
        <v>214</v>
      </c>
      <c r="H18" s="5" t="s">
        <v>215</v>
      </c>
      <c r="I18" s="5" t="s">
        <v>216</v>
      </c>
      <c r="J18" s="5" t="s">
        <v>238</v>
      </c>
      <c r="K18" s="5" t="s">
        <v>120</v>
      </c>
      <c r="L18" s="16" t="s">
        <v>239</v>
      </c>
      <c r="M18" s="47" t="s">
        <v>218</v>
      </c>
    </row>
    <row r="19" spans="2:13" x14ac:dyDescent="0.25">
      <c r="B19" s="1" t="s">
        <v>240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>
        <f>SUM(C19:L19)</f>
        <v>0</v>
      </c>
    </row>
    <row r="20" spans="2:13" x14ac:dyDescent="0.25">
      <c r="B20" s="1" t="s">
        <v>241</v>
      </c>
      <c r="C20" s="5">
        <v>199200</v>
      </c>
      <c r="D20" s="5"/>
      <c r="E20" s="5"/>
      <c r="F20" s="5"/>
      <c r="G20" s="5">
        <v>24300</v>
      </c>
      <c r="H20" s="5">
        <v>239500</v>
      </c>
      <c r="I20" s="5">
        <v>617900</v>
      </c>
      <c r="J20" s="5">
        <v>9300</v>
      </c>
      <c r="K20" s="5"/>
      <c r="L20" s="5"/>
      <c r="M20" s="5">
        <f>SUM(C20:L20)</f>
        <v>1090200</v>
      </c>
    </row>
    <row r="21" spans="2:13" x14ac:dyDescent="0.25">
      <c r="B21" s="1" t="s">
        <v>119</v>
      </c>
      <c r="C21" s="5">
        <v>15811</v>
      </c>
      <c r="D21" s="5"/>
      <c r="E21" s="5"/>
      <c r="F21" s="5"/>
      <c r="G21" s="5"/>
      <c r="H21" s="5"/>
      <c r="I21" s="5"/>
      <c r="J21" s="5"/>
      <c r="K21" s="5">
        <v>79519</v>
      </c>
      <c r="L21" s="5"/>
      <c r="M21" s="5">
        <f>SUM(C21:L21)</f>
        <v>95330</v>
      </c>
    </row>
    <row r="22" spans="2:13" x14ac:dyDescent="0.25">
      <c r="B22" s="41"/>
      <c r="C22" s="5">
        <f>SUM(C19:C21)</f>
        <v>215011</v>
      </c>
      <c r="D22" s="5">
        <f t="shared" ref="D22:L22" si="1">SUM(D19:D20)</f>
        <v>0</v>
      </c>
      <c r="E22" s="5">
        <f t="shared" si="1"/>
        <v>0</v>
      </c>
      <c r="F22" s="5">
        <f t="shared" si="1"/>
        <v>0</v>
      </c>
      <c r="G22" s="5">
        <f>SUM(G19:G20)</f>
        <v>24300</v>
      </c>
      <c r="H22" s="5">
        <f>SUM(H19:H20)</f>
        <v>239500</v>
      </c>
      <c r="I22" s="5">
        <f t="shared" si="1"/>
        <v>617900</v>
      </c>
      <c r="J22" s="5">
        <f>SUM(J19:J20)</f>
        <v>9300</v>
      </c>
      <c r="K22" s="5">
        <f>SUM(K19:K21)</f>
        <v>79519</v>
      </c>
      <c r="L22" s="5">
        <f t="shared" si="1"/>
        <v>0</v>
      </c>
      <c r="M22" s="5">
        <f>SUM(C22:L22)</f>
        <v>1185530</v>
      </c>
    </row>
  </sheetData>
  <mergeCells count="2">
    <mergeCell ref="B7:M7"/>
    <mergeCell ref="B16:M1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12"/>
  <sheetViews>
    <sheetView workbookViewId="0">
      <selection activeCell="D4" sqref="D4"/>
    </sheetView>
  </sheetViews>
  <sheetFormatPr baseColWidth="10" defaultRowHeight="15" x14ac:dyDescent="0.25"/>
  <sheetData>
    <row r="2" spans="2:4" x14ac:dyDescent="0.25">
      <c r="D2" s="61">
        <v>42461</v>
      </c>
    </row>
    <row r="3" spans="2:4" x14ac:dyDescent="0.25">
      <c r="B3" s="2">
        <v>42471</v>
      </c>
      <c r="C3" s="1" t="s">
        <v>19</v>
      </c>
    </row>
    <row r="4" spans="2:4" x14ac:dyDescent="0.25">
      <c r="B4" s="2"/>
      <c r="C4" s="1"/>
      <c r="D4" s="1" t="s">
        <v>278</v>
      </c>
    </row>
    <row r="5" spans="2:4" x14ac:dyDescent="0.25">
      <c r="B5" s="2">
        <v>42471</v>
      </c>
      <c r="C5" s="3" t="s">
        <v>22</v>
      </c>
      <c r="D5" s="3"/>
    </row>
    <row r="6" spans="2:4" x14ac:dyDescent="0.25">
      <c r="B6" s="2"/>
      <c r="C6" s="3"/>
      <c r="D6" s="3" t="s">
        <v>248</v>
      </c>
    </row>
    <row r="7" spans="2:4" x14ac:dyDescent="0.25">
      <c r="B7" s="2"/>
      <c r="C7" s="3"/>
      <c r="D7" s="3" t="s">
        <v>249</v>
      </c>
    </row>
    <row r="8" spans="2:4" x14ac:dyDescent="0.25">
      <c r="B8" s="2"/>
      <c r="C8" s="3"/>
      <c r="D8" s="3" t="s">
        <v>250</v>
      </c>
    </row>
    <row r="9" spans="2:4" x14ac:dyDescent="0.25">
      <c r="B9" s="2">
        <v>42471</v>
      </c>
      <c r="C9" s="3" t="s">
        <v>24</v>
      </c>
    </row>
    <row r="10" spans="2:4" x14ac:dyDescent="0.25">
      <c r="B10" s="2"/>
      <c r="C10" s="3"/>
      <c r="D10" s="3" t="s">
        <v>251</v>
      </c>
    </row>
    <row r="11" spans="2:4" x14ac:dyDescent="0.25">
      <c r="B11" s="2"/>
      <c r="C11" s="3"/>
      <c r="D11" s="3" t="s">
        <v>252</v>
      </c>
    </row>
    <row r="12" spans="2:4" x14ac:dyDescent="0.25">
      <c r="B12" s="2"/>
      <c r="C12" s="3"/>
      <c r="D12" s="3" t="s">
        <v>253</v>
      </c>
    </row>
    <row r="13" spans="2:4" x14ac:dyDescent="0.25">
      <c r="B13" s="2"/>
      <c r="C13" s="3"/>
      <c r="D13" s="3" t="s">
        <v>254</v>
      </c>
    </row>
    <row r="14" spans="2:4" x14ac:dyDescent="0.25">
      <c r="B14" s="2"/>
      <c r="C14" s="3"/>
      <c r="D14" s="3" t="s">
        <v>255</v>
      </c>
    </row>
    <row r="15" spans="2:4" x14ac:dyDescent="0.25">
      <c r="B15" s="2"/>
      <c r="C15" s="3"/>
      <c r="D15" s="3" t="s">
        <v>256</v>
      </c>
    </row>
    <row r="16" spans="2:4" x14ac:dyDescent="0.25">
      <c r="B16" s="2"/>
      <c r="C16" s="3"/>
      <c r="D16" s="3" t="s">
        <v>257</v>
      </c>
    </row>
    <row r="17" spans="2:4" x14ac:dyDescent="0.25">
      <c r="B17" s="2">
        <v>42473</v>
      </c>
      <c r="C17" s="3" t="s">
        <v>26</v>
      </c>
      <c r="D17" s="3"/>
    </row>
    <row r="18" spans="2:4" x14ac:dyDescent="0.25">
      <c r="B18" s="2"/>
      <c r="C18" s="3"/>
      <c r="D18" s="3" t="s">
        <v>258</v>
      </c>
    </row>
    <row r="19" spans="2:4" x14ac:dyDescent="0.25">
      <c r="B19" s="2"/>
      <c r="C19" s="3"/>
      <c r="D19" s="3" t="s">
        <v>259</v>
      </c>
    </row>
    <row r="20" spans="2:4" x14ac:dyDescent="0.25">
      <c r="B20" s="2"/>
      <c r="C20" s="3"/>
      <c r="D20" s="3" t="s">
        <v>260</v>
      </c>
    </row>
    <row r="21" spans="2:4" x14ac:dyDescent="0.25">
      <c r="B21" s="2"/>
      <c r="C21" s="3"/>
      <c r="D21" s="3" t="s">
        <v>261</v>
      </c>
    </row>
    <row r="22" spans="2:4" x14ac:dyDescent="0.25">
      <c r="B22" s="2"/>
      <c r="C22" s="3"/>
      <c r="D22" s="3" t="s">
        <v>262</v>
      </c>
    </row>
    <row r="23" spans="2:4" x14ac:dyDescent="0.25">
      <c r="B23" s="2"/>
      <c r="C23" s="3"/>
      <c r="D23" s="3" t="s">
        <v>263</v>
      </c>
    </row>
    <row r="24" spans="2:4" x14ac:dyDescent="0.25">
      <c r="B24" s="2"/>
      <c r="C24" s="3"/>
      <c r="D24" s="3" t="s">
        <v>264</v>
      </c>
    </row>
    <row r="25" spans="2:4" x14ac:dyDescent="0.25">
      <c r="B25" s="2"/>
      <c r="C25" s="3"/>
      <c r="D25" s="3" t="s">
        <v>265</v>
      </c>
    </row>
    <row r="26" spans="2:4" x14ac:dyDescent="0.25">
      <c r="B26" s="2"/>
      <c r="C26" s="3"/>
      <c r="D26" s="3" t="s">
        <v>266</v>
      </c>
    </row>
    <row r="27" spans="2:4" x14ac:dyDescent="0.25">
      <c r="B27" s="2">
        <v>42475</v>
      </c>
      <c r="C27" s="3" t="s">
        <v>28</v>
      </c>
    </row>
    <row r="28" spans="2:4" x14ac:dyDescent="0.25">
      <c r="B28" s="2"/>
      <c r="C28" s="3"/>
      <c r="D28" s="3" t="s">
        <v>267</v>
      </c>
    </row>
    <row r="29" spans="2:4" x14ac:dyDescent="0.25">
      <c r="B29" s="2">
        <v>42475</v>
      </c>
      <c r="C29" s="3" t="s">
        <v>30</v>
      </c>
    </row>
    <row r="30" spans="2:4" x14ac:dyDescent="0.25">
      <c r="B30" s="2">
        <v>42475</v>
      </c>
      <c r="C30" s="3" t="s">
        <v>32</v>
      </c>
    </row>
    <row r="31" spans="2:4" x14ac:dyDescent="0.25">
      <c r="B31" s="2"/>
      <c r="C31" s="3"/>
      <c r="D31" s="3" t="s">
        <v>32</v>
      </c>
    </row>
    <row r="32" spans="2:4" x14ac:dyDescent="0.25">
      <c r="B32" s="2">
        <v>42475</v>
      </c>
      <c r="C32" s="3" t="s">
        <v>34</v>
      </c>
    </row>
    <row r="33" spans="2:4" x14ac:dyDescent="0.25">
      <c r="B33" s="2"/>
      <c r="C33" s="3"/>
      <c r="D33" s="3" t="s">
        <v>34</v>
      </c>
    </row>
    <row r="34" spans="2:4" x14ac:dyDescent="0.25">
      <c r="B34" s="6">
        <v>42478</v>
      </c>
      <c r="C34" s="3" t="s">
        <v>104</v>
      </c>
    </row>
    <row r="35" spans="2:4" x14ac:dyDescent="0.25">
      <c r="B35" s="6">
        <v>42478</v>
      </c>
      <c r="C35" s="3" t="s">
        <v>42</v>
      </c>
    </row>
    <row r="36" spans="2:4" x14ac:dyDescent="0.25">
      <c r="B36" s="6">
        <v>42478</v>
      </c>
      <c r="C36" s="3" t="s">
        <v>46</v>
      </c>
    </row>
    <row r="37" spans="2:4" x14ac:dyDescent="0.25">
      <c r="B37" s="6">
        <v>42478</v>
      </c>
      <c r="C37" s="3" t="s">
        <v>49</v>
      </c>
    </row>
    <row r="38" spans="2:4" x14ac:dyDescent="0.25">
      <c r="B38" s="6">
        <v>42478</v>
      </c>
      <c r="C38" s="3" t="s">
        <v>51</v>
      </c>
    </row>
    <row r="39" spans="2:4" x14ac:dyDescent="0.25">
      <c r="B39" s="6">
        <v>42478</v>
      </c>
      <c r="C39" s="3" t="s">
        <v>53</v>
      </c>
    </row>
    <row r="40" spans="2:4" x14ac:dyDescent="0.25">
      <c r="B40" s="6">
        <v>42478</v>
      </c>
      <c r="C40" s="3" t="s">
        <v>56</v>
      </c>
    </row>
    <row r="41" spans="2:4" x14ac:dyDescent="0.25">
      <c r="B41" s="6">
        <v>42478</v>
      </c>
      <c r="C41" s="3" t="s">
        <v>58</v>
      </c>
    </row>
    <row r="42" spans="2:4" x14ac:dyDescent="0.25">
      <c r="B42" s="2">
        <v>42479</v>
      </c>
      <c r="C42" s="10" t="s">
        <v>106</v>
      </c>
    </row>
    <row r="43" spans="2:4" x14ac:dyDescent="0.25">
      <c r="B43" s="6">
        <v>42479</v>
      </c>
      <c r="D43" s="3" t="s">
        <v>268</v>
      </c>
    </row>
    <row r="44" spans="2:4" x14ac:dyDescent="0.25">
      <c r="B44" s="6">
        <v>42479</v>
      </c>
      <c r="C44" s="3" t="s">
        <v>60</v>
      </c>
    </row>
    <row r="45" spans="2:4" x14ac:dyDescent="0.25">
      <c r="B45" s="6">
        <v>42479</v>
      </c>
      <c r="C45" s="3" t="s">
        <v>62</v>
      </c>
    </row>
    <row r="46" spans="2:4" x14ac:dyDescent="0.25">
      <c r="B46" s="6">
        <v>42479</v>
      </c>
      <c r="C46" s="3" t="s">
        <v>64</v>
      </c>
    </row>
    <row r="47" spans="2:4" x14ac:dyDescent="0.25">
      <c r="B47" s="6">
        <v>42479</v>
      </c>
      <c r="C47" s="3" t="s">
        <v>66</v>
      </c>
    </row>
    <row r="48" spans="2:4" x14ac:dyDescent="0.25">
      <c r="B48" s="6"/>
      <c r="D48" s="3" t="s">
        <v>269</v>
      </c>
    </row>
    <row r="49" spans="2:4" x14ac:dyDescent="0.25">
      <c r="B49" s="6">
        <v>42479</v>
      </c>
      <c r="C49" s="3" t="s">
        <v>68</v>
      </c>
    </row>
    <row r="50" spans="2:4" x14ac:dyDescent="0.25">
      <c r="B50" s="6">
        <v>42480</v>
      </c>
      <c r="C50" s="3" t="s">
        <v>70</v>
      </c>
    </row>
    <row r="51" spans="2:4" x14ac:dyDescent="0.25">
      <c r="B51" s="6">
        <v>42480</v>
      </c>
      <c r="C51" s="3" t="s">
        <v>72</v>
      </c>
    </row>
    <row r="52" spans="2:4" x14ac:dyDescent="0.25">
      <c r="B52" s="6">
        <v>42480</v>
      </c>
      <c r="C52" s="3" t="s">
        <v>74</v>
      </c>
    </row>
    <row r="53" spans="2:4" x14ac:dyDescent="0.25">
      <c r="B53" s="2">
        <v>42480</v>
      </c>
      <c r="C53" s="10" t="s">
        <v>108</v>
      </c>
    </row>
    <row r="54" spans="2:4" x14ac:dyDescent="0.25">
      <c r="B54" s="6">
        <v>42480</v>
      </c>
      <c r="C54" s="3" t="s">
        <v>76</v>
      </c>
    </row>
    <row r="55" spans="2:4" x14ac:dyDescent="0.25">
      <c r="B55" s="6">
        <v>42480</v>
      </c>
      <c r="C55" s="3" t="s">
        <v>78</v>
      </c>
      <c r="D55" s="3"/>
    </row>
    <row r="56" spans="2:4" x14ac:dyDescent="0.25">
      <c r="B56" s="6"/>
      <c r="C56" s="3"/>
      <c r="D56" s="3" t="s">
        <v>270</v>
      </c>
    </row>
    <row r="57" spans="2:4" x14ac:dyDescent="0.25">
      <c r="B57" s="6"/>
      <c r="C57" s="3"/>
      <c r="D57" s="3" t="s">
        <v>271</v>
      </c>
    </row>
    <row r="58" spans="2:4" x14ac:dyDescent="0.25">
      <c r="B58" s="6">
        <v>42480</v>
      </c>
      <c r="C58" s="3" t="s">
        <v>78</v>
      </c>
    </row>
    <row r="59" spans="2:4" x14ac:dyDescent="0.25">
      <c r="B59" s="2">
        <v>42481</v>
      </c>
      <c r="C59" s="10" t="s">
        <v>110</v>
      </c>
    </row>
    <row r="60" spans="2:4" x14ac:dyDescent="0.25">
      <c r="B60" s="6">
        <v>42481</v>
      </c>
      <c r="C60" s="3" t="s">
        <v>80</v>
      </c>
    </row>
    <row r="61" spans="2:4" x14ac:dyDescent="0.25">
      <c r="B61" s="2">
        <v>42481</v>
      </c>
      <c r="C61" s="10" t="s">
        <v>112</v>
      </c>
    </row>
    <row r="62" spans="2:4" x14ac:dyDescent="0.25">
      <c r="B62" s="2">
        <v>42481</v>
      </c>
      <c r="C62" s="10" t="s">
        <v>114</v>
      </c>
    </row>
    <row r="63" spans="2:4" x14ac:dyDescent="0.25">
      <c r="B63" s="6">
        <v>42481</v>
      </c>
      <c r="C63" s="3" t="s">
        <v>82</v>
      </c>
    </row>
    <row r="64" spans="2:4" x14ac:dyDescent="0.25">
      <c r="B64" s="6">
        <v>42481</v>
      </c>
      <c r="C64" s="3" t="s">
        <v>84</v>
      </c>
    </row>
    <row r="65" spans="2:3" x14ac:dyDescent="0.25">
      <c r="B65" s="6">
        <v>42481</v>
      </c>
      <c r="C65" s="3" t="s">
        <v>86</v>
      </c>
    </row>
    <row r="66" spans="2:3" x14ac:dyDescent="0.25">
      <c r="B66" s="6">
        <v>42482</v>
      </c>
      <c r="C66" s="3" t="s">
        <v>88</v>
      </c>
    </row>
    <row r="67" spans="2:3" x14ac:dyDescent="0.25">
      <c r="B67" s="6">
        <v>42482</v>
      </c>
      <c r="C67" s="3" t="s">
        <v>90</v>
      </c>
    </row>
    <row r="68" spans="2:3" x14ac:dyDescent="0.25">
      <c r="B68" s="2">
        <v>42482</v>
      </c>
      <c r="C68" s="10" t="s">
        <v>116</v>
      </c>
    </row>
    <row r="69" spans="2:3" x14ac:dyDescent="0.25">
      <c r="B69" s="6">
        <v>42479</v>
      </c>
      <c r="C69" s="3" t="s">
        <v>41</v>
      </c>
    </row>
    <row r="70" spans="2:3" x14ac:dyDescent="0.25">
      <c r="B70" s="6">
        <v>42482</v>
      </c>
      <c r="C70" s="3" t="s">
        <v>92</v>
      </c>
    </row>
    <row r="71" spans="2:3" x14ac:dyDescent="0.25">
      <c r="B71" s="6">
        <v>42482</v>
      </c>
      <c r="C71" s="3" t="s">
        <v>94</v>
      </c>
    </row>
    <row r="72" spans="2:3" x14ac:dyDescent="0.25">
      <c r="B72" s="6">
        <v>42482</v>
      </c>
      <c r="C72" s="3" t="s">
        <v>96</v>
      </c>
    </row>
    <row r="73" spans="2:3" x14ac:dyDescent="0.25">
      <c r="B73" s="6">
        <v>42482</v>
      </c>
      <c r="C73" s="3" t="s">
        <v>98</v>
      </c>
    </row>
    <row r="74" spans="2:3" x14ac:dyDescent="0.25">
      <c r="B74" s="6">
        <v>42482</v>
      </c>
      <c r="C74" s="3" t="s">
        <v>100</v>
      </c>
    </row>
    <row r="75" spans="2:3" x14ac:dyDescent="0.25">
      <c r="B75" s="2">
        <v>42485</v>
      </c>
      <c r="C75" s="1" t="s">
        <v>146</v>
      </c>
    </row>
    <row r="76" spans="2:3" x14ac:dyDescent="0.25">
      <c r="B76" s="2">
        <v>42485</v>
      </c>
      <c r="C76" s="1" t="s">
        <v>133</v>
      </c>
    </row>
    <row r="77" spans="2:3" x14ac:dyDescent="0.25">
      <c r="B77" s="2">
        <v>42485</v>
      </c>
      <c r="C77" s="1" t="s">
        <v>148</v>
      </c>
    </row>
    <row r="78" spans="2:3" x14ac:dyDescent="0.25">
      <c r="B78" s="2">
        <v>42485</v>
      </c>
      <c r="C78" s="1" t="s">
        <v>150</v>
      </c>
    </row>
    <row r="79" spans="2:3" x14ac:dyDescent="0.25">
      <c r="B79" s="2">
        <v>42485</v>
      </c>
      <c r="C79" s="1" t="s">
        <v>152</v>
      </c>
    </row>
    <row r="80" spans="2:3" x14ac:dyDescent="0.25">
      <c r="B80" s="2">
        <v>42119</v>
      </c>
      <c r="C80" s="1" t="s">
        <v>124</v>
      </c>
    </row>
    <row r="81" spans="2:4" x14ac:dyDescent="0.25">
      <c r="B81" s="2">
        <v>42119</v>
      </c>
      <c r="C81" s="1" t="s">
        <v>121</v>
      </c>
    </row>
    <row r="82" spans="2:4" x14ac:dyDescent="0.25">
      <c r="B82" s="2">
        <v>42485</v>
      </c>
      <c r="C82" s="1" t="s">
        <v>154</v>
      </c>
    </row>
    <row r="83" spans="2:4" x14ac:dyDescent="0.25">
      <c r="B83" s="2">
        <v>42486</v>
      </c>
      <c r="C83" s="1" t="s">
        <v>135</v>
      </c>
    </row>
    <row r="84" spans="2:4" x14ac:dyDescent="0.25">
      <c r="B84" s="2">
        <v>42488</v>
      </c>
      <c r="C84" s="1" t="s">
        <v>156</v>
      </c>
    </row>
    <row r="85" spans="2:4" x14ac:dyDescent="0.25">
      <c r="B85" s="2">
        <v>42487</v>
      </c>
      <c r="C85" s="1" t="s">
        <v>158</v>
      </c>
    </row>
    <row r="86" spans="2:4" x14ac:dyDescent="0.25">
      <c r="B86" s="2">
        <v>42487</v>
      </c>
      <c r="C86" s="1" t="s">
        <v>160</v>
      </c>
    </row>
    <row r="87" spans="2:4" x14ac:dyDescent="0.25">
      <c r="B87" s="2">
        <v>42487</v>
      </c>
      <c r="C87" s="1" t="s">
        <v>162</v>
      </c>
    </row>
    <row r="88" spans="2:4" x14ac:dyDescent="0.25">
      <c r="B88" s="2">
        <v>42121</v>
      </c>
      <c r="C88" s="1" t="s">
        <v>127</v>
      </c>
    </row>
    <row r="89" spans="2:4" x14ac:dyDescent="0.25">
      <c r="B89" s="18">
        <v>42488</v>
      </c>
      <c r="C89" s="33" t="s">
        <v>192</v>
      </c>
    </row>
    <row r="90" spans="2:4" x14ac:dyDescent="0.25">
      <c r="B90" s="2">
        <v>42488</v>
      </c>
      <c r="C90" s="1" t="s">
        <v>137</v>
      </c>
    </row>
    <row r="91" spans="2:4" x14ac:dyDescent="0.25">
      <c r="B91" s="2">
        <v>42488</v>
      </c>
      <c r="C91" s="1" t="s">
        <v>164</v>
      </c>
    </row>
    <row r="92" spans="2:4" x14ac:dyDescent="0.25">
      <c r="B92" s="2">
        <v>42488</v>
      </c>
      <c r="C92" s="1" t="s">
        <v>166</v>
      </c>
    </row>
    <row r="93" spans="2:4" x14ac:dyDescent="0.25">
      <c r="B93" s="2"/>
      <c r="D93" s="1" t="s">
        <v>272</v>
      </c>
    </row>
    <row r="94" spans="2:4" x14ac:dyDescent="0.25">
      <c r="B94" s="2">
        <v>42488</v>
      </c>
      <c r="C94" s="1" t="s">
        <v>168</v>
      </c>
    </row>
    <row r="95" spans="2:4" x14ac:dyDescent="0.25">
      <c r="B95" s="2">
        <v>42489</v>
      </c>
      <c r="C95" s="1" t="s">
        <v>139</v>
      </c>
    </row>
    <row r="96" spans="2:4" x14ac:dyDescent="0.25">
      <c r="B96" s="2">
        <v>42488</v>
      </c>
      <c r="C96" s="1" t="s">
        <v>170</v>
      </c>
    </row>
    <row r="97" spans="2:4" x14ac:dyDescent="0.25">
      <c r="B97" s="2">
        <v>42489</v>
      </c>
      <c r="C97" s="1" t="s">
        <v>141</v>
      </c>
    </row>
    <row r="98" spans="2:4" x14ac:dyDescent="0.25">
      <c r="B98" s="2">
        <v>42488</v>
      </c>
      <c r="C98" s="1" t="s">
        <v>172</v>
      </c>
    </row>
    <row r="99" spans="2:4" x14ac:dyDescent="0.25">
      <c r="B99" s="2">
        <v>42488</v>
      </c>
      <c r="C99" s="1" t="s">
        <v>175</v>
      </c>
    </row>
    <row r="100" spans="2:4" x14ac:dyDescent="0.25">
      <c r="B100" s="2">
        <v>42489</v>
      </c>
      <c r="C100" s="1" t="s">
        <v>176</v>
      </c>
    </row>
    <row r="101" spans="2:4" x14ac:dyDescent="0.25">
      <c r="B101" s="2">
        <v>42489</v>
      </c>
      <c r="C101" s="1" t="s">
        <v>178</v>
      </c>
    </row>
    <row r="102" spans="2:4" x14ac:dyDescent="0.25">
      <c r="B102" s="2"/>
      <c r="D102" s="1" t="s">
        <v>273</v>
      </c>
    </row>
    <row r="103" spans="2:4" x14ac:dyDescent="0.25">
      <c r="B103" s="18">
        <v>42489</v>
      </c>
      <c r="C103" s="33" t="s">
        <v>196</v>
      </c>
    </row>
    <row r="104" spans="2:4" x14ac:dyDescent="0.25">
      <c r="B104" s="2">
        <v>42489</v>
      </c>
      <c r="C104" s="1" t="s">
        <v>180</v>
      </c>
    </row>
    <row r="105" spans="2:4" x14ac:dyDescent="0.25">
      <c r="B105" s="19">
        <v>42489</v>
      </c>
      <c r="C105" s="20" t="s">
        <v>182</v>
      </c>
    </row>
    <row r="106" spans="2:4" x14ac:dyDescent="0.25">
      <c r="B106" s="2">
        <v>42489</v>
      </c>
      <c r="C106" s="1" t="s">
        <v>143</v>
      </c>
    </row>
    <row r="107" spans="2:4" x14ac:dyDescent="0.25">
      <c r="B107" s="19">
        <v>42489</v>
      </c>
      <c r="C107" s="20" t="s">
        <v>184</v>
      </c>
    </row>
    <row r="108" spans="2:4" x14ac:dyDescent="0.25">
      <c r="B108" s="19">
        <v>42489</v>
      </c>
      <c r="D108" s="20" t="s">
        <v>274</v>
      </c>
    </row>
    <row r="109" spans="2:4" x14ac:dyDescent="0.25">
      <c r="B109" s="19"/>
      <c r="D109" s="20" t="s">
        <v>275</v>
      </c>
    </row>
    <row r="110" spans="2:4" x14ac:dyDescent="0.25">
      <c r="B110" s="19"/>
      <c r="D110" s="20" t="s">
        <v>276</v>
      </c>
    </row>
    <row r="111" spans="2:4" x14ac:dyDescent="0.25">
      <c r="B111" s="19"/>
      <c r="D111" s="20" t="s">
        <v>277</v>
      </c>
    </row>
    <row r="112" spans="2:4" x14ac:dyDescent="0.25">
      <c r="B112" s="2">
        <v>42122</v>
      </c>
      <c r="C112" s="1" t="s">
        <v>131</v>
      </c>
    </row>
  </sheetData>
  <sortState ref="B3:C111">
    <sortCondition ref="C3:C11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8:T39"/>
  <sheetViews>
    <sheetView workbookViewId="0">
      <selection activeCell="A23" sqref="A23"/>
    </sheetView>
  </sheetViews>
  <sheetFormatPr baseColWidth="10" defaultRowHeight="15" x14ac:dyDescent="0.25"/>
  <cols>
    <col min="2" max="2" width="10.7109375" bestFit="1" customWidth="1"/>
    <col min="3" max="3" width="13.42578125" bestFit="1" customWidth="1"/>
    <col min="5" max="5" width="21.5703125" bestFit="1" customWidth="1"/>
    <col min="6" max="6" width="22.28515625" bestFit="1" customWidth="1"/>
    <col min="9" max="9" width="12.5703125" bestFit="1" customWidth="1"/>
    <col min="13" max="13" width="9" bestFit="1" customWidth="1"/>
    <col min="14" max="14" width="11.28515625" bestFit="1" customWidth="1"/>
    <col min="15" max="15" width="6.28515625" bestFit="1" customWidth="1"/>
    <col min="16" max="16" width="8.28515625" bestFit="1" customWidth="1"/>
    <col min="17" max="17" width="17.28515625" bestFit="1" customWidth="1"/>
    <col min="18" max="18" width="8.7109375" bestFit="1" customWidth="1"/>
    <col min="19" max="19" width="6.5703125" bestFit="1" customWidth="1"/>
    <col min="20" max="20" width="11.7109375" bestFit="1" customWidth="1"/>
  </cols>
  <sheetData>
    <row r="8" spans="2:20" x14ac:dyDescent="0.25">
      <c r="G8" s="114" t="s">
        <v>0</v>
      </c>
      <c r="H8" s="114"/>
    </row>
    <row r="9" spans="2:20" x14ac:dyDescent="0.25">
      <c r="B9" s="12" t="s">
        <v>1</v>
      </c>
      <c r="C9" s="12" t="s">
        <v>2</v>
      </c>
      <c r="D9" s="12" t="s">
        <v>3</v>
      </c>
      <c r="E9" s="12" t="s">
        <v>16</v>
      </c>
      <c r="F9" s="12" t="s">
        <v>5</v>
      </c>
      <c r="G9" s="12" t="s">
        <v>6</v>
      </c>
      <c r="H9" s="12" t="s">
        <v>7</v>
      </c>
      <c r="I9" s="12" t="s">
        <v>8</v>
      </c>
      <c r="M9" s="1" t="s">
        <v>1</v>
      </c>
      <c r="N9" s="1" t="s">
        <v>2</v>
      </c>
      <c r="O9" s="1" t="s">
        <v>205</v>
      </c>
      <c r="P9" s="1" t="s">
        <v>206</v>
      </c>
      <c r="Q9" s="1" t="s">
        <v>5</v>
      </c>
      <c r="R9" s="1" t="s">
        <v>6</v>
      </c>
      <c r="S9" s="1" t="s">
        <v>7</v>
      </c>
      <c r="T9" s="1" t="s">
        <v>8</v>
      </c>
    </row>
    <row r="10" spans="2:20" x14ac:dyDescent="0.25">
      <c r="B10" s="2">
        <v>42476</v>
      </c>
      <c r="C10" s="3" t="s">
        <v>17</v>
      </c>
      <c r="D10" s="1"/>
      <c r="E10" s="1" t="s">
        <v>18</v>
      </c>
      <c r="F10" s="1" t="s">
        <v>103</v>
      </c>
      <c r="G10" s="5">
        <v>110100</v>
      </c>
      <c r="H10" s="5">
        <v>3355</v>
      </c>
      <c r="I10" s="5">
        <f>G10*H10</f>
        <v>369385500</v>
      </c>
      <c r="L10">
        <v>2</v>
      </c>
      <c r="M10" s="2">
        <v>42476</v>
      </c>
      <c r="N10" s="3" t="s">
        <v>17</v>
      </c>
      <c r="O10" s="1"/>
      <c r="P10" s="1" t="s">
        <v>18</v>
      </c>
      <c r="Q10" s="43" t="s">
        <v>103</v>
      </c>
      <c r="R10" s="5">
        <v>110100</v>
      </c>
      <c r="S10" s="5">
        <v>3355</v>
      </c>
      <c r="T10" s="5">
        <f t="shared" ref="T10:T26" si="0">R10*S10</f>
        <v>369385500</v>
      </c>
    </row>
    <row r="11" spans="2:20" x14ac:dyDescent="0.25">
      <c r="B11" s="2">
        <v>42483</v>
      </c>
      <c r="C11" s="1" t="s">
        <v>36</v>
      </c>
      <c r="D11" s="1"/>
      <c r="E11" s="1" t="s">
        <v>18</v>
      </c>
      <c r="F11" s="1" t="s">
        <v>39</v>
      </c>
      <c r="G11" s="5">
        <v>90200</v>
      </c>
      <c r="H11" s="5">
        <v>3180</v>
      </c>
      <c r="I11" s="5">
        <f t="shared" ref="I11:I39" si="1">G11*H11</f>
        <v>286836000</v>
      </c>
      <c r="L11">
        <v>2</v>
      </c>
      <c r="M11" s="2">
        <v>42483</v>
      </c>
      <c r="N11" s="1" t="s">
        <v>36</v>
      </c>
      <c r="O11" s="1"/>
      <c r="P11" s="1" t="s">
        <v>18</v>
      </c>
      <c r="Q11" s="43" t="s">
        <v>39</v>
      </c>
      <c r="R11" s="5">
        <v>90200</v>
      </c>
      <c r="S11" s="5">
        <v>3180</v>
      </c>
      <c r="T11" s="5">
        <f t="shared" si="0"/>
        <v>286836000</v>
      </c>
    </row>
    <row r="12" spans="2:20" x14ac:dyDescent="0.25">
      <c r="B12" s="2">
        <v>42483</v>
      </c>
      <c r="C12" s="1" t="s">
        <v>36</v>
      </c>
      <c r="D12" s="1"/>
      <c r="E12" s="1" t="s">
        <v>18</v>
      </c>
      <c r="F12" s="1" t="s">
        <v>38</v>
      </c>
      <c r="G12" s="5">
        <v>127100</v>
      </c>
      <c r="H12" s="5">
        <v>3685</v>
      </c>
      <c r="I12" s="5">
        <f t="shared" si="1"/>
        <v>468363500</v>
      </c>
      <c r="L12">
        <v>2</v>
      </c>
      <c r="M12" s="2">
        <v>42483</v>
      </c>
      <c r="N12" s="1" t="s">
        <v>36</v>
      </c>
      <c r="O12" s="1"/>
      <c r="P12" s="1" t="s">
        <v>18</v>
      </c>
      <c r="Q12" s="43" t="s">
        <v>38</v>
      </c>
      <c r="R12" s="5">
        <v>127100</v>
      </c>
      <c r="S12" s="5">
        <v>3685</v>
      </c>
      <c r="T12" s="5">
        <f t="shared" si="0"/>
        <v>468363500</v>
      </c>
    </row>
    <row r="13" spans="2:20" x14ac:dyDescent="0.25">
      <c r="B13" s="2">
        <v>42483</v>
      </c>
      <c r="C13" s="1" t="s">
        <v>36</v>
      </c>
      <c r="D13" s="1"/>
      <c r="E13" s="1" t="s">
        <v>18</v>
      </c>
      <c r="F13" s="1" t="s">
        <v>37</v>
      </c>
      <c r="G13" s="5">
        <v>15300</v>
      </c>
      <c r="H13" s="5">
        <v>4515</v>
      </c>
      <c r="I13" s="5">
        <f t="shared" si="1"/>
        <v>69079500</v>
      </c>
      <c r="L13">
        <v>2</v>
      </c>
      <c r="M13" s="2">
        <v>42483</v>
      </c>
      <c r="N13" s="1" t="s">
        <v>36</v>
      </c>
      <c r="O13" s="1"/>
      <c r="P13" s="1" t="s">
        <v>18</v>
      </c>
      <c r="Q13" s="43" t="s">
        <v>37</v>
      </c>
      <c r="R13" s="5">
        <v>15300</v>
      </c>
      <c r="S13" s="5">
        <v>4515</v>
      </c>
      <c r="T13" s="5">
        <f t="shared" si="0"/>
        <v>69079500</v>
      </c>
    </row>
    <row r="14" spans="2:20" x14ac:dyDescent="0.25">
      <c r="B14" s="2">
        <v>42483</v>
      </c>
      <c r="C14" s="1" t="s">
        <v>36</v>
      </c>
      <c r="D14" s="1"/>
      <c r="E14" s="1" t="s">
        <v>18</v>
      </c>
      <c r="F14" s="1" t="s">
        <v>103</v>
      </c>
      <c r="G14" s="5">
        <v>134500</v>
      </c>
      <c r="H14" s="5">
        <v>3540</v>
      </c>
      <c r="I14" s="5">
        <f t="shared" si="1"/>
        <v>476130000</v>
      </c>
      <c r="L14">
        <v>2</v>
      </c>
      <c r="M14" s="2">
        <v>42483</v>
      </c>
      <c r="N14" s="1" t="s">
        <v>36</v>
      </c>
      <c r="O14" s="1"/>
      <c r="P14" s="1" t="s">
        <v>18</v>
      </c>
      <c r="Q14" s="43" t="s">
        <v>103</v>
      </c>
      <c r="R14" s="5">
        <v>134500</v>
      </c>
      <c r="S14" s="5">
        <v>3540</v>
      </c>
      <c r="T14" s="5">
        <f t="shared" si="0"/>
        <v>476130000</v>
      </c>
    </row>
    <row r="15" spans="2:20" x14ac:dyDescent="0.25">
      <c r="B15" s="2">
        <v>42483</v>
      </c>
      <c r="C15" s="1" t="s">
        <v>36</v>
      </c>
      <c r="D15" s="1"/>
      <c r="E15" s="1" t="s">
        <v>18</v>
      </c>
      <c r="F15" s="1" t="s">
        <v>40</v>
      </c>
      <c r="G15" s="5">
        <v>4300</v>
      </c>
      <c r="H15" s="5">
        <v>3850</v>
      </c>
      <c r="I15" s="5">
        <f t="shared" si="1"/>
        <v>16555000</v>
      </c>
      <c r="L15">
        <v>2</v>
      </c>
      <c r="M15" s="2">
        <v>42483</v>
      </c>
      <c r="N15" s="1" t="s">
        <v>36</v>
      </c>
      <c r="O15" s="1"/>
      <c r="P15" s="1" t="s">
        <v>18</v>
      </c>
      <c r="Q15" s="43" t="s">
        <v>40</v>
      </c>
      <c r="R15" s="5">
        <v>4300</v>
      </c>
      <c r="S15" s="5">
        <v>3850</v>
      </c>
      <c r="T15" s="5">
        <f t="shared" si="0"/>
        <v>16555000</v>
      </c>
    </row>
    <row r="16" spans="2:20" x14ac:dyDescent="0.25">
      <c r="B16" s="2">
        <v>42483</v>
      </c>
      <c r="C16" s="1" t="s">
        <v>102</v>
      </c>
      <c r="D16" s="1"/>
      <c r="E16" s="1" t="s">
        <v>18</v>
      </c>
      <c r="F16" s="1" t="s">
        <v>103</v>
      </c>
      <c r="G16" s="5">
        <v>138200</v>
      </c>
      <c r="H16" s="5">
        <v>3355</v>
      </c>
      <c r="I16" s="5">
        <f t="shared" si="1"/>
        <v>463661000</v>
      </c>
      <c r="L16">
        <v>2</v>
      </c>
      <c r="M16" s="2">
        <v>42483</v>
      </c>
      <c r="N16" s="1" t="s">
        <v>102</v>
      </c>
      <c r="O16" s="1"/>
      <c r="P16" s="1" t="s">
        <v>18</v>
      </c>
      <c r="Q16" s="43" t="s">
        <v>103</v>
      </c>
      <c r="R16" s="5">
        <v>138200</v>
      </c>
      <c r="S16" s="5">
        <v>3355</v>
      </c>
      <c r="T16" s="5">
        <f t="shared" si="0"/>
        <v>463661000</v>
      </c>
    </row>
    <row r="17" spans="2:20" x14ac:dyDescent="0.25">
      <c r="B17" s="2">
        <v>42485</v>
      </c>
      <c r="C17" s="1" t="s">
        <v>118</v>
      </c>
      <c r="D17" s="1"/>
      <c r="E17" s="1" t="s">
        <v>119</v>
      </c>
      <c r="F17" s="1" t="s">
        <v>120</v>
      </c>
      <c r="G17" s="5">
        <v>30000</v>
      </c>
      <c r="H17" s="5">
        <v>3796.46</v>
      </c>
      <c r="I17" s="5">
        <f t="shared" si="1"/>
        <v>113893800</v>
      </c>
      <c r="L17">
        <v>2</v>
      </c>
      <c r="M17" s="2">
        <v>42124</v>
      </c>
      <c r="N17" s="1" t="s">
        <v>129</v>
      </c>
      <c r="O17" s="1"/>
      <c r="P17" s="1" t="s">
        <v>130</v>
      </c>
      <c r="Q17" s="43" t="s">
        <v>103</v>
      </c>
      <c r="R17" s="5">
        <v>147400</v>
      </c>
      <c r="S17" s="5">
        <v>3355</v>
      </c>
      <c r="T17" s="5">
        <f t="shared" si="0"/>
        <v>494527000</v>
      </c>
    </row>
    <row r="18" spans="2:20" x14ac:dyDescent="0.25">
      <c r="B18" s="2">
        <v>42487</v>
      </c>
      <c r="C18" s="1" t="s">
        <v>126</v>
      </c>
      <c r="D18" s="1"/>
      <c r="E18" s="1" t="s">
        <v>119</v>
      </c>
      <c r="F18" s="1" t="s">
        <v>120</v>
      </c>
      <c r="G18" s="5">
        <v>15809</v>
      </c>
      <c r="H18" s="5">
        <v>3530.97</v>
      </c>
      <c r="I18" s="5">
        <f t="shared" si="1"/>
        <v>55821104.729999997</v>
      </c>
      <c r="L18">
        <v>2</v>
      </c>
      <c r="M18" s="2">
        <v>42490</v>
      </c>
      <c r="N18" s="1" t="s">
        <v>145</v>
      </c>
      <c r="O18" s="1"/>
      <c r="P18" s="1" t="s">
        <v>18</v>
      </c>
      <c r="Q18" s="43" t="s">
        <v>39</v>
      </c>
      <c r="R18" s="5">
        <v>109000</v>
      </c>
      <c r="S18" s="5">
        <v>3180</v>
      </c>
      <c r="T18" s="5">
        <f t="shared" si="0"/>
        <v>346620000</v>
      </c>
    </row>
    <row r="19" spans="2:20" x14ac:dyDescent="0.25">
      <c r="B19" s="2">
        <v>42124</v>
      </c>
      <c r="C19" s="1" t="s">
        <v>129</v>
      </c>
      <c r="D19" s="1"/>
      <c r="E19" s="1" t="s">
        <v>130</v>
      </c>
      <c r="F19" s="1" t="s">
        <v>103</v>
      </c>
      <c r="G19" s="5">
        <v>147400</v>
      </c>
      <c r="H19" s="5">
        <v>3355</v>
      </c>
      <c r="I19" s="5">
        <f t="shared" si="1"/>
        <v>494527000</v>
      </c>
      <c r="L19">
        <v>2</v>
      </c>
      <c r="M19" s="2">
        <v>42490</v>
      </c>
      <c r="N19" s="1" t="s">
        <v>145</v>
      </c>
      <c r="O19" s="1"/>
      <c r="P19" s="1" t="s">
        <v>18</v>
      </c>
      <c r="Q19" s="43" t="s">
        <v>38</v>
      </c>
      <c r="R19" s="5">
        <v>112400</v>
      </c>
      <c r="S19" s="5">
        <v>3685</v>
      </c>
      <c r="T19" s="5">
        <f t="shared" si="0"/>
        <v>414194000</v>
      </c>
    </row>
    <row r="20" spans="2:20" x14ac:dyDescent="0.25">
      <c r="B20" s="2">
        <v>42490</v>
      </c>
      <c r="C20" s="1" t="s">
        <v>145</v>
      </c>
      <c r="D20" s="1"/>
      <c r="E20" s="1" t="s">
        <v>18</v>
      </c>
      <c r="F20" s="1" t="s">
        <v>39</v>
      </c>
      <c r="G20" s="5">
        <v>109000</v>
      </c>
      <c r="H20" s="5">
        <v>3180</v>
      </c>
      <c r="I20" s="5">
        <f t="shared" si="1"/>
        <v>346620000</v>
      </c>
      <c r="L20">
        <v>2</v>
      </c>
      <c r="M20" s="2">
        <v>42490</v>
      </c>
      <c r="N20" s="1" t="s">
        <v>145</v>
      </c>
      <c r="O20" s="1"/>
      <c r="P20" s="1" t="s">
        <v>18</v>
      </c>
      <c r="Q20" s="43" t="s">
        <v>37</v>
      </c>
      <c r="R20" s="5">
        <v>9000</v>
      </c>
      <c r="S20" s="5">
        <v>4515</v>
      </c>
      <c r="T20" s="5">
        <f t="shared" si="0"/>
        <v>40635000</v>
      </c>
    </row>
    <row r="21" spans="2:20" x14ac:dyDescent="0.25">
      <c r="B21" s="2">
        <v>42490</v>
      </c>
      <c r="C21" s="1" t="s">
        <v>145</v>
      </c>
      <c r="D21" s="1"/>
      <c r="E21" s="1" t="s">
        <v>18</v>
      </c>
      <c r="F21" s="1" t="s">
        <v>38</v>
      </c>
      <c r="G21" s="5">
        <v>112400</v>
      </c>
      <c r="H21" s="5">
        <v>3685</v>
      </c>
      <c r="I21" s="5">
        <f t="shared" si="1"/>
        <v>414194000</v>
      </c>
      <c r="L21">
        <v>2</v>
      </c>
      <c r="M21" s="2">
        <v>42490</v>
      </c>
      <c r="N21" s="1" t="s">
        <v>145</v>
      </c>
      <c r="O21" s="1"/>
      <c r="P21" s="1" t="s">
        <v>18</v>
      </c>
      <c r="Q21" s="43" t="s">
        <v>103</v>
      </c>
      <c r="R21" s="5">
        <v>87700</v>
      </c>
      <c r="S21" s="5">
        <v>3540</v>
      </c>
      <c r="T21" s="5">
        <f t="shared" si="0"/>
        <v>310458000</v>
      </c>
    </row>
    <row r="22" spans="2:20" x14ac:dyDescent="0.25">
      <c r="B22" s="2">
        <v>42490</v>
      </c>
      <c r="C22" s="1" t="s">
        <v>145</v>
      </c>
      <c r="D22" s="1"/>
      <c r="E22" s="1" t="s">
        <v>18</v>
      </c>
      <c r="F22" s="1" t="s">
        <v>37</v>
      </c>
      <c r="G22" s="5">
        <v>9000</v>
      </c>
      <c r="H22" s="5">
        <v>4515</v>
      </c>
      <c r="I22" s="5">
        <f t="shared" si="1"/>
        <v>40635000</v>
      </c>
      <c r="L22">
        <v>2</v>
      </c>
      <c r="M22" s="2">
        <v>42490</v>
      </c>
      <c r="N22" s="1" t="s">
        <v>145</v>
      </c>
      <c r="O22" s="1"/>
      <c r="P22" s="1" t="s">
        <v>18</v>
      </c>
      <c r="Q22" s="43" t="s">
        <v>40</v>
      </c>
      <c r="R22" s="5">
        <v>5000</v>
      </c>
      <c r="S22" s="5">
        <v>3850</v>
      </c>
      <c r="T22" s="5">
        <f t="shared" si="0"/>
        <v>19250000</v>
      </c>
    </row>
    <row r="23" spans="2:20" x14ac:dyDescent="0.25">
      <c r="B23" s="2">
        <v>42490</v>
      </c>
      <c r="C23" s="1" t="s">
        <v>145</v>
      </c>
      <c r="D23" s="1"/>
      <c r="E23" s="1" t="s">
        <v>18</v>
      </c>
      <c r="F23" s="1" t="s">
        <v>103</v>
      </c>
      <c r="G23" s="5">
        <v>87700</v>
      </c>
      <c r="H23" s="5">
        <v>3540</v>
      </c>
      <c r="I23" s="5">
        <f t="shared" si="1"/>
        <v>310458000</v>
      </c>
      <c r="L23">
        <v>3</v>
      </c>
      <c r="M23" s="2">
        <v>42485</v>
      </c>
      <c r="N23" s="1" t="s">
        <v>118</v>
      </c>
      <c r="O23" s="1"/>
      <c r="P23" s="1" t="s">
        <v>119</v>
      </c>
      <c r="Q23" s="43" t="s">
        <v>120</v>
      </c>
      <c r="R23" s="5">
        <v>30000</v>
      </c>
      <c r="S23" s="5">
        <v>3796.46</v>
      </c>
      <c r="T23" s="5">
        <f t="shared" si="0"/>
        <v>113893800</v>
      </c>
    </row>
    <row r="24" spans="2:20" x14ac:dyDescent="0.25">
      <c r="B24" s="2">
        <v>42490</v>
      </c>
      <c r="C24" s="1" t="s">
        <v>145</v>
      </c>
      <c r="D24" s="1"/>
      <c r="E24" s="1" t="s">
        <v>18</v>
      </c>
      <c r="F24" s="1" t="s">
        <v>40</v>
      </c>
      <c r="G24" s="5">
        <v>5000</v>
      </c>
      <c r="H24" s="5">
        <v>3850</v>
      </c>
      <c r="I24" s="5">
        <f t="shared" si="1"/>
        <v>19250000</v>
      </c>
      <c r="L24">
        <v>3</v>
      </c>
      <c r="M24" s="2">
        <v>42487</v>
      </c>
      <c r="N24" s="1" t="s">
        <v>126</v>
      </c>
      <c r="O24" s="1"/>
      <c r="P24" s="1" t="s">
        <v>119</v>
      </c>
      <c r="Q24" s="43" t="s">
        <v>120</v>
      </c>
      <c r="R24" s="5">
        <v>15809</v>
      </c>
      <c r="S24" s="5">
        <v>3530.97</v>
      </c>
      <c r="T24" s="5">
        <f t="shared" si="0"/>
        <v>55821104.729999997</v>
      </c>
    </row>
    <row r="25" spans="2:20" x14ac:dyDescent="0.25">
      <c r="B25" s="2">
        <v>42490</v>
      </c>
      <c r="C25" s="1" t="s">
        <v>191</v>
      </c>
      <c r="D25" s="1"/>
      <c r="E25" s="1" t="s">
        <v>119</v>
      </c>
      <c r="F25" s="1" t="s">
        <v>120</v>
      </c>
      <c r="G25" s="5">
        <v>33710</v>
      </c>
      <c r="H25" s="5">
        <v>3796.46</v>
      </c>
      <c r="I25" s="5">
        <f t="shared" si="1"/>
        <v>127978666.59999999</v>
      </c>
      <c r="L25">
        <v>3</v>
      </c>
      <c r="M25" s="2">
        <v>42490</v>
      </c>
      <c r="N25" s="1" t="s">
        <v>191</v>
      </c>
      <c r="O25" s="1"/>
      <c r="P25" s="1" t="s">
        <v>119</v>
      </c>
      <c r="Q25" s="43" t="s">
        <v>120</v>
      </c>
      <c r="R25" s="5">
        <v>33710</v>
      </c>
      <c r="S25" s="5">
        <v>3796.46</v>
      </c>
      <c r="T25" s="5">
        <f t="shared" si="0"/>
        <v>127978666.59999999</v>
      </c>
    </row>
    <row r="26" spans="2:20" x14ac:dyDescent="0.25">
      <c r="B26" s="2">
        <v>42489</v>
      </c>
      <c r="C26" s="1" t="s">
        <v>194</v>
      </c>
      <c r="D26" s="1"/>
      <c r="E26" s="1" t="s">
        <v>119</v>
      </c>
      <c r="F26" s="1" t="s">
        <v>195</v>
      </c>
      <c r="G26" s="5">
        <v>15811</v>
      </c>
      <c r="H26" s="5">
        <v>3530.97</v>
      </c>
      <c r="I26" s="5">
        <f t="shared" si="1"/>
        <v>55828166.669999994</v>
      </c>
      <c r="L26">
        <v>3</v>
      </c>
      <c r="M26" s="2">
        <v>42489</v>
      </c>
      <c r="N26" s="1" t="s">
        <v>194</v>
      </c>
      <c r="O26" s="1"/>
      <c r="P26" s="1" t="s">
        <v>119</v>
      </c>
      <c r="Q26" s="43" t="s">
        <v>195</v>
      </c>
      <c r="R26" s="5">
        <v>15811</v>
      </c>
      <c r="S26" s="5">
        <v>3530.97</v>
      </c>
      <c r="T26" s="5">
        <f t="shared" si="0"/>
        <v>55828166.669999994</v>
      </c>
    </row>
    <row r="27" spans="2:20" x14ac:dyDescent="0.25">
      <c r="B27" s="2"/>
      <c r="C27" s="1"/>
      <c r="D27" s="1"/>
      <c r="E27" s="1"/>
      <c r="F27" s="1"/>
      <c r="G27" s="40">
        <f>SUM(G10:G26)</f>
        <v>1185530</v>
      </c>
      <c r="H27" s="1"/>
      <c r="I27" s="5">
        <f t="shared" si="1"/>
        <v>0</v>
      </c>
      <c r="R27" s="40">
        <f>SUM(R10:R26)</f>
        <v>1185530</v>
      </c>
      <c r="S27" s="40">
        <f>SUM(S10:S26)</f>
        <v>62259.86</v>
      </c>
      <c r="T27" s="40">
        <f>SUM(T10:T26)</f>
        <v>4129216238</v>
      </c>
    </row>
    <row r="28" spans="2:20" x14ac:dyDescent="0.25">
      <c r="B28" s="2"/>
      <c r="C28" s="1"/>
      <c r="D28" s="1"/>
      <c r="E28" s="1"/>
      <c r="F28" s="15"/>
      <c r="G28" s="16"/>
      <c r="H28" s="16"/>
      <c r="I28" s="16">
        <f t="shared" si="1"/>
        <v>0</v>
      </c>
    </row>
    <row r="29" spans="2:20" x14ac:dyDescent="0.25">
      <c r="B29" s="2"/>
      <c r="C29" s="1"/>
      <c r="D29" s="1"/>
      <c r="E29" s="1"/>
      <c r="F29" s="15"/>
      <c r="G29" s="16"/>
      <c r="H29" s="16"/>
      <c r="I29" s="16">
        <f t="shared" si="1"/>
        <v>0</v>
      </c>
    </row>
    <row r="30" spans="2:20" x14ac:dyDescent="0.25">
      <c r="B30" s="2"/>
      <c r="C30" s="1"/>
      <c r="D30" s="1"/>
      <c r="E30" s="1"/>
      <c r="F30" s="15"/>
      <c r="G30" s="16"/>
      <c r="H30" s="16"/>
      <c r="I30" s="16">
        <f t="shared" si="1"/>
        <v>0</v>
      </c>
    </row>
    <row r="31" spans="2:20" x14ac:dyDescent="0.25">
      <c r="B31" s="2"/>
      <c r="C31" s="1"/>
      <c r="D31" s="1"/>
      <c r="E31" s="1"/>
      <c r="F31" s="15"/>
      <c r="G31" s="16"/>
      <c r="H31" s="16"/>
      <c r="I31" s="16">
        <f t="shared" si="1"/>
        <v>0</v>
      </c>
    </row>
    <row r="32" spans="2:20" x14ac:dyDescent="0.25">
      <c r="B32" s="2"/>
      <c r="C32" s="1"/>
      <c r="D32" s="1"/>
      <c r="E32" s="1"/>
      <c r="F32" s="15"/>
      <c r="G32" s="16"/>
      <c r="H32" s="16"/>
      <c r="I32" s="16">
        <f t="shared" si="1"/>
        <v>0</v>
      </c>
    </row>
    <row r="33" spans="2:9" x14ac:dyDescent="0.25">
      <c r="B33" s="2"/>
      <c r="C33" s="1"/>
      <c r="D33" s="1"/>
      <c r="E33" s="1"/>
      <c r="F33" s="15"/>
      <c r="G33" s="1"/>
      <c r="H33" s="1"/>
      <c r="I33" s="1">
        <f t="shared" si="1"/>
        <v>0</v>
      </c>
    </row>
    <row r="34" spans="2:9" x14ac:dyDescent="0.25">
      <c r="B34" s="2"/>
      <c r="C34" s="1"/>
      <c r="D34" s="1"/>
      <c r="E34" s="1"/>
      <c r="F34" s="15"/>
      <c r="G34" s="1"/>
      <c r="H34" s="1"/>
      <c r="I34" s="1">
        <f t="shared" si="1"/>
        <v>0</v>
      </c>
    </row>
    <row r="35" spans="2:9" x14ac:dyDescent="0.25">
      <c r="B35" s="2"/>
      <c r="C35" s="1"/>
      <c r="D35" s="1"/>
      <c r="E35" s="1"/>
      <c r="F35" s="1"/>
      <c r="G35" s="1"/>
      <c r="H35" s="1"/>
      <c r="I35" s="1">
        <f t="shared" si="1"/>
        <v>0</v>
      </c>
    </row>
    <row r="36" spans="2:9" x14ac:dyDescent="0.25">
      <c r="B36" s="2"/>
      <c r="C36" s="15"/>
      <c r="D36" s="15"/>
      <c r="E36" s="15"/>
      <c r="F36" s="1"/>
      <c r="G36" s="1"/>
      <c r="H36" s="1"/>
      <c r="I36" s="1">
        <f t="shared" si="1"/>
        <v>0</v>
      </c>
    </row>
    <row r="37" spans="2:9" x14ac:dyDescent="0.25">
      <c r="B37" s="2"/>
      <c r="C37" s="15"/>
      <c r="D37" s="15"/>
      <c r="E37" s="15"/>
      <c r="F37" s="1"/>
      <c r="G37" s="1"/>
      <c r="H37" s="1"/>
      <c r="I37" s="1">
        <f t="shared" si="1"/>
        <v>0</v>
      </c>
    </row>
    <row r="38" spans="2:9" x14ac:dyDescent="0.25">
      <c r="B38" s="2"/>
      <c r="C38" s="15"/>
      <c r="D38" s="15"/>
      <c r="E38" s="15"/>
      <c r="F38" s="1"/>
      <c r="G38" s="1"/>
      <c r="H38" s="1"/>
      <c r="I38" s="17">
        <f t="shared" si="1"/>
        <v>0</v>
      </c>
    </row>
    <row r="39" spans="2:9" x14ac:dyDescent="0.25">
      <c r="B39" s="2"/>
      <c r="C39" s="15"/>
      <c r="D39" s="15"/>
      <c r="E39" s="15"/>
      <c r="F39" s="1"/>
      <c r="G39" s="1"/>
      <c r="H39" s="1"/>
      <c r="I39" s="17">
        <f t="shared" si="1"/>
        <v>0</v>
      </c>
    </row>
  </sheetData>
  <sortState ref="L10:T26">
    <sortCondition ref="L10:L26"/>
  </sortState>
  <mergeCells count="1">
    <mergeCell ref="G8:H8"/>
  </mergeCell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I118"/>
  <sheetViews>
    <sheetView zoomScaleNormal="100" workbookViewId="0">
      <selection activeCell="B10" sqref="B10"/>
    </sheetView>
  </sheetViews>
  <sheetFormatPr baseColWidth="10" defaultRowHeight="15" x14ac:dyDescent="0.25"/>
  <cols>
    <col min="2" max="4" width="10.7109375" bestFit="1" customWidth="1"/>
    <col min="5" max="5" width="15" bestFit="1" customWidth="1"/>
    <col min="6" max="6" width="18" bestFit="1" customWidth="1"/>
    <col min="7" max="7" width="9.85546875" bestFit="1" customWidth="1"/>
    <col min="8" max="8" width="8.5703125" bestFit="1" customWidth="1"/>
    <col min="9" max="9" width="12.85546875" bestFit="1" customWidth="1"/>
  </cols>
  <sheetData>
    <row r="5" spans="2:9" x14ac:dyDescent="0.25">
      <c r="D5" t="s">
        <v>280</v>
      </c>
    </row>
    <row r="7" spans="2:9" x14ac:dyDescent="0.25">
      <c r="G7" s="114" t="s">
        <v>0</v>
      </c>
      <c r="H7" s="114"/>
    </row>
    <row r="8" spans="2:9" x14ac:dyDescent="0.25">
      <c r="B8" s="1" t="s">
        <v>1</v>
      </c>
      <c r="C8" s="1" t="s">
        <v>2</v>
      </c>
      <c r="D8" s="1" t="s">
        <v>3</v>
      </c>
      <c r="E8" s="1" t="s">
        <v>4</v>
      </c>
      <c r="F8" s="1" t="s">
        <v>5</v>
      </c>
      <c r="G8" s="1" t="s">
        <v>6</v>
      </c>
      <c r="H8" s="1" t="s">
        <v>7</v>
      </c>
      <c r="I8" s="1" t="s">
        <v>8</v>
      </c>
    </row>
    <row r="9" spans="2:9" x14ac:dyDescent="0.25">
      <c r="B9" s="2">
        <v>42471</v>
      </c>
      <c r="C9" s="1" t="s">
        <v>19</v>
      </c>
      <c r="D9" s="3" t="s">
        <v>20</v>
      </c>
      <c r="E9" s="4" t="s">
        <v>10</v>
      </c>
      <c r="F9" s="43" t="s">
        <v>21</v>
      </c>
      <c r="G9" s="34">
        <v>10000</v>
      </c>
      <c r="H9" s="34">
        <v>3410</v>
      </c>
      <c r="I9" s="34">
        <f t="shared" ref="I9:I40" si="0">G9*H9</f>
        <v>34100000</v>
      </c>
    </row>
    <row r="10" spans="2:9" x14ac:dyDescent="0.25">
      <c r="B10" s="2">
        <v>42471</v>
      </c>
      <c r="C10" s="3" t="s">
        <v>22</v>
      </c>
      <c r="D10" s="6" t="s">
        <v>23</v>
      </c>
      <c r="E10" s="4" t="s">
        <v>10</v>
      </c>
      <c r="F10" s="43" t="s">
        <v>21</v>
      </c>
      <c r="G10" s="34">
        <v>15800</v>
      </c>
      <c r="H10" s="34">
        <v>3410</v>
      </c>
      <c r="I10" s="34">
        <f t="shared" si="0"/>
        <v>53878000</v>
      </c>
    </row>
    <row r="11" spans="2:9" x14ac:dyDescent="0.25">
      <c r="B11" s="2">
        <v>42471</v>
      </c>
      <c r="C11" s="3" t="s">
        <v>24</v>
      </c>
      <c r="D11" s="3" t="s">
        <v>25</v>
      </c>
      <c r="E11" s="4" t="s">
        <v>10</v>
      </c>
      <c r="F11" s="43" t="s">
        <v>21</v>
      </c>
      <c r="G11" s="34">
        <v>10600</v>
      </c>
      <c r="H11" s="34">
        <v>3410</v>
      </c>
      <c r="I11" s="34">
        <f t="shared" si="0"/>
        <v>36146000</v>
      </c>
    </row>
    <row r="12" spans="2:9" x14ac:dyDescent="0.25">
      <c r="B12" s="2">
        <v>42473</v>
      </c>
      <c r="C12" s="3" t="s">
        <v>26</v>
      </c>
      <c r="D12" s="3" t="s">
        <v>27</v>
      </c>
      <c r="E12" s="4" t="s">
        <v>10</v>
      </c>
      <c r="F12" s="43" t="s">
        <v>21</v>
      </c>
      <c r="G12" s="34">
        <v>15000</v>
      </c>
      <c r="H12" s="34">
        <v>3410</v>
      </c>
      <c r="I12" s="34">
        <f t="shared" si="0"/>
        <v>51150000</v>
      </c>
    </row>
    <row r="13" spans="2:9" x14ac:dyDescent="0.25">
      <c r="B13" s="2">
        <v>42475</v>
      </c>
      <c r="C13" s="3" t="s">
        <v>28</v>
      </c>
      <c r="D13" s="3" t="s">
        <v>29</v>
      </c>
      <c r="E13" s="4" t="s">
        <v>10</v>
      </c>
      <c r="F13" s="43" t="s">
        <v>21</v>
      </c>
      <c r="G13" s="34">
        <v>10000</v>
      </c>
      <c r="H13" s="34">
        <v>3410</v>
      </c>
      <c r="I13" s="34">
        <f t="shared" si="0"/>
        <v>34100000</v>
      </c>
    </row>
    <row r="14" spans="2:9" x14ac:dyDescent="0.25">
      <c r="B14" s="2">
        <v>42475</v>
      </c>
      <c r="C14" s="3" t="s">
        <v>30</v>
      </c>
      <c r="D14" s="3" t="s">
        <v>31</v>
      </c>
      <c r="E14" s="4" t="s">
        <v>10</v>
      </c>
      <c r="F14" s="43" t="s">
        <v>21</v>
      </c>
      <c r="G14" s="34">
        <v>15800</v>
      </c>
      <c r="H14" s="34">
        <v>3410</v>
      </c>
      <c r="I14" s="34">
        <f t="shared" si="0"/>
        <v>53878000</v>
      </c>
    </row>
    <row r="15" spans="2:9" x14ac:dyDescent="0.25">
      <c r="B15" s="2">
        <v>42475</v>
      </c>
      <c r="C15" s="3" t="s">
        <v>32</v>
      </c>
      <c r="D15" s="3" t="s">
        <v>33</v>
      </c>
      <c r="E15" s="4" t="s">
        <v>10</v>
      </c>
      <c r="F15" s="43" t="s">
        <v>21</v>
      </c>
      <c r="G15" s="34">
        <v>33700</v>
      </c>
      <c r="H15" s="34">
        <v>3410</v>
      </c>
      <c r="I15" s="34">
        <f t="shared" si="0"/>
        <v>114917000</v>
      </c>
    </row>
    <row r="16" spans="2:9" x14ac:dyDescent="0.25">
      <c r="B16" s="2">
        <v>42475</v>
      </c>
      <c r="C16" s="3" t="s">
        <v>34</v>
      </c>
      <c r="D16" s="3" t="s">
        <v>35</v>
      </c>
      <c r="E16" s="4" t="s">
        <v>14</v>
      </c>
      <c r="F16" s="43" t="s">
        <v>21</v>
      </c>
      <c r="G16" s="34">
        <v>8300</v>
      </c>
      <c r="H16" s="34">
        <v>3410</v>
      </c>
      <c r="I16" s="34">
        <f t="shared" si="0"/>
        <v>28303000</v>
      </c>
    </row>
    <row r="17" spans="2:9" x14ac:dyDescent="0.25">
      <c r="B17" s="6">
        <v>42478</v>
      </c>
      <c r="C17" s="3" t="s">
        <v>104</v>
      </c>
      <c r="D17" s="3" t="s">
        <v>105</v>
      </c>
      <c r="E17" s="7" t="s">
        <v>10</v>
      </c>
      <c r="F17" s="42" t="s">
        <v>21</v>
      </c>
      <c r="G17" s="34">
        <v>20000</v>
      </c>
      <c r="H17" s="34">
        <v>3410</v>
      </c>
      <c r="I17" s="34">
        <f t="shared" si="0"/>
        <v>68200000</v>
      </c>
    </row>
    <row r="18" spans="2:9" x14ac:dyDescent="0.25">
      <c r="B18" s="6">
        <v>42478</v>
      </c>
      <c r="C18" s="3" t="s">
        <v>42</v>
      </c>
      <c r="D18" s="3" t="s">
        <v>44</v>
      </c>
      <c r="E18" s="7" t="s">
        <v>10</v>
      </c>
      <c r="F18" s="42" t="s">
        <v>21</v>
      </c>
      <c r="G18" s="34">
        <v>5000</v>
      </c>
      <c r="H18" s="34">
        <v>3595</v>
      </c>
      <c r="I18" s="34">
        <f t="shared" si="0"/>
        <v>17975000</v>
      </c>
    </row>
    <row r="19" spans="2:9" x14ac:dyDescent="0.25">
      <c r="B19" s="6">
        <v>42478</v>
      </c>
      <c r="C19" s="3" t="s">
        <v>42</v>
      </c>
      <c r="D19" s="3" t="s">
        <v>44</v>
      </c>
      <c r="E19" s="7" t="s">
        <v>10</v>
      </c>
      <c r="F19" s="42" t="s">
        <v>45</v>
      </c>
      <c r="G19" s="34">
        <v>10000</v>
      </c>
      <c r="H19" s="34">
        <v>3380</v>
      </c>
      <c r="I19" s="34">
        <f t="shared" si="0"/>
        <v>33800000</v>
      </c>
    </row>
    <row r="20" spans="2:9" x14ac:dyDescent="0.25">
      <c r="B20" s="6">
        <v>42478</v>
      </c>
      <c r="C20" s="3" t="s">
        <v>46</v>
      </c>
      <c r="D20" s="3" t="s">
        <v>47</v>
      </c>
      <c r="E20" s="7" t="s">
        <v>48</v>
      </c>
      <c r="F20" s="42" t="s">
        <v>15</v>
      </c>
      <c r="G20" s="34">
        <v>6200</v>
      </c>
      <c r="H20" s="34">
        <v>3885</v>
      </c>
      <c r="I20" s="34">
        <f t="shared" si="0"/>
        <v>24087000</v>
      </c>
    </row>
    <row r="21" spans="2:9" x14ac:dyDescent="0.25">
      <c r="B21" s="6">
        <v>42478</v>
      </c>
      <c r="C21" s="3" t="s">
        <v>49</v>
      </c>
      <c r="D21" s="3" t="s">
        <v>50</v>
      </c>
      <c r="E21" s="7" t="s">
        <v>48</v>
      </c>
      <c r="F21" s="42" t="s">
        <v>15</v>
      </c>
      <c r="G21" s="34">
        <v>5300</v>
      </c>
      <c r="H21" s="34">
        <v>3885</v>
      </c>
      <c r="I21" s="34">
        <f t="shared" si="0"/>
        <v>20590500</v>
      </c>
    </row>
    <row r="22" spans="2:9" x14ac:dyDescent="0.25">
      <c r="B22" s="6">
        <v>42478</v>
      </c>
      <c r="C22" s="3" t="s">
        <v>51</v>
      </c>
      <c r="D22" s="3" t="s">
        <v>52</v>
      </c>
      <c r="E22" s="7" t="s">
        <v>48</v>
      </c>
      <c r="F22" s="42" t="s">
        <v>15</v>
      </c>
      <c r="G22" s="34">
        <v>5200</v>
      </c>
      <c r="H22" s="34">
        <v>3885</v>
      </c>
      <c r="I22" s="34">
        <f t="shared" si="0"/>
        <v>20202000</v>
      </c>
    </row>
    <row r="23" spans="2:9" x14ac:dyDescent="0.25">
      <c r="B23" s="6">
        <v>42478</v>
      </c>
      <c r="C23" s="3" t="s">
        <v>53</v>
      </c>
      <c r="D23" s="3" t="s">
        <v>54</v>
      </c>
      <c r="E23" s="7" t="s">
        <v>55</v>
      </c>
      <c r="F23" s="42" t="s">
        <v>21</v>
      </c>
      <c r="G23" s="34">
        <v>10000</v>
      </c>
      <c r="H23" s="34">
        <v>3595</v>
      </c>
      <c r="I23" s="34">
        <f t="shared" si="0"/>
        <v>35950000</v>
      </c>
    </row>
    <row r="24" spans="2:9" x14ac:dyDescent="0.25">
      <c r="B24" s="6">
        <v>42478</v>
      </c>
      <c r="C24" s="3" t="s">
        <v>53</v>
      </c>
      <c r="D24" s="3" t="s">
        <v>54</v>
      </c>
      <c r="E24" s="7" t="s">
        <v>55</v>
      </c>
      <c r="F24" s="42" t="s">
        <v>15</v>
      </c>
      <c r="G24" s="34">
        <v>10000</v>
      </c>
      <c r="H24" s="34">
        <v>3885</v>
      </c>
      <c r="I24" s="34">
        <f t="shared" si="0"/>
        <v>38850000</v>
      </c>
    </row>
    <row r="25" spans="2:9" x14ac:dyDescent="0.25">
      <c r="B25" s="6">
        <v>42478</v>
      </c>
      <c r="C25" s="3" t="s">
        <v>53</v>
      </c>
      <c r="D25" s="3" t="s">
        <v>54</v>
      </c>
      <c r="E25" s="7" t="s">
        <v>55</v>
      </c>
      <c r="F25" s="42" t="s">
        <v>13</v>
      </c>
      <c r="G25" s="34">
        <v>10000</v>
      </c>
      <c r="H25" s="34">
        <v>4715</v>
      </c>
      <c r="I25" s="34">
        <f t="shared" si="0"/>
        <v>47150000</v>
      </c>
    </row>
    <row r="26" spans="2:9" x14ac:dyDescent="0.25">
      <c r="B26" s="6">
        <v>42478</v>
      </c>
      <c r="C26" s="3" t="s">
        <v>56</v>
      </c>
      <c r="D26" s="3" t="s">
        <v>57</v>
      </c>
      <c r="E26" s="7" t="s">
        <v>14</v>
      </c>
      <c r="F26" s="42" t="s">
        <v>21</v>
      </c>
      <c r="G26" s="34">
        <v>10200</v>
      </c>
      <c r="H26" s="34">
        <v>3595</v>
      </c>
      <c r="I26" s="34">
        <f t="shared" si="0"/>
        <v>36669000</v>
      </c>
    </row>
    <row r="27" spans="2:9" x14ac:dyDescent="0.25">
      <c r="B27" s="6">
        <v>42478</v>
      </c>
      <c r="C27" s="3" t="s">
        <v>56</v>
      </c>
      <c r="D27" s="3" t="s">
        <v>57</v>
      </c>
      <c r="E27" s="7" t="s">
        <v>14</v>
      </c>
      <c r="F27" s="42" t="s">
        <v>15</v>
      </c>
      <c r="G27" s="34">
        <v>5300</v>
      </c>
      <c r="H27" s="34">
        <v>3885</v>
      </c>
      <c r="I27" s="34">
        <f t="shared" si="0"/>
        <v>20590500</v>
      </c>
    </row>
    <row r="28" spans="2:9" x14ac:dyDescent="0.25">
      <c r="B28" s="6">
        <v>42478</v>
      </c>
      <c r="C28" s="3" t="s">
        <v>58</v>
      </c>
      <c r="D28" s="3" t="s">
        <v>59</v>
      </c>
      <c r="E28" s="7" t="s">
        <v>14</v>
      </c>
      <c r="F28" s="42" t="s">
        <v>21</v>
      </c>
      <c r="G28" s="34">
        <v>5400</v>
      </c>
      <c r="H28" s="34">
        <v>3595</v>
      </c>
      <c r="I28" s="34">
        <f t="shared" si="0"/>
        <v>19413000</v>
      </c>
    </row>
    <row r="29" spans="2:9" x14ac:dyDescent="0.25">
      <c r="B29" s="6">
        <v>42478</v>
      </c>
      <c r="C29" s="3" t="s">
        <v>58</v>
      </c>
      <c r="D29" s="3" t="s">
        <v>59</v>
      </c>
      <c r="E29" s="7" t="s">
        <v>14</v>
      </c>
      <c r="F29" s="42" t="s">
        <v>45</v>
      </c>
      <c r="G29" s="34">
        <v>5200</v>
      </c>
      <c r="H29" s="34">
        <v>3380</v>
      </c>
      <c r="I29" s="34">
        <f t="shared" si="0"/>
        <v>17576000</v>
      </c>
    </row>
    <row r="30" spans="2:9" x14ac:dyDescent="0.25">
      <c r="B30" s="6">
        <v>42478</v>
      </c>
      <c r="C30" s="3" t="s">
        <v>58</v>
      </c>
      <c r="D30" s="3" t="s">
        <v>59</v>
      </c>
      <c r="E30" s="7" t="s">
        <v>14</v>
      </c>
      <c r="F30" s="42" t="s">
        <v>15</v>
      </c>
      <c r="G30" s="34">
        <v>5200</v>
      </c>
      <c r="H30" s="34">
        <v>3885</v>
      </c>
      <c r="I30" s="34">
        <f t="shared" si="0"/>
        <v>20202000</v>
      </c>
    </row>
    <row r="31" spans="2:9" x14ac:dyDescent="0.25">
      <c r="B31" s="2">
        <v>42479</v>
      </c>
      <c r="C31" s="10" t="s">
        <v>106</v>
      </c>
      <c r="D31" s="10" t="s">
        <v>107</v>
      </c>
      <c r="E31" s="14" t="s">
        <v>10</v>
      </c>
      <c r="F31" s="45" t="s">
        <v>21</v>
      </c>
      <c r="G31" s="35">
        <v>15800</v>
      </c>
      <c r="H31" s="35">
        <v>3410</v>
      </c>
      <c r="I31" s="35">
        <f t="shared" si="0"/>
        <v>53878000</v>
      </c>
    </row>
    <row r="32" spans="2:9" x14ac:dyDescent="0.25">
      <c r="B32" s="6">
        <v>42479</v>
      </c>
      <c r="C32" s="3" t="s">
        <v>60</v>
      </c>
      <c r="D32" s="3" t="s">
        <v>61</v>
      </c>
      <c r="E32" s="7" t="s">
        <v>12</v>
      </c>
      <c r="F32" s="42" t="s">
        <v>21</v>
      </c>
      <c r="G32" s="34">
        <v>4000</v>
      </c>
      <c r="H32" s="34">
        <v>3595</v>
      </c>
      <c r="I32" s="34">
        <f t="shared" si="0"/>
        <v>14380000</v>
      </c>
    </row>
    <row r="33" spans="2:9" x14ac:dyDescent="0.25">
      <c r="B33" s="6">
        <v>42479</v>
      </c>
      <c r="C33" s="3" t="s">
        <v>60</v>
      </c>
      <c r="D33" s="3" t="s">
        <v>61</v>
      </c>
      <c r="E33" s="7" t="s">
        <v>12</v>
      </c>
      <c r="F33" s="42" t="s">
        <v>15</v>
      </c>
      <c r="G33" s="34">
        <v>5000</v>
      </c>
      <c r="H33" s="34">
        <v>3885</v>
      </c>
      <c r="I33" s="34">
        <f t="shared" si="0"/>
        <v>19425000</v>
      </c>
    </row>
    <row r="34" spans="2:9" x14ac:dyDescent="0.25">
      <c r="B34" s="6">
        <v>42479</v>
      </c>
      <c r="C34" s="3" t="s">
        <v>62</v>
      </c>
      <c r="D34" s="3" t="s">
        <v>63</v>
      </c>
      <c r="E34" s="7" t="s">
        <v>55</v>
      </c>
      <c r="F34" s="42" t="s">
        <v>21</v>
      </c>
      <c r="G34" s="34">
        <v>5000</v>
      </c>
      <c r="H34" s="34">
        <v>3595</v>
      </c>
      <c r="I34" s="34">
        <f t="shared" si="0"/>
        <v>17975000</v>
      </c>
    </row>
    <row r="35" spans="2:9" x14ac:dyDescent="0.25">
      <c r="B35" s="6">
        <v>42479</v>
      </c>
      <c r="C35" s="3" t="s">
        <v>62</v>
      </c>
      <c r="D35" s="3" t="s">
        <v>63</v>
      </c>
      <c r="E35" s="7" t="s">
        <v>55</v>
      </c>
      <c r="F35" s="42" t="s">
        <v>45</v>
      </c>
      <c r="G35" s="34">
        <v>5000</v>
      </c>
      <c r="H35" s="34">
        <v>3380</v>
      </c>
      <c r="I35" s="34">
        <f t="shared" si="0"/>
        <v>16900000</v>
      </c>
    </row>
    <row r="36" spans="2:9" x14ac:dyDescent="0.25">
      <c r="B36" s="6">
        <v>42479</v>
      </c>
      <c r="C36" s="3" t="s">
        <v>64</v>
      </c>
      <c r="D36" s="3" t="s">
        <v>65</v>
      </c>
      <c r="E36" s="7" t="s">
        <v>11</v>
      </c>
      <c r="F36" s="42" t="s">
        <v>21</v>
      </c>
      <c r="G36" s="34">
        <v>5000</v>
      </c>
      <c r="H36" s="34">
        <v>3990</v>
      </c>
      <c r="I36" s="34">
        <f t="shared" si="0"/>
        <v>19950000</v>
      </c>
    </row>
    <row r="37" spans="2:9" x14ac:dyDescent="0.25">
      <c r="B37" s="6">
        <v>42479</v>
      </c>
      <c r="C37" s="3" t="s">
        <v>64</v>
      </c>
      <c r="D37" s="3" t="s">
        <v>65</v>
      </c>
      <c r="E37" s="7" t="s">
        <v>11</v>
      </c>
      <c r="F37" s="42" t="s">
        <v>15</v>
      </c>
      <c r="G37" s="34">
        <v>5000</v>
      </c>
      <c r="H37" s="34">
        <v>4738</v>
      </c>
      <c r="I37" s="34">
        <f t="shared" si="0"/>
        <v>23690000</v>
      </c>
    </row>
    <row r="38" spans="2:9" x14ac:dyDescent="0.25">
      <c r="B38" s="6">
        <v>42479</v>
      </c>
      <c r="C38" s="3" t="s">
        <v>66</v>
      </c>
      <c r="D38" s="3" t="s">
        <v>67</v>
      </c>
      <c r="E38" s="7" t="s">
        <v>55</v>
      </c>
      <c r="F38" s="42" t="s">
        <v>15</v>
      </c>
      <c r="G38" s="34">
        <v>10000</v>
      </c>
      <c r="H38" s="34">
        <v>3885</v>
      </c>
      <c r="I38" s="34">
        <f t="shared" si="0"/>
        <v>38850000</v>
      </c>
    </row>
    <row r="39" spans="2:9" x14ac:dyDescent="0.25">
      <c r="B39" s="6">
        <v>42479</v>
      </c>
      <c r="C39" s="3" t="s">
        <v>68</v>
      </c>
      <c r="D39" s="3" t="s">
        <v>69</v>
      </c>
      <c r="E39" s="7" t="s">
        <v>14</v>
      </c>
      <c r="F39" s="42" t="s">
        <v>21</v>
      </c>
      <c r="G39" s="34">
        <v>10200</v>
      </c>
      <c r="H39" s="34">
        <v>3595</v>
      </c>
      <c r="I39" s="34">
        <f t="shared" si="0"/>
        <v>36669000</v>
      </c>
    </row>
    <row r="40" spans="2:9" x14ac:dyDescent="0.25">
      <c r="B40" s="6">
        <v>42479</v>
      </c>
      <c r="C40" s="3" t="s">
        <v>68</v>
      </c>
      <c r="D40" s="3" t="s">
        <v>69</v>
      </c>
      <c r="E40" s="7" t="s">
        <v>14</v>
      </c>
      <c r="F40" s="42" t="s">
        <v>45</v>
      </c>
      <c r="G40" s="34">
        <v>5300</v>
      </c>
      <c r="H40" s="34">
        <v>3380</v>
      </c>
      <c r="I40" s="34">
        <f t="shared" si="0"/>
        <v>17914000</v>
      </c>
    </row>
    <row r="41" spans="2:9" x14ac:dyDescent="0.25">
      <c r="B41" s="6">
        <v>42479</v>
      </c>
      <c r="C41" s="3" t="s">
        <v>41</v>
      </c>
      <c r="D41" s="3"/>
      <c r="E41" s="7" t="s">
        <v>43</v>
      </c>
      <c r="F41" s="42" t="s">
        <v>15</v>
      </c>
      <c r="G41" s="34">
        <v>5000</v>
      </c>
      <c r="H41" s="34">
        <v>4738</v>
      </c>
      <c r="I41" s="34">
        <f t="shared" ref="I41:I72" si="1">G41*H41</f>
        <v>23690000</v>
      </c>
    </row>
    <row r="42" spans="2:9" x14ac:dyDescent="0.25">
      <c r="B42" s="6">
        <v>42480</v>
      </c>
      <c r="C42" s="3" t="s">
        <v>70</v>
      </c>
      <c r="D42" s="3" t="s">
        <v>71</v>
      </c>
      <c r="E42" s="7" t="s">
        <v>12</v>
      </c>
      <c r="F42" s="42" t="s">
        <v>45</v>
      </c>
      <c r="G42" s="34">
        <v>5200</v>
      </c>
      <c r="H42" s="34">
        <v>3380</v>
      </c>
      <c r="I42" s="34">
        <f t="shared" si="1"/>
        <v>17576000</v>
      </c>
    </row>
    <row r="43" spans="2:9" x14ac:dyDescent="0.25">
      <c r="B43" s="6">
        <v>42480</v>
      </c>
      <c r="C43" s="3" t="s">
        <v>72</v>
      </c>
      <c r="D43" s="3" t="s">
        <v>73</v>
      </c>
      <c r="E43" s="7" t="s">
        <v>12</v>
      </c>
      <c r="F43" s="42" t="s">
        <v>45</v>
      </c>
      <c r="G43" s="34">
        <v>5300</v>
      </c>
      <c r="H43" s="34">
        <v>3380</v>
      </c>
      <c r="I43" s="34">
        <f t="shared" si="1"/>
        <v>17914000</v>
      </c>
    </row>
    <row r="44" spans="2:9" x14ac:dyDescent="0.25">
      <c r="B44" s="6">
        <v>42480</v>
      </c>
      <c r="C44" s="3" t="s">
        <v>72</v>
      </c>
      <c r="D44" s="3" t="s">
        <v>73</v>
      </c>
      <c r="E44" s="7" t="s">
        <v>12</v>
      </c>
      <c r="F44" s="42" t="s">
        <v>15</v>
      </c>
      <c r="G44" s="34">
        <v>6200</v>
      </c>
      <c r="H44" s="34">
        <v>3885</v>
      </c>
      <c r="I44" s="34">
        <f t="shared" si="1"/>
        <v>24087000</v>
      </c>
    </row>
    <row r="45" spans="2:9" x14ac:dyDescent="0.25">
      <c r="B45" s="6">
        <v>42480</v>
      </c>
      <c r="C45" s="3" t="s">
        <v>74</v>
      </c>
      <c r="D45" s="3" t="s">
        <v>75</v>
      </c>
      <c r="E45" s="7" t="s">
        <v>12</v>
      </c>
      <c r="F45" s="42" t="s">
        <v>21</v>
      </c>
      <c r="G45" s="34">
        <v>5000</v>
      </c>
      <c r="H45" s="34">
        <v>3595</v>
      </c>
      <c r="I45" s="34">
        <f t="shared" si="1"/>
        <v>17975000</v>
      </c>
    </row>
    <row r="46" spans="2:9" x14ac:dyDescent="0.25">
      <c r="B46" s="6">
        <v>42480</v>
      </c>
      <c r="C46" s="3" t="s">
        <v>74</v>
      </c>
      <c r="D46" s="3" t="s">
        <v>75</v>
      </c>
      <c r="E46" s="7" t="s">
        <v>12</v>
      </c>
      <c r="F46" s="42" t="s">
        <v>45</v>
      </c>
      <c r="G46" s="34">
        <v>4000</v>
      </c>
      <c r="H46" s="34">
        <v>3380</v>
      </c>
      <c r="I46" s="34">
        <f t="shared" si="1"/>
        <v>13520000</v>
      </c>
    </row>
    <row r="47" spans="2:9" x14ac:dyDescent="0.25">
      <c r="B47" s="2">
        <v>42480</v>
      </c>
      <c r="C47" s="10" t="s">
        <v>108</v>
      </c>
      <c r="D47" s="10" t="s">
        <v>109</v>
      </c>
      <c r="E47" s="14" t="s">
        <v>10</v>
      </c>
      <c r="F47" s="45" t="s">
        <v>21</v>
      </c>
      <c r="G47" s="35">
        <v>10000</v>
      </c>
      <c r="H47" s="35">
        <v>3410</v>
      </c>
      <c r="I47" s="35">
        <f t="shared" si="1"/>
        <v>34100000</v>
      </c>
    </row>
    <row r="48" spans="2:9" x14ac:dyDescent="0.25">
      <c r="B48" s="6">
        <v>42480</v>
      </c>
      <c r="C48" s="3" t="s">
        <v>76</v>
      </c>
      <c r="D48" s="3" t="s">
        <v>77</v>
      </c>
      <c r="E48" s="7" t="s">
        <v>10</v>
      </c>
      <c r="F48" s="42" t="s">
        <v>45</v>
      </c>
      <c r="G48" s="34">
        <v>10000</v>
      </c>
      <c r="H48" s="34">
        <v>3380</v>
      </c>
      <c r="I48" s="34">
        <f t="shared" si="1"/>
        <v>33800000</v>
      </c>
    </row>
    <row r="49" spans="2:9" x14ac:dyDescent="0.25">
      <c r="B49" s="6">
        <v>42480</v>
      </c>
      <c r="C49" s="3" t="s">
        <v>78</v>
      </c>
      <c r="D49" s="3" t="s">
        <v>79</v>
      </c>
      <c r="E49" s="7" t="s">
        <v>10</v>
      </c>
      <c r="F49" s="42" t="s">
        <v>21</v>
      </c>
      <c r="G49" s="34">
        <v>10000</v>
      </c>
      <c r="H49" s="34">
        <v>3595</v>
      </c>
      <c r="I49" s="34">
        <f t="shared" si="1"/>
        <v>35950000</v>
      </c>
    </row>
    <row r="50" spans="2:9" x14ac:dyDescent="0.25">
      <c r="B50" s="6">
        <v>42480</v>
      </c>
      <c r="C50" s="3" t="s">
        <v>78</v>
      </c>
      <c r="D50" s="3" t="s">
        <v>79</v>
      </c>
      <c r="E50" s="7" t="s">
        <v>10</v>
      </c>
      <c r="F50" s="42" t="s">
        <v>45</v>
      </c>
      <c r="G50" s="34">
        <v>5000</v>
      </c>
      <c r="H50" s="34">
        <v>3380</v>
      </c>
      <c r="I50" s="34">
        <f t="shared" si="1"/>
        <v>16900000</v>
      </c>
    </row>
    <row r="51" spans="2:9" x14ac:dyDescent="0.25">
      <c r="B51" s="2">
        <v>42481</v>
      </c>
      <c r="C51" s="10" t="s">
        <v>110</v>
      </c>
      <c r="D51" s="10" t="s">
        <v>111</v>
      </c>
      <c r="E51" s="14" t="s">
        <v>10</v>
      </c>
      <c r="F51" s="45" t="s">
        <v>21</v>
      </c>
      <c r="G51" s="35">
        <v>25000</v>
      </c>
      <c r="H51" s="35">
        <v>3410</v>
      </c>
      <c r="I51" s="35">
        <f t="shared" si="1"/>
        <v>85250000</v>
      </c>
    </row>
    <row r="52" spans="2:9" x14ac:dyDescent="0.25">
      <c r="B52" s="6">
        <v>42481</v>
      </c>
      <c r="C52" s="3" t="s">
        <v>80</v>
      </c>
      <c r="D52" s="3" t="s">
        <v>81</v>
      </c>
      <c r="E52" s="7" t="s">
        <v>10</v>
      </c>
      <c r="F52" s="42" t="s">
        <v>45</v>
      </c>
      <c r="G52" s="34">
        <v>10000</v>
      </c>
      <c r="H52" s="34">
        <v>3380</v>
      </c>
      <c r="I52" s="34">
        <f t="shared" si="1"/>
        <v>33800000</v>
      </c>
    </row>
    <row r="53" spans="2:9" x14ac:dyDescent="0.25">
      <c r="B53" s="2">
        <v>42481</v>
      </c>
      <c r="C53" s="10" t="s">
        <v>112</v>
      </c>
      <c r="D53" s="10" t="s">
        <v>113</v>
      </c>
      <c r="E53" s="14" t="s">
        <v>10</v>
      </c>
      <c r="F53" s="45" t="s">
        <v>21</v>
      </c>
      <c r="G53" s="35">
        <v>33700</v>
      </c>
      <c r="H53" s="35">
        <v>3410</v>
      </c>
      <c r="I53" s="35">
        <f t="shared" si="1"/>
        <v>114917000</v>
      </c>
    </row>
    <row r="54" spans="2:9" x14ac:dyDescent="0.25">
      <c r="B54" s="2">
        <v>42481</v>
      </c>
      <c r="C54" s="10" t="s">
        <v>114</v>
      </c>
      <c r="D54" s="10" t="s">
        <v>115</v>
      </c>
      <c r="E54" s="14" t="s">
        <v>14</v>
      </c>
      <c r="F54" s="45" t="s">
        <v>21</v>
      </c>
      <c r="G54" s="35">
        <v>15000</v>
      </c>
      <c r="H54" s="35">
        <v>3410</v>
      </c>
      <c r="I54" s="35">
        <f t="shared" si="1"/>
        <v>51150000</v>
      </c>
    </row>
    <row r="55" spans="2:9" x14ac:dyDescent="0.25">
      <c r="B55" s="6">
        <v>42481</v>
      </c>
      <c r="C55" s="3" t="s">
        <v>82</v>
      </c>
      <c r="D55" s="3" t="s">
        <v>83</v>
      </c>
      <c r="E55" s="7" t="s">
        <v>14</v>
      </c>
      <c r="F55" s="42" t="s">
        <v>45</v>
      </c>
      <c r="G55" s="34">
        <v>5000</v>
      </c>
      <c r="H55" s="34">
        <v>3380</v>
      </c>
      <c r="I55" s="34">
        <f t="shared" si="1"/>
        <v>16900000</v>
      </c>
    </row>
    <row r="56" spans="2:9" x14ac:dyDescent="0.25">
      <c r="B56" s="6">
        <v>42481</v>
      </c>
      <c r="C56" s="3" t="s">
        <v>82</v>
      </c>
      <c r="D56" s="3" t="s">
        <v>83</v>
      </c>
      <c r="E56" s="7" t="s">
        <v>14</v>
      </c>
      <c r="F56" s="42" t="s">
        <v>15</v>
      </c>
      <c r="G56" s="34">
        <v>10000</v>
      </c>
      <c r="H56" s="34">
        <v>3885</v>
      </c>
      <c r="I56" s="34">
        <f t="shared" si="1"/>
        <v>38850000</v>
      </c>
    </row>
    <row r="57" spans="2:9" x14ac:dyDescent="0.25">
      <c r="B57" s="6">
        <v>42481</v>
      </c>
      <c r="C57" s="3" t="s">
        <v>84</v>
      </c>
      <c r="D57" s="3" t="s">
        <v>85</v>
      </c>
      <c r="E57" s="7" t="s">
        <v>12</v>
      </c>
      <c r="F57" s="42" t="s">
        <v>21</v>
      </c>
      <c r="G57" s="34">
        <v>15300</v>
      </c>
      <c r="H57" s="34">
        <v>3595</v>
      </c>
      <c r="I57" s="34">
        <f t="shared" si="1"/>
        <v>55003500</v>
      </c>
    </row>
    <row r="58" spans="2:9" x14ac:dyDescent="0.25">
      <c r="B58" s="6">
        <v>42481</v>
      </c>
      <c r="C58" s="3" t="s">
        <v>86</v>
      </c>
      <c r="D58" s="3" t="s">
        <v>87</v>
      </c>
      <c r="E58" s="7" t="s">
        <v>14</v>
      </c>
      <c r="F58" s="45" t="s">
        <v>21</v>
      </c>
      <c r="G58" s="35">
        <v>9900</v>
      </c>
      <c r="H58" s="35">
        <v>3595</v>
      </c>
      <c r="I58" s="35">
        <f t="shared" si="1"/>
        <v>35590500</v>
      </c>
    </row>
    <row r="59" spans="2:9" x14ac:dyDescent="0.25">
      <c r="B59" s="6">
        <v>42481</v>
      </c>
      <c r="C59" s="3" t="s">
        <v>86</v>
      </c>
      <c r="D59" s="3" t="s">
        <v>87</v>
      </c>
      <c r="E59" s="7" t="s">
        <v>14</v>
      </c>
      <c r="F59" s="42" t="s">
        <v>45</v>
      </c>
      <c r="G59" s="34">
        <v>10000</v>
      </c>
      <c r="H59" s="34">
        <v>3380</v>
      </c>
      <c r="I59" s="36">
        <f t="shared" si="1"/>
        <v>33800000</v>
      </c>
    </row>
    <row r="60" spans="2:9" x14ac:dyDescent="0.25">
      <c r="B60" s="6">
        <v>42481</v>
      </c>
      <c r="C60" s="3" t="s">
        <v>86</v>
      </c>
      <c r="D60" s="3" t="s">
        <v>87</v>
      </c>
      <c r="E60" s="7" t="s">
        <v>14</v>
      </c>
      <c r="F60" s="42" t="s">
        <v>15</v>
      </c>
      <c r="G60" s="34">
        <v>15000</v>
      </c>
      <c r="H60" s="34">
        <v>3885</v>
      </c>
      <c r="I60" s="34">
        <f t="shared" si="1"/>
        <v>58275000</v>
      </c>
    </row>
    <row r="61" spans="2:9" x14ac:dyDescent="0.25">
      <c r="B61" s="6">
        <v>42482</v>
      </c>
      <c r="C61" s="3" t="s">
        <v>88</v>
      </c>
      <c r="D61" s="3" t="s">
        <v>89</v>
      </c>
      <c r="E61" s="7" t="s">
        <v>48</v>
      </c>
      <c r="F61" s="42" t="s">
        <v>45</v>
      </c>
      <c r="G61" s="34">
        <v>5200</v>
      </c>
      <c r="H61" s="34">
        <v>3380</v>
      </c>
      <c r="I61" s="34">
        <f t="shared" si="1"/>
        <v>17576000</v>
      </c>
    </row>
    <row r="62" spans="2:9" x14ac:dyDescent="0.25">
      <c r="B62" s="6">
        <v>42482</v>
      </c>
      <c r="C62" s="3" t="s">
        <v>90</v>
      </c>
      <c r="D62" s="3" t="s">
        <v>91</v>
      </c>
      <c r="E62" s="7" t="s">
        <v>48</v>
      </c>
      <c r="F62" s="42" t="s">
        <v>15</v>
      </c>
      <c r="G62" s="34">
        <v>6200</v>
      </c>
      <c r="H62" s="34">
        <v>3885</v>
      </c>
      <c r="I62" s="34">
        <f t="shared" si="1"/>
        <v>24087000</v>
      </c>
    </row>
    <row r="63" spans="2:9" x14ac:dyDescent="0.25">
      <c r="B63" s="6">
        <v>42482</v>
      </c>
      <c r="C63" s="3" t="s">
        <v>90</v>
      </c>
      <c r="D63" s="3" t="s">
        <v>91</v>
      </c>
      <c r="E63" s="7" t="s">
        <v>48</v>
      </c>
      <c r="F63" s="42" t="s">
        <v>13</v>
      </c>
      <c r="G63" s="34">
        <v>5300</v>
      </c>
      <c r="H63" s="34">
        <v>4715</v>
      </c>
      <c r="I63" s="34">
        <f t="shared" si="1"/>
        <v>24989500</v>
      </c>
    </row>
    <row r="64" spans="2:9" x14ac:dyDescent="0.25">
      <c r="B64" s="2">
        <v>42482</v>
      </c>
      <c r="C64" s="10" t="s">
        <v>116</v>
      </c>
      <c r="D64" s="10" t="s">
        <v>117</v>
      </c>
      <c r="E64" s="14" t="s">
        <v>10</v>
      </c>
      <c r="F64" s="45" t="s">
        <v>21</v>
      </c>
      <c r="G64" s="35">
        <v>33700</v>
      </c>
      <c r="H64" s="35">
        <v>3410</v>
      </c>
      <c r="I64" s="35">
        <f t="shared" si="1"/>
        <v>114917000</v>
      </c>
    </row>
    <row r="65" spans="2:9" x14ac:dyDescent="0.25">
      <c r="B65" s="6">
        <v>42482</v>
      </c>
      <c r="C65" s="3" t="s">
        <v>92</v>
      </c>
      <c r="D65" s="3" t="s">
        <v>93</v>
      </c>
      <c r="E65" s="7" t="s">
        <v>55</v>
      </c>
      <c r="F65" s="42" t="s">
        <v>21</v>
      </c>
      <c r="G65" s="34">
        <v>5000</v>
      </c>
      <c r="H65" s="34">
        <v>3595</v>
      </c>
      <c r="I65" s="34">
        <f t="shared" si="1"/>
        <v>17975000</v>
      </c>
    </row>
    <row r="66" spans="2:9" x14ac:dyDescent="0.25">
      <c r="B66" s="6">
        <v>42482</v>
      </c>
      <c r="C66" s="3" t="s">
        <v>92</v>
      </c>
      <c r="D66" s="3" t="s">
        <v>93</v>
      </c>
      <c r="E66" s="7" t="s">
        <v>55</v>
      </c>
      <c r="F66" s="42" t="s">
        <v>15</v>
      </c>
      <c r="G66" s="34">
        <v>15000</v>
      </c>
      <c r="H66" s="34">
        <v>3885</v>
      </c>
      <c r="I66" s="34">
        <f t="shared" si="1"/>
        <v>58275000</v>
      </c>
    </row>
    <row r="67" spans="2:9" x14ac:dyDescent="0.25">
      <c r="B67" s="6">
        <v>42482</v>
      </c>
      <c r="C67" s="3" t="s">
        <v>94</v>
      </c>
      <c r="D67" s="3" t="s">
        <v>95</v>
      </c>
      <c r="E67" s="7" t="s">
        <v>48</v>
      </c>
      <c r="F67" s="42" t="s">
        <v>21</v>
      </c>
      <c r="G67" s="34">
        <v>5000</v>
      </c>
      <c r="H67" s="34">
        <v>3595</v>
      </c>
      <c r="I67" s="34">
        <f t="shared" si="1"/>
        <v>17975000</v>
      </c>
    </row>
    <row r="68" spans="2:9" x14ac:dyDescent="0.25">
      <c r="B68" s="6">
        <v>42482</v>
      </c>
      <c r="C68" s="3" t="s">
        <v>96</v>
      </c>
      <c r="D68" s="3" t="s">
        <v>97</v>
      </c>
      <c r="E68" s="7" t="s">
        <v>11</v>
      </c>
      <c r="F68" s="42" t="s">
        <v>21</v>
      </c>
      <c r="G68" s="34">
        <v>5000</v>
      </c>
      <c r="H68" s="34">
        <v>3990</v>
      </c>
      <c r="I68" s="34">
        <f t="shared" si="1"/>
        <v>19950000</v>
      </c>
    </row>
    <row r="69" spans="2:9" x14ac:dyDescent="0.25">
      <c r="B69" s="6">
        <v>42482</v>
      </c>
      <c r="C69" s="3" t="s">
        <v>98</v>
      </c>
      <c r="D69" s="3" t="s">
        <v>99</v>
      </c>
      <c r="E69" s="7" t="s">
        <v>12</v>
      </c>
      <c r="F69" s="42" t="s">
        <v>21</v>
      </c>
      <c r="G69" s="34">
        <v>9500</v>
      </c>
      <c r="H69" s="34">
        <v>3595</v>
      </c>
      <c r="I69" s="34">
        <f t="shared" si="1"/>
        <v>34152500</v>
      </c>
    </row>
    <row r="70" spans="2:9" x14ac:dyDescent="0.25">
      <c r="B70" s="6">
        <v>42482</v>
      </c>
      <c r="C70" s="3" t="s">
        <v>98</v>
      </c>
      <c r="D70" s="3" t="s">
        <v>99</v>
      </c>
      <c r="E70" s="7" t="s">
        <v>12</v>
      </c>
      <c r="F70" s="42" t="s">
        <v>45</v>
      </c>
      <c r="G70" s="34">
        <v>5000</v>
      </c>
      <c r="H70" s="34">
        <v>3380</v>
      </c>
      <c r="I70" s="34">
        <f t="shared" si="1"/>
        <v>16900000</v>
      </c>
    </row>
    <row r="71" spans="2:9" x14ac:dyDescent="0.25">
      <c r="B71" s="6">
        <v>42482</v>
      </c>
      <c r="C71" s="3" t="s">
        <v>98</v>
      </c>
      <c r="D71" s="3" t="s">
        <v>99</v>
      </c>
      <c r="E71" s="7" t="s">
        <v>12</v>
      </c>
      <c r="F71" s="42" t="s">
        <v>15</v>
      </c>
      <c r="G71" s="34">
        <v>12500</v>
      </c>
      <c r="H71" s="34">
        <v>3885</v>
      </c>
      <c r="I71" s="34">
        <f t="shared" si="1"/>
        <v>48562500</v>
      </c>
    </row>
    <row r="72" spans="2:9" x14ac:dyDescent="0.25">
      <c r="B72" s="6">
        <v>42482</v>
      </c>
      <c r="C72" s="3" t="s">
        <v>100</v>
      </c>
      <c r="D72" s="3" t="s">
        <v>101</v>
      </c>
      <c r="E72" s="7" t="s">
        <v>48</v>
      </c>
      <c r="F72" s="42" t="s">
        <v>21</v>
      </c>
      <c r="G72" s="34">
        <v>4300</v>
      </c>
      <c r="H72" s="34">
        <v>4050</v>
      </c>
      <c r="I72" s="34">
        <f t="shared" si="1"/>
        <v>17415000</v>
      </c>
    </row>
    <row r="73" spans="2:9" x14ac:dyDescent="0.25">
      <c r="B73" s="2">
        <v>42485</v>
      </c>
      <c r="C73" s="1" t="s">
        <v>124</v>
      </c>
      <c r="D73" s="1" t="s">
        <v>125</v>
      </c>
      <c r="E73" s="1" t="s">
        <v>48</v>
      </c>
      <c r="F73" s="43" t="s">
        <v>123</v>
      </c>
      <c r="G73" s="34">
        <v>15000</v>
      </c>
      <c r="H73" s="34">
        <v>3595</v>
      </c>
      <c r="I73" s="34">
        <f t="shared" ref="I73:I104" si="2">G73*H73</f>
        <v>53925000</v>
      </c>
    </row>
    <row r="74" spans="2:9" x14ac:dyDescent="0.25">
      <c r="B74" s="2">
        <v>42485</v>
      </c>
      <c r="C74" s="1" t="s">
        <v>121</v>
      </c>
      <c r="D74" s="1" t="s">
        <v>122</v>
      </c>
      <c r="E74" s="1" t="s">
        <v>12</v>
      </c>
      <c r="F74" s="43" t="s">
        <v>123</v>
      </c>
      <c r="G74" s="34">
        <v>15000</v>
      </c>
      <c r="H74" s="34">
        <v>3595</v>
      </c>
      <c r="I74" s="34">
        <f t="shared" si="2"/>
        <v>53925000</v>
      </c>
    </row>
    <row r="75" spans="2:9" x14ac:dyDescent="0.25">
      <c r="B75" s="2">
        <v>42485</v>
      </c>
      <c r="C75" s="1" t="s">
        <v>146</v>
      </c>
      <c r="D75" s="1" t="s">
        <v>147</v>
      </c>
      <c r="E75" s="1" t="s">
        <v>10</v>
      </c>
      <c r="F75" s="43" t="s">
        <v>45</v>
      </c>
      <c r="G75" s="34">
        <v>30000</v>
      </c>
      <c r="H75" s="34">
        <v>3380</v>
      </c>
      <c r="I75" s="34">
        <f t="shared" si="2"/>
        <v>101400000</v>
      </c>
    </row>
    <row r="76" spans="2:9" x14ac:dyDescent="0.25">
      <c r="B76" s="2">
        <v>42485</v>
      </c>
      <c r="C76" s="1" t="s">
        <v>146</v>
      </c>
      <c r="D76" s="1" t="s">
        <v>147</v>
      </c>
      <c r="E76" s="1" t="s">
        <v>10</v>
      </c>
      <c r="F76" s="43" t="s">
        <v>15</v>
      </c>
      <c r="G76" s="34">
        <v>5000</v>
      </c>
      <c r="H76" s="34">
        <v>3885</v>
      </c>
      <c r="I76" s="34">
        <f t="shared" si="2"/>
        <v>19425000</v>
      </c>
    </row>
    <row r="77" spans="2:9" x14ac:dyDescent="0.25">
      <c r="B77" s="2">
        <v>42485</v>
      </c>
      <c r="C77" s="1" t="s">
        <v>133</v>
      </c>
      <c r="D77" s="1" t="s">
        <v>134</v>
      </c>
      <c r="E77" s="1" t="s">
        <v>10</v>
      </c>
      <c r="F77" s="43" t="s">
        <v>21</v>
      </c>
      <c r="G77" s="34">
        <v>21700</v>
      </c>
      <c r="H77" s="34">
        <v>3410</v>
      </c>
      <c r="I77" s="34">
        <f t="shared" si="2"/>
        <v>73997000</v>
      </c>
    </row>
    <row r="78" spans="2:9" x14ac:dyDescent="0.25">
      <c r="B78" s="2">
        <v>42485</v>
      </c>
      <c r="C78" s="1" t="s">
        <v>148</v>
      </c>
      <c r="D78" s="1" t="s">
        <v>149</v>
      </c>
      <c r="E78" s="1" t="s">
        <v>10</v>
      </c>
      <c r="F78" s="43" t="s">
        <v>45</v>
      </c>
      <c r="G78" s="34">
        <v>12000</v>
      </c>
      <c r="H78" s="34">
        <v>3380</v>
      </c>
      <c r="I78" s="34">
        <f t="shared" si="2"/>
        <v>40560000</v>
      </c>
    </row>
    <row r="79" spans="2:9" x14ac:dyDescent="0.25">
      <c r="B79" s="2">
        <v>42485</v>
      </c>
      <c r="C79" s="1" t="s">
        <v>150</v>
      </c>
      <c r="D79" s="1" t="s">
        <v>151</v>
      </c>
      <c r="E79" s="1" t="s">
        <v>48</v>
      </c>
      <c r="F79" s="43" t="s">
        <v>15</v>
      </c>
      <c r="G79" s="34">
        <v>6200</v>
      </c>
      <c r="H79" s="34">
        <v>3885</v>
      </c>
      <c r="I79" s="34">
        <f t="shared" si="2"/>
        <v>24087000</v>
      </c>
    </row>
    <row r="80" spans="2:9" x14ac:dyDescent="0.25">
      <c r="B80" s="2">
        <v>42485</v>
      </c>
      <c r="C80" s="1" t="s">
        <v>152</v>
      </c>
      <c r="D80" s="1" t="s">
        <v>153</v>
      </c>
      <c r="E80" s="1" t="s">
        <v>48</v>
      </c>
      <c r="F80" s="43" t="s">
        <v>21</v>
      </c>
      <c r="G80" s="34">
        <v>5200</v>
      </c>
      <c r="H80" s="34">
        <v>3595</v>
      </c>
      <c r="I80" s="34">
        <f t="shared" si="2"/>
        <v>18694000</v>
      </c>
    </row>
    <row r="81" spans="2:9" x14ac:dyDescent="0.25">
      <c r="B81" s="2">
        <v>42485</v>
      </c>
      <c r="C81" s="1" t="s">
        <v>152</v>
      </c>
      <c r="D81" s="1" t="s">
        <v>153</v>
      </c>
      <c r="E81" s="1" t="s">
        <v>48</v>
      </c>
      <c r="F81" s="43" t="s">
        <v>15</v>
      </c>
      <c r="G81" s="34">
        <v>5300</v>
      </c>
      <c r="H81" s="34">
        <v>3885</v>
      </c>
      <c r="I81" s="34">
        <f t="shared" si="2"/>
        <v>20590500</v>
      </c>
    </row>
    <row r="82" spans="2:9" x14ac:dyDescent="0.25">
      <c r="B82" s="2">
        <v>42485</v>
      </c>
      <c r="C82" s="1" t="s">
        <v>154</v>
      </c>
      <c r="D82" s="1" t="s">
        <v>155</v>
      </c>
      <c r="E82" s="1" t="s">
        <v>55</v>
      </c>
      <c r="F82" s="43" t="s">
        <v>21</v>
      </c>
      <c r="G82" s="34">
        <v>5000</v>
      </c>
      <c r="H82" s="34">
        <v>3595</v>
      </c>
      <c r="I82" s="34">
        <f t="shared" si="2"/>
        <v>17975000</v>
      </c>
    </row>
    <row r="83" spans="2:9" x14ac:dyDescent="0.25">
      <c r="B83" s="2">
        <v>42485</v>
      </c>
      <c r="C83" s="1" t="s">
        <v>154</v>
      </c>
      <c r="D83" s="1" t="s">
        <v>155</v>
      </c>
      <c r="E83" s="1" t="s">
        <v>55</v>
      </c>
      <c r="F83" s="43" t="s">
        <v>15</v>
      </c>
      <c r="G83" s="34">
        <v>20000</v>
      </c>
      <c r="H83" s="34">
        <v>3885</v>
      </c>
      <c r="I83" s="34">
        <f t="shared" si="2"/>
        <v>77700000</v>
      </c>
    </row>
    <row r="84" spans="2:9" x14ac:dyDescent="0.25">
      <c r="B84" s="2">
        <v>42485</v>
      </c>
      <c r="C84" s="1" t="s">
        <v>154</v>
      </c>
      <c r="D84" s="1" t="s">
        <v>155</v>
      </c>
      <c r="E84" s="1" t="s">
        <v>55</v>
      </c>
      <c r="F84" s="43" t="s">
        <v>13</v>
      </c>
      <c r="G84" s="34">
        <v>5000</v>
      </c>
      <c r="H84" s="34">
        <v>4715</v>
      </c>
      <c r="I84" s="34">
        <f t="shared" si="2"/>
        <v>23575000</v>
      </c>
    </row>
    <row r="85" spans="2:9" x14ac:dyDescent="0.25">
      <c r="B85" s="2">
        <v>42486</v>
      </c>
      <c r="C85" s="1" t="s">
        <v>135</v>
      </c>
      <c r="D85" s="1" t="s">
        <v>136</v>
      </c>
      <c r="E85" s="1" t="s">
        <v>14</v>
      </c>
      <c r="F85" s="43" t="s">
        <v>21</v>
      </c>
      <c r="G85" s="34">
        <v>19600</v>
      </c>
      <c r="H85" s="34">
        <v>3410</v>
      </c>
      <c r="I85" s="34">
        <f t="shared" si="2"/>
        <v>66836000</v>
      </c>
    </row>
    <row r="86" spans="2:9" x14ac:dyDescent="0.25">
      <c r="B86" s="2">
        <v>42487</v>
      </c>
      <c r="C86" s="1" t="s">
        <v>127</v>
      </c>
      <c r="D86" s="1" t="s">
        <v>128</v>
      </c>
      <c r="E86" s="1" t="s">
        <v>14</v>
      </c>
      <c r="F86" s="43" t="s">
        <v>45</v>
      </c>
      <c r="G86" s="34">
        <v>15800</v>
      </c>
      <c r="H86" s="34">
        <v>3380</v>
      </c>
      <c r="I86" s="34">
        <f t="shared" si="2"/>
        <v>53404000</v>
      </c>
    </row>
    <row r="87" spans="2:9" x14ac:dyDescent="0.25">
      <c r="B87" s="2">
        <v>42487</v>
      </c>
      <c r="C87" s="1" t="s">
        <v>158</v>
      </c>
      <c r="D87" s="1" t="s">
        <v>159</v>
      </c>
      <c r="E87" s="1" t="s">
        <v>10</v>
      </c>
      <c r="F87" s="43" t="s">
        <v>45</v>
      </c>
      <c r="G87" s="34">
        <v>30000</v>
      </c>
      <c r="H87" s="34">
        <v>3380</v>
      </c>
      <c r="I87" s="34">
        <f t="shared" si="2"/>
        <v>101400000</v>
      </c>
    </row>
    <row r="88" spans="2:9" x14ac:dyDescent="0.25">
      <c r="B88" s="2">
        <v>42487</v>
      </c>
      <c r="C88" s="1" t="s">
        <v>158</v>
      </c>
      <c r="D88" s="1" t="s">
        <v>159</v>
      </c>
      <c r="E88" s="1" t="s">
        <v>10</v>
      </c>
      <c r="F88" s="43" t="s">
        <v>15</v>
      </c>
      <c r="G88" s="34">
        <v>5000</v>
      </c>
      <c r="H88" s="34">
        <v>3885</v>
      </c>
      <c r="I88" s="34">
        <f t="shared" si="2"/>
        <v>19425000</v>
      </c>
    </row>
    <row r="89" spans="2:9" x14ac:dyDescent="0.25">
      <c r="B89" s="2">
        <v>42487</v>
      </c>
      <c r="C89" s="1" t="s">
        <v>160</v>
      </c>
      <c r="D89" s="1" t="s">
        <v>161</v>
      </c>
      <c r="E89" s="1" t="s">
        <v>55</v>
      </c>
      <c r="F89" s="43" t="s">
        <v>15</v>
      </c>
      <c r="G89" s="34">
        <v>15000</v>
      </c>
      <c r="H89" s="34">
        <v>3885</v>
      </c>
      <c r="I89" s="34">
        <f t="shared" si="2"/>
        <v>58275000</v>
      </c>
    </row>
    <row r="90" spans="2:9" x14ac:dyDescent="0.25">
      <c r="B90" s="2">
        <v>42487</v>
      </c>
      <c r="C90" s="1" t="s">
        <v>162</v>
      </c>
      <c r="D90" s="1" t="s">
        <v>163</v>
      </c>
      <c r="E90" s="1" t="s">
        <v>11</v>
      </c>
      <c r="F90" s="43" t="s">
        <v>21</v>
      </c>
      <c r="G90" s="34">
        <v>10000</v>
      </c>
      <c r="H90" s="34">
        <v>3990</v>
      </c>
      <c r="I90" s="34">
        <f t="shared" si="2"/>
        <v>39900000</v>
      </c>
    </row>
    <row r="91" spans="2:9" x14ac:dyDescent="0.25">
      <c r="B91" s="2">
        <v>42488</v>
      </c>
      <c r="C91" s="1" t="s">
        <v>131</v>
      </c>
      <c r="D91" s="1" t="s">
        <v>132</v>
      </c>
      <c r="E91" s="1" t="s">
        <v>14</v>
      </c>
      <c r="F91" s="43" t="s">
        <v>21</v>
      </c>
      <c r="G91" s="34">
        <v>10400</v>
      </c>
      <c r="H91" s="34">
        <v>3410</v>
      </c>
      <c r="I91" s="34">
        <f t="shared" si="2"/>
        <v>35464000</v>
      </c>
    </row>
    <row r="92" spans="2:9" x14ac:dyDescent="0.25">
      <c r="B92" s="2">
        <v>42488</v>
      </c>
      <c r="C92" s="1" t="s">
        <v>156</v>
      </c>
      <c r="D92" s="1" t="s">
        <v>157</v>
      </c>
      <c r="E92" s="1" t="s">
        <v>14</v>
      </c>
      <c r="F92" s="43" t="s">
        <v>15</v>
      </c>
      <c r="G92" s="34">
        <v>15300</v>
      </c>
      <c r="H92" s="34">
        <v>3885</v>
      </c>
      <c r="I92" s="34">
        <f t="shared" si="2"/>
        <v>59440500</v>
      </c>
    </row>
    <row r="93" spans="2:9" x14ac:dyDescent="0.25">
      <c r="B93" s="2">
        <v>42488</v>
      </c>
      <c r="C93" s="33" t="s">
        <v>192</v>
      </c>
      <c r="D93" s="33" t="s">
        <v>193</v>
      </c>
      <c r="E93" s="33" t="s">
        <v>10</v>
      </c>
      <c r="F93" s="58" t="s">
        <v>123</v>
      </c>
      <c r="G93" s="35">
        <v>33700</v>
      </c>
      <c r="H93" s="35">
        <v>3595</v>
      </c>
      <c r="I93" s="35">
        <f t="shared" si="2"/>
        <v>121151500</v>
      </c>
    </row>
    <row r="94" spans="2:9" x14ac:dyDescent="0.25">
      <c r="B94" s="2">
        <v>42488</v>
      </c>
      <c r="C94" s="1" t="s">
        <v>137</v>
      </c>
      <c r="D94" s="1" t="s">
        <v>138</v>
      </c>
      <c r="E94" s="1" t="s">
        <v>10</v>
      </c>
      <c r="F94" s="43" t="s">
        <v>21</v>
      </c>
      <c r="G94" s="34">
        <v>33700</v>
      </c>
      <c r="H94" s="34">
        <v>3410</v>
      </c>
      <c r="I94" s="34">
        <f t="shared" si="2"/>
        <v>114917000</v>
      </c>
    </row>
    <row r="95" spans="2:9" x14ac:dyDescent="0.25">
      <c r="B95" s="2">
        <v>42488</v>
      </c>
      <c r="C95" s="1" t="s">
        <v>164</v>
      </c>
      <c r="D95" s="1" t="s">
        <v>165</v>
      </c>
      <c r="E95" s="1" t="s">
        <v>12</v>
      </c>
      <c r="F95" s="43" t="s">
        <v>21</v>
      </c>
      <c r="G95" s="34">
        <v>22200</v>
      </c>
      <c r="H95" s="34">
        <v>3595</v>
      </c>
      <c r="I95" s="34">
        <f t="shared" si="2"/>
        <v>79809000</v>
      </c>
    </row>
    <row r="96" spans="2:9" x14ac:dyDescent="0.25">
      <c r="B96" s="2">
        <v>42488</v>
      </c>
      <c r="C96" s="1" t="s">
        <v>164</v>
      </c>
      <c r="D96" s="1" t="s">
        <v>165</v>
      </c>
      <c r="E96" s="1" t="s">
        <v>12</v>
      </c>
      <c r="F96" s="43" t="s">
        <v>45</v>
      </c>
      <c r="G96" s="34">
        <v>5000</v>
      </c>
      <c r="H96" s="34">
        <v>3380</v>
      </c>
      <c r="I96" s="34">
        <f t="shared" si="2"/>
        <v>16900000</v>
      </c>
    </row>
    <row r="97" spans="2:9" x14ac:dyDescent="0.25">
      <c r="B97" s="2">
        <v>42488</v>
      </c>
      <c r="C97" s="1" t="s">
        <v>164</v>
      </c>
      <c r="D97" s="1" t="s">
        <v>165</v>
      </c>
      <c r="E97" s="1" t="s">
        <v>12</v>
      </c>
      <c r="F97" s="43" t="s">
        <v>15</v>
      </c>
      <c r="G97" s="34">
        <v>4500</v>
      </c>
      <c r="H97" s="34">
        <v>3885</v>
      </c>
      <c r="I97" s="34">
        <f t="shared" si="2"/>
        <v>17482500</v>
      </c>
    </row>
    <row r="98" spans="2:9" x14ac:dyDescent="0.25">
      <c r="B98" s="2">
        <v>42488</v>
      </c>
      <c r="C98" s="1" t="s">
        <v>166</v>
      </c>
      <c r="D98" s="1" t="s">
        <v>167</v>
      </c>
      <c r="E98" s="1" t="s">
        <v>12</v>
      </c>
      <c r="F98" s="43" t="s">
        <v>21</v>
      </c>
      <c r="G98" s="34">
        <v>10000</v>
      </c>
      <c r="H98" s="34">
        <v>3595</v>
      </c>
      <c r="I98" s="34">
        <f t="shared" si="2"/>
        <v>35950000</v>
      </c>
    </row>
    <row r="99" spans="2:9" x14ac:dyDescent="0.25">
      <c r="B99" s="2">
        <v>42488</v>
      </c>
      <c r="C99" s="1" t="s">
        <v>166</v>
      </c>
      <c r="D99" s="1" t="s">
        <v>167</v>
      </c>
      <c r="E99" s="1" t="s">
        <v>12</v>
      </c>
      <c r="F99" s="43" t="s">
        <v>15</v>
      </c>
      <c r="G99" s="34">
        <v>5300</v>
      </c>
      <c r="H99" s="34">
        <v>3885</v>
      </c>
      <c r="I99" s="34">
        <f t="shared" si="2"/>
        <v>20590500</v>
      </c>
    </row>
    <row r="100" spans="2:9" x14ac:dyDescent="0.25">
      <c r="B100" s="2">
        <v>42488</v>
      </c>
      <c r="C100" s="1" t="s">
        <v>168</v>
      </c>
      <c r="D100" s="1" t="s">
        <v>169</v>
      </c>
      <c r="E100" s="1" t="s">
        <v>12</v>
      </c>
      <c r="F100" s="43" t="s">
        <v>21</v>
      </c>
      <c r="G100" s="34">
        <v>9000</v>
      </c>
      <c r="H100" s="34">
        <v>3595</v>
      </c>
      <c r="I100" s="34">
        <f t="shared" si="2"/>
        <v>32355000</v>
      </c>
    </row>
    <row r="101" spans="2:9" x14ac:dyDescent="0.25">
      <c r="B101" s="2">
        <v>42488</v>
      </c>
      <c r="C101" s="1" t="s">
        <v>170</v>
      </c>
      <c r="D101" s="1" t="s">
        <v>171</v>
      </c>
      <c r="E101" s="1" t="s">
        <v>10</v>
      </c>
      <c r="F101" s="43" t="s">
        <v>45</v>
      </c>
      <c r="G101" s="34">
        <v>12000</v>
      </c>
      <c r="H101" s="34">
        <v>3380</v>
      </c>
      <c r="I101" s="34">
        <f t="shared" si="2"/>
        <v>40560000</v>
      </c>
    </row>
    <row r="102" spans="2:9" x14ac:dyDescent="0.25">
      <c r="B102" s="2">
        <v>42488</v>
      </c>
      <c r="C102" s="1" t="s">
        <v>172</v>
      </c>
      <c r="D102" s="1" t="s">
        <v>173</v>
      </c>
      <c r="E102" s="1" t="s">
        <v>10</v>
      </c>
      <c r="F102" s="43" t="s">
        <v>45</v>
      </c>
      <c r="G102" s="34">
        <v>15000</v>
      </c>
      <c r="H102" s="34">
        <v>3380</v>
      </c>
      <c r="I102" s="34">
        <f t="shared" si="2"/>
        <v>50700000</v>
      </c>
    </row>
    <row r="103" spans="2:9" x14ac:dyDescent="0.25">
      <c r="B103" s="2">
        <v>42488</v>
      </c>
      <c r="C103" s="1" t="s">
        <v>175</v>
      </c>
      <c r="D103" s="1" t="s">
        <v>174</v>
      </c>
      <c r="E103" s="1" t="s">
        <v>48</v>
      </c>
      <c r="F103" s="43" t="s">
        <v>21</v>
      </c>
      <c r="G103" s="34">
        <v>6200</v>
      </c>
      <c r="H103" s="34">
        <v>3595</v>
      </c>
      <c r="I103" s="34">
        <f t="shared" si="2"/>
        <v>22289000</v>
      </c>
    </row>
    <row r="104" spans="2:9" x14ac:dyDescent="0.25">
      <c r="B104" s="2">
        <v>42488</v>
      </c>
      <c r="C104" s="1" t="s">
        <v>175</v>
      </c>
      <c r="D104" s="1" t="s">
        <v>174</v>
      </c>
      <c r="E104" s="1" t="s">
        <v>48</v>
      </c>
      <c r="F104" s="43" t="s">
        <v>15</v>
      </c>
      <c r="G104" s="34">
        <v>5300</v>
      </c>
      <c r="H104" s="34">
        <v>3885</v>
      </c>
      <c r="I104" s="34">
        <f t="shared" si="2"/>
        <v>20590500</v>
      </c>
    </row>
    <row r="105" spans="2:9" x14ac:dyDescent="0.25">
      <c r="B105" s="2">
        <v>42489</v>
      </c>
      <c r="C105" s="1" t="s">
        <v>139</v>
      </c>
      <c r="D105" s="1" t="s">
        <v>140</v>
      </c>
      <c r="E105" s="1" t="s">
        <v>10</v>
      </c>
      <c r="F105" s="43" t="s">
        <v>21</v>
      </c>
      <c r="G105" s="34">
        <v>21700</v>
      </c>
      <c r="H105" s="34">
        <v>3410</v>
      </c>
      <c r="I105" s="34">
        <f t="shared" ref="I105:I117" si="3">G105*H105</f>
        <v>73997000</v>
      </c>
    </row>
    <row r="106" spans="2:9" x14ac:dyDescent="0.25">
      <c r="B106" s="2">
        <v>42489</v>
      </c>
      <c r="C106" s="1" t="s">
        <v>141</v>
      </c>
      <c r="D106" s="1" t="s">
        <v>142</v>
      </c>
      <c r="E106" s="1" t="s">
        <v>10</v>
      </c>
      <c r="F106" s="43" t="s">
        <v>21</v>
      </c>
      <c r="G106" s="34">
        <v>20000</v>
      </c>
      <c r="H106" s="34">
        <v>3410</v>
      </c>
      <c r="I106" s="34">
        <f t="shared" si="3"/>
        <v>68200000</v>
      </c>
    </row>
    <row r="107" spans="2:9" x14ac:dyDescent="0.25">
      <c r="B107" s="2">
        <v>42489</v>
      </c>
      <c r="C107" s="1" t="s">
        <v>176</v>
      </c>
      <c r="D107" s="1" t="s">
        <v>177</v>
      </c>
      <c r="E107" s="1" t="s">
        <v>48</v>
      </c>
      <c r="F107" s="43" t="s">
        <v>15</v>
      </c>
      <c r="G107" s="34">
        <v>5200</v>
      </c>
      <c r="H107" s="34">
        <v>3885</v>
      </c>
      <c r="I107" s="34">
        <f t="shared" si="3"/>
        <v>20202000</v>
      </c>
    </row>
    <row r="108" spans="2:9" x14ac:dyDescent="0.25">
      <c r="B108" s="2">
        <v>42489</v>
      </c>
      <c r="C108" s="1" t="s">
        <v>178</v>
      </c>
      <c r="D108" s="1" t="s">
        <v>179</v>
      </c>
      <c r="E108" s="1" t="s">
        <v>12</v>
      </c>
      <c r="F108" s="43" t="s">
        <v>21</v>
      </c>
      <c r="G108" s="34">
        <v>4000</v>
      </c>
      <c r="H108" s="34">
        <v>3595</v>
      </c>
      <c r="I108" s="34">
        <f t="shared" si="3"/>
        <v>14380000</v>
      </c>
    </row>
    <row r="109" spans="2:9" x14ac:dyDescent="0.25">
      <c r="B109" s="2">
        <v>42489</v>
      </c>
      <c r="C109" s="1" t="s">
        <v>178</v>
      </c>
      <c r="D109" s="1" t="s">
        <v>179</v>
      </c>
      <c r="E109" s="1" t="s">
        <v>12</v>
      </c>
      <c r="F109" s="43" t="s">
        <v>45</v>
      </c>
      <c r="G109" s="34">
        <v>5000</v>
      </c>
      <c r="H109" s="34">
        <v>3380</v>
      </c>
      <c r="I109" s="34">
        <f t="shared" si="3"/>
        <v>16900000</v>
      </c>
    </row>
    <row r="110" spans="2:9" x14ac:dyDescent="0.25">
      <c r="B110" s="2">
        <v>42489</v>
      </c>
      <c r="C110" s="33" t="s">
        <v>196</v>
      </c>
      <c r="D110" s="33" t="s">
        <v>197</v>
      </c>
      <c r="E110" s="33" t="s">
        <v>14</v>
      </c>
      <c r="F110" s="58" t="s">
        <v>45</v>
      </c>
      <c r="G110" s="35">
        <v>15800</v>
      </c>
      <c r="H110" s="35">
        <v>3380</v>
      </c>
      <c r="I110" s="35">
        <f t="shared" si="3"/>
        <v>53404000</v>
      </c>
    </row>
    <row r="111" spans="2:9" x14ac:dyDescent="0.25">
      <c r="B111" s="2">
        <v>42489</v>
      </c>
      <c r="C111" s="1" t="s">
        <v>180</v>
      </c>
      <c r="D111" s="1" t="s">
        <v>181</v>
      </c>
      <c r="E111" s="1" t="s">
        <v>12</v>
      </c>
      <c r="F111" s="43" t="s">
        <v>21</v>
      </c>
      <c r="G111" s="34">
        <v>15300</v>
      </c>
      <c r="H111" s="34">
        <v>3595</v>
      </c>
      <c r="I111" s="34">
        <f t="shared" si="3"/>
        <v>55003500</v>
      </c>
    </row>
    <row r="112" spans="2:9" x14ac:dyDescent="0.25">
      <c r="B112" s="19">
        <v>42489</v>
      </c>
      <c r="C112" s="20" t="s">
        <v>182</v>
      </c>
      <c r="D112" s="20" t="s">
        <v>183</v>
      </c>
      <c r="E112" s="20" t="s">
        <v>14</v>
      </c>
      <c r="F112" s="59" t="s">
        <v>21</v>
      </c>
      <c r="G112" s="34">
        <v>6200</v>
      </c>
      <c r="H112" s="34">
        <v>3595</v>
      </c>
      <c r="I112" s="34">
        <f t="shared" si="3"/>
        <v>22289000</v>
      </c>
    </row>
    <row r="113" spans="2:9" x14ac:dyDescent="0.25">
      <c r="B113" s="19">
        <v>42489</v>
      </c>
      <c r="C113" s="20" t="s">
        <v>182</v>
      </c>
      <c r="D113" s="20" t="s">
        <v>183</v>
      </c>
      <c r="E113" s="20" t="s">
        <v>14</v>
      </c>
      <c r="F113" s="59" t="s">
        <v>15</v>
      </c>
      <c r="G113" s="34">
        <v>5300</v>
      </c>
      <c r="H113" s="34">
        <v>3885</v>
      </c>
      <c r="I113" s="34">
        <f t="shared" si="3"/>
        <v>20590500</v>
      </c>
    </row>
    <row r="114" spans="2:9" x14ac:dyDescent="0.25">
      <c r="B114" s="19">
        <v>42489</v>
      </c>
      <c r="C114" s="20" t="s">
        <v>182</v>
      </c>
      <c r="D114" s="20" t="s">
        <v>183</v>
      </c>
      <c r="E114" s="20" t="s">
        <v>14</v>
      </c>
      <c r="F114" s="59" t="s">
        <v>13</v>
      </c>
      <c r="G114" s="34">
        <v>4000</v>
      </c>
      <c r="H114" s="34">
        <v>4715</v>
      </c>
      <c r="I114" s="34">
        <f t="shared" si="3"/>
        <v>18860000</v>
      </c>
    </row>
    <row r="115" spans="2:9" x14ac:dyDescent="0.25">
      <c r="B115" s="2">
        <v>42489</v>
      </c>
      <c r="C115" s="1" t="s">
        <v>143</v>
      </c>
      <c r="D115" s="1" t="s">
        <v>144</v>
      </c>
      <c r="E115" s="1" t="s">
        <v>14</v>
      </c>
      <c r="F115" s="43" t="s">
        <v>21</v>
      </c>
      <c r="G115" s="34">
        <v>14900</v>
      </c>
      <c r="H115" s="34">
        <v>3410</v>
      </c>
      <c r="I115" s="34">
        <f t="shared" si="3"/>
        <v>50809000</v>
      </c>
    </row>
    <row r="116" spans="2:9" x14ac:dyDescent="0.25">
      <c r="B116" s="19">
        <v>42489</v>
      </c>
      <c r="C116" s="20" t="s">
        <v>184</v>
      </c>
      <c r="D116" s="20" t="s">
        <v>185</v>
      </c>
      <c r="E116" s="20" t="s">
        <v>14</v>
      </c>
      <c r="F116" s="59" t="s">
        <v>186</v>
      </c>
      <c r="G116" s="34">
        <v>5000</v>
      </c>
      <c r="H116" s="34">
        <v>4050</v>
      </c>
      <c r="I116" s="34">
        <f t="shared" si="3"/>
        <v>20250000</v>
      </c>
    </row>
    <row r="117" spans="2:9" x14ac:dyDescent="0.25">
      <c r="B117" s="19">
        <v>42489</v>
      </c>
      <c r="C117" s="20" t="s">
        <v>184</v>
      </c>
      <c r="D117" s="20" t="s">
        <v>185</v>
      </c>
      <c r="E117" s="20" t="s">
        <v>14</v>
      </c>
      <c r="F117" s="59" t="s">
        <v>15</v>
      </c>
      <c r="G117" s="34">
        <v>15000</v>
      </c>
      <c r="H117" s="34">
        <v>3885</v>
      </c>
      <c r="I117" s="34">
        <f t="shared" si="3"/>
        <v>58275000</v>
      </c>
    </row>
    <row r="118" spans="2:9" x14ac:dyDescent="0.25">
      <c r="G118" s="44">
        <f>SUM(G9:G117)</f>
        <v>1194600</v>
      </c>
      <c r="H118" s="44">
        <f>SUM(H9:H117)</f>
        <v>399531</v>
      </c>
      <c r="I118" s="44">
        <f>SUM(I9:I117)</f>
        <v>4285633500</v>
      </c>
    </row>
  </sheetData>
  <sortState ref="B9:I117">
    <sortCondition ref="B9:B117"/>
  </sortState>
  <mergeCells count="1">
    <mergeCell ref="G7:H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I118"/>
  <sheetViews>
    <sheetView topLeftCell="A73" workbookViewId="0">
      <selection activeCell="D94" sqref="D94"/>
    </sheetView>
  </sheetViews>
  <sheetFormatPr baseColWidth="10" defaultRowHeight="15" x14ac:dyDescent="0.25"/>
  <cols>
    <col min="2" max="4" width="10.7109375" bestFit="1" customWidth="1"/>
    <col min="5" max="5" width="15" bestFit="1" customWidth="1"/>
    <col min="6" max="6" width="18" bestFit="1" customWidth="1"/>
    <col min="7" max="7" width="9.85546875" bestFit="1" customWidth="1"/>
    <col min="8" max="8" width="8.5703125" bestFit="1" customWidth="1"/>
    <col min="9" max="9" width="12.85546875" bestFit="1" customWidth="1"/>
  </cols>
  <sheetData>
    <row r="4" spans="2:9" x14ac:dyDescent="0.25">
      <c r="D4" t="s">
        <v>247</v>
      </c>
    </row>
    <row r="7" spans="2:9" x14ac:dyDescent="0.25">
      <c r="G7" s="114" t="s">
        <v>0</v>
      </c>
      <c r="H7" s="114"/>
    </row>
    <row r="8" spans="2:9" x14ac:dyDescent="0.25">
      <c r="B8" s="1" t="s">
        <v>1</v>
      </c>
      <c r="C8" s="1" t="s">
        <v>2</v>
      </c>
      <c r="D8" s="1" t="s">
        <v>3</v>
      </c>
      <c r="E8" s="1" t="s">
        <v>4</v>
      </c>
      <c r="F8" s="1" t="s">
        <v>5</v>
      </c>
      <c r="G8" s="1" t="s">
        <v>6</v>
      </c>
      <c r="H8" s="1" t="s">
        <v>7</v>
      </c>
      <c r="I8" s="1" t="s">
        <v>8</v>
      </c>
    </row>
    <row r="9" spans="2:9" x14ac:dyDescent="0.25">
      <c r="B9" s="2">
        <v>42471</v>
      </c>
      <c r="C9" s="1" t="s">
        <v>19</v>
      </c>
      <c r="D9" s="3" t="s">
        <v>20</v>
      </c>
      <c r="E9" s="4" t="s">
        <v>10</v>
      </c>
      <c r="F9" s="43" t="s">
        <v>21</v>
      </c>
      <c r="G9" s="34">
        <v>10000</v>
      </c>
      <c r="H9" s="34">
        <v>3410</v>
      </c>
      <c r="I9" s="34">
        <f t="shared" ref="I9:I40" si="0">G9*H9</f>
        <v>34100000</v>
      </c>
    </row>
    <row r="10" spans="2:9" x14ac:dyDescent="0.25">
      <c r="B10" s="2">
        <v>42471</v>
      </c>
      <c r="C10" s="3" t="s">
        <v>22</v>
      </c>
      <c r="D10" s="6" t="s">
        <v>23</v>
      </c>
      <c r="E10" s="4" t="s">
        <v>10</v>
      </c>
      <c r="F10" s="43" t="s">
        <v>21</v>
      </c>
      <c r="G10" s="34">
        <v>15800</v>
      </c>
      <c r="H10" s="34">
        <v>3410</v>
      </c>
      <c r="I10" s="34">
        <f t="shared" si="0"/>
        <v>53878000</v>
      </c>
    </row>
    <row r="11" spans="2:9" x14ac:dyDescent="0.25">
      <c r="B11" s="2">
        <v>42471</v>
      </c>
      <c r="C11" s="3" t="s">
        <v>24</v>
      </c>
      <c r="D11" s="3" t="s">
        <v>25</v>
      </c>
      <c r="E11" s="4" t="s">
        <v>10</v>
      </c>
      <c r="F11" s="43" t="s">
        <v>21</v>
      </c>
      <c r="G11" s="34">
        <v>10600</v>
      </c>
      <c r="H11" s="34">
        <v>3410</v>
      </c>
      <c r="I11" s="34">
        <f t="shared" si="0"/>
        <v>36146000</v>
      </c>
    </row>
    <row r="12" spans="2:9" x14ac:dyDescent="0.25">
      <c r="B12" s="2">
        <v>42473</v>
      </c>
      <c r="C12" s="3" t="s">
        <v>26</v>
      </c>
      <c r="D12" s="3" t="s">
        <v>27</v>
      </c>
      <c r="E12" s="4" t="s">
        <v>10</v>
      </c>
      <c r="F12" s="43" t="s">
        <v>21</v>
      </c>
      <c r="G12" s="34">
        <v>15000</v>
      </c>
      <c r="H12" s="34">
        <v>3410</v>
      </c>
      <c r="I12" s="34">
        <f t="shared" si="0"/>
        <v>51150000</v>
      </c>
    </row>
    <row r="13" spans="2:9" x14ac:dyDescent="0.25">
      <c r="B13" s="2">
        <v>42475</v>
      </c>
      <c r="C13" s="3" t="s">
        <v>28</v>
      </c>
      <c r="D13" s="3" t="s">
        <v>29</v>
      </c>
      <c r="E13" s="4" t="s">
        <v>10</v>
      </c>
      <c r="F13" s="43" t="s">
        <v>21</v>
      </c>
      <c r="G13" s="34">
        <v>10000</v>
      </c>
      <c r="H13" s="34">
        <v>3410</v>
      </c>
      <c r="I13" s="34">
        <f t="shared" si="0"/>
        <v>34100000</v>
      </c>
    </row>
    <row r="14" spans="2:9" x14ac:dyDescent="0.25">
      <c r="B14" s="2">
        <v>42475</v>
      </c>
      <c r="C14" s="3" t="s">
        <v>30</v>
      </c>
      <c r="D14" s="3" t="s">
        <v>31</v>
      </c>
      <c r="E14" s="4" t="s">
        <v>10</v>
      </c>
      <c r="F14" s="43" t="s">
        <v>21</v>
      </c>
      <c r="G14" s="34">
        <v>15800</v>
      </c>
      <c r="H14" s="34">
        <v>3410</v>
      </c>
      <c r="I14" s="34">
        <f t="shared" si="0"/>
        <v>53878000</v>
      </c>
    </row>
    <row r="15" spans="2:9" x14ac:dyDescent="0.25">
      <c r="B15" s="2">
        <v>42475</v>
      </c>
      <c r="C15" s="3" t="s">
        <v>32</v>
      </c>
      <c r="D15" s="3" t="s">
        <v>33</v>
      </c>
      <c r="E15" s="4" t="s">
        <v>10</v>
      </c>
      <c r="F15" s="43" t="s">
        <v>21</v>
      </c>
      <c r="G15" s="34">
        <v>33700</v>
      </c>
      <c r="H15" s="34">
        <v>3410</v>
      </c>
      <c r="I15" s="34">
        <f t="shared" si="0"/>
        <v>114917000</v>
      </c>
    </row>
    <row r="16" spans="2:9" x14ac:dyDescent="0.25">
      <c r="B16" s="2">
        <v>42475</v>
      </c>
      <c r="C16" s="3" t="s">
        <v>34</v>
      </c>
      <c r="D16" s="3" t="s">
        <v>35</v>
      </c>
      <c r="E16" s="4" t="s">
        <v>14</v>
      </c>
      <c r="F16" s="43" t="s">
        <v>21</v>
      </c>
      <c r="G16" s="34">
        <v>8300</v>
      </c>
      <c r="H16" s="34">
        <v>3410</v>
      </c>
      <c r="I16" s="34">
        <f t="shared" si="0"/>
        <v>28303000</v>
      </c>
    </row>
    <row r="17" spans="2:9" x14ac:dyDescent="0.25">
      <c r="B17" s="6">
        <v>42478</v>
      </c>
      <c r="C17" s="3" t="s">
        <v>104</v>
      </c>
      <c r="D17" s="3" t="s">
        <v>105</v>
      </c>
      <c r="E17" s="7" t="s">
        <v>10</v>
      </c>
      <c r="F17" s="42" t="s">
        <v>21</v>
      </c>
      <c r="G17" s="34">
        <v>20000</v>
      </c>
      <c r="H17" s="34">
        <v>3410</v>
      </c>
      <c r="I17" s="34">
        <f t="shared" si="0"/>
        <v>68200000</v>
      </c>
    </row>
    <row r="18" spans="2:9" x14ac:dyDescent="0.25">
      <c r="B18" s="6">
        <v>42478</v>
      </c>
      <c r="C18" s="3" t="s">
        <v>42</v>
      </c>
      <c r="D18" s="3" t="s">
        <v>44</v>
      </c>
      <c r="E18" s="7" t="s">
        <v>10</v>
      </c>
      <c r="F18" s="42" t="s">
        <v>21</v>
      </c>
      <c r="G18" s="34">
        <v>5000</v>
      </c>
      <c r="H18" s="34">
        <v>3595</v>
      </c>
      <c r="I18" s="34">
        <f t="shared" si="0"/>
        <v>17975000</v>
      </c>
    </row>
    <row r="19" spans="2:9" x14ac:dyDescent="0.25">
      <c r="B19" s="6">
        <v>42478</v>
      </c>
      <c r="C19" s="3" t="s">
        <v>42</v>
      </c>
      <c r="D19" s="3" t="s">
        <v>44</v>
      </c>
      <c r="E19" s="7" t="s">
        <v>10</v>
      </c>
      <c r="F19" s="42" t="s">
        <v>45</v>
      </c>
      <c r="G19" s="34">
        <v>10000</v>
      </c>
      <c r="H19" s="34">
        <v>3380</v>
      </c>
      <c r="I19" s="34">
        <f t="shared" si="0"/>
        <v>33800000</v>
      </c>
    </row>
    <row r="20" spans="2:9" x14ac:dyDescent="0.25">
      <c r="B20" s="6">
        <v>42478</v>
      </c>
      <c r="C20" s="3" t="s">
        <v>46</v>
      </c>
      <c r="D20" s="3" t="s">
        <v>47</v>
      </c>
      <c r="E20" s="7" t="s">
        <v>48</v>
      </c>
      <c r="F20" s="42" t="s">
        <v>15</v>
      </c>
      <c r="G20" s="34">
        <v>6200</v>
      </c>
      <c r="H20" s="34">
        <v>3885</v>
      </c>
      <c r="I20" s="34">
        <f t="shared" si="0"/>
        <v>24087000</v>
      </c>
    </row>
    <row r="21" spans="2:9" x14ac:dyDescent="0.25">
      <c r="B21" s="6">
        <v>42478</v>
      </c>
      <c r="C21" s="3" t="s">
        <v>49</v>
      </c>
      <c r="D21" s="3" t="s">
        <v>50</v>
      </c>
      <c r="E21" s="7" t="s">
        <v>48</v>
      </c>
      <c r="F21" s="42" t="s">
        <v>15</v>
      </c>
      <c r="G21" s="34">
        <v>5300</v>
      </c>
      <c r="H21" s="34">
        <v>3885</v>
      </c>
      <c r="I21" s="34">
        <f t="shared" si="0"/>
        <v>20590500</v>
      </c>
    </row>
    <row r="22" spans="2:9" x14ac:dyDescent="0.25">
      <c r="B22" s="6">
        <v>42478</v>
      </c>
      <c r="C22" s="3" t="s">
        <v>51</v>
      </c>
      <c r="D22" s="3" t="s">
        <v>52</v>
      </c>
      <c r="E22" s="7" t="s">
        <v>48</v>
      </c>
      <c r="F22" s="42" t="s">
        <v>15</v>
      </c>
      <c r="G22" s="34">
        <v>5200</v>
      </c>
      <c r="H22" s="34">
        <v>3885</v>
      </c>
      <c r="I22" s="34">
        <f t="shared" si="0"/>
        <v>20202000</v>
      </c>
    </row>
    <row r="23" spans="2:9" x14ac:dyDescent="0.25">
      <c r="B23" s="6">
        <v>42478</v>
      </c>
      <c r="C23" s="3" t="s">
        <v>53</v>
      </c>
      <c r="D23" s="3" t="s">
        <v>54</v>
      </c>
      <c r="E23" s="7" t="s">
        <v>55</v>
      </c>
      <c r="F23" s="42" t="s">
        <v>21</v>
      </c>
      <c r="G23" s="34">
        <v>10000</v>
      </c>
      <c r="H23" s="34">
        <v>3595</v>
      </c>
      <c r="I23" s="34">
        <f t="shared" si="0"/>
        <v>35950000</v>
      </c>
    </row>
    <row r="24" spans="2:9" x14ac:dyDescent="0.25">
      <c r="B24" s="6">
        <v>42478</v>
      </c>
      <c r="C24" s="3" t="s">
        <v>53</v>
      </c>
      <c r="D24" s="3" t="s">
        <v>54</v>
      </c>
      <c r="E24" s="7" t="s">
        <v>55</v>
      </c>
      <c r="F24" s="42" t="s">
        <v>15</v>
      </c>
      <c r="G24" s="34">
        <v>10000</v>
      </c>
      <c r="H24" s="34">
        <v>3885</v>
      </c>
      <c r="I24" s="34">
        <f t="shared" si="0"/>
        <v>38850000</v>
      </c>
    </row>
    <row r="25" spans="2:9" x14ac:dyDescent="0.25">
      <c r="B25" s="6">
        <v>42478</v>
      </c>
      <c r="C25" s="3" t="s">
        <v>53</v>
      </c>
      <c r="D25" s="3" t="s">
        <v>54</v>
      </c>
      <c r="E25" s="7" t="s">
        <v>55</v>
      </c>
      <c r="F25" s="42" t="s">
        <v>13</v>
      </c>
      <c r="G25" s="34">
        <v>10000</v>
      </c>
      <c r="H25" s="34">
        <v>4715</v>
      </c>
      <c r="I25" s="34">
        <f t="shared" si="0"/>
        <v>47150000</v>
      </c>
    </row>
    <row r="26" spans="2:9" x14ac:dyDescent="0.25">
      <c r="B26" s="6">
        <v>42478</v>
      </c>
      <c r="C26" s="3" t="s">
        <v>56</v>
      </c>
      <c r="D26" s="3" t="s">
        <v>57</v>
      </c>
      <c r="E26" s="7" t="s">
        <v>14</v>
      </c>
      <c r="F26" s="42" t="s">
        <v>21</v>
      </c>
      <c r="G26" s="34">
        <v>10200</v>
      </c>
      <c r="H26" s="34">
        <v>3595</v>
      </c>
      <c r="I26" s="34">
        <f t="shared" si="0"/>
        <v>36669000</v>
      </c>
    </row>
    <row r="27" spans="2:9" x14ac:dyDescent="0.25">
      <c r="B27" s="6">
        <v>42478</v>
      </c>
      <c r="C27" s="3" t="s">
        <v>56</v>
      </c>
      <c r="D27" s="3" t="s">
        <v>57</v>
      </c>
      <c r="E27" s="7" t="s">
        <v>14</v>
      </c>
      <c r="F27" s="42" t="s">
        <v>15</v>
      </c>
      <c r="G27" s="34">
        <v>5300</v>
      </c>
      <c r="H27" s="34">
        <v>3885</v>
      </c>
      <c r="I27" s="34">
        <f t="shared" si="0"/>
        <v>20590500</v>
      </c>
    </row>
    <row r="28" spans="2:9" x14ac:dyDescent="0.25">
      <c r="B28" s="6">
        <v>42478</v>
      </c>
      <c r="C28" s="3" t="s">
        <v>58</v>
      </c>
      <c r="D28" s="3" t="s">
        <v>59</v>
      </c>
      <c r="E28" s="7" t="s">
        <v>14</v>
      </c>
      <c r="F28" s="42" t="s">
        <v>21</v>
      </c>
      <c r="G28" s="34">
        <v>5400</v>
      </c>
      <c r="H28" s="34">
        <v>3595</v>
      </c>
      <c r="I28" s="34">
        <f t="shared" si="0"/>
        <v>19413000</v>
      </c>
    </row>
    <row r="29" spans="2:9" x14ac:dyDescent="0.25">
      <c r="B29" s="6">
        <v>42478</v>
      </c>
      <c r="C29" s="3" t="s">
        <v>58</v>
      </c>
      <c r="D29" s="3" t="s">
        <v>59</v>
      </c>
      <c r="E29" s="7" t="s">
        <v>14</v>
      </c>
      <c r="F29" s="42" t="s">
        <v>45</v>
      </c>
      <c r="G29" s="34">
        <v>5200</v>
      </c>
      <c r="H29" s="34">
        <v>3380</v>
      </c>
      <c r="I29" s="34">
        <f t="shared" si="0"/>
        <v>17576000</v>
      </c>
    </row>
    <row r="30" spans="2:9" x14ac:dyDescent="0.25">
      <c r="B30" s="6">
        <v>42478</v>
      </c>
      <c r="C30" s="3" t="s">
        <v>58</v>
      </c>
      <c r="D30" s="3" t="s">
        <v>59</v>
      </c>
      <c r="E30" s="7" t="s">
        <v>14</v>
      </c>
      <c r="F30" s="42" t="s">
        <v>15</v>
      </c>
      <c r="G30" s="34">
        <v>5200</v>
      </c>
      <c r="H30" s="34">
        <v>3885</v>
      </c>
      <c r="I30" s="34">
        <f t="shared" si="0"/>
        <v>20202000</v>
      </c>
    </row>
    <row r="31" spans="2:9" x14ac:dyDescent="0.25">
      <c r="B31" s="2">
        <v>42479</v>
      </c>
      <c r="C31" s="10" t="s">
        <v>106</v>
      </c>
      <c r="D31" s="10" t="s">
        <v>107</v>
      </c>
      <c r="E31" s="14" t="s">
        <v>10</v>
      </c>
      <c r="F31" s="45" t="s">
        <v>21</v>
      </c>
      <c r="G31" s="35">
        <v>15800</v>
      </c>
      <c r="H31" s="35">
        <v>3410</v>
      </c>
      <c r="I31" s="35">
        <f t="shared" si="0"/>
        <v>53878000</v>
      </c>
    </row>
    <row r="32" spans="2:9" x14ac:dyDescent="0.25">
      <c r="B32" s="6">
        <v>42479</v>
      </c>
      <c r="C32" s="3" t="s">
        <v>60</v>
      </c>
      <c r="D32" s="3" t="s">
        <v>61</v>
      </c>
      <c r="E32" s="7" t="s">
        <v>12</v>
      </c>
      <c r="F32" s="42" t="s">
        <v>21</v>
      </c>
      <c r="G32" s="34">
        <v>4000</v>
      </c>
      <c r="H32" s="34">
        <v>3595</v>
      </c>
      <c r="I32" s="34">
        <f t="shared" si="0"/>
        <v>14380000</v>
      </c>
    </row>
    <row r="33" spans="2:9" x14ac:dyDescent="0.25">
      <c r="B33" s="6">
        <v>42479</v>
      </c>
      <c r="C33" s="3" t="s">
        <v>60</v>
      </c>
      <c r="D33" s="3" t="s">
        <v>61</v>
      </c>
      <c r="E33" s="7" t="s">
        <v>12</v>
      </c>
      <c r="F33" s="42" t="s">
        <v>15</v>
      </c>
      <c r="G33" s="34">
        <v>5000</v>
      </c>
      <c r="H33" s="34">
        <v>3885</v>
      </c>
      <c r="I33" s="34">
        <f t="shared" si="0"/>
        <v>19425000</v>
      </c>
    </row>
    <row r="34" spans="2:9" x14ac:dyDescent="0.25">
      <c r="B34" s="6">
        <v>42479</v>
      </c>
      <c r="C34" s="3" t="s">
        <v>62</v>
      </c>
      <c r="D34" s="3" t="s">
        <v>63</v>
      </c>
      <c r="E34" s="7" t="s">
        <v>55</v>
      </c>
      <c r="F34" s="42" t="s">
        <v>21</v>
      </c>
      <c r="G34" s="34">
        <v>5000</v>
      </c>
      <c r="H34" s="34">
        <v>3595</v>
      </c>
      <c r="I34" s="34">
        <f t="shared" si="0"/>
        <v>17975000</v>
      </c>
    </row>
    <row r="35" spans="2:9" x14ac:dyDescent="0.25">
      <c r="B35" s="6">
        <v>42479</v>
      </c>
      <c r="C35" s="3" t="s">
        <v>62</v>
      </c>
      <c r="D35" s="3" t="s">
        <v>63</v>
      </c>
      <c r="E35" s="7" t="s">
        <v>55</v>
      </c>
      <c r="F35" s="42" t="s">
        <v>45</v>
      </c>
      <c r="G35" s="34">
        <v>5000</v>
      </c>
      <c r="H35" s="34">
        <v>3380</v>
      </c>
      <c r="I35" s="34">
        <f t="shared" si="0"/>
        <v>16900000</v>
      </c>
    </row>
    <row r="36" spans="2:9" x14ac:dyDescent="0.25">
      <c r="B36" s="6">
        <v>42479</v>
      </c>
      <c r="C36" s="3" t="s">
        <v>64</v>
      </c>
      <c r="D36" s="3" t="s">
        <v>65</v>
      </c>
      <c r="E36" s="7" t="s">
        <v>11</v>
      </c>
      <c r="F36" s="42" t="s">
        <v>21</v>
      </c>
      <c r="G36" s="34">
        <v>5000</v>
      </c>
      <c r="H36" s="34">
        <v>3990</v>
      </c>
      <c r="I36" s="34">
        <f t="shared" si="0"/>
        <v>19950000</v>
      </c>
    </row>
    <row r="37" spans="2:9" x14ac:dyDescent="0.25">
      <c r="B37" s="6">
        <v>42479</v>
      </c>
      <c r="C37" s="3" t="s">
        <v>64</v>
      </c>
      <c r="D37" s="3" t="s">
        <v>65</v>
      </c>
      <c r="E37" s="7" t="s">
        <v>11</v>
      </c>
      <c r="F37" s="42" t="s">
        <v>15</v>
      </c>
      <c r="G37" s="34">
        <v>5000</v>
      </c>
      <c r="H37" s="34">
        <v>4738</v>
      </c>
      <c r="I37" s="34">
        <f t="shared" si="0"/>
        <v>23690000</v>
      </c>
    </row>
    <row r="38" spans="2:9" x14ac:dyDescent="0.25">
      <c r="B38" s="6">
        <v>42479</v>
      </c>
      <c r="C38" s="3" t="s">
        <v>66</v>
      </c>
      <c r="D38" s="3" t="s">
        <v>67</v>
      </c>
      <c r="E38" s="7" t="s">
        <v>55</v>
      </c>
      <c r="F38" s="42" t="s">
        <v>15</v>
      </c>
      <c r="G38" s="34">
        <v>10000</v>
      </c>
      <c r="H38" s="34">
        <v>3885</v>
      </c>
      <c r="I38" s="34">
        <f t="shared" si="0"/>
        <v>38850000</v>
      </c>
    </row>
    <row r="39" spans="2:9" x14ac:dyDescent="0.25">
      <c r="B39" s="6">
        <v>42479</v>
      </c>
      <c r="C39" s="3" t="s">
        <v>68</v>
      </c>
      <c r="D39" s="3" t="s">
        <v>69</v>
      </c>
      <c r="E39" s="7" t="s">
        <v>14</v>
      </c>
      <c r="F39" s="42" t="s">
        <v>21</v>
      </c>
      <c r="G39" s="34">
        <v>10200</v>
      </c>
      <c r="H39" s="34">
        <v>3595</v>
      </c>
      <c r="I39" s="34">
        <f t="shared" si="0"/>
        <v>36669000</v>
      </c>
    </row>
    <row r="40" spans="2:9" x14ac:dyDescent="0.25">
      <c r="B40" s="6">
        <v>42479</v>
      </c>
      <c r="C40" s="3" t="s">
        <v>68</v>
      </c>
      <c r="D40" s="3" t="s">
        <v>69</v>
      </c>
      <c r="E40" s="7" t="s">
        <v>14</v>
      </c>
      <c r="F40" s="42" t="s">
        <v>45</v>
      </c>
      <c r="G40" s="34">
        <v>5300</v>
      </c>
      <c r="H40" s="34">
        <v>3380</v>
      </c>
      <c r="I40" s="34">
        <f t="shared" si="0"/>
        <v>17914000</v>
      </c>
    </row>
    <row r="41" spans="2:9" x14ac:dyDescent="0.25">
      <c r="B41" s="6">
        <v>42480</v>
      </c>
      <c r="C41" s="3" t="s">
        <v>70</v>
      </c>
      <c r="D41" s="3" t="s">
        <v>71</v>
      </c>
      <c r="E41" s="7" t="s">
        <v>12</v>
      </c>
      <c r="F41" s="42" t="s">
        <v>45</v>
      </c>
      <c r="G41" s="34">
        <v>5200</v>
      </c>
      <c r="H41" s="34">
        <v>3380</v>
      </c>
      <c r="I41" s="34">
        <f t="shared" ref="I41:I72" si="1">G41*H41</f>
        <v>17576000</v>
      </c>
    </row>
    <row r="42" spans="2:9" x14ac:dyDescent="0.25">
      <c r="B42" s="6">
        <v>42480</v>
      </c>
      <c r="C42" s="3" t="s">
        <v>72</v>
      </c>
      <c r="D42" s="3" t="s">
        <v>73</v>
      </c>
      <c r="E42" s="7" t="s">
        <v>12</v>
      </c>
      <c r="F42" s="42" t="s">
        <v>45</v>
      </c>
      <c r="G42" s="34">
        <v>5300</v>
      </c>
      <c r="H42" s="34">
        <v>3380</v>
      </c>
      <c r="I42" s="34">
        <f t="shared" si="1"/>
        <v>17914000</v>
      </c>
    </row>
    <row r="43" spans="2:9" x14ac:dyDescent="0.25">
      <c r="B43" s="6">
        <v>42480</v>
      </c>
      <c r="C43" s="3" t="s">
        <v>72</v>
      </c>
      <c r="D43" s="3" t="s">
        <v>73</v>
      </c>
      <c r="E43" s="7" t="s">
        <v>12</v>
      </c>
      <c r="F43" s="42" t="s">
        <v>15</v>
      </c>
      <c r="G43" s="34">
        <v>6200</v>
      </c>
      <c r="H43" s="34">
        <v>3885</v>
      </c>
      <c r="I43" s="34">
        <f t="shared" si="1"/>
        <v>24087000</v>
      </c>
    </row>
    <row r="44" spans="2:9" x14ac:dyDescent="0.25">
      <c r="B44" s="6">
        <v>42480</v>
      </c>
      <c r="C44" s="3" t="s">
        <v>74</v>
      </c>
      <c r="D44" s="3" t="s">
        <v>75</v>
      </c>
      <c r="E44" s="7" t="s">
        <v>12</v>
      </c>
      <c r="F44" s="42" t="s">
        <v>21</v>
      </c>
      <c r="G44" s="34">
        <v>5000</v>
      </c>
      <c r="H44" s="34">
        <v>3595</v>
      </c>
      <c r="I44" s="34">
        <f t="shared" si="1"/>
        <v>17975000</v>
      </c>
    </row>
    <row r="45" spans="2:9" x14ac:dyDescent="0.25">
      <c r="B45" s="6">
        <v>42480</v>
      </c>
      <c r="C45" s="3" t="s">
        <v>74</v>
      </c>
      <c r="D45" s="3" t="s">
        <v>75</v>
      </c>
      <c r="E45" s="7" t="s">
        <v>12</v>
      </c>
      <c r="F45" s="42" t="s">
        <v>45</v>
      </c>
      <c r="G45" s="34">
        <v>4000</v>
      </c>
      <c r="H45" s="34">
        <v>3380</v>
      </c>
      <c r="I45" s="34">
        <f t="shared" si="1"/>
        <v>13520000</v>
      </c>
    </row>
    <row r="46" spans="2:9" x14ac:dyDescent="0.25">
      <c r="B46" s="2">
        <v>42480</v>
      </c>
      <c r="C46" s="10" t="s">
        <v>108</v>
      </c>
      <c r="D46" s="10" t="s">
        <v>109</v>
      </c>
      <c r="E46" s="14" t="s">
        <v>10</v>
      </c>
      <c r="F46" s="45" t="s">
        <v>21</v>
      </c>
      <c r="G46" s="35">
        <v>10000</v>
      </c>
      <c r="H46" s="35">
        <v>3410</v>
      </c>
      <c r="I46" s="35">
        <f t="shared" si="1"/>
        <v>34100000</v>
      </c>
    </row>
    <row r="47" spans="2:9" x14ac:dyDescent="0.25">
      <c r="B47" s="6">
        <v>42480</v>
      </c>
      <c r="C47" s="3" t="s">
        <v>76</v>
      </c>
      <c r="D47" s="3" t="s">
        <v>77</v>
      </c>
      <c r="E47" s="7" t="s">
        <v>10</v>
      </c>
      <c r="F47" s="42" t="s">
        <v>45</v>
      </c>
      <c r="G47" s="34">
        <v>10000</v>
      </c>
      <c r="H47" s="34">
        <v>3380</v>
      </c>
      <c r="I47" s="34">
        <f t="shared" si="1"/>
        <v>33800000</v>
      </c>
    </row>
    <row r="48" spans="2:9" x14ac:dyDescent="0.25">
      <c r="B48" s="6">
        <v>42480</v>
      </c>
      <c r="C48" s="3" t="s">
        <v>78</v>
      </c>
      <c r="D48" s="3" t="s">
        <v>79</v>
      </c>
      <c r="E48" s="7" t="s">
        <v>10</v>
      </c>
      <c r="F48" s="42" t="s">
        <v>21</v>
      </c>
      <c r="G48" s="34">
        <v>10000</v>
      </c>
      <c r="H48" s="34">
        <v>3595</v>
      </c>
      <c r="I48" s="34">
        <f t="shared" si="1"/>
        <v>35950000</v>
      </c>
    </row>
    <row r="49" spans="2:9" x14ac:dyDescent="0.25">
      <c r="B49" s="6">
        <v>42480</v>
      </c>
      <c r="C49" s="3" t="s">
        <v>78</v>
      </c>
      <c r="D49" s="3" t="s">
        <v>79</v>
      </c>
      <c r="E49" s="7" t="s">
        <v>10</v>
      </c>
      <c r="F49" s="42" t="s">
        <v>45</v>
      </c>
      <c r="G49" s="34">
        <v>5000</v>
      </c>
      <c r="H49" s="34">
        <v>3380</v>
      </c>
      <c r="I49" s="34">
        <f t="shared" si="1"/>
        <v>16900000</v>
      </c>
    </row>
    <row r="50" spans="2:9" x14ac:dyDescent="0.25">
      <c r="B50" s="2">
        <v>42481</v>
      </c>
      <c r="C50" s="10" t="s">
        <v>110</v>
      </c>
      <c r="D50" s="10" t="s">
        <v>111</v>
      </c>
      <c r="E50" s="14" t="s">
        <v>10</v>
      </c>
      <c r="F50" s="45" t="s">
        <v>21</v>
      </c>
      <c r="G50" s="35">
        <v>25000</v>
      </c>
      <c r="H50" s="35">
        <v>3410</v>
      </c>
      <c r="I50" s="35">
        <f t="shared" si="1"/>
        <v>85250000</v>
      </c>
    </row>
    <row r="51" spans="2:9" x14ac:dyDescent="0.25">
      <c r="B51" s="6">
        <v>42481</v>
      </c>
      <c r="C51" s="3" t="s">
        <v>80</v>
      </c>
      <c r="D51" s="3" t="s">
        <v>81</v>
      </c>
      <c r="E51" s="7" t="s">
        <v>10</v>
      </c>
      <c r="F51" s="42" t="s">
        <v>45</v>
      </c>
      <c r="G51" s="34">
        <v>10000</v>
      </c>
      <c r="H51" s="34">
        <v>3380</v>
      </c>
      <c r="I51" s="34">
        <f t="shared" si="1"/>
        <v>33800000</v>
      </c>
    </row>
    <row r="52" spans="2:9" x14ac:dyDescent="0.25">
      <c r="B52" s="2">
        <v>42481</v>
      </c>
      <c r="C52" s="10" t="s">
        <v>112</v>
      </c>
      <c r="D52" s="10" t="s">
        <v>113</v>
      </c>
      <c r="E52" s="14" t="s">
        <v>10</v>
      </c>
      <c r="F52" s="45" t="s">
        <v>21</v>
      </c>
      <c r="G52" s="35">
        <v>33700</v>
      </c>
      <c r="H52" s="35">
        <v>3410</v>
      </c>
      <c r="I52" s="35">
        <f t="shared" si="1"/>
        <v>114917000</v>
      </c>
    </row>
    <row r="53" spans="2:9" x14ac:dyDescent="0.25">
      <c r="B53" s="2">
        <v>42481</v>
      </c>
      <c r="C53" s="10" t="s">
        <v>114</v>
      </c>
      <c r="D53" s="10" t="s">
        <v>115</v>
      </c>
      <c r="E53" s="14" t="s">
        <v>14</v>
      </c>
      <c r="F53" s="45" t="s">
        <v>21</v>
      </c>
      <c r="G53" s="35">
        <v>15000</v>
      </c>
      <c r="H53" s="35">
        <v>3410</v>
      </c>
      <c r="I53" s="35">
        <f t="shared" si="1"/>
        <v>51150000</v>
      </c>
    </row>
    <row r="54" spans="2:9" x14ac:dyDescent="0.25">
      <c r="B54" s="6">
        <v>42481</v>
      </c>
      <c r="C54" s="3" t="s">
        <v>82</v>
      </c>
      <c r="D54" s="3" t="s">
        <v>83</v>
      </c>
      <c r="E54" s="7" t="s">
        <v>14</v>
      </c>
      <c r="F54" s="42" t="s">
        <v>45</v>
      </c>
      <c r="G54" s="34">
        <v>5000</v>
      </c>
      <c r="H54" s="34">
        <v>3380</v>
      </c>
      <c r="I54" s="34">
        <f t="shared" si="1"/>
        <v>16900000</v>
      </c>
    </row>
    <row r="55" spans="2:9" x14ac:dyDescent="0.25">
      <c r="B55" s="6">
        <v>42481</v>
      </c>
      <c r="C55" s="3" t="s">
        <v>82</v>
      </c>
      <c r="D55" s="3" t="s">
        <v>83</v>
      </c>
      <c r="E55" s="7" t="s">
        <v>14</v>
      </c>
      <c r="F55" s="42" t="s">
        <v>15</v>
      </c>
      <c r="G55" s="34">
        <v>10000</v>
      </c>
      <c r="H55" s="34">
        <v>3885</v>
      </c>
      <c r="I55" s="34">
        <f t="shared" si="1"/>
        <v>38850000</v>
      </c>
    </row>
    <row r="56" spans="2:9" x14ac:dyDescent="0.25">
      <c r="B56" s="6">
        <v>42481</v>
      </c>
      <c r="C56" s="3" t="s">
        <v>84</v>
      </c>
      <c r="D56" s="3" t="s">
        <v>85</v>
      </c>
      <c r="E56" s="7" t="s">
        <v>12</v>
      </c>
      <c r="F56" s="42" t="s">
        <v>21</v>
      </c>
      <c r="G56" s="34">
        <v>15300</v>
      </c>
      <c r="H56" s="34">
        <v>3595</v>
      </c>
      <c r="I56" s="34">
        <f t="shared" si="1"/>
        <v>55003500</v>
      </c>
    </row>
    <row r="57" spans="2:9" x14ac:dyDescent="0.25">
      <c r="B57" s="6">
        <v>42481</v>
      </c>
      <c r="C57" s="3" t="s">
        <v>86</v>
      </c>
      <c r="D57" s="3" t="s">
        <v>87</v>
      </c>
      <c r="E57" s="7" t="s">
        <v>14</v>
      </c>
      <c r="F57" s="45" t="s">
        <v>21</v>
      </c>
      <c r="G57" s="35">
        <v>9900</v>
      </c>
      <c r="H57" s="35">
        <v>3595</v>
      </c>
      <c r="I57" s="35">
        <f t="shared" si="1"/>
        <v>35590500</v>
      </c>
    </row>
    <row r="58" spans="2:9" x14ac:dyDescent="0.25">
      <c r="B58" s="6">
        <v>42481</v>
      </c>
      <c r="C58" s="3" t="s">
        <v>86</v>
      </c>
      <c r="D58" s="3" t="s">
        <v>87</v>
      </c>
      <c r="E58" s="7" t="s">
        <v>14</v>
      </c>
      <c r="F58" s="42" t="s">
        <v>45</v>
      </c>
      <c r="G58" s="34">
        <v>10000</v>
      </c>
      <c r="H58" s="34">
        <v>3380</v>
      </c>
      <c r="I58" s="36">
        <f t="shared" si="1"/>
        <v>33800000</v>
      </c>
    </row>
    <row r="59" spans="2:9" x14ac:dyDescent="0.25">
      <c r="B59" s="6">
        <v>42481</v>
      </c>
      <c r="C59" s="3" t="s">
        <v>86</v>
      </c>
      <c r="D59" s="3" t="s">
        <v>87</v>
      </c>
      <c r="E59" s="7" t="s">
        <v>14</v>
      </c>
      <c r="F59" s="42" t="s">
        <v>15</v>
      </c>
      <c r="G59" s="34">
        <v>15000</v>
      </c>
      <c r="H59" s="34">
        <v>3885</v>
      </c>
      <c r="I59" s="34">
        <f t="shared" si="1"/>
        <v>58275000</v>
      </c>
    </row>
    <row r="60" spans="2:9" x14ac:dyDescent="0.25">
      <c r="B60" s="6">
        <v>42482</v>
      </c>
      <c r="C60" s="3" t="s">
        <v>88</v>
      </c>
      <c r="D60" s="3" t="s">
        <v>89</v>
      </c>
      <c r="E60" s="7" t="s">
        <v>48</v>
      </c>
      <c r="F60" s="42" t="s">
        <v>45</v>
      </c>
      <c r="G60" s="34">
        <v>5200</v>
      </c>
      <c r="H60" s="34">
        <v>3380</v>
      </c>
      <c r="I60" s="34">
        <f t="shared" si="1"/>
        <v>17576000</v>
      </c>
    </row>
    <row r="61" spans="2:9" x14ac:dyDescent="0.25">
      <c r="B61" s="6">
        <v>42482</v>
      </c>
      <c r="C61" s="3" t="s">
        <v>90</v>
      </c>
      <c r="D61" s="3" t="s">
        <v>91</v>
      </c>
      <c r="E61" s="7" t="s">
        <v>48</v>
      </c>
      <c r="F61" s="42" t="s">
        <v>15</v>
      </c>
      <c r="G61" s="34">
        <v>6200</v>
      </c>
      <c r="H61" s="34">
        <v>3885</v>
      </c>
      <c r="I61" s="34">
        <f t="shared" si="1"/>
        <v>24087000</v>
      </c>
    </row>
    <row r="62" spans="2:9" x14ac:dyDescent="0.25">
      <c r="B62" s="6">
        <v>42482</v>
      </c>
      <c r="C62" s="3" t="s">
        <v>90</v>
      </c>
      <c r="D62" s="3" t="s">
        <v>91</v>
      </c>
      <c r="E62" s="7" t="s">
        <v>48</v>
      </c>
      <c r="F62" s="42" t="s">
        <v>13</v>
      </c>
      <c r="G62" s="34">
        <v>5300</v>
      </c>
      <c r="H62" s="34">
        <v>4715</v>
      </c>
      <c r="I62" s="34">
        <f t="shared" si="1"/>
        <v>24989500</v>
      </c>
    </row>
    <row r="63" spans="2:9" x14ac:dyDescent="0.25">
      <c r="B63" s="2">
        <v>42482</v>
      </c>
      <c r="C63" s="10" t="s">
        <v>116</v>
      </c>
      <c r="D63" s="10" t="s">
        <v>117</v>
      </c>
      <c r="E63" s="14" t="s">
        <v>10</v>
      </c>
      <c r="F63" s="45" t="s">
        <v>21</v>
      </c>
      <c r="G63" s="35">
        <v>33700</v>
      </c>
      <c r="H63" s="35">
        <v>3410</v>
      </c>
      <c r="I63" s="35">
        <f t="shared" si="1"/>
        <v>114917000</v>
      </c>
    </row>
    <row r="64" spans="2:9" x14ac:dyDescent="0.25">
      <c r="B64" s="6">
        <v>42479</v>
      </c>
      <c r="C64" s="3" t="s">
        <v>41</v>
      </c>
      <c r="D64" s="3"/>
      <c r="E64" s="7" t="s">
        <v>43</v>
      </c>
      <c r="F64" s="42" t="s">
        <v>15</v>
      </c>
      <c r="G64" s="34">
        <v>5000</v>
      </c>
      <c r="H64" s="34">
        <v>4738</v>
      </c>
      <c r="I64" s="34">
        <f t="shared" si="1"/>
        <v>23690000</v>
      </c>
    </row>
    <row r="65" spans="2:9" x14ac:dyDescent="0.25">
      <c r="B65" s="6">
        <v>42482</v>
      </c>
      <c r="C65" s="3" t="s">
        <v>92</v>
      </c>
      <c r="D65" s="3" t="s">
        <v>93</v>
      </c>
      <c r="E65" s="7" t="s">
        <v>55</v>
      </c>
      <c r="F65" s="42" t="s">
        <v>21</v>
      </c>
      <c r="G65" s="34">
        <v>5000</v>
      </c>
      <c r="H65" s="34">
        <v>3595</v>
      </c>
      <c r="I65" s="34">
        <f t="shared" si="1"/>
        <v>17975000</v>
      </c>
    </row>
    <row r="66" spans="2:9" x14ac:dyDescent="0.25">
      <c r="B66" s="6">
        <v>42482</v>
      </c>
      <c r="C66" s="3" t="s">
        <v>92</v>
      </c>
      <c r="D66" s="3" t="s">
        <v>93</v>
      </c>
      <c r="E66" s="7" t="s">
        <v>55</v>
      </c>
      <c r="F66" s="42" t="s">
        <v>15</v>
      </c>
      <c r="G66" s="34">
        <v>15000</v>
      </c>
      <c r="H66" s="34">
        <v>3885</v>
      </c>
      <c r="I66" s="34">
        <f t="shared" si="1"/>
        <v>58275000</v>
      </c>
    </row>
    <row r="67" spans="2:9" x14ac:dyDescent="0.25">
      <c r="B67" s="6">
        <v>42482</v>
      </c>
      <c r="C67" s="3" t="s">
        <v>94</v>
      </c>
      <c r="D67" s="3" t="s">
        <v>95</v>
      </c>
      <c r="E67" s="7" t="s">
        <v>48</v>
      </c>
      <c r="F67" s="42" t="s">
        <v>21</v>
      </c>
      <c r="G67" s="34">
        <v>5000</v>
      </c>
      <c r="H67" s="34">
        <v>3595</v>
      </c>
      <c r="I67" s="34">
        <f t="shared" si="1"/>
        <v>17975000</v>
      </c>
    </row>
    <row r="68" spans="2:9" x14ac:dyDescent="0.25">
      <c r="B68" s="6">
        <v>42482</v>
      </c>
      <c r="C68" s="3" t="s">
        <v>96</v>
      </c>
      <c r="D68" s="3" t="s">
        <v>97</v>
      </c>
      <c r="E68" s="7" t="s">
        <v>11</v>
      </c>
      <c r="F68" s="42" t="s">
        <v>21</v>
      </c>
      <c r="G68" s="34">
        <v>5000</v>
      </c>
      <c r="H68" s="34">
        <v>3990</v>
      </c>
      <c r="I68" s="34">
        <f t="shared" si="1"/>
        <v>19950000</v>
      </c>
    </row>
    <row r="69" spans="2:9" x14ac:dyDescent="0.25">
      <c r="B69" s="6">
        <v>42482</v>
      </c>
      <c r="C69" s="3" t="s">
        <v>98</v>
      </c>
      <c r="D69" s="3" t="s">
        <v>99</v>
      </c>
      <c r="E69" s="7" t="s">
        <v>12</v>
      </c>
      <c r="F69" s="42" t="s">
        <v>21</v>
      </c>
      <c r="G69" s="34">
        <v>9500</v>
      </c>
      <c r="H69" s="34">
        <v>3595</v>
      </c>
      <c r="I69" s="34">
        <f t="shared" si="1"/>
        <v>34152500</v>
      </c>
    </row>
    <row r="70" spans="2:9" x14ac:dyDescent="0.25">
      <c r="B70" s="6">
        <v>42482</v>
      </c>
      <c r="C70" s="3" t="s">
        <v>98</v>
      </c>
      <c r="D70" s="3" t="s">
        <v>99</v>
      </c>
      <c r="E70" s="7" t="s">
        <v>12</v>
      </c>
      <c r="F70" s="42" t="s">
        <v>45</v>
      </c>
      <c r="G70" s="34">
        <v>5000</v>
      </c>
      <c r="H70" s="34">
        <v>3380</v>
      </c>
      <c r="I70" s="34">
        <f t="shared" si="1"/>
        <v>16900000</v>
      </c>
    </row>
    <row r="71" spans="2:9" x14ac:dyDescent="0.25">
      <c r="B71" s="6">
        <v>42482</v>
      </c>
      <c r="C71" s="3" t="s">
        <v>98</v>
      </c>
      <c r="D71" s="3" t="s">
        <v>99</v>
      </c>
      <c r="E71" s="7" t="s">
        <v>12</v>
      </c>
      <c r="F71" s="42" t="s">
        <v>15</v>
      </c>
      <c r="G71" s="34">
        <v>12500</v>
      </c>
      <c r="H71" s="34">
        <v>3885</v>
      </c>
      <c r="I71" s="34">
        <f t="shared" si="1"/>
        <v>48562500</v>
      </c>
    </row>
    <row r="72" spans="2:9" x14ac:dyDescent="0.25">
      <c r="B72" s="6">
        <v>42482</v>
      </c>
      <c r="C72" s="3" t="s">
        <v>100</v>
      </c>
      <c r="D72" s="3" t="s">
        <v>101</v>
      </c>
      <c r="E72" s="7" t="s">
        <v>48</v>
      </c>
      <c r="F72" s="42" t="s">
        <v>21</v>
      </c>
      <c r="G72" s="34">
        <v>4300</v>
      </c>
      <c r="H72" s="34">
        <v>4050</v>
      </c>
      <c r="I72" s="34">
        <f t="shared" si="1"/>
        <v>17415000</v>
      </c>
    </row>
    <row r="73" spans="2:9" x14ac:dyDescent="0.25">
      <c r="B73" s="2">
        <v>42485</v>
      </c>
      <c r="C73" s="1" t="s">
        <v>146</v>
      </c>
      <c r="D73" s="1" t="s">
        <v>147</v>
      </c>
      <c r="E73" s="1" t="s">
        <v>10</v>
      </c>
      <c r="F73" s="43" t="s">
        <v>45</v>
      </c>
      <c r="G73" s="34">
        <v>30000</v>
      </c>
      <c r="H73" s="34">
        <v>3380</v>
      </c>
      <c r="I73" s="34">
        <f t="shared" ref="I73:I104" si="2">G73*H73</f>
        <v>101400000</v>
      </c>
    </row>
    <row r="74" spans="2:9" x14ac:dyDescent="0.25">
      <c r="B74" s="2">
        <v>42485</v>
      </c>
      <c r="C74" s="1" t="s">
        <v>146</v>
      </c>
      <c r="D74" s="1" t="s">
        <v>147</v>
      </c>
      <c r="E74" s="1" t="s">
        <v>10</v>
      </c>
      <c r="F74" s="43" t="s">
        <v>15</v>
      </c>
      <c r="G74" s="34">
        <v>5000</v>
      </c>
      <c r="H74" s="34">
        <v>3885</v>
      </c>
      <c r="I74" s="34">
        <f t="shared" si="2"/>
        <v>19425000</v>
      </c>
    </row>
    <row r="75" spans="2:9" x14ac:dyDescent="0.25">
      <c r="B75" s="2">
        <v>42485</v>
      </c>
      <c r="C75" s="1" t="s">
        <v>133</v>
      </c>
      <c r="D75" s="1" t="s">
        <v>134</v>
      </c>
      <c r="E75" s="1" t="s">
        <v>10</v>
      </c>
      <c r="F75" s="43" t="s">
        <v>21</v>
      </c>
      <c r="G75" s="34">
        <v>21700</v>
      </c>
      <c r="H75" s="34">
        <v>3410</v>
      </c>
      <c r="I75" s="34">
        <f t="shared" si="2"/>
        <v>73997000</v>
      </c>
    </row>
    <row r="76" spans="2:9" x14ac:dyDescent="0.25">
      <c r="B76" s="2">
        <v>42485</v>
      </c>
      <c r="C76" s="1" t="s">
        <v>148</v>
      </c>
      <c r="D76" s="1" t="s">
        <v>149</v>
      </c>
      <c r="E76" s="1" t="s">
        <v>10</v>
      </c>
      <c r="F76" s="43" t="s">
        <v>45</v>
      </c>
      <c r="G76" s="34">
        <v>12000</v>
      </c>
      <c r="H76" s="34">
        <v>3380</v>
      </c>
      <c r="I76" s="34">
        <f t="shared" si="2"/>
        <v>40560000</v>
      </c>
    </row>
    <row r="77" spans="2:9" x14ac:dyDescent="0.25">
      <c r="B77" s="2">
        <v>42485</v>
      </c>
      <c r="C77" s="1" t="s">
        <v>150</v>
      </c>
      <c r="D77" s="1" t="s">
        <v>151</v>
      </c>
      <c r="E77" s="1" t="s">
        <v>48</v>
      </c>
      <c r="F77" s="43" t="s">
        <v>15</v>
      </c>
      <c r="G77" s="34">
        <v>6200</v>
      </c>
      <c r="H77" s="34">
        <v>3885</v>
      </c>
      <c r="I77" s="34">
        <f t="shared" si="2"/>
        <v>24087000</v>
      </c>
    </row>
    <row r="78" spans="2:9" x14ac:dyDescent="0.25">
      <c r="B78" s="2">
        <v>42485</v>
      </c>
      <c r="C78" s="1" t="s">
        <v>152</v>
      </c>
      <c r="D78" s="1" t="s">
        <v>153</v>
      </c>
      <c r="E78" s="1" t="s">
        <v>48</v>
      </c>
      <c r="F78" s="43" t="s">
        <v>21</v>
      </c>
      <c r="G78" s="34">
        <v>5200</v>
      </c>
      <c r="H78" s="34">
        <v>3595</v>
      </c>
      <c r="I78" s="34">
        <f t="shared" si="2"/>
        <v>18694000</v>
      </c>
    </row>
    <row r="79" spans="2:9" x14ac:dyDescent="0.25">
      <c r="B79" s="2">
        <v>42485</v>
      </c>
      <c r="C79" s="1" t="s">
        <v>152</v>
      </c>
      <c r="D79" s="1" t="s">
        <v>153</v>
      </c>
      <c r="E79" s="1" t="s">
        <v>48</v>
      </c>
      <c r="F79" s="43" t="s">
        <v>15</v>
      </c>
      <c r="G79" s="34">
        <v>5300</v>
      </c>
      <c r="H79" s="34">
        <v>3885</v>
      </c>
      <c r="I79" s="34">
        <f t="shared" si="2"/>
        <v>20590500</v>
      </c>
    </row>
    <row r="80" spans="2:9" x14ac:dyDescent="0.25">
      <c r="B80" s="2">
        <v>42119</v>
      </c>
      <c r="C80" s="1" t="s">
        <v>124</v>
      </c>
      <c r="D80" s="1" t="s">
        <v>125</v>
      </c>
      <c r="E80" s="1" t="s">
        <v>48</v>
      </c>
      <c r="F80" s="43" t="s">
        <v>123</v>
      </c>
      <c r="G80" s="34">
        <v>15000</v>
      </c>
      <c r="H80" s="34">
        <v>3595</v>
      </c>
      <c r="I80" s="34">
        <f t="shared" si="2"/>
        <v>53925000</v>
      </c>
    </row>
    <row r="81" spans="2:9" x14ac:dyDescent="0.25">
      <c r="B81" s="2">
        <v>42119</v>
      </c>
      <c r="C81" s="1" t="s">
        <v>121</v>
      </c>
      <c r="D81" s="1" t="s">
        <v>122</v>
      </c>
      <c r="E81" s="1" t="s">
        <v>12</v>
      </c>
      <c r="F81" s="43" t="s">
        <v>123</v>
      </c>
      <c r="G81" s="34">
        <v>15000</v>
      </c>
      <c r="H81" s="34">
        <v>3595</v>
      </c>
      <c r="I81" s="34">
        <f t="shared" si="2"/>
        <v>53925000</v>
      </c>
    </row>
    <row r="82" spans="2:9" x14ac:dyDescent="0.25">
      <c r="B82" s="2">
        <v>42485</v>
      </c>
      <c r="C82" s="1" t="s">
        <v>154</v>
      </c>
      <c r="D82" s="1" t="s">
        <v>155</v>
      </c>
      <c r="E82" s="1" t="s">
        <v>55</v>
      </c>
      <c r="F82" s="43" t="s">
        <v>21</v>
      </c>
      <c r="G82" s="34">
        <v>5000</v>
      </c>
      <c r="H82" s="34">
        <v>3595</v>
      </c>
      <c r="I82" s="34">
        <f t="shared" si="2"/>
        <v>17975000</v>
      </c>
    </row>
    <row r="83" spans="2:9" x14ac:dyDescent="0.25">
      <c r="B83" s="2">
        <v>42485</v>
      </c>
      <c r="C83" s="1" t="s">
        <v>154</v>
      </c>
      <c r="D83" s="1" t="s">
        <v>155</v>
      </c>
      <c r="E83" s="1" t="s">
        <v>55</v>
      </c>
      <c r="F83" s="43" t="s">
        <v>15</v>
      </c>
      <c r="G83" s="34">
        <v>20000</v>
      </c>
      <c r="H83" s="34">
        <v>3885</v>
      </c>
      <c r="I83" s="34">
        <f t="shared" si="2"/>
        <v>77700000</v>
      </c>
    </row>
    <row r="84" spans="2:9" x14ac:dyDescent="0.25">
      <c r="B84" s="2">
        <v>42485</v>
      </c>
      <c r="C84" s="1" t="s">
        <v>154</v>
      </c>
      <c r="D84" s="1" t="s">
        <v>155</v>
      </c>
      <c r="E84" s="1" t="s">
        <v>55</v>
      </c>
      <c r="F84" s="43" t="s">
        <v>13</v>
      </c>
      <c r="G84" s="34">
        <v>5000</v>
      </c>
      <c r="H84" s="34">
        <v>4715</v>
      </c>
      <c r="I84" s="34">
        <f t="shared" si="2"/>
        <v>23575000</v>
      </c>
    </row>
    <row r="85" spans="2:9" x14ac:dyDescent="0.25">
      <c r="B85" s="2">
        <v>42486</v>
      </c>
      <c r="C85" s="1" t="s">
        <v>135</v>
      </c>
      <c r="D85" s="1" t="s">
        <v>136</v>
      </c>
      <c r="E85" s="1" t="s">
        <v>14</v>
      </c>
      <c r="F85" s="43" t="s">
        <v>21</v>
      </c>
      <c r="G85" s="34">
        <v>19600</v>
      </c>
      <c r="H85" s="34">
        <v>3410</v>
      </c>
      <c r="I85" s="34">
        <f t="shared" si="2"/>
        <v>66836000</v>
      </c>
    </row>
    <row r="86" spans="2:9" x14ac:dyDescent="0.25">
      <c r="B86" s="2">
        <v>42488</v>
      </c>
      <c r="C86" s="1" t="s">
        <v>156</v>
      </c>
      <c r="D86" s="1" t="s">
        <v>157</v>
      </c>
      <c r="E86" s="1" t="s">
        <v>14</v>
      </c>
      <c r="F86" s="43" t="s">
        <v>15</v>
      </c>
      <c r="G86" s="34">
        <v>15300</v>
      </c>
      <c r="H86" s="34">
        <v>3885</v>
      </c>
      <c r="I86" s="34">
        <f t="shared" si="2"/>
        <v>59440500</v>
      </c>
    </row>
    <row r="87" spans="2:9" x14ac:dyDescent="0.25">
      <c r="B87" s="2">
        <v>42487</v>
      </c>
      <c r="C87" s="1" t="s">
        <v>158</v>
      </c>
      <c r="D87" s="1" t="s">
        <v>159</v>
      </c>
      <c r="E87" s="1" t="s">
        <v>10</v>
      </c>
      <c r="F87" s="43" t="s">
        <v>45</v>
      </c>
      <c r="G87" s="34">
        <v>30000</v>
      </c>
      <c r="H87" s="34">
        <v>3380</v>
      </c>
      <c r="I87" s="34">
        <f t="shared" si="2"/>
        <v>101400000</v>
      </c>
    </row>
    <row r="88" spans="2:9" x14ac:dyDescent="0.25">
      <c r="B88" s="2">
        <v>42487</v>
      </c>
      <c r="C88" s="1" t="s">
        <v>158</v>
      </c>
      <c r="D88" s="1" t="s">
        <v>159</v>
      </c>
      <c r="E88" s="1" t="s">
        <v>10</v>
      </c>
      <c r="F88" s="43" t="s">
        <v>15</v>
      </c>
      <c r="G88" s="34">
        <v>5000</v>
      </c>
      <c r="H88" s="34">
        <v>3885</v>
      </c>
      <c r="I88" s="34">
        <f t="shared" si="2"/>
        <v>19425000</v>
      </c>
    </row>
    <row r="89" spans="2:9" x14ac:dyDescent="0.25">
      <c r="B89" s="2">
        <v>42487</v>
      </c>
      <c r="C89" s="1" t="s">
        <v>160</v>
      </c>
      <c r="D89" s="1" t="s">
        <v>161</v>
      </c>
      <c r="E89" s="1" t="s">
        <v>55</v>
      </c>
      <c r="F89" s="43" t="s">
        <v>15</v>
      </c>
      <c r="G89" s="34">
        <v>15000</v>
      </c>
      <c r="H89" s="34">
        <v>3885</v>
      </c>
      <c r="I89" s="34">
        <f t="shared" si="2"/>
        <v>58275000</v>
      </c>
    </row>
    <row r="90" spans="2:9" x14ac:dyDescent="0.25">
      <c r="B90" s="2">
        <v>42487</v>
      </c>
      <c r="C90" s="1" t="s">
        <v>162</v>
      </c>
      <c r="D90" s="1" t="s">
        <v>163</v>
      </c>
      <c r="E90" s="1" t="s">
        <v>11</v>
      </c>
      <c r="F90" s="43" t="s">
        <v>21</v>
      </c>
      <c r="G90" s="34">
        <v>10000</v>
      </c>
      <c r="H90" s="34">
        <v>3990</v>
      </c>
      <c r="I90" s="34">
        <f t="shared" si="2"/>
        <v>39900000</v>
      </c>
    </row>
    <row r="91" spans="2:9" x14ac:dyDescent="0.25">
      <c r="B91" s="2">
        <v>42121</v>
      </c>
      <c r="C91" s="1" t="s">
        <v>127</v>
      </c>
      <c r="D91" s="1" t="s">
        <v>128</v>
      </c>
      <c r="E91" s="1" t="s">
        <v>14</v>
      </c>
      <c r="F91" s="43" t="s">
        <v>45</v>
      </c>
      <c r="G91" s="34">
        <v>15800</v>
      </c>
      <c r="H91" s="34">
        <v>3380</v>
      </c>
      <c r="I91" s="34">
        <f t="shared" si="2"/>
        <v>53404000</v>
      </c>
    </row>
    <row r="92" spans="2:9" x14ac:dyDescent="0.25">
      <c r="B92" s="2">
        <v>42488</v>
      </c>
      <c r="C92" s="33" t="s">
        <v>192</v>
      </c>
      <c r="D92" s="33" t="s">
        <v>193</v>
      </c>
      <c r="E92" s="33" t="s">
        <v>10</v>
      </c>
      <c r="F92" s="58" t="s">
        <v>123</v>
      </c>
      <c r="G92" s="35">
        <v>33700</v>
      </c>
      <c r="H92" s="35">
        <v>3595</v>
      </c>
      <c r="I92" s="35">
        <f t="shared" si="2"/>
        <v>121151500</v>
      </c>
    </row>
    <row r="93" spans="2:9" x14ac:dyDescent="0.25">
      <c r="B93" s="2">
        <v>42488</v>
      </c>
      <c r="C93" s="1" t="s">
        <v>137</v>
      </c>
      <c r="D93" s="1" t="s">
        <v>138</v>
      </c>
      <c r="E93" s="1" t="s">
        <v>10</v>
      </c>
      <c r="F93" s="43" t="s">
        <v>21</v>
      </c>
      <c r="G93" s="34">
        <v>33700</v>
      </c>
      <c r="H93" s="34">
        <v>3410</v>
      </c>
      <c r="I93" s="34">
        <f t="shared" si="2"/>
        <v>114917000</v>
      </c>
    </row>
    <row r="94" spans="2:9" x14ac:dyDescent="0.25">
      <c r="B94" s="2">
        <v>42488</v>
      </c>
      <c r="C94" s="1" t="s">
        <v>164</v>
      </c>
      <c r="D94" s="1" t="s">
        <v>165</v>
      </c>
      <c r="E94" s="1" t="s">
        <v>12</v>
      </c>
      <c r="F94" s="43" t="s">
        <v>21</v>
      </c>
      <c r="G94" s="34">
        <v>22200</v>
      </c>
      <c r="H94" s="34">
        <v>3595</v>
      </c>
      <c r="I94" s="34">
        <f t="shared" si="2"/>
        <v>79809000</v>
      </c>
    </row>
    <row r="95" spans="2:9" x14ac:dyDescent="0.25">
      <c r="B95" s="2">
        <v>42488</v>
      </c>
      <c r="C95" s="1" t="s">
        <v>164</v>
      </c>
      <c r="D95" s="1" t="s">
        <v>165</v>
      </c>
      <c r="E95" s="1" t="s">
        <v>12</v>
      </c>
      <c r="F95" s="43" t="s">
        <v>45</v>
      </c>
      <c r="G95" s="34">
        <v>5000</v>
      </c>
      <c r="H95" s="34">
        <v>3380</v>
      </c>
      <c r="I95" s="34">
        <f t="shared" si="2"/>
        <v>16900000</v>
      </c>
    </row>
    <row r="96" spans="2:9" x14ac:dyDescent="0.25">
      <c r="B96" s="2">
        <v>42488</v>
      </c>
      <c r="C96" s="1" t="s">
        <v>164</v>
      </c>
      <c r="D96" s="1" t="s">
        <v>165</v>
      </c>
      <c r="E96" s="1" t="s">
        <v>12</v>
      </c>
      <c r="F96" s="43" t="s">
        <v>15</v>
      </c>
      <c r="G96" s="34">
        <v>4500</v>
      </c>
      <c r="H96" s="34">
        <v>3885</v>
      </c>
      <c r="I96" s="34">
        <f t="shared" si="2"/>
        <v>17482500</v>
      </c>
    </row>
    <row r="97" spans="2:9" x14ac:dyDescent="0.25">
      <c r="B97" s="2">
        <v>42488</v>
      </c>
      <c r="C97" s="1" t="s">
        <v>166</v>
      </c>
      <c r="D97" s="1" t="s">
        <v>167</v>
      </c>
      <c r="E97" s="1" t="s">
        <v>12</v>
      </c>
      <c r="F97" s="43" t="s">
        <v>21</v>
      </c>
      <c r="G97" s="34">
        <v>10000</v>
      </c>
      <c r="H97" s="34">
        <v>3595</v>
      </c>
      <c r="I97" s="34">
        <f t="shared" si="2"/>
        <v>35950000</v>
      </c>
    </row>
    <row r="98" spans="2:9" x14ac:dyDescent="0.25">
      <c r="B98" s="2">
        <v>42488</v>
      </c>
      <c r="C98" s="1" t="s">
        <v>166</v>
      </c>
      <c r="D98" s="1" t="s">
        <v>167</v>
      </c>
      <c r="E98" s="1" t="s">
        <v>12</v>
      </c>
      <c r="F98" s="43" t="s">
        <v>15</v>
      </c>
      <c r="G98" s="34">
        <v>5300</v>
      </c>
      <c r="H98" s="34">
        <v>3885</v>
      </c>
      <c r="I98" s="34">
        <f t="shared" si="2"/>
        <v>20590500</v>
      </c>
    </row>
    <row r="99" spans="2:9" x14ac:dyDescent="0.25">
      <c r="B99" s="2">
        <v>42488</v>
      </c>
      <c r="C99" s="1" t="s">
        <v>168</v>
      </c>
      <c r="D99" s="1" t="s">
        <v>169</v>
      </c>
      <c r="E99" s="1" t="s">
        <v>12</v>
      </c>
      <c r="F99" s="43" t="s">
        <v>21</v>
      </c>
      <c r="G99" s="34">
        <v>9000</v>
      </c>
      <c r="H99" s="34">
        <v>3595</v>
      </c>
      <c r="I99" s="34">
        <f t="shared" si="2"/>
        <v>32355000</v>
      </c>
    </row>
    <row r="100" spans="2:9" x14ac:dyDescent="0.25">
      <c r="B100" s="2">
        <v>42489</v>
      </c>
      <c r="C100" s="1" t="s">
        <v>139</v>
      </c>
      <c r="D100" s="1" t="s">
        <v>140</v>
      </c>
      <c r="E100" s="1" t="s">
        <v>10</v>
      </c>
      <c r="F100" s="43" t="s">
        <v>21</v>
      </c>
      <c r="G100" s="34">
        <v>21700</v>
      </c>
      <c r="H100" s="34">
        <v>3410</v>
      </c>
      <c r="I100" s="34">
        <f t="shared" si="2"/>
        <v>73997000</v>
      </c>
    </row>
    <row r="101" spans="2:9" x14ac:dyDescent="0.25">
      <c r="B101" s="2">
        <v>42488</v>
      </c>
      <c r="C101" s="1" t="s">
        <v>170</v>
      </c>
      <c r="D101" s="1" t="s">
        <v>171</v>
      </c>
      <c r="E101" s="1" t="s">
        <v>10</v>
      </c>
      <c r="F101" s="43" t="s">
        <v>45</v>
      </c>
      <c r="G101" s="34">
        <v>12000</v>
      </c>
      <c r="H101" s="34">
        <v>3380</v>
      </c>
      <c r="I101" s="34">
        <f t="shared" si="2"/>
        <v>40560000</v>
      </c>
    </row>
    <row r="102" spans="2:9" x14ac:dyDescent="0.25">
      <c r="B102" s="2">
        <v>42489</v>
      </c>
      <c r="C102" s="1" t="s">
        <v>141</v>
      </c>
      <c r="D102" s="1" t="s">
        <v>142</v>
      </c>
      <c r="E102" s="1" t="s">
        <v>10</v>
      </c>
      <c r="F102" s="43" t="s">
        <v>21</v>
      </c>
      <c r="G102" s="34">
        <v>20000</v>
      </c>
      <c r="H102" s="34">
        <v>3410</v>
      </c>
      <c r="I102" s="34">
        <f t="shared" si="2"/>
        <v>68200000</v>
      </c>
    </row>
    <row r="103" spans="2:9" x14ac:dyDescent="0.25">
      <c r="B103" s="2">
        <v>42488</v>
      </c>
      <c r="C103" s="1" t="s">
        <v>172</v>
      </c>
      <c r="D103" s="1" t="s">
        <v>173</v>
      </c>
      <c r="E103" s="1" t="s">
        <v>10</v>
      </c>
      <c r="F103" s="43" t="s">
        <v>45</v>
      </c>
      <c r="G103" s="34">
        <v>15000</v>
      </c>
      <c r="H103" s="34">
        <v>3380</v>
      </c>
      <c r="I103" s="34">
        <f t="shared" si="2"/>
        <v>50700000</v>
      </c>
    </row>
    <row r="104" spans="2:9" x14ac:dyDescent="0.25">
      <c r="B104" s="2">
        <v>42488</v>
      </c>
      <c r="C104" s="1" t="s">
        <v>175</v>
      </c>
      <c r="D104" s="1" t="s">
        <v>174</v>
      </c>
      <c r="E104" s="1" t="s">
        <v>48</v>
      </c>
      <c r="F104" s="43" t="s">
        <v>21</v>
      </c>
      <c r="G104" s="34">
        <v>6200</v>
      </c>
      <c r="H104" s="34">
        <v>3595</v>
      </c>
      <c r="I104" s="34">
        <f t="shared" si="2"/>
        <v>22289000</v>
      </c>
    </row>
    <row r="105" spans="2:9" x14ac:dyDescent="0.25">
      <c r="B105" s="2">
        <v>42488</v>
      </c>
      <c r="C105" s="1" t="s">
        <v>175</v>
      </c>
      <c r="D105" s="1" t="s">
        <v>174</v>
      </c>
      <c r="E105" s="1" t="s">
        <v>48</v>
      </c>
      <c r="F105" s="43" t="s">
        <v>15</v>
      </c>
      <c r="G105" s="34">
        <v>5300</v>
      </c>
      <c r="H105" s="34">
        <v>3885</v>
      </c>
      <c r="I105" s="34">
        <f t="shared" ref="I105:I117" si="3">G105*H105</f>
        <v>20590500</v>
      </c>
    </row>
    <row r="106" spans="2:9" x14ac:dyDescent="0.25">
      <c r="B106" s="2">
        <v>42489</v>
      </c>
      <c r="C106" s="1" t="s">
        <v>176</v>
      </c>
      <c r="D106" s="1" t="s">
        <v>177</v>
      </c>
      <c r="E106" s="1" t="s">
        <v>48</v>
      </c>
      <c r="F106" s="43" t="s">
        <v>15</v>
      </c>
      <c r="G106" s="34">
        <v>5200</v>
      </c>
      <c r="H106" s="34">
        <v>3885</v>
      </c>
      <c r="I106" s="34">
        <f t="shared" si="3"/>
        <v>20202000</v>
      </c>
    </row>
    <row r="107" spans="2:9" x14ac:dyDescent="0.25">
      <c r="B107" s="2">
        <v>42489</v>
      </c>
      <c r="C107" s="1" t="s">
        <v>178</v>
      </c>
      <c r="D107" s="1" t="s">
        <v>179</v>
      </c>
      <c r="E107" s="1" t="s">
        <v>12</v>
      </c>
      <c r="F107" s="43" t="s">
        <v>21</v>
      </c>
      <c r="G107" s="34">
        <v>4000</v>
      </c>
      <c r="H107" s="34">
        <v>3595</v>
      </c>
      <c r="I107" s="34">
        <f t="shared" si="3"/>
        <v>14380000</v>
      </c>
    </row>
    <row r="108" spans="2:9" x14ac:dyDescent="0.25">
      <c r="B108" s="2">
        <v>42489</v>
      </c>
      <c r="C108" s="1" t="s">
        <v>178</v>
      </c>
      <c r="D108" s="1" t="s">
        <v>179</v>
      </c>
      <c r="E108" s="1" t="s">
        <v>12</v>
      </c>
      <c r="F108" s="43" t="s">
        <v>45</v>
      </c>
      <c r="G108" s="34">
        <v>5000</v>
      </c>
      <c r="H108" s="34">
        <v>3380</v>
      </c>
      <c r="I108" s="34">
        <f t="shared" si="3"/>
        <v>16900000</v>
      </c>
    </row>
    <row r="109" spans="2:9" x14ac:dyDescent="0.25">
      <c r="B109" s="18">
        <v>42489</v>
      </c>
      <c r="C109" s="33" t="s">
        <v>196</v>
      </c>
      <c r="D109" s="33" t="s">
        <v>197</v>
      </c>
      <c r="E109" s="33" t="s">
        <v>14</v>
      </c>
      <c r="F109" s="58" t="s">
        <v>45</v>
      </c>
      <c r="G109" s="35">
        <v>15800</v>
      </c>
      <c r="H109" s="35">
        <v>3380</v>
      </c>
      <c r="I109" s="35">
        <f t="shared" si="3"/>
        <v>53404000</v>
      </c>
    </row>
    <row r="110" spans="2:9" x14ac:dyDescent="0.25">
      <c r="B110" s="2">
        <v>42489</v>
      </c>
      <c r="C110" s="1" t="s">
        <v>180</v>
      </c>
      <c r="D110" s="1" t="s">
        <v>181</v>
      </c>
      <c r="E110" s="1" t="s">
        <v>12</v>
      </c>
      <c r="F110" s="43" t="s">
        <v>21</v>
      </c>
      <c r="G110" s="34">
        <v>15300</v>
      </c>
      <c r="H110" s="34">
        <v>3595</v>
      </c>
      <c r="I110" s="34">
        <f t="shared" si="3"/>
        <v>55003500</v>
      </c>
    </row>
    <row r="111" spans="2:9" x14ac:dyDescent="0.25">
      <c r="B111" s="19">
        <v>42489</v>
      </c>
      <c r="C111" s="20" t="s">
        <v>182</v>
      </c>
      <c r="D111" s="20" t="s">
        <v>183</v>
      </c>
      <c r="E111" s="20" t="s">
        <v>14</v>
      </c>
      <c r="F111" s="59" t="s">
        <v>21</v>
      </c>
      <c r="G111" s="34">
        <v>6200</v>
      </c>
      <c r="H111" s="34">
        <v>3595</v>
      </c>
      <c r="I111" s="34">
        <f t="shared" si="3"/>
        <v>22289000</v>
      </c>
    </row>
    <row r="112" spans="2:9" x14ac:dyDescent="0.25">
      <c r="B112" s="19">
        <v>42489</v>
      </c>
      <c r="C112" s="20" t="s">
        <v>182</v>
      </c>
      <c r="D112" s="20" t="s">
        <v>183</v>
      </c>
      <c r="E112" s="20" t="s">
        <v>14</v>
      </c>
      <c r="F112" s="59" t="s">
        <v>15</v>
      </c>
      <c r="G112" s="34">
        <v>5300</v>
      </c>
      <c r="H112" s="34">
        <v>3885</v>
      </c>
      <c r="I112" s="34">
        <f t="shared" si="3"/>
        <v>20590500</v>
      </c>
    </row>
    <row r="113" spans="2:9" x14ac:dyDescent="0.25">
      <c r="B113" s="19">
        <v>42489</v>
      </c>
      <c r="C113" s="20" t="s">
        <v>182</v>
      </c>
      <c r="D113" s="20" t="s">
        <v>183</v>
      </c>
      <c r="E113" s="20" t="s">
        <v>14</v>
      </c>
      <c r="F113" s="59" t="s">
        <v>13</v>
      </c>
      <c r="G113" s="34">
        <v>4000</v>
      </c>
      <c r="H113" s="34">
        <v>4715</v>
      </c>
      <c r="I113" s="34">
        <f t="shared" si="3"/>
        <v>18860000</v>
      </c>
    </row>
    <row r="114" spans="2:9" x14ac:dyDescent="0.25">
      <c r="B114" s="2">
        <v>42489</v>
      </c>
      <c r="C114" s="1" t="s">
        <v>143</v>
      </c>
      <c r="D114" s="1" t="s">
        <v>144</v>
      </c>
      <c r="E114" s="1" t="s">
        <v>14</v>
      </c>
      <c r="F114" s="43" t="s">
        <v>21</v>
      </c>
      <c r="G114" s="34">
        <v>14900</v>
      </c>
      <c r="H114" s="34">
        <v>3410</v>
      </c>
      <c r="I114" s="34">
        <f t="shared" si="3"/>
        <v>50809000</v>
      </c>
    </row>
    <row r="115" spans="2:9" x14ac:dyDescent="0.25">
      <c r="B115" s="19">
        <v>42489</v>
      </c>
      <c r="C115" s="20" t="s">
        <v>184</v>
      </c>
      <c r="D115" s="20" t="s">
        <v>185</v>
      </c>
      <c r="E115" s="20" t="s">
        <v>14</v>
      </c>
      <c r="F115" s="59" t="s">
        <v>186</v>
      </c>
      <c r="G115" s="34">
        <v>5000</v>
      </c>
      <c r="H115" s="34">
        <v>4050</v>
      </c>
      <c r="I115" s="34">
        <f t="shared" si="3"/>
        <v>20250000</v>
      </c>
    </row>
    <row r="116" spans="2:9" x14ac:dyDescent="0.25">
      <c r="B116" s="19">
        <v>42489</v>
      </c>
      <c r="C116" s="20" t="s">
        <v>184</v>
      </c>
      <c r="D116" s="20" t="s">
        <v>185</v>
      </c>
      <c r="E116" s="20" t="s">
        <v>14</v>
      </c>
      <c r="F116" s="59" t="s">
        <v>15</v>
      </c>
      <c r="G116" s="34">
        <v>15000</v>
      </c>
      <c r="H116" s="34">
        <v>3885</v>
      </c>
      <c r="I116" s="34">
        <f t="shared" si="3"/>
        <v>58275000</v>
      </c>
    </row>
    <row r="117" spans="2:9" x14ac:dyDescent="0.25">
      <c r="B117" s="2">
        <v>42122</v>
      </c>
      <c r="C117" s="1" t="s">
        <v>131</v>
      </c>
      <c r="D117" s="1" t="s">
        <v>132</v>
      </c>
      <c r="E117" s="1" t="s">
        <v>14</v>
      </c>
      <c r="F117" s="43" t="s">
        <v>21</v>
      </c>
      <c r="G117" s="34">
        <v>10400</v>
      </c>
      <c r="H117" s="34">
        <v>3410</v>
      </c>
      <c r="I117" s="34">
        <f t="shared" si="3"/>
        <v>35464000</v>
      </c>
    </row>
    <row r="118" spans="2:9" x14ac:dyDescent="0.25">
      <c r="G118" s="44">
        <f>SUM(G9:G117)</f>
        <v>1194600</v>
      </c>
      <c r="H118" s="44">
        <f>SUM(H9:H117)</f>
        <v>399531</v>
      </c>
      <c r="I118" s="44">
        <f>SUM(I9:I117)</f>
        <v>4285633500</v>
      </c>
    </row>
  </sheetData>
  <sortState ref="B9:I117">
    <sortCondition ref="C9:C117"/>
  </sortState>
  <mergeCells count="1">
    <mergeCell ref="G7:H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S236"/>
  <sheetViews>
    <sheetView tabSelected="1" topLeftCell="A83" zoomScale="80" zoomScaleNormal="80" workbookViewId="0">
      <selection activeCell="F91" sqref="F91"/>
    </sheetView>
  </sheetViews>
  <sheetFormatPr baseColWidth="10" defaultRowHeight="15" x14ac:dyDescent="0.25"/>
  <cols>
    <col min="1" max="1" width="11.42578125" style="63"/>
    <col min="2" max="2" width="11.5703125" style="63" bestFit="1" customWidth="1"/>
    <col min="3" max="4" width="13.42578125" style="63" bestFit="1" customWidth="1"/>
    <col min="5" max="5" width="20" style="63" bestFit="1" customWidth="1"/>
    <col min="6" max="6" width="19.85546875" style="63" bestFit="1" customWidth="1"/>
    <col min="7" max="7" width="12" style="80" bestFit="1" customWidth="1"/>
    <col min="8" max="8" width="10.42578125" style="80" bestFit="1" customWidth="1"/>
    <col min="9" max="9" width="15.5703125" style="63" bestFit="1" customWidth="1"/>
    <col min="10" max="10" width="11.42578125" style="63"/>
    <col min="11" max="11" width="18.42578125" style="63" bestFit="1" customWidth="1"/>
    <col min="12" max="12" width="12" style="84" bestFit="1" customWidth="1"/>
    <col min="13" max="13" width="13.5703125" style="63" bestFit="1" customWidth="1"/>
    <col min="14" max="14" width="14.140625" style="63" bestFit="1" customWidth="1"/>
    <col min="15" max="17" width="11.42578125" style="63"/>
    <col min="18" max="18" width="13.5703125" style="63" bestFit="1" customWidth="1"/>
    <col min="19" max="16384" width="11.42578125" style="63"/>
  </cols>
  <sheetData>
    <row r="4" spans="2:19" x14ac:dyDescent="0.25">
      <c r="B4" s="115" t="s">
        <v>246</v>
      </c>
      <c r="C4" s="115"/>
      <c r="D4" s="115"/>
      <c r="E4" s="115"/>
      <c r="F4" s="115"/>
      <c r="G4" s="115"/>
      <c r="H4" s="115"/>
      <c r="I4" s="115"/>
      <c r="J4" s="115"/>
      <c r="K4" s="115"/>
      <c r="L4" s="115"/>
      <c r="M4" s="115"/>
      <c r="N4" s="115"/>
    </row>
    <row r="5" spans="2:19" x14ac:dyDescent="0.25">
      <c r="E5" s="74" t="s">
        <v>247</v>
      </c>
    </row>
    <row r="6" spans="2:19" x14ac:dyDescent="0.25">
      <c r="B6" s="74"/>
      <c r="C6" s="74"/>
      <c r="D6" s="74"/>
      <c r="E6" s="74"/>
      <c r="F6" s="74"/>
      <c r="G6" s="75"/>
      <c r="H6" s="75"/>
      <c r="I6" s="74"/>
    </row>
    <row r="7" spans="2:19" x14ac:dyDescent="0.25">
      <c r="B7" s="74" t="s">
        <v>1</v>
      </c>
      <c r="C7" s="74" t="s">
        <v>2</v>
      </c>
      <c r="D7" s="74" t="s">
        <v>3</v>
      </c>
      <c r="E7" s="74" t="s">
        <v>4</v>
      </c>
      <c r="F7" s="74" t="s">
        <v>5</v>
      </c>
      <c r="G7" s="75" t="s">
        <v>6</v>
      </c>
      <c r="H7" s="75" t="s">
        <v>7</v>
      </c>
      <c r="I7" s="74" t="s">
        <v>8</v>
      </c>
      <c r="J7" s="67" t="s">
        <v>242</v>
      </c>
      <c r="K7" s="67" t="s">
        <v>1</v>
      </c>
      <c r="L7" s="68" t="s">
        <v>243</v>
      </c>
      <c r="M7" s="67" t="s">
        <v>244</v>
      </c>
      <c r="N7" s="67" t="s">
        <v>245</v>
      </c>
      <c r="O7" s="67" t="s">
        <v>242</v>
      </c>
      <c r="P7" s="67" t="s">
        <v>1</v>
      </c>
      <c r="Q7" s="68" t="s">
        <v>243</v>
      </c>
      <c r="R7" s="67" t="s">
        <v>244</v>
      </c>
      <c r="S7" s="67" t="s">
        <v>245</v>
      </c>
    </row>
    <row r="8" spans="2:19" x14ac:dyDescent="0.25">
      <c r="B8" s="71">
        <v>42461</v>
      </c>
      <c r="C8" s="77" t="s">
        <v>289</v>
      </c>
      <c r="D8" s="78" t="s">
        <v>290</v>
      </c>
      <c r="E8" s="77" t="s">
        <v>10</v>
      </c>
      <c r="F8" s="77" t="s">
        <v>288</v>
      </c>
      <c r="G8" s="82">
        <v>10800</v>
      </c>
      <c r="H8" s="83">
        <v>3380</v>
      </c>
      <c r="I8" s="76">
        <f t="shared" ref="I8:I71" si="0">G8*H8</f>
        <v>36504000</v>
      </c>
      <c r="J8" s="63">
        <v>15157498</v>
      </c>
      <c r="K8" s="64">
        <v>42500</v>
      </c>
      <c r="L8" s="84">
        <v>36504000</v>
      </c>
      <c r="M8" s="63" t="s">
        <v>414</v>
      </c>
      <c r="N8" s="63" t="s">
        <v>415</v>
      </c>
    </row>
    <row r="9" spans="2:19" x14ac:dyDescent="0.25">
      <c r="B9" s="71">
        <v>42461</v>
      </c>
      <c r="C9" s="77" t="s">
        <v>291</v>
      </c>
      <c r="D9" s="78" t="s">
        <v>292</v>
      </c>
      <c r="E9" s="77" t="s">
        <v>10</v>
      </c>
      <c r="F9" s="77" t="s">
        <v>21</v>
      </c>
      <c r="G9" s="82">
        <v>10900</v>
      </c>
      <c r="H9" s="83">
        <v>3595</v>
      </c>
      <c r="I9" s="76">
        <f t="shared" si="0"/>
        <v>39185500</v>
      </c>
      <c r="J9" s="63">
        <v>15157498</v>
      </c>
      <c r="K9" s="64">
        <v>42500</v>
      </c>
      <c r="L9" s="84">
        <v>39185000</v>
      </c>
      <c r="M9" s="63" t="s">
        <v>414</v>
      </c>
      <c r="N9" s="63" t="s">
        <v>415</v>
      </c>
    </row>
    <row r="10" spans="2:19" x14ac:dyDescent="0.25">
      <c r="B10" s="71">
        <v>42461</v>
      </c>
      <c r="C10" s="77" t="s">
        <v>291</v>
      </c>
      <c r="D10" s="78" t="s">
        <v>292</v>
      </c>
      <c r="E10" s="77" t="s">
        <v>10</v>
      </c>
      <c r="F10" s="77" t="s">
        <v>288</v>
      </c>
      <c r="G10" s="82">
        <v>12000</v>
      </c>
      <c r="H10" s="83">
        <v>3380</v>
      </c>
      <c r="I10" s="76">
        <f t="shared" si="0"/>
        <v>40560000</v>
      </c>
      <c r="J10" s="63">
        <v>15157498</v>
      </c>
      <c r="K10" s="64">
        <v>42500</v>
      </c>
      <c r="L10" s="84">
        <v>40560000</v>
      </c>
      <c r="M10" s="63" t="s">
        <v>414</v>
      </c>
      <c r="N10" s="63" t="s">
        <v>415</v>
      </c>
    </row>
    <row r="11" spans="2:19" x14ac:dyDescent="0.25">
      <c r="B11" s="71">
        <v>42461</v>
      </c>
      <c r="C11" s="77" t="s">
        <v>293</v>
      </c>
      <c r="D11" s="77" t="s">
        <v>294</v>
      </c>
      <c r="E11" s="77" t="s">
        <v>12</v>
      </c>
      <c r="F11" s="77" t="s">
        <v>21</v>
      </c>
      <c r="G11" s="82">
        <v>9000</v>
      </c>
      <c r="H11" s="83">
        <v>3595</v>
      </c>
      <c r="I11" s="76">
        <f t="shared" si="0"/>
        <v>32355000</v>
      </c>
      <c r="J11" s="85">
        <v>15157629</v>
      </c>
      <c r="K11" s="64">
        <v>42492</v>
      </c>
      <c r="L11" s="84">
        <v>32355000</v>
      </c>
      <c r="M11" s="85" t="s">
        <v>414</v>
      </c>
      <c r="N11" s="85" t="s">
        <v>416</v>
      </c>
    </row>
    <row r="12" spans="2:19" x14ac:dyDescent="0.25">
      <c r="B12" s="71">
        <v>42461</v>
      </c>
      <c r="C12" s="77" t="s">
        <v>295</v>
      </c>
      <c r="D12" s="77" t="s">
        <v>296</v>
      </c>
      <c r="E12" s="77" t="s">
        <v>14</v>
      </c>
      <c r="F12" s="77" t="s">
        <v>21</v>
      </c>
      <c r="G12" s="82">
        <v>11500</v>
      </c>
      <c r="H12" s="83">
        <v>3595</v>
      </c>
      <c r="I12" s="76">
        <f t="shared" si="0"/>
        <v>41342500</v>
      </c>
      <c r="J12" s="63">
        <v>15158455</v>
      </c>
      <c r="K12" s="64">
        <v>42507</v>
      </c>
    </row>
    <row r="13" spans="2:19" x14ac:dyDescent="0.25">
      <c r="B13" s="71">
        <v>42461</v>
      </c>
      <c r="C13" s="77" t="s">
        <v>295</v>
      </c>
      <c r="D13" s="77" t="s">
        <v>296</v>
      </c>
      <c r="E13" s="77" t="s">
        <v>14</v>
      </c>
      <c r="F13" s="77" t="s">
        <v>288</v>
      </c>
      <c r="G13" s="82">
        <v>4000</v>
      </c>
      <c r="H13" s="83">
        <v>3380</v>
      </c>
      <c r="I13" s="76">
        <f t="shared" si="0"/>
        <v>13520000</v>
      </c>
      <c r="J13" s="63">
        <v>15158455</v>
      </c>
      <c r="K13" s="64">
        <v>42507</v>
      </c>
      <c r="L13" s="84">
        <v>54862500</v>
      </c>
      <c r="M13" s="63" t="s">
        <v>414</v>
      </c>
      <c r="N13" s="63" t="s">
        <v>414</v>
      </c>
    </row>
    <row r="14" spans="2:19" x14ac:dyDescent="0.25">
      <c r="B14" s="71">
        <v>42461</v>
      </c>
      <c r="C14" s="77" t="s">
        <v>297</v>
      </c>
      <c r="D14" s="77" t="s">
        <v>298</v>
      </c>
      <c r="E14" s="77" t="s">
        <v>14</v>
      </c>
      <c r="F14" s="77" t="s">
        <v>299</v>
      </c>
      <c r="G14" s="82">
        <v>15500</v>
      </c>
      <c r="H14" s="83">
        <v>3885</v>
      </c>
      <c r="I14" s="76">
        <f t="shared" si="0"/>
        <v>60217500</v>
      </c>
      <c r="J14" s="63">
        <v>15158452</v>
      </c>
      <c r="K14" s="64">
        <v>42507</v>
      </c>
      <c r="L14" s="84">
        <v>60217500</v>
      </c>
      <c r="M14" s="63" t="s">
        <v>414</v>
      </c>
      <c r="N14" s="63" t="s">
        <v>414</v>
      </c>
    </row>
    <row r="15" spans="2:19" x14ac:dyDescent="0.25">
      <c r="B15" s="71">
        <v>42461</v>
      </c>
      <c r="C15" s="77" t="s">
        <v>300</v>
      </c>
      <c r="D15" s="77" t="s">
        <v>301</v>
      </c>
      <c r="E15" s="77" t="s">
        <v>55</v>
      </c>
      <c r="F15" s="77" t="s">
        <v>299</v>
      </c>
      <c r="G15" s="82">
        <v>10000</v>
      </c>
      <c r="H15" s="83">
        <v>3885</v>
      </c>
      <c r="I15" s="76">
        <f t="shared" si="0"/>
        <v>38850000</v>
      </c>
      <c r="J15" s="85">
        <v>15157605</v>
      </c>
      <c r="K15" s="64">
        <v>42482</v>
      </c>
      <c r="L15" s="84">
        <v>38850000</v>
      </c>
      <c r="M15" s="85" t="s">
        <v>414</v>
      </c>
      <c r="N15" s="85" t="s">
        <v>418</v>
      </c>
    </row>
    <row r="16" spans="2:19" x14ac:dyDescent="0.25">
      <c r="B16" s="71">
        <v>42462</v>
      </c>
      <c r="C16" s="77" t="s">
        <v>302</v>
      </c>
      <c r="D16" s="77" t="s">
        <v>303</v>
      </c>
      <c r="E16" s="77" t="s">
        <v>11</v>
      </c>
      <c r="F16" s="77" t="s">
        <v>21</v>
      </c>
      <c r="G16" s="82">
        <v>10000</v>
      </c>
      <c r="H16" s="83">
        <v>4290</v>
      </c>
      <c r="I16" s="76">
        <f t="shared" si="0"/>
        <v>42900000</v>
      </c>
      <c r="J16" s="85">
        <v>14705190</v>
      </c>
      <c r="K16" s="64">
        <v>42478</v>
      </c>
      <c r="L16" s="84">
        <v>21450000</v>
      </c>
      <c r="M16" s="85" t="s">
        <v>414</v>
      </c>
      <c r="N16" s="85" t="s">
        <v>417</v>
      </c>
      <c r="O16" s="85">
        <v>14705194</v>
      </c>
      <c r="P16" s="64">
        <v>42492</v>
      </c>
      <c r="Q16" s="84">
        <v>21450000</v>
      </c>
      <c r="R16" s="63" t="s">
        <v>414</v>
      </c>
      <c r="S16" s="63" t="s">
        <v>417</v>
      </c>
    </row>
    <row r="17" spans="2:15" x14ac:dyDescent="0.25">
      <c r="B17" s="71">
        <v>42462</v>
      </c>
      <c r="C17" s="77" t="s">
        <v>304</v>
      </c>
      <c r="D17" s="77" t="s">
        <v>305</v>
      </c>
      <c r="E17" s="77" t="s">
        <v>43</v>
      </c>
      <c r="F17" s="77" t="s">
        <v>299</v>
      </c>
      <c r="G17" s="82">
        <v>5000</v>
      </c>
      <c r="H17" s="83">
        <v>5038</v>
      </c>
      <c r="I17" s="76">
        <f t="shared" si="0"/>
        <v>25190000</v>
      </c>
      <c r="J17" s="85">
        <v>14705189</v>
      </c>
      <c r="K17" s="64">
        <v>42478</v>
      </c>
      <c r="L17" s="84">
        <v>25190000</v>
      </c>
      <c r="M17" s="85" t="s">
        <v>414</v>
      </c>
      <c r="N17" s="85" t="s">
        <v>414</v>
      </c>
    </row>
    <row r="18" spans="2:15" x14ac:dyDescent="0.25">
      <c r="B18" s="71">
        <v>42464</v>
      </c>
      <c r="C18" s="77" t="s">
        <v>306</v>
      </c>
      <c r="D18" s="77" t="s">
        <v>307</v>
      </c>
      <c r="E18" s="77" t="s">
        <v>12</v>
      </c>
      <c r="F18" s="77" t="s">
        <v>288</v>
      </c>
      <c r="G18" s="82">
        <v>5000</v>
      </c>
      <c r="H18" s="83">
        <v>3380</v>
      </c>
      <c r="I18" s="76">
        <f t="shared" si="0"/>
        <v>16900000</v>
      </c>
      <c r="J18" s="85">
        <v>15157630</v>
      </c>
      <c r="K18" s="64">
        <v>42493</v>
      </c>
      <c r="M18" s="85" t="s">
        <v>414</v>
      </c>
      <c r="N18" s="85" t="s">
        <v>416</v>
      </c>
    </row>
    <row r="19" spans="2:15" x14ac:dyDescent="0.25">
      <c r="B19" s="71">
        <v>42464</v>
      </c>
      <c r="C19" s="77" t="s">
        <v>306</v>
      </c>
      <c r="D19" s="77" t="s">
        <v>307</v>
      </c>
      <c r="E19" s="77" t="s">
        <v>12</v>
      </c>
      <c r="F19" s="77" t="s">
        <v>299</v>
      </c>
      <c r="G19" s="82">
        <v>5300</v>
      </c>
      <c r="H19" s="83">
        <v>3885</v>
      </c>
      <c r="I19" s="76">
        <f t="shared" si="0"/>
        <v>20590500</v>
      </c>
      <c r="J19" s="85">
        <v>15157630</v>
      </c>
      <c r="K19" s="64">
        <v>42493</v>
      </c>
      <c r="L19" s="84">
        <v>37490500</v>
      </c>
      <c r="M19" s="85" t="s">
        <v>414</v>
      </c>
      <c r="N19" s="85" t="s">
        <v>416</v>
      </c>
    </row>
    <row r="20" spans="2:15" x14ac:dyDescent="0.25">
      <c r="B20" s="71">
        <v>42464</v>
      </c>
      <c r="C20" s="77" t="s">
        <v>308</v>
      </c>
      <c r="D20" s="77" t="s">
        <v>309</v>
      </c>
      <c r="E20" s="77" t="s">
        <v>12</v>
      </c>
      <c r="F20" s="77" t="s">
        <v>21</v>
      </c>
      <c r="G20" s="82">
        <v>13800</v>
      </c>
      <c r="H20" s="83">
        <v>3595</v>
      </c>
      <c r="I20" s="76">
        <f t="shared" si="0"/>
        <v>49611000</v>
      </c>
      <c r="J20" s="85">
        <v>15157631</v>
      </c>
      <c r="K20" s="64">
        <v>42493</v>
      </c>
      <c r="M20" s="85" t="s">
        <v>414</v>
      </c>
      <c r="N20" s="85" t="s">
        <v>416</v>
      </c>
    </row>
    <row r="21" spans="2:15" x14ac:dyDescent="0.25">
      <c r="B21" s="71">
        <v>42464</v>
      </c>
      <c r="C21" s="77" t="s">
        <v>308</v>
      </c>
      <c r="D21" s="77" t="s">
        <v>309</v>
      </c>
      <c r="E21" s="77" t="s">
        <v>12</v>
      </c>
      <c r="F21" s="77" t="s">
        <v>288</v>
      </c>
      <c r="G21" s="82">
        <v>7200</v>
      </c>
      <c r="H21" s="83">
        <v>3380</v>
      </c>
      <c r="I21" s="76">
        <f t="shared" si="0"/>
        <v>24336000</v>
      </c>
      <c r="J21" s="85">
        <v>15157631</v>
      </c>
      <c r="K21" s="64">
        <v>42493</v>
      </c>
      <c r="L21" s="84">
        <v>73947000</v>
      </c>
      <c r="M21" s="85" t="s">
        <v>414</v>
      </c>
      <c r="N21" s="85" t="s">
        <v>416</v>
      </c>
    </row>
    <row r="22" spans="2:15" x14ac:dyDescent="0.25">
      <c r="B22" s="79">
        <v>42464</v>
      </c>
      <c r="C22" s="73" t="s">
        <v>310</v>
      </c>
      <c r="D22" s="73" t="s">
        <v>311</v>
      </c>
      <c r="E22" s="73" t="s">
        <v>55</v>
      </c>
      <c r="F22" s="73" t="s">
        <v>21</v>
      </c>
      <c r="G22" s="87">
        <v>5000</v>
      </c>
      <c r="H22" s="88">
        <v>3595</v>
      </c>
      <c r="I22" s="86">
        <f t="shared" si="0"/>
        <v>17975000</v>
      </c>
      <c r="J22" s="85">
        <v>15157648</v>
      </c>
      <c r="K22" s="64">
        <v>42494</v>
      </c>
      <c r="L22" s="84">
        <v>17975000</v>
      </c>
      <c r="M22" s="85" t="s">
        <v>414</v>
      </c>
      <c r="N22" s="85" t="s">
        <v>416</v>
      </c>
    </row>
    <row r="23" spans="2:15" x14ac:dyDescent="0.25">
      <c r="B23" s="71">
        <v>42464</v>
      </c>
      <c r="C23" s="70" t="s">
        <v>286</v>
      </c>
      <c r="D23" s="70" t="s">
        <v>287</v>
      </c>
      <c r="E23" s="70" t="s">
        <v>14</v>
      </c>
      <c r="F23" s="70" t="s">
        <v>288</v>
      </c>
      <c r="G23" s="82">
        <v>15800</v>
      </c>
      <c r="H23" s="83">
        <v>3380</v>
      </c>
      <c r="I23" s="76">
        <f t="shared" si="0"/>
        <v>53404000</v>
      </c>
      <c r="J23" s="85">
        <v>1546710</v>
      </c>
      <c r="K23" s="64">
        <v>42502</v>
      </c>
      <c r="L23" s="84">
        <v>43168000</v>
      </c>
      <c r="M23" s="85" t="s">
        <v>414</v>
      </c>
      <c r="N23" s="85" t="s">
        <v>414</v>
      </c>
      <c r="O23" s="63" t="s">
        <v>419</v>
      </c>
    </row>
    <row r="24" spans="2:15" x14ac:dyDescent="0.25">
      <c r="B24" s="71">
        <v>42465</v>
      </c>
      <c r="C24" s="70" t="s">
        <v>373</v>
      </c>
      <c r="D24" s="70" t="s">
        <v>374</v>
      </c>
      <c r="E24" s="70" t="s">
        <v>10</v>
      </c>
      <c r="F24" s="70" t="s">
        <v>21</v>
      </c>
      <c r="G24" s="82">
        <v>25000</v>
      </c>
      <c r="H24" s="83">
        <v>3410</v>
      </c>
      <c r="I24" s="76">
        <f t="shared" si="0"/>
        <v>85250000</v>
      </c>
      <c r="J24" s="63">
        <v>15157498</v>
      </c>
      <c r="K24" s="64">
        <v>42500</v>
      </c>
      <c r="L24" s="84">
        <v>85250000</v>
      </c>
      <c r="M24" s="63" t="s">
        <v>414</v>
      </c>
      <c r="N24" s="63" t="s">
        <v>415</v>
      </c>
    </row>
    <row r="25" spans="2:15" x14ac:dyDescent="0.25">
      <c r="B25" s="71">
        <v>42465</v>
      </c>
      <c r="C25" s="77" t="s">
        <v>312</v>
      </c>
      <c r="D25" s="77" t="s">
        <v>313</v>
      </c>
      <c r="E25" s="77" t="s">
        <v>10</v>
      </c>
      <c r="F25" s="77" t="s">
        <v>288</v>
      </c>
      <c r="G25" s="82">
        <v>10000</v>
      </c>
      <c r="H25" s="83">
        <v>3380</v>
      </c>
      <c r="I25" s="86">
        <f t="shared" si="0"/>
        <v>33800000</v>
      </c>
      <c r="J25" s="63">
        <v>15158433</v>
      </c>
      <c r="K25" s="64">
        <v>42502</v>
      </c>
      <c r="M25" s="85" t="s">
        <v>414</v>
      </c>
      <c r="N25" s="63" t="s">
        <v>415</v>
      </c>
    </row>
    <row r="26" spans="2:15" x14ac:dyDescent="0.25">
      <c r="B26" s="71">
        <v>42465</v>
      </c>
      <c r="C26" s="70" t="s">
        <v>371</v>
      </c>
      <c r="D26" s="70" t="s">
        <v>372</v>
      </c>
      <c r="E26" s="70" t="s">
        <v>10</v>
      </c>
      <c r="F26" s="70" t="s">
        <v>21</v>
      </c>
      <c r="G26" s="82">
        <v>10800</v>
      </c>
      <c r="H26" s="83">
        <v>3410</v>
      </c>
      <c r="I26" s="86">
        <f t="shared" si="0"/>
        <v>36828000</v>
      </c>
      <c r="J26" s="63">
        <v>15158433</v>
      </c>
      <c r="K26" s="64">
        <v>42502</v>
      </c>
      <c r="M26" s="85" t="s">
        <v>414</v>
      </c>
      <c r="N26" s="63" t="s">
        <v>415</v>
      </c>
    </row>
    <row r="27" spans="2:15" x14ac:dyDescent="0.25">
      <c r="B27" s="71">
        <v>42465</v>
      </c>
      <c r="C27" s="77" t="s">
        <v>314</v>
      </c>
      <c r="D27" s="77" t="s">
        <v>315</v>
      </c>
      <c r="E27" s="77" t="s">
        <v>10</v>
      </c>
      <c r="F27" s="77" t="s">
        <v>21</v>
      </c>
      <c r="G27" s="82">
        <v>21700</v>
      </c>
      <c r="H27" s="83">
        <v>3595</v>
      </c>
      <c r="I27" s="86">
        <f t="shared" si="0"/>
        <v>78011500</v>
      </c>
      <c r="J27" s="63">
        <v>15158433</v>
      </c>
      <c r="K27" s="64">
        <v>42502</v>
      </c>
      <c r="M27" s="85" t="s">
        <v>414</v>
      </c>
      <c r="N27" s="63" t="s">
        <v>415</v>
      </c>
    </row>
    <row r="28" spans="2:15" x14ac:dyDescent="0.25">
      <c r="B28" s="71">
        <v>42465</v>
      </c>
      <c r="C28" s="77" t="s">
        <v>314</v>
      </c>
      <c r="D28" s="77" t="s">
        <v>315</v>
      </c>
      <c r="E28" s="77" t="s">
        <v>10</v>
      </c>
      <c r="F28" s="77" t="s">
        <v>288</v>
      </c>
      <c r="G28" s="82">
        <v>6000</v>
      </c>
      <c r="H28" s="83">
        <v>3380</v>
      </c>
      <c r="I28" s="86">
        <f t="shared" si="0"/>
        <v>20280000</v>
      </c>
      <c r="J28" s="63">
        <v>15158433</v>
      </c>
      <c r="K28" s="64">
        <v>42502</v>
      </c>
      <c r="M28" s="85" t="s">
        <v>414</v>
      </c>
      <c r="N28" s="63" t="s">
        <v>415</v>
      </c>
    </row>
    <row r="29" spans="2:15" x14ac:dyDescent="0.25">
      <c r="B29" s="71">
        <v>42465</v>
      </c>
      <c r="C29" s="77" t="s">
        <v>314</v>
      </c>
      <c r="D29" s="77" t="s">
        <v>315</v>
      </c>
      <c r="E29" s="77" t="s">
        <v>10</v>
      </c>
      <c r="F29" s="77" t="s">
        <v>299</v>
      </c>
      <c r="G29" s="82">
        <v>6000</v>
      </c>
      <c r="H29" s="83">
        <v>3885</v>
      </c>
      <c r="I29" s="86">
        <f t="shared" si="0"/>
        <v>23310000</v>
      </c>
      <c r="J29" s="63">
        <v>15158433</v>
      </c>
      <c r="K29" s="64">
        <v>42502</v>
      </c>
      <c r="M29" s="85" t="s">
        <v>414</v>
      </c>
      <c r="N29" s="63" t="s">
        <v>415</v>
      </c>
    </row>
    <row r="30" spans="2:15" x14ac:dyDescent="0.25">
      <c r="B30" s="79">
        <v>42465</v>
      </c>
      <c r="C30" s="77" t="s">
        <v>316</v>
      </c>
      <c r="D30" s="77" t="s">
        <v>317</v>
      </c>
      <c r="E30" s="77" t="s">
        <v>14</v>
      </c>
      <c r="F30" s="77" t="s">
        <v>21</v>
      </c>
      <c r="G30" s="82">
        <v>10600</v>
      </c>
      <c r="H30" s="83">
        <v>3595</v>
      </c>
      <c r="I30" s="76">
        <f t="shared" si="0"/>
        <v>38107000</v>
      </c>
      <c r="J30" s="85">
        <v>8941606</v>
      </c>
      <c r="K30" s="64">
        <v>42502</v>
      </c>
      <c r="L30" s="84">
        <v>38117000</v>
      </c>
      <c r="M30" s="85" t="s">
        <v>414</v>
      </c>
      <c r="N30" s="85" t="s">
        <v>414</v>
      </c>
    </row>
    <row r="31" spans="2:15" x14ac:dyDescent="0.25">
      <c r="B31" s="79">
        <v>42465</v>
      </c>
      <c r="C31" s="77" t="s">
        <v>318</v>
      </c>
      <c r="D31" s="77" t="s">
        <v>319</v>
      </c>
      <c r="E31" s="77" t="s">
        <v>14</v>
      </c>
      <c r="F31" s="77" t="s">
        <v>299</v>
      </c>
      <c r="G31" s="82">
        <v>6200</v>
      </c>
      <c r="H31" s="83">
        <v>3885</v>
      </c>
      <c r="I31" s="76">
        <f t="shared" si="0"/>
        <v>24087000</v>
      </c>
      <c r="J31" s="85">
        <v>8941608</v>
      </c>
      <c r="K31" s="64">
        <v>42502</v>
      </c>
      <c r="L31" s="84">
        <v>24087000</v>
      </c>
      <c r="M31" s="85" t="s">
        <v>414</v>
      </c>
      <c r="N31" s="85" t="s">
        <v>414</v>
      </c>
    </row>
    <row r="32" spans="2:15" x14ac:dyDescent="0.25">
      <c r="B32" s="79">
        <v>42465</v>
      </c>
      <c r="C32" s="77" t="s">
        <v>320</v>
      </c>
      <c r="D32" s="77" t="s">
        <v>321</v>
      </c>
      <c r="E32" s="77" t="s">
        <v>14</v>
      </c>
      <c r="F32" s="77" t="s">
        <v>322</v>
      </c>
      <c r="G32" s="82">
        <v>5000</v>
      </c>
      <c r="H32" s="83">
        <v>4715</v>
      </c>
      <c r="I32" s="76">
        <f t="shared" si="0"/>
        <v>23575000</v>
      </c>
      <c r="J32" s="85">
        <v>1546704</v>
      </c>
      <c r="K32" s="64">
        <v>42496</v>
      </c>
      <c r="L32" s="84">
        <v>23575000</v>
      </c>
      <c r="M32" s="85" t="s">
        <v>414</v>
      </c>
      <c r="N32" s="85" t="s">
        <v>414</v>
      </c>
    </row>
    <row r="33" spans="2:15" x14ac:dyDescent="0.25">
      <c r="B33" s="79">
        <v>42465</v>
      </c>
      <c r="C33" s="77" t="s">
        <v>323</v>
      </c>
      <c r="D33" s="77" t="s">
        <v>324</v>
      </c>
      <c r="E33" s="77" t="s">
        <v>55</v>
      </c>
      <c r="F33" s="77" t="s">
        <v>21</v>
      </c>
      <c r="G33" s="82">
        <v>5000</v>
      </c>
      <c r="H33" s="83">
        <v>3595</v>
      </c>
      <c r="I33" s="76">
        <f t="shared" si="0"/>
        <v>17975000</v>
      </c>
      <c r="J33" s="85">
        <v>15157651</v>
      </c>
      <c r="K33" s="64">
        <v>42494</v>
      </c>
      <c r="M33" s="85" t="s">
        <v>414</v>
      </c>
      <c r="N33" s="85" t="s">
        <v>418</v>
      </c>
    </row>
    <row r="34" spans="2:15" x14ac:dyDescent="0.25">
      <c r="B34" s="79">
        <v>42465</v>
      </c>
      <c r="C34" s="77" t="s">
        <v>323</v>
      </c>
      <c r="D34" s="77" t="s">
        <v>324</v>
      </c>
      <c r="E34" s="77" t="s">
        <v>55</v>
      </c>
      <c r="F34" s="77" t="s">
        <v>299</v>
      </c>
      <c r="G34" s="82">
        <v>15000</v>
      </c>
      <c r="H34" s="83">
        <v>3885</v>
      </c>
      <c r="I34" s="76">
        <f t="shared" si="0"/>
        <v>58275000</v>
      </c>
      <c r="J34" s="85">
        <v>15157651</v>
      </c>
      <c r="K34" s="64">
        <v>42494</v>
      </c>
      <c r="L34" s="84">
        <v>76250000</v>
      </c>
      <c r="M34" s="85" t="s">
        <v>414</v>
      </c>
      <c r="N34" s="85" t="s">
        <v>418</v>
      </c>
    </row>
    <row r="35" spans="2:15" x14ac:dyDescent="0.25">
      <c r="B35" s="71">
        <v>42465</v>
      </c>
      <c r="C35" s="70" t="s">
        <v>361</v>
      </c>
      <c r="D35" s="70" t="s">
        <v>362</v>
      </c>
      <c r="E35" s="70" t="s">
        <v>14</v>
      </c>
      <c r="F35" s="70" t="s">
        <v>21</v>
      </c>
      <c r="G35" s="82">
        <v>8300</v>
      </c>
      <c r="H35" s="83">
        <v>3410</v>
      </c>
      <c r="I35" s="76">
        <f t="shared" si="0"/>
        <v>28303000</v>
      </c>
      <c r="J35" s="63">
        <v>2116337</v>
      </c>
      <c r="K35" s="64">
        <v>42503</v>
      </c>
      <c r="L35" s="84">
        <v>28303000</v>
      </c>
      <c r="M35" s="63" t="s">
        <v>420</v>
      </c>
      <c r="N35" s="63" t="s">
        <v>414</v>
      </c>
    </row>
    <row r="36" spans="2:15" x14ac:dyDescent="0.25">
      <c r="B36" s="79">
        <v>42465</v>
      </c>
      <c r="C36" s="77" t="s">
        <v>325</v>
      </c>
      <c r="D36" s="77" t="s">
        <v>326</v>
      </c>
      <c r="E36" s="77" t="s">
        <v>14</v>
      </c>
      <c r="F36" s="77" t="s">
        <v>288</v>
      </c>
      <c r="G36" s="82">
        <v>4100</v>
      </c>
      <c r="H36" s="83">
        <v>3380</v>
      </c>
      <c r="I36" s="76">
        <f t="shared" si="0"/>
        <v>13858000</v>
      </c>
      <c r="J36" s="63">
        <v>2116338</v>
      </c>
      <c r="K36" s="64">
        <v>42503</v>
      </c>
      <c r="M36" s="63" t="s">
        <v>420</v>
      </c>
      <c r="N36" s="63" t="s">
        <v>414</v>
      </c>
    </row>
    <row r="37" spans="2:15" x14ac:dyDescent="0.25">
      <c r="B37" s="79">
        <v>42465</v>
      </c>
      <c r="C37" s="77" t="s">
        <v>325</v>
      </c>
      <c r="D37" s="77" t="s">
        <v>326</v>
      </c>
      <c r="E37" s="77" t="s">
        <v>14</v>
      </c>
      <c r="F37" s="77" t="s">
        <v>299</v>
      </c>
      <c r="G37" s="82">
        <v>4200</v>
      </c>
      <c r="H37" s="83">
        <v>3885</v>
      </c>
      <c r="I37" s="76">
        <f t="shared" si="0"/>
        <v>16317000</v>
      </c>
      <c r="J37" s="63">
        <v>2116338</v>
      </c>
      <c r="K37" s="64">
        <v>42503</v>
      </c>
      <c r="L37" s="84">
        <v>30175000</v>
      </c>
      <c r="M37" s="63" t="s">
        <v>420</v>
      </c>
      <c r="N37" s="63" t="s">
        <v>414</v>
      </c>
    </row>
    <row r="38" spans="2:15" x14ac:dyDescent="0.25">
      <c r="B38" s="79">
        <v>42465</v>
      </c>
      <c r="C38" s="77" t="s">
        <v>327</v>
      </c>
      <c r="D38" s="77" t="s">
        <v>328</v>
      </c>
      <c r="E38" s="77" t="s">
        <v>14</v>
      </c>
      <c r="F38" s="77" t="s">
        <v>21</v>
      </c>
      <c r="G38" s="82">
        <v>5000</v>
      </c>
      <c r="H38" s="83">
        <v>3595</v>
      </c>
      <c r="I38" s="76">
        <f t="shared" si="0"/>
        <v>17975000</v>
      </c>
      <c r="J38" s="63">
        <v>2116339</v>
      </c>
      <c r="K38" s="64">
        <v>42503</v>
      </c>
      <c r="M38" s="63" t="s">
        <v>420</v>
      </c>
      <c r="N38" s="63" t="s">
        <v>414</v>
      </c>
    </row>
    <row r="39" spans="2:15" x14ac:dyDescent="0.25">
      <c r="B39" s="79">
        <v>42465</v>
      </c>
      <c r="C39" s="77" t="s">
        <v>327</v>
      </c>
      <c r="D39" s="77" t="s">
        <v>328</v>
      </c>
      <c r="E39" s="77" t="s">
        <v>14</v>
      </c>
      <c r="F39" s="77" t="s">
        <v>299</v>
      </c>
      <c r="G39" s="82">
        <v>4000</v>
      </c>
      <c r="H39" s="83">
        <v>3885</v>
      </c>
      <c r="I39" s="76">
        <f t="shared" si="0"/>
        <v>15540000</v>
      </c>
      <c r="J39" s="63">
        <v>2116339</v>
      </c>
      <c r="K39" s="64">
        <v>42503</v>
      </c>
      <c r="L39" s="84">
        <v>33515000</v>
      </c>
      <c r="M39" s="63" t="s">
        <v>420</v>
      </c>
      <c r="N39" s="63" t="s">
        <v>414</v>
      </c>
    </row>
    <row r="40" spans="2:15" x14ac:dyDescent="0.25">
      <c r="B40" s="79">
        <v>42466</v>
      </c>
      <c r="C40" s="77" t="s">
        <v>329</v>
      </c>
      <c r="D40" s="77" t="s">
        <v>330</v>
      </c>
      <c r="E40" s="77" t="s">
        <v>12</v>
      </c>
      <c r="F40" s="77" t="s">
        <v>21</v>
      </c>
      <c r="G40" s="82">
        <v>10000</v>
      </c>
      <c r="H40" s="83">
        <v>3595</v>
      </c>
      <c r="I40" s="76">
        <f t="shared" si="0"/>
        <v>35950000</v>
      </c>
      <c r="J40" s="85">
        <v>15157497</v>
      </c>
      <c r="K40" s="64">
        <v>42494</v>
      </c>
      <c r="M40" s="85" t="s">
        <v>414</v>
      </c>
      <c r="N40" s="85" t="s">
        <v>416</v>
      </c>
    </row>
    <row r="41" spans="2:15" x14ac:dyDescent="0.25">
      <c r="B41" s="79">
        <v>42466</v>
      </c>
      <c r="C41" s="77" t="s">
        <v>329</v>
      </c>
      <c r="D41" s="77" t="s">
        <v>330</v>
      </c>
      <c r="E41" s="77" t="s">
        <v>12</v>
      </c>
      <c r="F41" s="77" t="s">
        <v>299</v>
      </c>
      <c r="G41" s="82">
        <v>5300</v>
      </c>
      <c r="H41" s="83">
        <v>3885</v>
      </c>
      <c r="I41" s="76">
        <f t="shared" si="0"/>
        <v>20590500</v>
      </c>
      <c r="J41" s="85">
        <v>15157497</v>
      </c>
      <c r="K41" s="64">
        <v>42494</v>
      </c>
      <c r="L41" s="84">
        <v>56540500</v>
      </c>
      <c r="M41" s="85" t="s">
        <v>414</v>
      </c>
      <c r="N41" s="85" t="s">
        <v>416</v>
      </c>
    </row>
    <row r="42" spans="2:15" x14ac:dyDescent="0.25">
      <c r="B42" s="79">
        <v>42466</v>
      </c>
      <c r="C42" s="77" t="s">
        <v>331</v>
      </c>
      <c r="D42" s="77" t="s">
        <v>332</v>
      </c>
      <c r="E42" s="77" t="s">
        <v>12</v>
      </c>
      <c r="F42" s="77" t="s">
        <v>21</v>
      </c>
      <c r="G42" s="82">
        <v>10500</v>
      </c>
      <c r="H42" s="83">
        <v>3595</v>
      </c>
      <c r="I42" s="76">
        <f t="shared" si="0"/>
        <v>37747500</v>
      </c>
      <c r="J42" s="85">
        <v>15157650</v>
      </c>
      <c r="K42" s="64">
        <v>42494</v>
      </c>
      <c r="M42" s="85" t="s">
        <v>414</v>
      </c>
      <c r="N42" s="85" t="s">
        <v>416</v>
      </c>
    </row>
    <row r="43" spans="2:15" x14ac:dyDescent="0.25">
      <c r="B43" s="79">
        <v>42466</v>
      </c>
      <c r="C43" s="77" t="s">
        <v>331</v>
      </c>
      <c r="D43" s="77" t="s">
        <v>332</v>
      </c>
      <c r="E43" s="77" t="s">
        <v>12</v>
      </c>
      <c r="F43" s="77" t="s">
        <v>299</v>
      </c>
      <c r="G43" s="82">
        <v>6200</v>
      </c>
      <c r="H43" s="83">
        <v>3885</v>
      </c>
      <c r="I43" s="76">
        <f t="shared" si="0"/>
        <v>24087000</v>
      </c>
      <c r="J43" s="85">
        <v>15157650</v>
      </c>
      <c r="K43" s="64">
        <v>42494</v>
      </c>
      <c r="L43" s="84">
        <v>59044240</v>
      </c>
      <c r="M43" s="85" t="s">
        <v>414</v>
      </c>
      <c r="N43" s="85" t="s">
        <v>416</v>
      </c>
      <c r="O43" s="63" t="s">
        <v>421</v>
      </c>
    </row>
    <row r="44" spans="2:15" x14ac:dyDescent="0.25">
      <c r="B44" s="79">
        <v>42464</v>
      </c>
      <c r="C44" s="77" t="s">
        <v>333</v>
      </c>
      <c r="D44" s="77" t="s">
        <v>334</v>
      </c>
      <c r="E44" s="77" t="s">
        <v>48</v>
      </c>
      <c r="F44" s="77" t="s">
        <v>21</v>
      </c>
      <c r="G44" s="82">
        <v>5200</v>
      </c>
      <c r="H44" s="83">
        <v>3595</v>
      </c>
      <c r="I44" s="76">
        <f t="shared" si="0"/>
        <v>18694000</v>
      </c>
      <c r="J44" s="63">
        <v>15157608</v>
      </c>
      <c r="K44" s="64">
        <v>42494</v>
      </c>
      <c r="M44" s="63" t="s">
        <v>414</v>
      </c>
      <c r="N44" s="63" t="s">
        <v>416</v>
      </c>
    </row>
    <row r="45" spans="2:15" x14ac:dyDescent="0.25">
      <c r="B45" s="79">
        <v>42464</v>
      </c>
      <c r="C45" s="77" t="s">
        <v>333</v>
      </c>
      <c r="D45" s="77" t="s">
        <v>334</v>
      </c>
      <c r="E45" s="77" t="s">
        <v>48</v>
      </c>
      <c r="F45" s="77" t="s">
        <v>299</v>
      </c>
      <c r="G45" s="82">
        <v>6200</v>
      </c>
      <c r="H45" s="83">
        <v>3885</v>
      </c>
      <c r="I45" s="76">
        <f t="shared" si="0"/>
        <v>24087000</v>
      </c>
      <c r="J45" s="63">
        <v>15157608</v>
      </c>
      <c r="K45" s="64">
        <v>42494</v>
      </c>
      <c r="L45" s="84">
        <v>42781000</v>
      </c>
      <c r="M45" s="63" t="s">
        <v>414</v>
      </c>
      <c r="N45" s="63" t="s">
        <v>416</v>
      </c>
    </row>
    <row r="46" spans="2:15" x14ac:dyDescent="0.25">
      <c r="B46" s="79">
        <v>42464</v>
      </c>
      <c r="C46" s="77" t="s">
        <v>335</v>
      </c>
      <c r="D46" s="77" t="s">
        <v>336</v>
      </c>
      <c r="E46" s="77" t="s">
        <v>48</v>
      </c>
      <c r="F46" s="77" t="s">
        <v>299</v>
      </c>
      <c r="G46" s="82">
        <v>5300</v>
      </c>
      <c r="H46" s="83">
        <v>3885</v>
      </c>
      <c r="I46" s="76">
        <f t="shared" si="0"/>
        <v>20590500</v>
      </c>
      <c r="J46" s="63">
        <v>15157607</v>
      </c>
      <c r="K46" s="64">
        <v>42494</v>
      </c>
      <c r="L46" s="84">
        <v>20590500</v>
      </c>
      <c r="M46" s="63" t="s">
        <v>414</v>
      </c>
      <c r="N46" s="63" t="s">
        <v>414</v>
      </c>
    </row>
    <row r="47" spans="2:15" x14ac:dyDescent="0.25">
      <c r="B47" s="79">
        <v>42466</v>
      </c>
      <c r="C47" s="77" t="s">
        <v>337</v>
      </c>
      <c r="D47" s="77" t="s">
        <v>338</v>
      </c>
      <c r="E47" s="77" t="s">
        <v>14</v>
      </c>
      <c r="F47" s="77" t="s">
        <v>21</v>
      </c>
      <c r="G47" s="82">
        <v>11500</v>
      </c>
      <c r="H47" s="83">
        <v>3595</v>
      </c>
      <c r="I47" s="76">
        <f t="shared" si="0"/>
        <v>41342500</v>
      </c>
      <c r="J47" s="85">
        <v>15158466</v>
      </c>
      <c r="K47" s="64">
        <v>42507</v>
      </c>
      <c r="M47" s="85" t="s">
        <v>414</v>
      </c>
      <c r="N47" s="85" t="s">
        <v>414</v>
      </c>
    </row>
    <row r="48" spans="2:15" x14ac:dyDescent="0.25">
      <c r="B48" s="79">
        <v>42466</v>
      </c>
      <c r="C48" s="77" t="s">
        <v>337</v>
      </c>
      <c r="D48" s="77" t="s">
        <v>338</v>
      </c>
      <c r="E48" s="77" t="s">
        <v>14</v>
      </c>
      <c r="F48" s="77" t="s">
        <v>299</v>
      </c>
      <c r="G48" s="82">
        <v>4000</v>
      </c>
      <c r="H48" s="83">
        <v>3885</v>
      </c>
      <c r="I48" s="76">
        <f t="shared" si="0"/>
        <v>15540000</v>
      </c>
      <c r="J48" s="85">
        <v>15158466</v>
      </c>
      <c r="K48" s="64">
        <v>42507</v>
      </c>
      <c r="L48" s="84">
        <v>56882500</v>
      </c>
      <c r="M48" s="85" t="s">
        <v>414</v>
      </c>
      <c r="N48" s="85" t="s">
        <v>414</v>
      </c>
    </row>
    <row r="49" spans="2:14" x14ac:dyDescent="0.25">
      <c r="B49" s="71">
        <v>42467</v>
      </c>
      <c r="C49" s="70" t="s">
        <v>369</v>
      </c>
      <c r="D49" s="70" t="s">
        <v>370</v>
      </c>
      <c r="E49" s="70" t="s">
        <v>10</v>
      </c>
      <c r="F49" s="70" t="s">
        <v>21</v>
      </c>
      <c r="G49" s="82">
        <v>15800</v>
      </c>
      <c r="H49" s="83">
        <v>3410</v>
      </c>
      <c r="I49" s="86">
        <f t="shared" si="0"/>
        <v>53878000</v>
      </c>
      <c r="J49" s="85">
        <v>15158431</v>
      </c>
      <c r="K49" s="64">
        <v>42506</v>
      </c>
      <c r="M49" s="85" t="s">
        <v>414</v>
      </c>
      <c r="N49" s="85" t="s">
        <v>415</v>
      </c>
    </row>
    <row r="50" spans="2:14" x14ac:dyDescent="0.25">
      <c r="B50" s="79">
        <v>42467</v>
      </c>
      <c r="C50" s="77" t="s">
        <v>339</v>
      </c>
      <c r="D50" s="77" t="s">
        <v>340</v>
      </c>
      <c r="E50" s="77" t="s">
        <v>10</v>
      </c>
      <c r="F50" s="77" t="s">
        <v>288</v>
      </c>
      <c r="G50" s="82">
        <v>17900</v>
      </c>
      <c r="H50" s="83">
        <v>3380</v>
      </c>
      <c r="I50" s="86">
        <f t="shared" si="0"/>
        <v>60502000</v>
      </c>
      <c r="J50" s="85">
        <v>15158431</v>
      </c>
      <c r="K50" s="64">
        <v>42506</v>
      </c>
      <c r="M50" s="85" t="s">
        <v>414</v>
      </c>
      <c r="N50" s="85" t="s">
        <v>415</v>
      </c>
    </row>
    <row r="51" spans="2:14" x14ac:dyDescent="0.25">
      <c r="B51" s="79">
        <v>42467</v>
      </c>
      <c r="C51" s="77" t="s">
        <v>341</v>
      </c>
      <c r="D51" s="77" t="s">
        <v>342</v>
      </c>
      <c r="E51" s="77" t="s">
        <v>10</v>
      </c>
      <c r="F51" s="77" t="s">
        <v>21</v>
      </c>
      <c r="G51" s="82">
        <v>15000</v>
      </c>
      <c r="H51" s="83">
        <v>3595</v>
      </c>
      <c r="I51" s="86">
        <f t="shared" si="0"/>
        <v>53925000</v>
      </c>
      <c r="J51" s="63">
        <v>15158433</v>
      </c>
      <c r="K51" s="64">
        <v>42502</v>
      </c>
      <c r="M51" s="63" t="s">
        <v>414</v>
      </c>
      <c r="N51" s="63" t="s">
        <v>415</v>
      </c>
    </row>
    <row r="52" spans="2:14" x14ac:dyDescent="0.25">
      <c r="B52" s="79">
        <v>42467</v>
      </c>
      <c r="C52" s="77" t="s">
        <v>341</v>
      </c>
      <c r="D52" s="77" t="s">
        <v>342</v>
      </c>
      <c r="E52" s="77" t="s">
        <v>10</v>
      </c>
      <c r="F52" s="77" t="s">
        <v>288</v>
      </c>
      <c r="G52" s="82">
        <v>15000</v>
      </c>
      <c r="H52" s="83">
        <v>3380</v>
      </c>
      <c r="I52" s="86">
        <f t="shared" si="0"/>
        <v>50700000</v>
      </c>
      <c r="J52" s="63">
        <v>15158433</v>
      </c>
      <c r="K52" s="64">
        <v>42502</v>
      </c>
      <c r="M52" s="63" t="s">
        <v>414</v>
      </c>
      <c r="N52" s="63" t="s">
        <v>415</v>
      </c>
    </row>
    <row r="53" spans="2:14" x14ac:dyDescent="0.25">
      <c r="B53" s="79">
        <v>42467</v>
      </c>
      <c r="C53" s="77" t="s">
        <v>341</v>
      </c>
      <c r="D53" s="77" t="s">
        <v>342</v>
      </c>
      <c r="E53" s="77" t="s">
        <v>10</v>
      </c>
      <c r="F53" s="77" t="s">
        <v>299</v>
      </c>
      <c r="G53" s="82">
        <v>5000</v>
      </c>
      <c r="H53" s="83">
        <v>3885</v>
      </c>
      <c r="I53" s="86">
        <f t="shared" si="0"/>
        <v>19425000</v>
      </c>
      <c r="J53" s="63">
        <v>15158433</v>
      </c>
      <c r="K53" s="64">
        <v>42502</v>
      </c>
      <c r="L53" s="84">
        <v>316279500</v>
      </c>
      <c r="M53" s="63" t="s">
        <v>414</v>
      </c>
      <c r="N53" s="63" t="s">
        <v>415</v>
      </c>
    </row>
    <row r="54" spans="2:14" x14ac:dyDescent="0.25">
      <c r="B54" s="71">
        <v>42467</v>
      </c>
      <c r="C54" s="70" t="s">
        <v>375</v>
      </c>
      <c r="D54" s="70" t="s">
        <v>376</v>
      </c>
      <c r="E54" s="70" t="s">
        <v>55</v>
      </c>
      <c r="F54" s="70" t="s">
        <v>123</v>
      </c>
      <c r="G54" s="82">
        <v>30000</v>
      </c>
      <c r="H54" s="83">
        <v>3595</v>
      </c>
      <c r="I54" s="76">
        <f t="shared" si="0"/>
        <v>107850000</v>
      </c>
      <c r="J54" s="85">
        <v>15156406</v>
      </c>
      <c r="K54" s="64">
        <v>42496</v>
      </c>
      <c r="L54" s="84">
        <v>107850000</v>
      </c>
      <c r="M54" s="85" t="s">
        <v>414</v>
      </c>
      <c r="N54" s="85" t="s">
        <v>416</v>
      </c>
    </row>
    <row r="55" spans="2:14" x14ac:dyDescent="0.25">
      <c r="B55" s="79">
        <v>42467</v>
      </c>
      <c r="C55" s="77" t="s">
        <v>343</v>
      </c>
      <c r="D55" s="77" t="s">
        <v>344</v>
      </c>
      <c r="E55" s="77" t="s">
        <v>14</v>
      </c>
      <c r="F55" s="77" t="s">
        <v>21</v>
      </c>
      <c r="G55" s="82">
        <v>10400</v>
      </c>
      <c r="H55" s="83">
        <v>3595</v>
      </c>
      <c r="I55" s="76">
        <f t="shared" si="0"/>
        <v>37388000</v>
      </c>
      <c r="J55" s="85">
        <v>2116341</v>
      </c>
      <c r="K55" s="64">
        <v>42507</v>
      </c>
      <c r="M55" s="85" t="s">
        <v>420</v>
      </c>
      <c r="N55" s="85" t="s">
        <v>414</v>
      </c>
    </row>
    <row r="56" spans="2:14" x14ac:dyDescent="0.25">
      <c r="B56" s="79">
        <v>42467</v>
      </c>
      <c r="C56" s="77" t="s">
        <v>343</v>
      </c>
      <c r="D56" s="77" t="s">
        <v>344</v>
      </c>
      <c r="E56" s="77" t="s">
        <v>14</v>
      </c>
      <c r="F56" s="77" t="s">
        <v>299</v>
      </c>
      <c r="G56" s="82">
        <v>5400</v>
      </c>
      <c r="H56" s="83">
        <v>3885</v>
      </c>
      <c r="I56" s="76">
        <f t="shared" si="0"/>
        <v>20979000</v>
      </c>
      <c r="J56" s="85">
        <v>2116341</v>
      </c>
      <c r="K56" s="64">
        <v>42507</v>
      </c>
      <c r="L56" s="84">
        <v>58367000</v>
      </c>
      <c r="M56" s="85" t="s">
        <v>420</v>
      </c>
      <c r="N56" s="85" t="s">
        <v>414</v>
      </c>
    </row>
    <row r="57" spans="2:14" x14ac:dyDescent="0.25">
      <c r="B57" s="79">
        <v>42467</v>
      </c>
      <c r="C57" s="77" t="s">
        <v>345</v>
      </c>
      <c r="D57" s="77" t="s">
        <v>346</v>
      </c>
      <c r="E57" s="77" t="s">
        <v>14</v>
      </c>
      <c r="F57" s="77" t="s">
        <v>21</v>
      </c>
      <c r="G57" s="82">
        <v>5000</v>
      </c>
      <c r="H57" s="83">
        <v>3595</v>
      </c>
      <c r="I57" s="76">
        <f t="shared" si="0"/>
        <v>17975000</v>
      </c>
      <c r="J57" s="63">
        <v>1944419</v>
      </c>
      <c r="K57" s="64">
        <v>42507</v>
      </c>
      <c r="M57" s="63" t="s">
        <v>420</v>
      </c>
      <c r="N57" s="63" t="s">
        <v>414</v>
      </c>
    </row>
    <row r="58" spans="2:14" x14ac:dyDescent="0.25">
      <c r="B58" s="79">
        <v>42467</v>
      </c>
      <c r="C58" s="77" t="s">
        <v>345</v>
      </c>
      <c r="D58" s="77" t="s">
        <v>346</v>
      </c>
      <c r="E58" s="77" t="s">
        <v>14</v>
      </c>
      <c r="F58" s="77" t="s">
        <v>288</v>
      </c>
      <c r="G58" s="82">
        <v>4000</v>
      </c>
      <c r="H58" s="83">
        <v>3380</v>
      </c>
      <c r="I58" s="76">
        <f t="shared" si="0"/>
        <v>13520000</v>
      </c>
      <c r="J58" s="63">
        <v>1944419</v>
      </c>
      <c r="K58" s="64">
        <v>42507</v>
      </c>
      <c r="L58" s="84">
        <v>31495000</v>
      </c>
      <c r="M58" s="63" t="s">
        <v>420</v>
      </c>
      <c r="N58" s="63" t="s">
        <v>414</v>
      </c>
    </row>
    <row r="59" spans="2:14" x14ac:dyDescent="0.25">
      <c r="B59" s="71">
        <v>42468</v>
      </c>
      <c r="C59" s="70" t="s">
        <v>365</v>
      </c>
      <c r="D59" s="70" t="s">
        <v>366</v>
      </c>
      <c r="E59" s="70" t="s">
        <v>10</v>
      </c>
      <c r="F59" s="70" t="s">
        <v>21</v>
      </c>
      <c r="G59" s="82">
        <v>35000</v>
      </c>
      <c r="H59" s="83">
        <v>3410</v>
      </c>
      <c r="I59" s="86">
        <f t="shared" si="0"/>
        <v>119350000</v>
      </c>
      <c r="J59" s="85">
        <v>15158431</v>
      </c>
      <c r="K59" s="64">
        <v>42506</v>
      </c>
      <c r="M59" s="85" t="s">
        <v>414</v>
      </c>
      <c r="N59" s="85" t="s">
        <v>415</v>
      </c>
    </row>
    <row r="60" spans="2:14" x14ac:dyDescent="0.25">
      <c r="B60" s="71">
        <v>42468</v>
      </c>
      <c r="C60" s="70" t="s">
        <v>367</v>
      </c>
      <c r="D60" s="70" t="s">
        <v>368</v>
      </c>
      <c r="E60" s="70" t="s">
        <v>10</v>
      </c>
      <c r="F60" s="70" t="s">
        <v>21</v>
      </c>
      <c r="G60" s="82">
        <v>15800</v>
      </c>
      <c r="H60" s="83">
        <v>3410</v>
      </c>
      <c r="I60" s="86">
        <f t="shared" si="0"/>
        <v>53878000</v>
      </c>
      <c r="J60" s="85">
        <v>15158431</v>
      </c>
      <c r="K60" s="64">
        <v>42506</v>
      </c>
      <c r="M60" s="85" t="s">
        <v>414</v>
      </c>
      <c r="N60" s="85" t="s">
        <v>415</v>
      </c>
    </row>
    <row r="61" spans="2:14" x14ac:dyDescent="0.25">
      <c r="B61" s="79">
        <v>42468</v>
      </c>
      <c r="C61" s="77" t="s">
        <v>347</v>
      </c>
      <c r="D61" s="77" t="s">
        <v>348</v>
      </c>
      <c r="E61" s="77" t="s">
        <v>10</v>
      </c>
      <c r="F61" s="77" t="s">
        <v>288</v>
      </c>
      <c r="G61" s="82">
        <v>11900</v>
      </c>
      <c r="H61" s="83">
        <v>3380</v>
      </c>
      <c r="I61" s="86">
        <f t="shared" si="0"/>
        <v>40222000</v>
      </c>
      <c r="J61" s="85">
        <v>15158431</v>
      </c>
      <c r="K61" s="64">
        <v>42506</v>
      </c>
      <c r="M61" s="85" t="s">
        <v>414</v>
      </c>
      <c r="N61" s="85" t="s">
        <v>415</v>
      </c>
    </row>
    <row r="62" spans="2:14" x14ac:dyDescent="0.25">
      <c r="B62" s="79">
        <v>42468</v>
      </c>
      <c r="C62" s="77" t="s">
        <v>347</v>
      </c>
      <c r="D62" s="77" t="s">
        <v>348</v>
      </c>
      <c r="E62" s="77" t="s">
        <v>10</v>
      </c>
      <c r="F62" s="77" t="s">
        <v>299</v>
      </c>
      <c r="G62" s="82">
        <v>6000</v>
      </c>
      <c r="H62" s="83">
        <v>3885</v>
      </c>
      <c r="I62" s="86">
        <f t="shared" si="0"/>
        <v>23310000</v>
      </c>
      <c r="J62" s="85">
        <v>15158431</v>
      </c>
      <c r="K62" s="64">
        <v>42506</v>
      </c>
      <c r="L62" s="84">
        <v>351140000</v>
      </c>
      <c r="M62" s="85" t="s">
        <v>414</v>
      </c>
      <c r="N62" s="85" t="s">
        <v>415</v>
      </c>
    </row>
    <row r="63" spans="2:14" x14ac:dyDescent="0.25">
      <c r="B63" s="79">
        <v>42468</v>
      </c>
      <c r="C63" s="77" t="s">
        <v>349</v>
      </c>
      <c r="D63" s="77" t="s">
        <v>350</v>
      </c>
      <c r="E63" s="77" t="s">
        <v>48</v>
      </c>
      <c r="F63" s="77" t="s">
        <v>299</v>
      </c>
      <c r="G63" s="82">
        <v>6200</v>
      </c>
      <c r="H63" s="83">
        <v>3885</v>
      </c>
      <c r="I63" s="76">
        <f t="shared" si="0"/>
        <v>24087000</v>
      </c>
      <c r="J63" s="85">
        <v>15157610</v>
      </c>
      <c r="K63" s="64">
        <v>42499</v>
      </c>
      <c r="M63" s="85" t="s">
        <v>414</v>
      </c>
      <c r="N63" s="85" t="s">
        <v>414</v>
      </c>
    </row>
    <row r="64" spans="2:14" x14ac:dyDescent="0.25">
      <c r="B64" s="79">
        <v>42468</v>
      </c>
      <c r="C64" s="77" t="s">
        <v>349</v>
      </c>
      <c r="D64" s="77" t="s">
        <v>350</v>
      </c>
      <c r="E64" s="77" t="s">
        <v>48</v>
      </c>
      <c r="F64" s="77" t="s">
        <v>322</v>
      </c>
      <c r="G64" s="82">
        <v>5200</v>
      </c>
      <c r="H64" s="83">
        <v>4715</v>
      </c>
      <c r="I64" s="76">
        <f t="shared" si="0"/>
        <v>24518000</v>
      </c>
      <c r="J64" s="85">
        <v>15157610</v>
      </c>
      <c r="K64" s="64">
        <v>42499</v>
      </c>
      <c r="L64" s="84">
        <v>48605000</v>
      </c>
      <c r="M64" s="85" t="s">
        <v>414</v>
      </c>
      <c r="N64" s="85" t="s">
        <v>414</v>
      </c>
    </row>
    <row r="65" spans="2:14" x14ac:dyDescent="0.25">
      <c r="B65" s="79">
        <v>42468</v>
      </c>
      <c r="C65" s="77" t="s">
        <v>351</v>
      </c>
      <c r="D65" s="77" t="s">
        <v>352</v>
      </c>
      <c r="E65" s="77" t="s">
        <v>48</v>
      </c>
      <c r="F65" s="77" t="s">
        <v>299</v>
      </c>
      <c r="G65" s="82">
        <v>5300</v>
      </c>
      <c r="H65" s="83">
        <v>3885</v>
      </c>
      <c r="I65" s="76">
        <f t="shared" si="0"/>
        <v>20590500</v>
      </c>
      <c r="J65" s="85">
        <v>15157609</v>
      </c>
      <c r="K65" s="64">
        <v>42499</v>
      </c>
      <c r="L65" s="84">
        <v>20590500</v>
      </c>
      <c r="M65" s="85" t="s">
        <v>414</v>
      </c>
      <c r="N65" s="85" t="s">
        <v>414</v>
      </c>
    </row>
    <row r="66" spans="2:14" x14ac:dyDescent="0.25">
      <c r="B66" s="71">
        <v>42468</v>
      </c>
      <c r="C66" s="70" t="s">
        <v>379</v>
      </c>
      <c r="D66" s="70" t="s">
        <v>380</v>
      </c>
      <c r="E66" s="70" t="s">
        <v>12</v>
      </c>
      <c r="F66" s="70" t="s">
        <v>21</v>
      </c>
      <c r="G66" s="82">
        <v>5000</v>
      </c>
      <c r="H66" s="83">
        <v>3645</v>
      </c>
      <c r="I66" s="76">
        <f t="shared" si="0"/>
        <v>18225000</v>
      </c>
      <c r="J66" s="63">
        <v>15157633</v>
      </c>
      <c r="K66" s="64">
        <v>42499</v>
      </c>
      <c r="M66" s="63" t="s">
        <v>414</v>
      </c>
      <c r="N66" s="63" t="s">
        <v>416</v>
      </c>
    </row>
    <row r="67" spans="2:14" x14ac:dyDescent="0.25">
      <c r="B67" s="71">
        <v>42468</v>
      </c>
      <c r="C67" s="70" t="s">
        <v>379</v>
      </c>
      <c r="D67" s="70" t="s">
        <v>380</v>
      </c>
      <c r="E67" s="70" t="s">
        <v>12</v>
      </c>
      <c r="F67" s="70" t="s">
        <v>299</v>
      </c>
      <c r="G67" s="82">
        <v>4300</v>
      </c>
      <c r="H67" s="83">
        <v>3750</v>
      </c>
      <c r="I67" s="76">
        <f t="shared" si="0"/>
        <v>16125000</v>
      </c>
      <c r="J67" s="63">
        <v>15157633</v>
      </c>
      <c r="K67" s="64">
        <v>42499</v>
      </c>
      <c r="L67" s="84">
        <v>34350000</v>
      </c>
      <c r="M67" s="63" t="s">
        <v>414</v>
      </c>
      <c r="N67" s="63" t="s">
        <v>416</v>
      </c>
    </row>
    <row r="68" spans="2:14" x14ac:dyDescent="0.25">
      <c r="B68" s="71">
        <v>42468</v>
      </c>
      <c r="C68" s="70" t="s">
        <v>377</v>
      </c>
      <c r="D68" s="70" t="s">
        <v>378</v>
      </c>
      <c r="E68" s="70" t="s">
        <v>12</v>
      </c>
      <c r="F68" s="70" t="s">
        <v>21</v>
      </c>
      <c r="G68" s="82">
        <v>5300</v>
      </c>
      <c r="H68" s="83">
        <v>3645</v>
      </c>
      <c r="I68" s="76">
        <f t="shared" si="0"/>
        <v>19318500</v>
      </c>
      <c r="J68" s="63">
        <v>15157639</v>
      </c>
      <c r="K68" s="64">
        <v>42499</v>
      </c>
      <c r="M68" s="63" t="s">
        <v>414</v>
      </c>
      <c r="N68" s="63" t="s">
        <v>416</v>
      </c>
    </row>
    <row r="69" spans="2:14" x14ac:dyDescent="0.25">
      <c r="B69" s="71">
        <v>42468</v>
      </c>
      <c r="C69" s="70" t="s">
        <v>377</v>
      </c>
      <c r="D69" s="70" t="s">
        <v>378</v>
      </c>
      <c r="E69" s="70" t="s">
        <v>12</v>
      </c>
      <c r="F69" s="70" t="s">
        <v>299</v>
      </c>
      <c r="G69" s="82">
        <v>9500</v>
      </c>
      <c r="H69" s="83">
        <v>3750</v>
      </c>
      <c r="I69" s="76">
        <f t="shared" si="0"/>
        <v>35625000</v>
      </c>
      <c r="J69" s="85">
        <v>15157639</v>
      </c>
      <c r="K69" s="64">
        <v>42499</v>
      </c>
      <c r="L69" s="84">
        <v>54943500</v>
      </c>
      <c r="M69" s="85" t="s">
        <v>414</v>
      </c>
      <c r="N69" s="85" t="s">
        <v>416</v>
      </c>
    </row>
    <row r="70" spans="2:14" x14ac:dyDescent="0.25">
      <c r="B70" s="79">
        <v>42469</v>
      </c>
      <c r="C70" s="77" t="s">
        <v>353</v>
      </c>
      <c r="D70" s="77" t="s">
        <v>354</v>
      </c>
      <c r="E70" s="77" t="s">
        <v>14</v>
      </c>
      <c r="F70" s="77" t="s">
        <v>21</v>
      </c>
      <c r="G70" s="82">
        <v>11500</v>
      </c>
      <c r="H70" s="83">
        <v>3595</v>
      </c>
      <c r="I70" s="76">
        <f t="shared" si="0"/>
        <v>41342500</v>
      </c>
      <c r="J70" s="63">
        <v>2116343</v>
      </c>
      <c r="K70" s="64">
        <v>42507</v>
      </c>
      <c r="M70" s="63" t="s">
        <v>420</v>
      </c>
      <c r="N70" s="63" t="s">
        <v>414</v>
      </c>
    </row>
    <row r="71" spans="2:14" x14ac:dyDescent="0.25">
      <c r="B71" s="79">
        <v>42469</v>
      </c>
      <c r="C71" s="77" t="s">
        <v>353</v>
      </c>
      <c r="D71" s="77" t="s">
        <v>354</v>
      </c>
      <c r="E71" s="77" t="s">
        <v>14</v>
      </c>
      <c r="F71" s="77" t="s">
        <v>299</v>
      </c>
      <c r="G71" s="82">
        <v>4000</v>
      </c>
      <c r="H71" s="83">
        <v>3885</v>
      </c>
      <c r="I71" s="76">
        <f t="shared" si="0"/>
        <v>15540000</v>
      </c>
      <c r="J71" s="63">
        <v>2116343</v>
      </c>
      <c r="K71" s="64">
        <v>42507</v>
      </c>
      <c r="L71" s="84">
        <v>56882500</v>
      </c>
      <c r="M71" s="63" t="s">
        <v>420</v>
      </c>
      <c r="N71" s="63" t="s">
        <v>414</v>
      </c>
    </row>
    <row r="72" spans="2:14" x14ac:dyDescent="0.25">
      <c r="B72" s="79">
        <v>42468</v>
      </c>
      <c r="C72" s="77" t="s">
        <v>355</v>
      </c>
      <c r="D72" s="77" t="s">
        <v>356</v>
      </c>
      <c r="E72" s="77" t="s">
        <v>14</v>
      </c>
      <c r="F72" s="77" t="s">
        <v>21</v>
      </c>
      <c r="G72" s="82">
        <v>6200</v>
      </c>
      <c r="H72" s="83">
        <v>3595</v>
      </c>
      <c r="I72" s="76">
        <f t="shared" ref="I72:I135" si="1">G72*H72</f>
        <v>22289000</v>
      </c>
      <c r="J72" s="63">
        <v>2116331</v>
      </c>
      <c r="K72" s="64">
        <v>42507</v>
      </c>
      <c r="M72" s="63" t="s">
        <v>420</v>
      </c>
      <c r="N72" s="63" t="s">
        <v>414</v>
      </c>
    </row>
    <row r="73" spans="2:14" x14ac:dyDescent="0.25">
      <c r="B73" s="79">
        <v>42468</v>
      </c>
      <c r="C73" s="77" t="s">
        <v>355</v>
      </c>
      <c r="D73" s="77" t="s">
        <v>356</v>
      </c>
      <c r="E73" s="77" t="s">
        <v>14</v>
      </c>
      <c r="F73" s="77" t="s">
        <v>288</v>
      </c>
      <c r="G73" s="82">
        <v>5300</v>
      </c>
      <c r="H73" s="83">
        <v>3380</v>
      </c>
      <c r="I73" s="76">
        <f t="shared" si="1"/>
        <v>17914000</v>
      </c>
      <c r="J73" s="85">
        <v>2116331</v>
      </c>
      <c r="K73" s="64">
        <v>42507</v>
      </c>
      <c r="L73" s="84">
        <v>40203000</v>
      </c>
      <c r="M73" s="85" t="s">
        <v>420</v>
      </c>
      <c r="N73" s="85" t="s">
        <v>414</v>
      </c>
    </row>
    <row r="74" spans="2:14" x14ac:dyDescent="0.25">
      <c r="B74" s="79">
        <v>42468</v>
      </c>
      <c r="C74" s="77" t="s">
        <v>357</v>
      </c>
      <c r="D74" s="77" t="s">
        <v>358</v>
      </c>
      <c r="E74" s="77" t="s">
        <v>14</v>
      </c>
      <c r="F74" s="77" t="s">
        <v>288</v>
      </c>
      <c r="G74" s="82">
        <v>4100</v>
      </c>
      <c r="H74" s="83">
        <v>3380</v>
      </c>
      <c r="I74" s="76">
        <f t="shared" si="1"/>
        <v>13858000</v>
      </c>
      <c r="J74" s="63">
        <v>1944421</v>
      </c>
      <c r="K74" s="64">
        <v>42507</v>
      </c>
      <c r="M74" s="63" t="s">
        <v>420</v>
      </c>
      <c r="N74" s="63" t="s">
        <v>414</v>
      </c>
    </row>
    <row r="75" spans="2:14" x14ac:dyDescent="0.25">
      <c r="B75" s="79">
        <v>42468</v>
      </c>
      <c r="C75" s="77" t="s">
        <v>357</v>
      </c>
      <c r="D75" s="77" t="s">
        <v>358</v>
      </c>
      <c r="E75" s="77" t="s">
        <v>14</v>
      </c>
      <c r="F75" s="77" t="s">
        <v>299</v>
      </c>
      <c r="G75" s="82">
        <v>8300</v>
      </c>
      <c r="H75" s="83">
        <v>3885</v>
      </c>
      <c r="I75" s="76">
        <f t="shared" si="1"/>
        <v>32245500</v>
      </c>
      <c r="J75" s="63">
        <v>1944421</v>
      </c>
      <c r="K75" s="64">
        <v>42507</v>
      </c>
      <c r="L75" s="84">
        <v>46103500</v>
      </c>
      <c r="M75" s="63" t="s">
        <v>420</v>
      </c>
      <c r="N75" s="63" t="s">
        <v>414</v>
      </c>
    </row>
    <row r="76" spans="2:14" x14ac:dyDescent="0.25">
      <c r="B76" s="71">
        <v>42468</v>
      </c>
      <c r="C76" s="70" t="s">
        <v>363</v>
      </c>
      <c r="D76" s="70" t="s">
        <v>364</v>
      </c>
      <c r="E76" s="70" t="s">
        <v>14</v>
      </c>
      <c r="F76" s="70" t="s">
        <v>21</v>
      </c>
      <c r="G76" s="82">
        <v>4200</v>
      </c>
      <c r="H76" s="83">
        <v>3410</v>
      </c>
      <c r="I76" s="76">
        <f t="shared" si="1"/>
        <v>14322000</v>
      </c>
      <c r="J76" s="85">
        <v>2116332</v>
      </c>
      <c r="K76" s="64">
        <v>42503</v>
      </c>
      <c r="L76" s="84">
        <v>14322000</v>
      </c>
      <c r="M76" s="85" t="s">
        <v>420</v>
      </c>
      <c r="N76" s="85" t="s">
        <v>414</v>
      </c>
    </row>
    <row r="77" spans="2:14" x14ac:dyDescent="0.25">
      <c r="B77" s="79">
        <v>42468</v>
      </c>
      <c r="C77" s="77" t="s">
        <v>359</v>
      </c>
      <c r="D77" s="77" t="s">
        <v>360</v>
      </c>
      <c r="E77" s="77" t="s">
        <v>55</v>
      </c>
      <c r="F77" s="77" t="s">
        <v>21</v>
      </c>
      <c r="G77" s="82">
        <v>20000</v>
      </c>
      <c r="H77" s="83">
        <v>3595</v>
      </c>
      <c r="I77" s="76">
        <f t="shared" si="1"/>
        <v>71900000</v>
      </c>
      <c r="J77" s="85">
        <v>15157476</v>
      </c>
      <c r="K77" s="64">
        <v>42499</v>
      </c>
      <c r="M77" s="85" t="s">
        <v>414</v>
      </c>
      <c r="N77" s="85" t="s">
        <v>416</v>
      </c>
    </row>
    <row r="78" spans="2:14" x14ac:dyDescent="0.25">
      <c r="B78" s="79">
        <v>42468</v>
      </c>
      <c r="C78" s="77" t="s">
        <v>359</v>
      </c>
      <c r="D78" s="77" t="s">
        <v>360</v>
      </c>
      <c r="E78" s="77" t="s">
        <v>55</v>
      </c>
      <c r="F78" s="77" t="s">
        <v>299</v>
      </c>
      <c r="G78" s="82">
        <v>10000</v>
      </c>
      <c r="H78" s="83">
        <v>3885</v>
      </c>
      <c r="I78" s="76">
        <f t="shared" si="1"/>
        <v>38850000</v>
      </c>
      <c r="J78" s="85">
        <v>15157476</v>
      </c>
      <c r="K78" s="64">
        <v>42499</v>
      </c>
      <c r="L78" s="84">
        <v>110750000</v>
      </c>
      <c r="M78" s="85" t="s">
        <v>414</v>
      </c>
      <c r="N78" s="85" t="s">
        <v>416</v>
      </c>
    </row>
    <row r="79" spans="2:14" x14ac:dyDescent="0.25">
      <c r="B79" s="71">
        <v>42471</v>
      </c>
      <c r="C79" s="70" t="s">
        <v>19</v>
      </c>
      <c r="D79" s="70" t="s">
        <v>20</v>
      </c>
      <c r="E79" s="70" t="s">
        <v>10</v>
      </c>
      <c r="F79" s="70" t="s">
        <v>21</v>
      </c>
      <c r="G79" s="82">
        <v>10000</v>
      </c>
      <c r="H79" s="83">
        <v>3410</v>
      </c>
      <c r="I79" s="86">
        <f t="shared" si="1"/>
        <v>34100000</v>
      </c>
      <c r="J79" s="85">
        <v>15158432</v>
      </c>
      <c r="K79" s="64">
        <v>42507</v>
      </c>
      <c r="M79" s="85" t="s">
        <v>414</v>
      </c>
      <c r="N79" s="85" t="s">
        <v>415</v>
      </c>
    </row>
    <row r="80" spans="2:14" x14ac:dyDescent="0.25">
      <c r="B80" s="71">
        <v>42471</v>
      </c>
      <c r="C80" s="70" t="s">
        <v>278</v>
      </c>
      <c r="D80" s="70" t="s">
        <v>381</v>
      </c>
      <c r="E80" s="70" t="s">
        <v>10</v>
      </c>
      <c r="F80" s="70" t="s">
        <v>21</v>
      </c>
      <c r="G80" s="82">
        <v>10000</v>
      </c>
      <c r="H80" s="83">
        <v>3595</v>
      </c>
      <c r="I80" s="86">
        <f t="shared" si="1"/>
        <v>35950000</v>
      </c>
      <c r="J80" s="85">
        <v>15158432</v>
      </c>
      <c r="K80" s="64">
        <v>42507</v>
      </c>
      <c r="M80" s="85" t="s">
        <v>414</v>
      </c>
      <c r="N80" s="85" t="s">
        <v>415</v>
      </c>
    </row>
    <row r="81" spans="2:14" x14ac:dyDescent="0.25">
      <c r="B81" s="71">
        <v>42471</v>
      </c>
      <c r="C81" s="70" t="s">
        <v>278</v>
      </c>
      <c r="D81" s="70" t="s">
        <v>381</v>
      </c>
      <c r="E81" s="70" t="s">
        <v>10</v>
      </c>
      <c r="F81" s="70" t="s">
        <v>288</v>
      </c>
      <c r="G81" s="82">
        <v>15000</v>
      </c>
      <c r="H81" s="83">
        <v>3380</v>
      </c>
      <c r="I81" s="86">
        <f t="shared" si="1"/>
        <v>50700000</v>
      </c>
      <c r="J81" s="85">
        <v>15158432</v>
      </c>
      <c r="K81" s="64">
        <v>42507</v>
      </c>
      <c r="M81" s="85" t="s">
        <v>414</v>
      </c>
      <c r="N81" s="85" t="s">
        <v>415</v>
      </c>
    </row>
    <row r="82" spans="2:14" x14ac:dyDescent="0.25">
      <c r="B82" s="71">
        <v>42471</v>
      </c>
      <c r="C82" s="70" t="s">
        <v>22</v>
      </c>
      <c r="D82" s="70" t="s">
        <v>23</v>
      </c>
      <c r="E82" s="70" t="s">
        <v>10</v>
      </c>
      <c r="F82" s="70" t="s">
        <v>21</v>
      </c>
      <c r="G82" s="82">
        <v>15800</v>
      </c>
      <c r="H82" s="83">
        <v>3410</v>
      </c>
      <c r="I82" s="86">
        <f t="shared" si="1"/>
        <v>53878000</v>
      </c>
      <c r="J82" s="85">
        <v>15158432</v>
      </c>
      <c r="K82" s="64">
        <v>42507</v>
      </c>
      <c r="M82" s="85" t="s">
        <v>414</v>
      </c>
      <c r="N82" s="85" t="s">
        <v>415</v>
      </c>
    </row>
    <row r="83" spans="2:14" x14ac:dyDescent="0.25">
      <c r="B83" s="71">
        <v>42471</v>
      </c>
      <c r="C83" s="70" t="s">
        <v>248</v>
      </c>
      <c r="D83" s="70" t="s">
        <v>382</v>
      </c>
      <c r="E83" s="70" t="s">
        <v>55</v>
      </c>
      <c r="F83" s="70" t="s">
        <v>299</v>
      </c>
      <c r="G83" s="82">
        <v>15000</v>
      </c>
      <c r="H83" s="83">
        <v>3885</v>
      </c>
      <c r="I83" s="76">
        <f t="shared" si="1"/>
        <v>58275000</v>
      </c>
      <c r="J83" s="85">
        <v>15155124</v>
      </c>
      <c r="K83" s="64">
        <v>42494</v>
      </c>
      <c r="L83" s="84">
        <v>58275000</v>
      </c>
      <c r="M83" s="85" t="s">
        <v>414</v>
      </c>
      <c r="N83" s="85" t="s">
        <v>418</v>
      </c>
    </row>
    <row r="84" spans="2:14" x14ac:dyDescent="0.25">
      <c r="B84" s="71">
        <v>42471</v>
      </c>
      <c r="C84" s="70" t="s">
        <v>249</v>
      </c>
      <c r="D84" s="70" t="s">
        <v>383</v>
      </c>
      <c r="E84" s="70" t="s">
        <v>11</v>
      </c>
      <c r="F84" s="70" t="s">
        <v>21</v>
      </c>
      <c r="G84" s="82">
        <v>10000</v>
      </c>
      <c r="H84" s="83">
        <v>3990</v>
      </c>
      <c r="I84" s="76">
        <f t="shared" si="1"/>
        <v>39900000</v>
      </c>
      <c r="J84" s="85">
        <v>15157613</v>
      </c>
      <c r="K84" s="64">
        <v>42499</v>
      </c>
      <c r="L84" s="84">
        <v>39900000</v>
      </c>
      <c r="M84" s="85" t="s">
        <v>414</v>
      </c>
      <c r="N84" s="85" t="s">
        <v>417</v>
      </c>
    </row>
    <row r="85" spans="2:14" x14ac:dyDescent="0.25">
      <c r="B85" s="71">
        <v>42471</v>
      </c>
      <c r="C85" s="70" t="s">
        <v>250</v>
      </c>
      <c r="D85" s="70" t="s">
        <v>384</v>
      </c>
      <c r="E85" s="70" t="s">
        <v>43</v>
      </c>
      <c r="F85" s="70" t="s">
        <v>299</v>
      </c>
      <c r="G85" s="82">
        <v>5000</v>
      </c>
      <c r="H85" s="83">
        <v>4738</v>
      </c>
      <c r="I85" s="76">
        <f t="shared" si="1"/>
        <v>23690000</v>
      </c>
      <c r="J85" s="85">
        <v>15157639</v>
      </c>
      <c r="K85" s="64">
        <v>42487</v>
      </c>
      <c r="L85" s="84">
        <v>23690000</v>
      </c>
      <c r="M85" s="85" t="s">
        <v>414</v>
      </c>
      <c r="N85" s="85" t="s">
        <v>414</v>
      </c>
    </row>
    <row r="86" spans="2:14" x14ac:dyDescent="0.25">
      <c r="B86" s="71">
        <v>42471</v>
      </c>
      <c r="C86" s="70" t="s">
        <v>385</v>
      </c>
      <c r="D86" s="70" t="s">
        <v>383</v>
      </c>
      <c r="E86" s="70" t="s">
        <v>12</v>
      </c>
      <c r="F86" s="70" t="s">
        <v>21</v>
      </c>
      <c r="G86" s="82">
        <v>5300</v>
      </c>
      <c r="H86" s="83">
        <v>3595</v>
      </c>
      <c r="I86" s="76">
        <f t="shared" si="1"/>
        <v>19053500</v>
      </c>
      <c r="J86" s="63">
        <v>15157484</v>
      </c>
      <c r="K86" s="64">
        <v>42500</v>
      </c>
      <c r="M86" s="63" t="s">
        <v>414</v>
      </c>
      <c r="N86" s="63" t="s">
        <v>416</v>
      </c>
    </row>
    <row r="87" spans="2:14" x14ac:dyDescent="0.25">
      <c r="B87" s="71">
        <v>42471</v>
      </c>
      <c r="C87" s="70" t="s">
        <v>385</v>
      </c>
      <c r="D87" s="70" t="s">
        <v>383</v>
      </c>
      <c r="E87" s="70" t="s">
        <v>12</v>
      </c>
      <c r="F87" s="70" t="s">
        <v>288</v>
      </c>
      <c r="G87" s="82">
        <v>10000</v>
      </c>
      <c r="H87" s="83">
        <v>3380</v>
      </c>
      <c r="I87" s="76">
        <f t="shared" si="1"/>
        <v>33800000</v>
      </c>
      <c r="J87" s="63">
        <v>15157484</v>
      </c>
      <c r="K87" s="64">
        <v>42500</v>
      </c>
      <c r="L87" s="84">
        <v>52853500</v>
      </c>
      <c r="M87" s="63" t="s">
        <v>414</v>
      </c>
      <c r="N87" s="63" t="s">
        <v>416</v>
      </c>
    </row>
    <row r="88" spans="2:14" x14ac:dyDescent="0.25">
      <c r="B88" s="71">
        <v>42471</v>
      </c>
      <c r="C88" s="70" t="s">
        <v>24</v>
      </c>
      <c r="D88" s="70" t="s">
        <v>25</v>
      </c>
      <c r="E88" s="70" t="s">
        <v>10</v>
      </c>
      <c r="F88" s="70" t="s">
        <v>21</v>
      </c>
      <c r="G88" s="82">
        <v>10600</v>
      </c>
      <c r="H88" s="83">
        <v>3410</v>
      </c>
      <c r="I88" s="86">
        <f t="shared" si="1"/>
        <v>36146000</v>
      </c>
      <c r="J88" s="85">
        <v>15158432</v>
      </c>
      <c r="K88" s="64">
        <v>42507</v>
      </c>
      <c r="M88" s="85" t="s">
        <v>414</v>
      </c>
      <c r="N88" s="85" t="s">
        <v>415</v>
      </c>
    </row>
    <row r="89" spans="2:14" x14ac:dyDescent="0.25">
      <c r="B89" s="71">
        <v>42471</v>
      </c>
      <c r="C89" s="70" t="s">
        <v>251</v>
      </c>
      <c r="D89" s="70" t="s">
        <v>386</v>
      </c>
      <c r="E89" s="70" t="s">
        <v>10</v>
      </c>
      <c r="F89" s="70" t="s">
        <v>288</v>
      </c>
      <c r="G89" s="82">
        <v>5200</v>
      </c>
      <c r="H89" s="83">
        <v>3380</v>
      </c>
      <c r="I89" s="86">
        <f t="shared" si="1"/>
        <v>17576000</v>
      </c>
      <c r="J89" s="85">
        <v>15158432</v>
      </c>
      <c r="K89" s="64">
        <v>42507</v>
      </c>
      <c r="L89" s="84">
        <v>228350000</v>
      </c>
      <c r="M89" s="85" t="s">
        <v>414</v>
      </c>
      <c r="N89" s="85" t="s">
        <v>415</v>
      </c>
    </row>
    <row r="90" spans="2:14" x14ac:dyDescent="0.25">
      <c r="B90" s="71">
        <v>42471</v>
      </c>
      <c r="C90" s="70" t="s">
        <v>252</v>
      </c>
      <c r="D90" s="70" t="s">
        <v>387</v>
      </c>
      <c r="E90" s="70" t="s">
        <v>14</v>
      </c>
      <c r="F90" s="70" t="s">
        <v>21</v>
      </c>
      <c r="G90" s="82">
        <v>5400</v>
      </c>
      <c r="H90" s="83">
        <v>3595</v>
      </c>
      <c r="I90" s="76">
        <f t="shared" si="1"/>
        <v>19413000</v>
      </c>
      <c r="J90" s="63">
        <v>15158464</v>
      </c>
      <c r="K90" s="64">
        <v>42509</v>
      </c>
      <c r="M90" s="63" t="s">
        <v>414</v>
      </c>
      <c r="N90" s="63" t="s">
        <v>414</v>
      </c>
    </row>
    <row r="91" spans="2:14" x14ac:dyDescent="0.25">
      <c r="B91" s="71">
        <v>42471</v>
      </c>
      <c r="C91" s="70" t="s">
        <v>252</v>
      </c>
      <c r="D91" s="70" t="s">
        <v>387</v>
      </c>
      <c r="E91" s="70" t="s">
        <v>14</v>
      </c>
      <c r="F91" s="70" t="s">
        <v>299</v>
      </c>
      <c r="G91" s="82">
        <v>10400</v>
      </c>
      <c r="H91" s="83">
        <v>3885</v>
      </c>
      <c r="I91" s="76">
        <f t="shared" si="1"/>
        <v>40404000</v>
      </c>
      <c r="J91" s="63">
        <v>15158464</v>
      </c>
      <c r="K91" s="64">
        <v>42509</v>
      </c>
      <c r="L91" s="84">
        <v>59817000</v>
      </c>
      <c r="M91" s="63" t="s">
        <v>414</v>
      </c>
      <c r="N91" s="63" t="s">
        <v>414</v>
      </c>
    </row>
    <row r="92" spans="2:14" x14ac:dyDescent="0.25">
      <c r="B92" s="71">
        <v>42472</v>
      </c>
      <c r="C92" s="70" t="s">
        <v>253</v>
      </c>
      <c r="D92" s="70" t="s">
        <v>388</v>
      </c>
      <c r="E92" s="70" t="s">
        <v>10</v>
      </c>
      <c r="F92" s="70" t="s">
        <v>288</v>
      </c>
      <c r="G92" s="82">
        <v>15800</v>
      </c>
      <c r="H92" s="83">
        <v>3380</v>
      </c>
      <c r="I92" s="86">
        <f t="shared" si="1"/>
        <v>53404000</v>
      </c>
      <c r="J92" s="85">
        <v>15158456</v>
      </c>
      <c r="K92" s="64">
        <v>42510</v>
      </c>
      <c r="M92" s="85" t="s">
        <v>414</v>
      </c>
      <c r="N92" s="85" t="s">
        <v>415</v>
      </c>
    </row>
    <row r="93" spans="2:14" x14ac:dyDescent="0.25">
      <c r="B93" s="71">
        <v>42472</v>
      </c>
      <c r="C93" s="70" t="s">
        <v>254</v>
      </c>
      <c r="D93" s="70" t="s">
        <v>390</v>
      </c>
      <c r="E93" s="70" t="s">
        <v>10</v>
      </c>
      <c r="F93" s="70" t="s">
        <v>21</v>
      </c>
      <c r="G93" s="82">
        <v>17900</v>
      </c>
      <c r="H93" s="83">
        <v>3595</v>
      </c>
      <c r="I93" s="86">
        <f t="shared" si="1"/>
        <v>64350500</v>
      </c>
      <c r="J93" s="85">
        <v>15158456</v>
      </c>
      <c r="K93" s="64">
        <v>42510</v>
      </c>
      <c r="M93" s="85" t="s">
        <v>414</v>
      </c>
      <c r="N93" s="85" t="s">
        <v>415</v>
      </c>
    </row>
    <row r="94" spans="2:14" x14ac:dyDescent="0.25">
      <c r="B94" s="79">
        <v>42472</v>
      </c>
      <c r="C94" s="72" t="s">
        <v>255</v>
      </c>
      <c r="D94" s="72" t="s">
        <v>389</v>
      </c>
      <c r="E94" s="72" t="s">
        <v>12</v>
      </c>
      <c r="F94" s="72" t="s">
        <v>21</v>
      </c>
      <c r="G94" s="87">
        <v>4000</v>
      </c>
      <c r="H94" s="88">
        <v>3595</v>
      </c>
      <c r="I94" s="86">
        <f t="shared" si="1"/>
        <v>14380000</v>
      </c>
      <c r="J94" s="85">
        <v>15157486</v>
      </c>
      <c r="K94" s="133">
        <v>42501</v>
      </c>
      <c r="L94" s="134"/>
      <c r="M94" s="85" t="s">
        <v>414</v>
      </c>
      <c r="N94" s="85" t="s">
        <v>416</v>
      </c>
    </row>
    <row r="95" spans="2:14" x14ac:dyDescent="0.25">
      <c r="B95" s="79">
        <v>42472</v>
      </c>
      <c r="C95" s="72" t="s">
        <v>255</v>
      </c>
      <c r="D95" s="72" t="s">
        <v>389</v>
      </c>
      <c r="E95" s="72" t="s">
        <v>12</v>
      </c>
      <c r="F95" s="72" t="s">
        <v>288</v>
      </c>
      <c r="G95" s="87">
        <v>5000</v>
      </c>
      <c r="H95" s="88">
        <v>3380</v>
      </c>
      <c r="I95" s="86">
        <f t="shared" si="1"/>
        <v>16900000</v>
      </c>
      <c r="J95" s="85">
        <v>15157486</v>
      </c>
      <c r="K95" s="133">
        <v>42501</v>
      </c>
      <c r="L95" s="134">
        <v>31280000</v>
      </c>
      <c r="M95" s="85" t="s">
        <v>414</v>
      </c>
      <c r="N95" s="85" t="s">
        <v>416</v>
      </c>
    </row>
    <row r="96" spans="2:14" x14ac:dyDescent="0.25">
      <c r="B96" s="71">
        <v>42472</v>
      </c>
      <c r="C96" s="70" t="s">
        <v>256</v>
      </c>
      <c r="D96" s="70" t="s">
        <v>391</v>
      </c>
      <c r="E96" s="70" t="s">
        <v>14</v>
      </c>
      <c r="F96" s="70" t="s">
        <v>21</v>
      </c>
      <c r="G96" s="82">
        <v>6200</v>
      </c>
      <c r="H96" s="83">
        <v>3595</v>
      </c>
      <c r="I96" s="76">
        <f t="shared" si="1"/>
        <v>22289000</v>
      </c>
      <c r="J96" s="85">
        <v>15158463</v>
      </c>
      <c r="K96" s="64">
        <v>42509</v>
      </c>
      <c r="M96" s="85" t="s">
        <v>414</v>
      </c>
      <c r="N96" s="85" t="s">
        <v>414</v>
      </c>
    </row>
    <row r="97" spans="2:14" x14ac:dyDescent="0.25">
      <c r="B97" s="71">
        <v>42472</v>
      </c>
      <c r="C97" s="70" t="s">
        <v>256</v>
      </c>
      <c r="D97" s="70" t="s">
        <v>391</v>
      </c>
      <c r="E97" s="70" t="s">
        <v>14</v>
      </c>
      <c r="F97" s="70" t="s">
        <v>288</v>
      </c>
      <c r="G97" s="82">
        <v>5300</v>
      </c>
      <c r="H97" s="83">
        <v>3380</v>
      </c>
      <c r="I97" s="76">
        <f t="shared" si="1"/>
        <v>17914000</v>
      </c>
      <c r="J97" s="85">
        <v>15158463</v>
      </c>
      <c r="K97" s="64">
        <v>42509</v>
      </c>
      <c r="M97" s="85" t="s">
        <v>414</v>
      </c>
      <c r="N97" s="85" t="s">
        <v>414</v>
      </c>
    </row>
    <row r="98" spans="2:14" x14ac:dyDescent="0.25">
      <c r="B98" s="71">
        <v>42472</v>
      </c>
      <c r="C98" s="70" t="s">
        <v>256</v>
      </c>
      <c r="D98" s="70" t="s">
        <v>391</v>
      </c>
      <c r="E98" s="70" t="s">
        <v>14</v>
      </c>
      <c r="F98" s="70" t="s">
        <v>299</v>
      </c>
      <c r="G98" s="82">
        <v>4000</v>
      </c>
      <c r="H98" s="83">
        <v>3885</v>
      </c>
      <c r="I98" s="76">
        <f t="shared" si="1"/>
        <v>15540000</v>
      </c>
      <c r="J98" s="85">
        <v>15158463</v>
      </c>
      <c r="K98" s="64">
        <v>42509</v>
      </c>
      <c r="L98" s="84">
        <v>55743000</v>
      </c>
      <c r="M98" s="85" t="s">
        <v>414</v>
      </c>
      <c r="N98" s="85" t="s">
        <v>414</v>
      </c>
    </row>
    <row r="99" spans="2:14" x14ac:dyDescent="0.25">
      <c r="B99" s="71">
        <v>42472</v>
      </c>
      <c r="C99" s="70" t="s">
        <v>257</v>
      </c>
      <c r="D99" s="70" t="s">
        <v>392</v>
      </c>
      <c r="E99" s="70" t="s">
        <v>12</v>
      </c>
      <c r="F99" s="70" t="s">
        <v>288</v>
      </c>
      <c r="G99" s="82">
        <v>15300</v>
      </c>
      <c r="H99" s="83">
        <v>3380</v>
      </c>
      <c r="I99" s="76">
        <f t="shared" si="1"/>
        <v>51714000</v>
      </c>
      <c r="J99" s="85">
        <v>15158436</v>
      </c>
      <c r="K99" s="64">
        <v>42501</v>
      </c>
      <c r="L99" s="84">
        <v>51714000</v>
      </c>
      <c r="M99" s="85" t="s">
        <v>414</v>
      </c>
      <c r="N99" s="85" t="s">
        <v>416</v>
      </c>
    </row>
    <row r="100" spans="2:14" x14ac:dyDescent="0.25">
      <c r="B100" s="71">
        <v>42470</v>
      </c>
      <c r="C100" s="70" t="s">
        <v>26</v>
      </c>
      <c r="D100" s="70" t="s">
        <v>26</v>
      </c>
      <c r="E100" s="70" t="s">
        <v>10</v>
      </c>
      <c r="F100" s="70" t="s">
        <v>21</v>
      </c>
      <c r="G100" s="82">
        <v>15000</v>
      </c>
      <c r="H100" s="83">
        <v>3410</v>
      </c>
      <c r="I100" s="86">
        <f t="shared" si="1"/>
        <v>51150000</v>
      </c>
      <c r="J100" s="85">
        <v>15158456</v>
      </c>
      <c r="K100" s="64">
        <v>42510</v>
      </c>
      <c r="M100" s="85" t="s">
        <v>414</v>
      </c>
      <c r="N100" s="85" t="s">
        <v>415</v>
      </c>
    </row>
    <row r="101" spans="2:14" x14ac:dyDescent="0.25">
      <c r="B101" s="71">
        <v>42473</v>
      </c>
      <c r="C101" s="70" t="s">
        <v>258</v>
      </c>
      <c r="D101" s="70" t="s">
        <v>393</v>
      </c>
      <c r="E101" s="70" t="s">
        <v>10</v>
      </c>
      <c r="F101" s="70" t="s">
        <v>21</v>
      </c>
      <c r="G101" s="82">
        <v>10000</v>
      </c>
      <c r="H101" s="83">
        <v>3595</v>
      </c>
      <c r="I101" s="86">
        <f t="shared" si="1"/>
        <v>35950000</v>
      </c>
      <c r="J101" s="85">
        <v>15158456</v>
      </c>
      <c r="K101" s="64">
        <v>42510</v>
      </c>
      <c r="M101" s="85" t="s">
        <v>414</v>
      </c>
      <c r="N101" s="85" t="s">
        <v>415</v>
      </c>
    </row>
    <row r="102" spans="2:14" x14ac:dyDescent="0.25">
      <c r="B102" s="71">
        <v>42473</v>
      </c>
      <c r="C102" s="70" t="s">
        <v>258</v>
      </c>
      <c r="D102" s="70" t="s">
        <v>393</v>
      </c>
      <c r="E102" s="70" t="s">
        <v>10</v>
      </c>
      <c r="F102" s="70" t="s">
        <v>288</v>
      </c>
      <c r="G102" s="82">
        <v>10000</v>
      </c>
      <c r="H102" s="83">
        <v>3380</v>
      </c>
      <c r="I102" s="86">
        <f t="shared" si="1"/>
        <v>33800000</v>
      </c>
      <c r="J102" s="85">
        <v>15158456</v>
      </c>
      <c r="K102" s="64">
        <v>42510</v>
      </c>
      <c r="L102" s="84">
        <v>238654500</v>
      </c>
      <c r="M102" s="85" t="s">
        <v>414</v>
      </c>
      <c r="N102" s="85" t="s">
        <v>415</v>
      </c>
    </row>
    <row r="103" spans="2:14" x14ac:dyDescent="0.25">
      <c r="B103" s="71">
        <v>42473</v>
      </c>
      <c r="C103" s="70" t="s">
        <v>259</v>
      </c>
      <c r="D103" s="70" t="s">
        <v>394</v>
      </c>
      <c r="E103" s="70" t="s">
        <v>12</v>
      </c>
      <c r="F103" s="72" t="s">
        <v>21</v>
      </c>
      <c r="G103" s="82">
        <v>10000</v>
      </c>
      <c r="H103" s="83">
        <v>3595</v>
      </c>
      <c r="I103" s="76">
        <f t="shared" si="1"/>
        <v>35950000</v>
      </c>
      <c r="J103" s="85">
        <v>15157487</v>
      </c>
      <c r="K103" s="64">
        <v>42502</v>
      </c>
      <c r="L103" s="84">
        <v>35950000</v>
      </c>
      <c r="M103" s="85" t="s">
        <v>414</v>
      </c>
      <c r="N103" s="85" t="s">
        <v>416</v>
      </c>
    </row>
    <row r="104" spans="2:14" x14ac:dyDescent="0.25">
      <c r="B104" s="71">
        <v>42473</v>
      </c>
      <c r="C104" s="70" t="s">
        <v>260</v>
      </c>
      <c r="D104" s="70" t="s">
        <v>395</v>
      </c>
      <c r="E104" s="70" t="s">
        <v>14</v>
      </c>
      <c r="F104" s="72" t="s">
        <v>21</v>
      </c>
      <c r="G104" s="82">
        <v>5300</v>
      </c>
      <c r="H104" s="83">
        <v>3595</v>
      </c>
      <c r="I104" s="76">
        <f t="shared" si="1"/>
        <v>19053500</v>
      </c>
      <c r="J104" s="85">
        <v>15158441</v>
      </c>
      <c r="K104" s="64">
        <v>42509</v>
      </c>
      <c r="L104" s="84">
        <v>19053500</v>
      </c>
      <c r="M104" s="85" t="s">
        <v>414</v>
      </c>
      <c r="N104" s="85" t="s">
        <v>414</v>
      </c>
    </row>
    <row r="105" spans="2:14" x14ac:dyDescent="0.25">
      <c r="B105" s="71">
        <v>42473</v>
      </c>
      <c r="C105" s="70" t="s">
        <v>261</v>
      </c>
      <c r="D105" s="70" t="s">
        <v>396</v>
      </c>
      <c r="E105" s="70" t="s">
        <v>55</v>
      </c>
      <c r="F105" s="72" t="s">
        <v>21</v>
      </c>
      <c r="G105" s="82">
        <v>10000</v>
      </c>
      <c r="H105" s="83">
        <v>3595</v>
      </c>
      <c r="I105" s="76">
        <f t="shared" si="1"/>
        <v>35950000</v>
      </c>
      <c r="J105" s="85">
        <v>15157478</v>
      </c>
      <c r="K105" s="64">
        <v>42500</v>
      </c>
      <c r="M105" s="85" t="s">
        <v>414</v>
      </c>
      <c r="N105" s="85" t="s">
        <v>416</v>
      </c>
    </row>
    <row r="106" spans="2:14" x14ac:dyDescent="0.25">
      <c r="B106" s="71">
        <v>42473</v>
      </c>
      <c r="C106" s="70" t="s">
        <v>261</v>
      </c>
      <c r="D106" s="70" t="s">
        <v>396</v>
      </c>
      <c r="E106" s="70" t="s">
        <v>55</v>
      </c>
      <c r="F106" s="72" t="s">
        <v>299</v>
      </c>
      <c r="G106" s="82">
        <v>20000</v>
      </c>
      <c r="H106" s="83">
        <v>3885</v>
      </c>
      <c r="I106" s="76">
        <f t="shared" si="1"/>
        <v>77700000</v>
      </c>
      <c r="J106" s="85">
        <v>15157478</v>
      </c>
      <c r="K106" s="64">
        <v>42500</v>
      </c>
      <c r="L106" s="84">
        <v>113650000</v>
      </c>
      <c r="M106" s="85" t="s">
        <v>414</v>
      </c>
      <c r="N106" s="85" t="s">
        <v>416</v>
      </c>
    </row>
    <row r="107" spans="2:14" x14ac:dyDescent="0.25">
      <c r="B107" s="71">
        <v>42473</v>
      </c>
      <c r="C107" s="72" t="s">
        <v>262</v>
      </c>
      <c r="D107" s="72" t="s">
        <v>397</v>
      </c>
      <c r="E107" s="72" t="s">
        <v>14</v>
      </c>
      <c r="F107" s="72" t="s">
        <v>21</v>
      </c>
      <c r="G107" s="82">
        <v>4000</v>
      </c>
      <c r="H107" s="83">
        <v>3595</v>
      </c>
      <c r="I107" s="76">
        <f t="shared" si="1"/>
        <v>14380000</v>
      </c>
      <c r="J107" s="63">
        <v>2116350</v>
      </c>
      <c r="K107" s="64">
        <v>42509</v>
      </c>
      <c r="M107" s="63" t="s">
        <v>420</v>
      </c>
      <c r="N107" s="63" t="s">
        <v>414</v>
      </c>
    </row>
    <row r="108" spans="2:14" x14ac:dyDescent="0.25">
      <c r="B108" s="71">
        <v>42473</v>
      </c>
      <c r="C108" s="72" t="s">
        <v>262</v>
      </c>
      <c r="D108" s="72" t="s">
        <v>397</v>
      </c>
      <c r="E108" s="72" t="s">
        <v>14</v>
      </c>
      <c r="F108" s="72" t="s">
        <v>299</v>
      </c>
      <c r="G108" s="82">
        <v>11500</v>
      </c>
      <c r="H108" s="83">
        <v>3885</v>
      </c>
      <c r="I108" s="76">
        <f t="shared" si="1"/>
        <v>44677500</v>
      </c>
      <c r="J108" s="63">
        <v>2116350</v>
      </c>
      <c r="K108" s="64">
        <v>42509</v>
      </c>
      <c r="L108" s="84">
        <v>59057500</v>
      </c>
      <c r="M108" s="63" t="s">
        <v>420</v>
      </c>
      <c r="N108" s="63" t="s">
        <v>414</v>
      </c>
    </row>
    <row r="109" spans="2:14" x14ac:dyDescent="0.25">
      <c r="B109" s="71">
        <v>42474</v>
      </c>
      <c r="C109" s="72" t="s">
        <v>263</v>
      </c>
      <c r="D109" s="72" t="s">
        <v>398</v>
      </c>
      <c r="E109" s="72" t="s">
        <v>48</v>
      </c>
      <c r="F109" s="72" t="s">
        <v>21</v>
      </c>
      <c r="G109" s="82">
        <v>5300</v>
      </c>
      <c r="H109" s="83">
        <v>3595</v>
      </c>
      <c r="I109" s="76">
        <f t="shared" si="1"/>
        <v>19053500</v>
      </c>
      <c r="J109" s="85">
        <v>15157611</v>
      </c>
      <c r="K109" s="64">
        <v>42506</v>
      </c>
      <c r="M109" s="85" t="s">
        <v>414</v>
      </c>
      <c r="N109" s="85" t="s">
        <v>414</v>
      </c>
    </row>
    <row r="110" spans="2:14" x14ac:dyDescent="0.25">
      <c r="B110" s="71">
        <v>42474</v>
      </c>
      <c r="C110" s="72" t="s">
        <v>263</v>
      </c>
      <c r="D110" s="72" t="s">
        <v>398</v>
      </c>
      <c r="E110" s="72" t="s">
        <v>48</v>
      </c>
      <c r="F110" s="72" t="s">
        <v>288</v>
      </c>
      <c r="G110" s="82">
        <v>5200</v>
      </c>
      <c r="H110" s="83">
        <v>3380</v>
      </c>
      <c r="I110" s="76">
        <f t="shared" si="1"/>
        <v>17576000</v>
      </c>
      <c r="J110" s="85">
        <v>15157611</v>
      </c>
      <c r="K110" s="64">
        <v>42506</v>
      </c>
      <c r="M110" s="85" t="s">
        <v>414</v>
      </c>
      <c r="N110" s="85" t="s">
        <v>414</v>
      </c>
    </row>
    <row r="111" spans="2:14" x14ac:dyDescent="0.25">
      <c r="B111" s="71">
        <v>42474</v>
      </c>
      <c r="C111" s="72" t="s">
        <v>263</v>
      </c>
      <c r="D111" s="72" t="s">
        <v>398</v>
      </c>
      <c r="E111" s="72" t="s">
        <v>48</v>
      </c>
      <c r="F111" s="72" t="s">
        <v>299</v>
      </c>
      <c r="G111" s="82">
        <v>6200</v>
      </c>
      <c r="H111" s="83">
        <v>3885</v>
      </c>
      <c r="I111" s="76">
        <f t="shared" si="1"/>
        <v>24087000</v>
      </c>
      <c r="J111" s="85">
        <v>15157611</v>
      </c>
      <c r="K111" s="64">
        <v>42506</v>
      </c>
      <c r="L111" s="84">
        <v>60716500</v>
      </c>
      <c r="M111" s="85" t="s">
        <v>414</v>
      </c>
      <c r="N111" s="85" t="s">
        <v>414</v>
      </c>
    </row>
    <row r="112" spans="2:14" x14ac:dyDescent="0.25">
      <c r="B112" s="71">
        <v>42474</v>
      </c>
      <c r="C112" s="72" t="s">
        <v>264</v>
      </c>
      <c r="D112" s="72" t="s">
        <v>399</v>
      </c>
      <c r="E112" s="72" t="s">
        <v>55</v>
      </c>
      <c r="F112" s="72" t="s">
        <v>21</v>
      </c>
      <c r="G112" s="82">
        <v>5000</v>
      </c>
      <c r="H112" s="83">
        <v>3595</v>
      </c>
      <c r="I112" s="76">
        <f t="shared" si="1"/>
        <v>17975000</v>
      </c>
      <c r="J112" s="85">
        <v>15157477</v>
      </c>
      <c r="K112" s="64">
        <v>42500</v>
      </c>
      <c r="M112" s="85" t="s">
        <v>414</v>
      </c>
      <c r="N112" s="85" t="s">
        <v>418</v>
      </c>
    </row>
    <row r="113" spans="2:14" x14ac:dyDescent="0.25">
      <c r="B113" s="71">
        <v>42474</v>
      </c>
      <c r="C113" s="72" t="s">
        <v>264</v>
      </c>
      <c r="D113" s="72" t="s">
        <v>399</v>
      </c>
      <c r="E113" s="72" t="s">
        <v>55</v>
      </c>
      <c r="F113" s="72" t="s">
        <v>299</v>
      </c>
      <c r="G113" s="82">
        <v>10000</v>
      </c>
      <c r="H113" s="83">
        <v>3885</v>
      </c>
      <c r="I113" s="76">
        <f t="shared" si="1"/>
        <v>38850000</v>
      </c>
      <c r="J113" s="85">
        <v>15157477</v>
      </c>
      <c r="K113" s="64">
        <v>42500</v>
      </c>
      <c r="L113" s="84">
        <v>56825000</v>
      </c>
      <c r="M113" s="85" t="s">
        <v>414</v>
      </c>
      <c r="N113" s="85" t="s">
        <v>418</v>
      </c>
    </row>
    <row r="114" spans="2:14" x14ac:dyDescent="0.25">
      <c r="B114" s="71">
        <v>42474</v>
      </c>
      <c r="C114" s="72" t="s">
        <v>265</v>
      </c>
      <c r="D114" s="72" t="s">
        <v>400</v>
      </c>
      <c r="E114" s="72" t="s">
        <v>43</v>
      </c>
      <c r="F114" s="72" t="s">
        <v>299</v>
      </c>
      <c r="G114" s="82">
        <v>5000</v>
      </c>
      <c r="H114" s="83">
        <v>4738</v>
      </c>
      <c r="I114" s="76">
        <f t="shared" si="1"/>
        <v>23690000</v>
      </c>
      <c r="J114" s="85">
        <v>15157614</v>
      </c>
      <c r="K114" s="64">
        <v>42492</v>
      </c>
      <c r="L114" s="84">
        <v>23690000</v>
      </c>
      <c r="M114" s="85" t="s">
        <v>414</v>
      </c>
      <c r="N114" s="85" t="s">
        <v>414</v>
      </c>
    </row>
    <row r="115" spans="2:14" x14ac:dyDescent="0.25">
      <c r="B115" s="71">
        <v>42474</v>
      </c>
      <c r="C115" s="72" t="s">
        <v>266</v>
      </c>
      <c r="D115" s="72" t="s">
        <v>401</v>
      </c>
      <c r="E115" s="72" t="s">
        <v>11</v>
      </c>
      <c r="F115" s="72" t="s">
        <v>21</v>
      </c>
      <c r="G115" s="82">
        <v>5000</v>
      </c>
      <c r="H115" s="83">
        <v>3990</v>
      </c>
      <c r="I115" s="76">
        <f t="shared" si="1"/>
        <v>19950000</v>
      </c>
      <c r="J115" s="63">
        <v>15158451</v>
      </c>
      <c r="K115" s="64">
        <v>42503</v>
      </c>
      <c r="M115" s="63" t="s">
        <v>414</v>
      </c>
      <c r="N115" s="63" t="s">
        <v>417</v>
      </c>
    </row>
    <row r="116" spans="2:14" x14ac:dyDescent="0.25">
      <c r="B116" s="71">
        <v>42474</v>
      </c>
      <c r="C116" s="72" t="s">
        <v>266</v>
      </c>
      <c r="D116" s="72" t="s">
        <v>401</v>
      </c>
      <c r="E116" s="72" t="s">
        <v>11</v>
      </c>
      <c r="F116" s="72" t="s">
        <v>288</v>
      </c>
      <c r="G116" s="82">
        <v>5000</v>
      </c>
      <c r="H116" s="83">
        <v>3671</v>
      </c>
      <c r="I116" s="76">
        <f t="shared" si="1"/>
        <v>18355000</v>
      </c>
      <c r="J116" s="63">
        <v>15158451</v>
      </c>
      <c r="K116" s="64">
        <v>42503</v>
      </c>
      <c r="L116" s="84">
        <v>38305000</v>
      </c>
      <c r="M116" s="63" t="s">
        <v>414</v>
      </c>
      <c r="N116" s="63" t="s">
        <v>417</v>
      </c>
    </row>
    <row r="117" spans="2:14" x14ac:dyDescent="0.25">
      <c r="B117" s="71">
        <v>42475</v>
      </c>
      <c r="C117" s="70" t="s">
        <v>28</v>
      </c>
      <c r="D117" s="70" t="s">
        <v>29</v>
      </c>
      <c r="E117" s="70" t="s">
        <v>10</v>
      </c>
      <c r="F117" s="70" t="s">
        <v>21</v>
      </c>
      <c r="G117" s="82">
        <v>10000</v>
      </c>
      <c r="H117" s="83">
        <v>3410</v>
      </c>
      <c r="I117" s="86">
        <f t="shared" si="1"/>
        <v>34100000</v>
      </c>
      <c r="J117" s="85">
        <v>15158426</v>
      </c>
      <c r="K117" s="64">
        <v>42515</v>
      </c>
      <c r="M117" s="85" t="s">
        <v>414</v>
      </c>
      <c r="N117" s="85" t="s">
        <v>415</v>
      </c>
    </row>
    <row r="118" spans="2:14" x14ac:dyDescent="0.25">
      <c r="B118" s="71">
        <v>42475</v>
      </c>
      <c r="C118" s="72" t="s">
        <v>267</v>
      </c>
      <c r="D118" s="72" t="s">
        <v>402</v>
      </c>
      <c r="E118" s="72" t="s">
        <v>10</v>
      </c>
      <c r="F118" s="72" t="s">
        <v>21</v>
      </c>
      <c r="G118" s="82">
        <v>5000</v>
      </c>
      <c r="H118" s="83">
        <v>3595</v>
      </c>
      <c r="I118" s="76">
        <f t="shared" si="1"/>
        <v>17975000</v>
      </c>
      <c r="J118" s="85">
        <v>15158457</v>
      </c>
      <c r="K118" s="64">
        <v>42513</v>
      </c>
      <c r="M118" s="85" t="s">
        <v>414</v>
      </c>
      <c r="N118" s="85" t="s">
        <v>415</v>
      </c>
    </row>
    <row r="119" spans="2:14" x14ac:dyDescent="0.25">
      <c r="B119" s="71">
        <v>42475</v>
      </c>
      <c r="C119" s="72" t="s">
        <v>267</v>
      </c>
      <c r="D119" s="72" t="s">
        <v>402</v>
      </c>
      <c r="E119" s="72" t="s">
        <v>10</v>
      </c>
      <c r="F119" s="72" t="s">
        <v>288</v>
      </c>
      <c r="G119" s="82">
        <v>20000</v>
      </c>
      <c r="H119" s="83">
        <v>3380</v>
      </c>
      <c r="I119" s="76">
        <f t="shared" si="1"/>
        <v>67600000</v>
      </c>
      <c r="J119" s="85">
        <v>15158457</v>
      </c>
      <c r="K119" s="64">
        <v>42513</v>
      </c>
      <c r="M119" s="85" t="s">
        <v>414</v>
      </c>
      <c r="N119" s="85" t="s">
        <v>415</v>
      </c>
    </row>
    <row r="120" spans="2:14" x14ac:dyDescent="0.25">
      <c r="B120" s="71">
        <v>42475</v>
      </c>
      <c r="C120" s="70" t="s">
        <v>30</v>
      </c>
      <c r="D120" s="70" t="s">
        <v>31</v>
      </c>
      <c r="E120" s="70" t="s">
        <v>10</v>
      </c>
      <c r="F120" s="70" t="s">
        <v>21</v>
      </c>
      <c r="G120" s="82">
        <v>15800</v>
      </c>
      <c r="H120" s="83">
        <v>3410</v>
      </c>
      <c r="I120" s="76">
        <f t="shared" si="1"/>
        <v>53878000</v>
      </c>
      <c r="J120" s="85">
        <v>15158457</v>
      </c>
      <c r="K120" s="64">
        <v>42513</v>
      </c>
      <c r="M120" s="85" t="s">
        <v>414</v>
      </c>
      <c r="N120" s="85" t="s">
        <v>415</v>
      </c>
    </row>
    <row r="121" spans="2:14" x14ac:dyDescent="0.25">
      <c r="B121" s="71">
        <v>42475</v>
      </c>
      <c r="C121" s="70" t="s">
        <v>32</v>
      </c>
      <c r="D121" s="70" t="s">
        <v>33</v>
      </c>
      <c r="E121" s="70" t="s">
        <v>10</v>
      </c>
      <c r="F121" s="70" t="s">
        <v>21</v>
      </c>
      <c r="G121" s="82">
        <v>33700</v>
      </c>
      <c r="H121" s="83">
        <v>3410</v>
      </c>
      <c r="I121" s="76">
        <f t="shared" si="1"/>
        <v>114917000</v>
      </c>
      <c r="J121" s="85">
        <v>15158457</v>
      </c>
      <c r="K121" s="64">
        <v>42513</v>
      </c>
      <c r="L121" s="84">
        <v>254370000</v>
      </c>
      <c r="M121" s="85" t="s">
        <v>414</v>
      </c>
      <c r="N121" s="85" t="s">
        <v>415</v>
      </c>
    </row>
    <row r="122" spans="2:14" x14ac:dyDescent="0.25">
      <c r="B122" s="71">
        <v>42475</v>
      </c>
      <c r="C122" s="72" t="s">
        <v>403</v>
      </c>
      <c r="D122" s="72" t="s">
        <v>404</v>
      </c>
      <c r="E122" s="72" t="s">
        <v>12</v>
      </c>
      <c r="F122" s="72" t="s">
        <v>299</v>
      </c>
      <c r="G122" s="82">
        <v>5300</v>
      </c>
      <c r="H122" s="83">
        <v>3885</v>
      </c>
      <c r="I122" s="76">
        <f t="shared" si="1"/>
        <v>20590500</v>
      </c>
      <c r="J122" s="85">
        <v>15157488</v>
      </c>
      <c r="K122" s="64">
        <v>42506</v>
      </c>
      <c r="M122" s="85" t="s">
        <v>414</v>
      </c>
      <c r="N122" s="85" t="s">
        <v>416</v>
      </c>
    </row>
    <row r="123" spans="2:14" x14ac:dyDescent="0.25">
      <c r="B123" s="71">
        <v>42475</v>
      </c>
      <c r="C123" s="72" t="s">
        <v>403</v>
      </c>
      <c r="D123" s="72" t="s">
        <v>404</v>
      </c>
      <c r="E123" s="72" t="s">
        <v>12</v>
      </c>
      <c r="F123" s="72" t="s">
        <v>322</v>
      </c>
      <c r="G123" s="82">
        <v>4300</v>
      </c>
      <c r="H123" s="83">
        <v>4715</v>
      </c>
      <c r="I123" s="76">
        <f t="shared" si="1"/>
        <v>20274500</v>
      </c>
      <c r="J123" s="85">
        <v>15157488</v>
      </c>
      <c r="K123" s="64">
        <v>42506</v>
      </c>
      <c r="L123" s="84">
        <v>40865000</v>
      </c>
      <c r="M123" s="85" t="s">
        <v>414</v>
      </c>
      <c r="N123" s="85" t="s">
        <v>416</v>
      </c>
    </row>
    <row r="124" spans="2:14" x14ac:dyDescent="0.25">
      <c r="B124" s="71">
        <v>42475</v>
      </c>
      <c r="C124" s="72" t="s">
        <v>405</v>
      </c>
      <c r="D124" s="72" t="s">
        <v>406</v>
      </c>
      <c r="E124" s="72" t="s">
        <v>12</v>
      </c>
      <c r="F124" s="72" t="s">
        <v>288</v>
      </c>
      <c r="G124" s="82">
        <v>17200</v>
      </c>
      <c r="H124" s="83">
        <v>3380</v>
      </c>
      <c r="I124" s="76">
        <f t="shared" si="1"/>
        <v>58136000</v>
      </c>
      <c r="J124" s="85">
        <v>15158434</v>
      </c>
      <c r="K124" s="64">
        <v>42501</v>
      </c>
      <c r="M124" s="85" t="s">
        <v>414</v>
      </c>
      <c r="N124" s="85" t="s">
        <v>416</v>
      </c>
    </row>
    <row r="125" spans="2:14" x14ac:dyDescent="0.25">
      <c r="B125" s="71">
        <v>42475</v>
      </c>
      <c r="C125" s="72" t="s">
        <v>405</v>
      </c>
      <c r="D125" s="72" t="s">
        <v>406</v>
      </c>
      <c r="E125" s="72" t="s">
        <v>12</v>
      </c>
      <c r="F125" s="72" t="s">
        <v>299</v>
      </c>
      <c r="G125" s="82">
        <v>4500</v>
      </c>
      <c r="H125" s="83">
        <v>3885</v>
      </c>
      <c r="I125" s="76">
        <f t="shared" si="1"/>
        <v>17482500</v>
      </c>
      <c r="J125" s="85">
        <v>15158434</v>
      </c>
      <c r="K125" s="64">
        <v>42501</v>
      </c>
      <c r="L125" s="84">
        <v>75618500</v>
      </c>
      <c r="M125" s="85" t="s">
        <v>414</v>
      </c>
      <c r="N125" s="85" t="s">
        <v>416</v>
      </c>
    </row>
    <row r="126" spans="2:14" x14ac:dyDescent="0.25">
      <c r="B126" s="71">
        <v>42475</v>
      </c>
      <c r="C126" s="72" t="s">
        <v>407</v>
      </c>
      <c r="D126" s="72" t="s">
        <v>408</v>
      </c>
      <c r="E126" s="72" t="s">
        <v>14</v>
      </c>
      <c r="F126" s="70" t="s">
        <v>21</v>
      </c>
      <c r="G126" s="82">
        <v>5400</v>
      </c>
      <c r="H126" s="83">
        <v>3595</v>
      </c>
      <c r="I126" s="76">
        <f t="shared" si="1"/>
        <v>19413000</v>
      </c>
      <c r="J126" s="63">
        <v>2116349</v>
      </c>
      <c r="K126" s="64">
        <v>42509</v>
      </c>
      <c r="M126" s="63" t="s">
        <v>420</v>
      </c>
      <c r="N126" s="63" t="s">
        <v>414</v>
      </c>
    </row>
    <row r="127" spans="2:14" x14ac:dyDescent="0.25">
      <c r="B127" s="71">
        <v>42475</v>
      </c>
      <c r="C127" s="72" t="s">
        <v>407</v>
      </c>
      <c r="D127" s="72" t="s">
        <v>408</v>
      </c>
      <c r="E127" s="72" t="s">
        <v>14</v>
      </c>
      <c r="F127" s="70" t="s">
        <v>288</v>
      </c>
      <c r="G127" s="82">
        <v>5200</v>
      </c>
      <c r="H127" s="83">
        <v>3380</v>
      </c>
      <c r="I127" s="76">
        <f t="shared" si="1"/>
        <v>17576000</v>
      </c>
      <c r="J127" s="63">
        <v>2116349</v>
      </c>
      <c r="K127" s="64">
        <v>42509</v>
      </c>
      <c r="M127" s="63" t="s">
        <v>420</v>
      </c>
      <c r="N127" s="63" t="s">
        <v>414</v>
      </c>
    </row>
    <row r="128" spans="2:14" x14ac:dyDescent="0.25">
      <c r="B128" s="71">
        <v>42475</v>
      </c>
      <c r="C128" s="72" t="s">
        <v>407</v>
      </c>
      <c r="D128" s="72" t="s">
        <v>408</v>
      </c>
      <c r="E128" s="72" t="s">
        <v>14</v>
      </c>
      <c r="F128" s="70" t="s">
        <v>322</v>
      </c>
      <c r="G128" s="82">
        <v>5200</v>
      </c>
      <c r="H128" s="83">
        <v>4715</v>
      </c>
      <c r="I128" s="76">
        <f t="shared" si="1"/>
        <v>24518000</v>
      </c>
      <c r="J128" s="63">
        <v>2116349</v>
      </c>
      <c r="K128" s="64">
        <v>42509</v>
      </c>
      <c r="L128" s="84">
        <v>61507000</v>
      </c>
      <c r="M128" s="63" t="s">
        <v>420</v>
      </c>
      <c r="N128" s="63" t="s">
        <v>414</v>
      </c>
    </row>
    <row r="129" spans="2:14" x14ac:dyDescent="0.25">
      <c r="B129" s="71">
        <v>42475</v>
      </c>
      <c r="C129" s="72" t="s">
        <v>409</v>
      </c>
      <c r="D129" s="72" t="s">
        <v>410</v>
      </c>
      <c r="E129" s="72" t="s">
        <v>14</v>
      </c>
      <c r="F129" s="70" t="s">
        <v>21</v>
      </c>
      <c r="G129" s="82">
        <v>4000</v>
      </c>
      <c r="H129" s="83">
        <v>3595</v>
      </c>
      <c r="I129" s="76">
        <f t="shared" si="1"/>
        <v>14380000</v>
      </c>
      <c r="J129" s="85">
        <v>2116348</v>
      </c>
      <c r="K129" s="64">
        <v>42494</v>
      </c>
      <c r="M129" s="85" t="s">
        <v>420</v>
      </c>
      <c r="N129" s="85" t="s">
        <v>414</v>
      </c>
    </row>
    <row r="130" spans="2:14" x14ac:dyDescent="0.25">
      <c r="B130" s="71">
        <v>42475</v>
      </c>
      <c r="C130" s="72" t="s">
        <v>409</v>
      </c>
      <c r="D130" s="72" t="s">
        <v>410</v>
      </c>
      <c r="E130" s="72" t="s">
        <v>14</v>
      </c>
      <c r="F130" s="70" t="s">
        <v>288</v>
      </c>
      <c r="G130" s="82">
        <v>5300</v>
      </c>
      <c r="H130" s="83">
        <v>3380</v>
      </c>
      <c r="I130" s="76">
        <f t="shared" si="1"/>
        <v>17914000</v>
      </c>
      <c r="J130" s="85">
        <v>2116348</v>
      </c>
      <c r="K130" s="64">
        <v>42494</v>
      </c>
      <c r="M130" s="85" t="s">
        <v>420</v>
      </c>
      <c r="N130" s="85" t="s">
        <v>414</v>
      </c>
    </row>
    <row r="131" spans="2:14" x14ac:dyDescent="0.25">
      <c r="B131" s="71">
        <v>42475</v>
      </c>
      <c r="C131" s="72" t="s">
        <v>409</v>
      </c>
      <c r="D131" s="72" t="s">
        <v>410</v>
      </c>
      <c r="E131" s="72" t="s">
        <v>14</v>
      </c>
      <c r="F131" s="70" t="s">
        <v>299</v>
      </c>
      <c r="G131" s="82">
        <v>6200</v>
      </c>
      <c r="H131" s="83">
        <v>3885</v>
      </c>
      <c r="I131" s="76">
        <f t="shared" si="1"/>
        <v>24087000</v>
      </c>
      <c r="J131" s="85">
        <v>2116348</v>
      </c>
      <c r="K131" s="64">
        <v>42494</v>
      </c>
      <c r="L131" s="84">
        <v>56381000</v>
      </c>
      <c r="M131" s="85" t="s">
        <v>420</v>
      </c>
      <c r="N131" s="85" t="s">
        <v>414</v>
      </c>
    </row>
    <row r="132" spans="2:14" x14ac:dyDescent="0.25">
      <c r="B132" s="71">
        <v>42475</v>
      </c>
      <c r="C132" s="70" t="s">
        <v>34</v>
      </c>
      <c r="D132" s="70" t="s">
        <v>35</v>
      </c>
      <c r="E132" s="70" t="s">
        <v>14</v>
      </c>
      <c r="F132" s="70" t="s">
        <v>21</v>
      </c>
      <c r="G132" s="82">
        <v>8300</v>
      </c>
      <c r="H132" s="83">
        <v>3410</v>
      </c>
      <c r="I132" s="76">
        <f t="shared" si="1"/>
        <v>28303000</v>
      </c>
      <c r="J132" s="63">
        <v>2116352</v>
      </c>
      <c r="K132" s="64">
        <v>42509</v>
      </c>
      <c r="L132" s="84">
        <v>28303000</v>
      </c>
      <c r="M132" s="63" t="s">
        <v>420</v>
      </c>
      <c r="N132" s="63" t="s">
        <v>414</v>
      </c>
    </row>
    <row r="133" spans="2:14" x14ac:dyDescent="0.25">
      <c r="B133" s="71">
        <v>42475</v>
      </c>
      <c r="C133" s="72" t="s">
        <v>411</v>
      </c>
      <c r="D133" s="72" t="s">
        <v>412</v>
      </c>
      <c r="E133" s="72" t="s">
        <v>14</v>
      </c>
      <c r="F133" s="70" t="s">
        <v>288</v>
      </c>
      <c r="G133" s="82">
        <v>4100</v>
      </c>
      <c r="H133" s="83">
        <v>3380</v>
      </c>
      <c r="I133" s="76">
        <f t="shared" si="1"/>
        <v>13858000</v>
      </c>
      <c r="J133" s="63">
        <v>2116344</v>
      </c>
      <c r="K133" s="64">
        <v>42509</v>
      </c>
      <c r="M133" s="63" t="s">
        <v>420</v>
      </c>
      <c r="N133" s="63" t="s">
        <v>414</v>
      </c>
    </row>
    <row r="134" spans="2:14" x14ac:dyDescent="0.25">
      <c r="B134" s="71">
        <v>42475</v>
      </c>
      <c r="C134" s="72" t="s">
        <v>411</v>
      </c>
      <c r="D134" s="72" t="s">
        <v>412</v>
      </c>
      <c r="E134" s="72" t="s">
        <v>14</v>
      </c>
      <c r="F134" s="70" t="s">
        <v>299</v>
      </c>
      <c r="G134" s="82">
        <v>4200</v>
      </c>
      <c r="H134" s="83">
        <v>3885</v>
      </c>
      <c r="I134" s="76">
        <f t="shared" si="1"/>
        <v>16317000</v>
      </c>
      <c r="J134" s="63">
        <v>2116344</v>
      </c>
      <c r="K134" s="64">
        <v>42509</v>
      </c>
      <c r="L134" s="84">
        <v>30175000</v>
      </c>
      <c r="M134" s="63" t="s">
        <v>420</v>
      </c>
      <c r="N134" s="63" t="s">
        <v>414</v>
      </c>
    </row>
    <row r="135" spans="2:14" x14ac:dyDescent="0.25">
      <c r="B135" s="71">
        <v>42478</v>
      </c>
      <c r="C135" s="70" t="s">
        <v>104</v>
      </c>
      <c r="D135" s="70" t="s">
        <v>105</v>
      </c>
      <c r="E135" s="70" t="s">
        <v>10</v>
      </c>
      <c r="F135" s="70" t="s">
        <v>21</v>
      </c>
      <c r="G135" s="82">
        <v>20000</v>
      </c>
      <c r="H135" s="83">
        <v>3410</v>
      </c>
      <c r="I135" s="86">
        <f t="shared" si="1"/>
        <v>68200000</v>
      </c>
      <c r="J135" s="85">
        <v>15158426</v>
      </c>
      <c r="K135" s="64">
        <v>42515</v>
      </c>
      <c r="M135" s="85" t="s">
        <v>414</v>
      </c>
      <c r="N135" s="85" t="s">
        <v>415</v>
      </c>
    </row>
    <row r="136" spans="2:14" x14ac:dyDescent="0.25">
      <c r="B136" s="71">
        <v>42478</v>
      </c>
      <c r="C136" s="70" t="s">
        <v>42</v>
      </c>
      <c r="D136" s="70" t="s">
        <v>44</v>
      </c>
      <c r="E136" s="70" t="s">
        <v>10</v>
      </c>
      <c r="F136" s="70" t="s">
        <v>21</v>
      </c>
      <c r="G136" s="82">
        <v>5000</v>
      </c>
      <c r="H136" s="83">
        <v>3595</v>
      </c>
      <c r="I136" s="86">
        <f t="shared" ref="I136:I199" si="2">G136*H136</f>
        <v>17975000</v>
      </c>
      <c r="J136" s="85">
        <v>15158426</v>
      </c>
      <c r="K136" s="64">
        <v>42515</v>
      </c>
      <c r="M136" s="85" t="s">
        <v>414</v>
      </c>
      <c r="N136" s="85" t="s">
        <v>415</v>
      </c>
    </row>
    <row r="137" spans="2:14" x14ac:dyDescent="0.25">
      <c r="B137" s="71">
        <v>42478</v>
      </c>
      <c r="C137" s="70" t="s">
        <v>42</v>
      </c>
      <c r="D137" s="70" t="s">
        <v>44</v>
      </c>
      <c r="E137" s="70" t="s">
        <v>10</v>
      </c>
      <c r="F137" s="70" t="s">
        <v>45</v>
      </c>
      <c r="G137" s="82">
        <v>10000</v>
      </c>
      <c r="H137" s="83">
        <v>3380</v>
      </c>
      <c r="I137" s="86">
        <f t="shared" si="2"/>
        <v>33800000</v>
      </c>
      <c r="J137" s="85">
        <v>15158426</v>
      </c>
      <c r="K137" s="64">
        <v>42515</v>
      </c>
      <c r="M137" s="85" t="s">
        <v>414</v>
      </c>
      <c r="N137" s="85" t="s">
        <v>415</v>
      </c>
    </row>
    <row r="138" spans="2:14" x14ac:dyDescent="0.25">
      <c r="B138" s="71">
        <v>42478</v>
      </c>
      <c r="C138" s="70" t="s">
        <v>46</v>
      </c>
      <c r="D138" s="70" t="s">
        <v>47</v>
      </c>
      <c r="E138" s="70" t="s">
        <v>48</v>
      </c>
      <c r="F138" s="70" t="s">
        <v>15</v>
      </c>
      <c r="G138" s="82">
        <v>6200</v>
      </c>
      <c r="H138" s="83">
        <v>3885</v>
      </c>
      <c r="I138" s="76">
        <f t="shared" si="2"/>
        <v>24087000</v>
      </c>
      <c r="J138" s="85">
        <v>15157624</v>
      </c>
      <c r="K138" s="64">
        <v>42510</v>
      </c>
      <c r="L138" s="84">
        <v>24087000</v>
      </c>
      <c r="M138" s="85" t="s">
        <v>414</v>
      </c>
      <c r="N138" s="85" t="s">
        <v>414</v>
      </c>
    </row>
    <row r="139" spans="2:14" x14ac:dyDescent="0.25">
      <c r="B139" s="71">
        <v>42478</v>
      </c>
      <c r="C139" s="70" t="s">
        <v>49</v>
      </c>
      <c r="D139" s="70" t="s">
        <v>50</v>
      </c>
      <c r="E139" s="70" t="s">
        <v>48</v>
      </c>
      <c r="F139" s="70" t="s">
        <v>15</v>
      </c>
      <c r="G139" s="82">
        <v>5300</v>
      </c>
      <c r="H139" s="83">
        <v>3885</v>
      </c>
      <c r="I139" s="76">
        <f t="shared" si="2"/>
        <v>20590500</v>
      </c>
      <c r="J139" s="85">
        <v>15157620</v>
      </c>
      <c r="K139" s="64">
        <v>42486</v>
      </c>
      <c r="L139" s="84">
        <v>20590500</v>
      </c>
      <c r="M139" s="85" t="s">
        <v>414</v>
      </c>
      <c r="N139" s="85" t="s">
        <v>417</v>
      </c>
    </row>
    <row r="140" spans="2:14" x14ac:dyDescent="0.25">
      <c r="B140" s="71">
        <v>42478</v>
      </c>
      <c r="C140" s="70" t="s">
        <v>51</v>
      </c>
      <c r="D140" s="70" t="s">
        <v>52</v>
      </c>
      <c r="E140" s="70" t="s">
        <v>48</v>
      </c>
      <c r="F140" s="70" t="s">
        <v>15</v>
      </c>
      <c r="G140" s="82">
        <v>5200</v>
      </c>
      <c r="H140" s="83">
        <v>3885</v>
      </c>
      <c r="I140" s="76">
        <f t="shared" si="2"/>
        <v>20202000</v>
      </c>
      <c r="J140" s="85">
        <v>15157623</v>
      </c>
      <c r="K140" s="64">
        <v>42508</v>
      </c>
      <c r="L140" s="84">
        <v>20202000</v>
      </c>
      <c r="M140" s="85" t="s">
        <v>414</v>
      </c>
      <c r="N140" s="85" t="s">
        <v>414</v>
      </c>
    </row>
    <row r="141" spans="2:14" x14ac:dyDescent="0.25">
      <c r="B141" s="71">
        <v>42478</v>
      </c>
      <c r="C141" s="70" t="s">
        <v>53</v>
      </c>
      <c r="D141" s="70" t="s">
        <v>54</v>
      </c>
      <c r="E141" s="70" t="s">
        <v>55</v>
      </c>
      <c r="F141" s="70" t="s">
        <v>21</v>
      </c>
      <c r="G141" s="82">
        <v>10000</v>
      </c>
      <c r="H141" s="83">
        <v>3595</v>
      </c>
      <c r="I141" s="76">
        <f t="shared" si="2"/>
        <v>35950000</v>
      </c>
      <c r="J141" s="85">
        <v>15157491</v>
      </c>
      <c r="K141" s="64">
        <v>42507</v>
      </c>
      <c r="M141" s="85" t="s">
        <v>414</v>
      </c>
      <c r="N141" s="85" t="s">
        <v>416</v>
      </c>
    </row>
    <row r="142" spans="2:14" x14ac:dyDescent="0.25">
      <c r="B142" s="71">
        <v>42478</v>
      </c>
      <c r="C142" s="70" t="s">
        <v>53</v>
      </c>
      <c r="D142" s="70" t="s">
        <v>54</v>
      </c>
      <c r="E142" s="70" t="s">
        <v>55</v>
      </c>
      <c r="F142" s="70" t="s">
        <v>15</v>
      </c>
      <c r="G142" s="82">
        <v>10000</v>
      </c>
      <c r="H142" s="83">
        <v>3885</v>
      </c>
      <c r="I142" s="76">
        <f t="shared" si="2"/>
        <v>38850000</v>
      </c>
      <c r="J142" s="85">
        <v>15157481</v>
      </c>
      <c r="K142" s="64">
        <v>42507</v>
      </c>
      <c r="M142" s="85" t="s">
        <v>414</v>
      </c>
      <c r="N142" s="85" t="s">
        <v>416</v>
      </c>
    </row>
    <row r="143" spans="2:14" x14ac:dyDescent="0.25">
      <c r="B143" s="71">
        <v>42478</v>
      </c>
      <c r="C143" s="70" t="s">
        <v>53</v>
      </c>
      <c r="D143" s="70" t="s">
        <v>54</v>
      </c>
      <c r="E143" s="70" t="s">
        <v>55</v>
      </c>
      <c r="F143" s="70" t="s">
        <v>13</v>
      </c>
      <c r="G143" s="82">
        <v>10000</v>
      </c>
      <c r="H143" s="83">
        <v>4715</v>
      </c>
      <c r="I143" s="76">
        <f t="shared" si="2"/>
        <v>47150000</v>
      </c>
      <c r="J143" s="85">
        <v>15157481</v>
      </c>
      <c r="K143" s="64">
        <v>42507</v>
      </c>
      <c r="L143" s="84">
        <v>121950000</v>
      </c>
      <c r="M143" s="85" t="s">
        <v>414</v>
      </c>
      <c r="N143" s="85" t="s">
        <v>416</v>
      </c>
    </row>
    <row r="144" spans="2:14" x14ac:dyDescent="0.25">
      <c r="B144" s="71">
        <v>42478</v>
      </c>
      <c r="C144" s="70" t="s">
        <v>56</v>
      </c>
      <c r="D144" s="70" t="s">
        <v>57</v>
      </c>
      <c r="E144" s="70" t="s">
        <v>14</v>
      </c>
      <c r="F144" s="70" t="s">
        <v>21</v>
      </c>
      <c r="G144" s="82">
        <v>10200</v>
      </c>
      <c r="H144" s="83">
        <v>3595</v>
      </c>
      <c r="I144" s="76">
        <f t="shared" si="2"/>
        <v>36669000</v>
      </c>
      <c r="J144" s="63">
        <v>2116317</v>
      </c>
      <c r="K144" s="64">
        <v>42499</v>
      </c>
      <c r="M144" s="63" t="s">
        <v>420</v>
      </c>
      <c r="N144" s="63" t="s">
        <v>414</v>
      </c>
    </row>
    <row r="145" spans="2:14" x14ac:dyDescent="0.25">
      <c r="B145" s="71">
        <v>42478</v>
      </c>
      <c r="C145" s="70" t="s">
        <v>56</v>
      </c>
      <c r="D145" s="70" t="s">
        <v>57</v>
      </c>
      <c r="E145" s="70" t="s">
        <v>14</v>
      </c>
      <c r="F145" s="70" t="s">
        <v>15</v>
      </c>
      <c r="G145" s="82">
        <v>5300</v>
      </c>
      <c r="H145" s="83">
        <v>3885</v>
      </c>
      <c r="I145" s="76">
        <f t="shared" si="2"/>
        <v>20590500</v>
      </c>
      <c r="J145" s="63">
        <v>2116317</v>
      </c>
      <c r="K145" s="64">
        <v>42499</v>
      </c>
      <c r="L145" s="84">
        <v>57259500</v>
      </c>
      <c r="M145" s="63" t="s">
        <v>420</v>
      </c>
      <c r="N145" s="63" t="s">
        <v>414</v>
      </c>
    </row>
    <row r="146" spans="2:14" x14ac:dyDescent="0.25">
      <c r="B146" s="71">
        <v>42478</v>
      </c>
      <c r="C146" s="70" t="s">
        <v>58</v>
      </c>
      <c r="D146" s="70" t="s">
        <v>59</v>
      </c>
      <c r="E146" s="70" t="s">
        <v>14</v>
      </c>
      <c r="F146" s="70" t="s">
        <v>21</v>
      </c>
      <c r="G146" s="82">
        <v>5400</v>
      </c>
      <c r="H146" s="83">
        <v>3595</v>
      </c>
      <c r="I146" s="76">
        <f t="shared" si="2"/>
        <v>19413000</v>
      </c>
      <c r="J146" s="63">
        <v>2116346</v>
      </c>
      <c r="K146" s="64">
        <v>42509</v>
      </c>
      <c r="M146" s="63" t="s">
        <v>420</v>
      </c>
      <c r="N146" s="63" t="s">
        <v>414</v>
      </c>
    </row>
    <row r="147" spans="2:14" x14ac:dyDescent="0.25">
      <c r="B147" s="71">
        <v>42478</v>
      </c>
      <c r="C147" s="70" t="s">
        <v>58</v>
      </c>
      <c r="D147" s="70" t="s">
        <v>59</v>
      </c>
      <c r="E147" s="70" t="s">
        <v>14</v>
      </c>
      <c r="F147" s="70" t="s">
        <v>45</v>
      </c>
      <c r="G147" s="82">
        <v>5200</v>
      </c>
      <c r="H147" s="83">
        <v>3380</v>
      </c>
      <c r="I147" s="76">
        <f t="shared" si="2"/>
        <v>17576000</v>
      </c>
      <c r="J147" s="85">
        <v>2116346</v>
      </c>
      <c r="K147" s="64">
        <v>42509</v>
      </c>
      <c r="M147" s="85" t="s">
        <v>420</v>
      </c>
      <c r="N147" s="85" t="s">
        <v>414</v>
      </c>
    </row>
    <row r="148" spans="2:14" x14ac:dyDescent="0.25">
      <c r="B148" s="71">
        <v>42478</v>
      </c>
      <c r="C148" s="70" t="s">
        <v>58</v>
      </c>
      <c r="D148" s="70" t="s">
        <v>59</v>
      </c>
      <c r="E148" s="70" t="s">
        <v>14</v>
      </c>
      <c r="F148" s="70" t="s">
        <v>15</v>
      </c>
      <c r="G148" s="82">
        <v>5200</v>
      </c>
      <c r="H148" s="83">
        <v>3885</v>
      </c>
      <c r="I148" s="76">
        <f t="shared" si="2"/>
        <v>20202000</v>
      </c>
      <c r="J148" s="85">
        <v>2116346</v>
      </c>
      <c r="K148" s="64">
        <v>42509</v>
      </c>
      <c r="L148" s="84">
        <v>57191000</v>
      </c>
      <c r="M148" s="85" t="s">
        <v>420</v>
      </c>
      <c r="N148" s="85" t="s">
        <v>414</v>
      </c>
    </row>
    <row r="149" spans="2:14" x14ac:dyDescent="0.25">
      <c r="B149" s="69">
        <v>42479</v>
      </c>
      <c r="C149" s="72" t="s">
        <v>106</v>
      </c>
      <c r="D149" s="72" t="s">
        <v>107</v>
      </c>
      <c r="E149" s="72" t="s">
        <v>10</v>
      </c>
      <c r="F149" s="72" t="s">
        <v>21</v>
      </c>
      <c r="G149" s="82">
        <v>15800</v>
      </c>
      <c r="H149" s="83">
        <v>3410</v>
      </c>
      <c r="I149" s="86">
        <f t="shared" si="2"/>
        <v>53878000</v>
      </c>
      <c r="J149" s="85">
        <v>15158426</v>
      </c>
      <c r="K149" s="64">
        <v>42515</v>
      </c>
      <c r="M149" s="85" t="s">
        <v>414</v>
      </c>
      <c r="N149" s="85" t="s">
        <v>415</v>
      </c>
    </row>
    <row r="150" spans="2:14" x14ac:dyDescent="0.25">
      <c r="B150" s="71">
        <v>42479</v>
      </c>
      <c r="C150" s="70" t="s">
        <v>60</v>
      </c>
      <c r="D150" s="70" t="s">
        <v>61</v>
      </c>
      <c r="E150" s="70" t="s">
        <v>12</v>
      </c>
      <c r="F150" s="70" t="s">
        <v>21</v>
      </c>
      <c r="G150" s="82">
        <v>4000</v>
      </c>
      <c r="H150" s="83">
        <v>3595</v>
      </c>
      <c r="I150" s="76">
        <f t="shared" si="2"/>
        <v>14380000</v>
      </c>
      <c r="J150" s="85">
        <v>15157490</v>
      </c>
      <c r="K150" s="64">
        <v>42508</v>
      </c>
      <c r="M150" s="85" t="s">
        <v>414</v>
      </c>
      <c r="N150" s="85" t="s">
        <v>416</v>
      </c>
    </row>
    <row r="151" spans="2:14" x14ac:dyDescent="0.25">
      <c r="B151" s="71">
        <v>42479</v>
      </c>
      <c r="C151" s="70" t="s">
        <v>60</v>
      </c>
      <c r="D151" s="70" t="s">
        <v>61</v>
      </c>
      <c r="E151" s="70" t="s">
        <v>12</v>
      </c>
      <c r="F151" s="70" t="s">
        <v>15</v>
      </c>
      <c r="G151" s="82">
        <v>5000</v>
      </c>
      <c r="H151" s="83">
        <v>3885</v>
      </c>
      <c r="I151" s="76">
        <f t="shared" si="2"/>
        <v>19425000</v>
      </c>
      <c r="J151" s="85">
        <v>15157490</v>
      </c>
      <c r="K151" s="64">
        <v>42508</v>
      </c>
      <c r="L151" s="84">
        <v>33805000</v>
      </c>
      <c r="M151" s="85" t="s">
        <v>414</v>
      </c>
      <c r="N151" s="85" t="s">
        <v>416</v>
      </c>
    </row>
    <row r="152" spans="2:14" x14ac:dyDescent="0.25">
      <c r="B152" s="71">
        <v>42479</v>
      </c>
      <c r="C152" s="70" t="s">
        <v>62</v>
      </c>
      <c r="D152" s="70" t="s">
        <v>63</v>
      </c>
      <c r="E152" s="70" t="s">
        <v>55</v>
      </c>
      <c r="F152" s="70" t="s">
        <v>21</v>
      </c>
      <c r="G152" s="82">
        <v>5000</v>
      </c>
      <c r="H152" s="83">
        <v>3595</v>
      </c>
      <c r="I152" s="76">
        <f t="shared" si="2"/>
        <v>17975000</v>
      </c>
      <c r="J152" s="85">
        <v>15157482</v>
      </c>
      <c r="K152" s="64">
        <v>42508</v>
      </c>
      <c r="M152" s="85" t="s">
        <v>414</v>
      </c>
      <c r="N152" s="85" t="s">
        <v>416</v>
      </c>
    </row>
    <row r="153" spans="2:14" x14ac:dyDescent="0.25">
      <c r="B153" s="71">
        <v>42479</v>
      </c>
      <c r="C153" s="70" t="s">
        <v>62</v>
      </c>
      <c r="D153" s="70" t="s">
        <v>63</v>
      </c>
      <c r="E153" s="70" t="s">
        <v>55</v>
      </c>
      <c r="F153" s="70" t="s">
        <v>45</v>
      </c>
      <c r="G153" s="82">
        <v>5000</v>
      </c>
      <c r="H153" s="83">
        <v>3380</v>
      </c>
      <c r="I153" s="76">
        <f t="shared" si="2"/>
        <v>16900000</v>
      </c>
      <c r="J153" s="85">
        <v>15157482</v>
      </c>
      <c r="K153" s="64">
        <v>42508</v>
      </c>
      <c r="L153" s="84">
        <v>34875000</v>
      </c>
      <c r="M153" s="85" t="s">
        <v>414</v>
      </c>
      <c r="N153" s="85" t="s">
        <v>416</v>
      </c>
    </row>
    <row r="154" spans="2:14" x14ac:dyDescent="0.25">
      <c r="B154" s="71">
        <v>42479</v>
      </c>
      <c r="C154" s="70" t="s">
        <v>64</v>
      </c>
      <c r="D154" s="70" t="s">
        <v>65</v>
      </c>
      <c r="E154" s="70" t="s">
        <v>11</v>
      </c>
      <c r="F154" s="70" t="s">
        <v>21</v>
      </c>
      <c r="G154" s="82">
        <v>5000</v>
      </c>
      <c r="H154" s="83">
        <v>3990</v>
      </c>
      <c r="I154" s="76">
        <f t="shared" si="2"/>
        <v>19950000</v>
      </c>
      <c r="J154" s="85">
        <v>15157616</v>
      </c>
      <c r="K154" s="64">
        <v>42507</v>
      </c>
      <c r="M154" s="85" t="s">
        <v>414</v>
      </c>
      <c r="N154" s="85" t="s">
        <v>417</v>
      </c>
    </row>
    <row r="155" spans="2:14" x14ac:dyDescent="0.25">
      <c r="B155" s="71">
        <v>42479</v>
      </c>
      <c r="C155" s="70" t="s">
        <v>64</v>
      </c>
      <c r="D155" s="70" t="s">
        <v>65</v>
      </c>
      <c r="E155" s="70" t="s">
        <v>11</v>
      </c>
      <c r="F155" s="70" t="s">
        <v>15</v>
      </c>
      <c r="G155" s="82">
        <v>5000</v>
      </c>
      <c r="H155" s="83">
        <v>4738</v>
      </c>
      <c r="I155" s="76">
        <f t="shared" si="2"/>
        <v>23690000</v>
      </c>
      <c r="J155" s="85">
        <v>15157616</v>
      </c>
      <c r="K155" s="64">
        <v>42507</v>
      </c>
      <c r="L155" s="84">
        <v>43640000</v>
      </c>
      <c r="M155" s="85" t="s">
        <v>414</v>
      </c>
      <c r="N155" s="85" t="s">
        <v>417</v>
      </c>
    </row>
    <row r="156" spans="2:14" x14ac:dyDescent="0.25">
      <c r="B156" s="71">
        <v>42479</v>
      </c>
      <c r="C156" s="70" t="s">
        <v>66</v>
      </c>
      <c r="D156" s="70" t="s">
        <v>67</v>
      </c>
      <c r="E156" s="70" t="s">
        <v>55</v>
      </c>
      <c r="F156" s="70" t="s">
        <v>15</v>
      </c>
      <c r="G156" s="82">
        <v>10000</v>
      </c>
      <c r="H156" s="83">
        <v>3885</v>
      </c>
      <c r="I156" s="76">
        <f t="shared" si="2"/>
        <v>38850000</v>
      </c>
      <c r="J156" s="85">
        <v>15157479</v>
      </c>
      <c r="K156" s="64">
        <v>42503</v>
      </c>
      <c r="L156" s="84">
        <v>38850000</v>
      </c>
      <c r="M156" s="85" t="s">
        <v>414</v>
      </c>
      <c r="N156" s="85" t="s">
        <v>418</v>
      </c>
    </row>
    <row r="157" spans="2:14" x14ac:dyDescent="0.25">
      <c r="B157" s="71">
        <v>42479</v>
      </c>
      <c r="C157" s="70" t="s">
        <v>68</v>
      </c>
      <c r="D157" s="70" t="s">
        <v>69</v>
      </c>
      <c r="E157" s="70" t="s">
        <v>14</v>
      </c>
      <c r="F157" s="70" t="s">
        <v>21</v>
      </c>
      <c r="G157" s="82">
        <v>10200</v>
      </c>
      <c r="H157" s="83">
        <v>3595</v>
      </c>
      <c r="I157" s="76">
        <f t="shared" si="2"/>
        <v>36669000</v>
      </c>
      <c r="J157" s="63">
        <v>2116305</v>
      </c>
      <c r="K157" s="64">
        <v>42509</v>
      </c>
      <c r="M157" s="63" t="s">
        <v>420</v>
      </c>
      <c r="N157" s="63" t="s">
        <v>414</v>
      </c>
    </row>
    <row r="158" spans="2:14" x14ac:dyDescent="0.25">
      <c r="B158" s="71">
        <v>42479</v>
      </c>
      <c r="C158" s="70" t="s">
        <v>68</v>
      </c>
      <c r="D158" s="70" t="s">
        <v>69</v>
      </c>
      <c r="E158" s="70" t="s">
        <v>14</v>
      </c>
      <c r="F158" s="70" t="s">
        <v>45</v>
      </c>
      <c r="G158" s="82">
        <v>5300</v>
      </c>
      <c r="H158" s="83">
        <v>3380</v>
      </c>
      <c r="I158" s="76">
        <f t="shared" si="2"/>
        <v>17914000</v>
      </c>
      <c r="J158" s="63">
        <v>2116305</v>
      </c>
      <c r="K158" s="64">
        <v>42509</v>
      </c>
      <c r="L158" s="84">
        <v>54583000</v>
      </c>
      <c r="M158" s="63" t="s">
        <v>420</v>
      </c>
      <c r="N158" s="63" t="s">
        <v>414</v>
      </c>
    </row>
    <row r="159" spans="2:14" x14ac:dyDescent="0.25">
      <c r="B159" s="71">
        <v>42480</v>
      </c>
      <c r="C159" s="70" t="s">
        <v>70</v>
      </c>
      <c r="D159" s="70" t="s">
        <v>71</v>
      </c>
      <c r="E159" s="70" t="s">
        <v>12</v>
      </c>
      <c r="F159" s="70" t="s">
        <v>45</v>
      </c>
      <c r="G159" s="82">
        <v>5200</v>
      </c>
      <c r="H159" s="83">
        <v>3380</v>
      </c>
      <c r="I159" s="76">
        <f t="shared" si="2"/>
        <v>17576000</v>
      </c>
      <c r="J159" s="85">
        <v>15157491</v>
      </c>
      <c r="K159" s="64">
        <v>42509</v>
      </c>
      <c r="L159" s="84">
        <v>17576000</v>
      </c>
      <c r="M159" s="85" t="s">
        <v>414</v>
      </c>
      <c r="N159" s="85" t="s">
        <v>416</v>
      </c>
    </row>
    <row r="160" spans="2:14" x14ac:dyDescent="0.25">
      <c r="B160" s="71">
        <v>42480</v>
      </c>
      <c r="C160" s="70" t="s">
        <v>72</v>
      </c>
      <c r="D160" s="70" t="s">
        <v>73</v>
      </c>
      <c r="E160" s="70" t="s">
        <v>12</v>
      </c>
      <c r="F160" s="70" t="s">
        <v>45</v>
      </c>
      <c r="G160" s="82">
        <v>5300</v>
      </c>
      <c r="H160" s="83">
        <v>3380</v>
      </c>
      <c r="I160" s="76">
        <f t="shared" si="2"/>
        <v>17914000</v>
      </c>
      <c r="J160" s="85">
        <v>15157493</v>
      </c>
      <c r="K160" s="64">
        <v>42509</v>
      </c>
      <c r="M160" s="85" t="s">
        <v>414</v>
      </c>
      <c r="N160" s="85" t="s">
        <v>416</v>
      </c>
    </row>
    <row r="161" spans="2:15" x14ac:dyDescent="0.25">
      <c r="B161" s="71">
        <v>42480</v>
      </c>
      <c r="C161" s="70" t="s">
        <v>72</v>
      </c>
      <c r="D161" s="70" t="s">
        <v>73</v>
      </c>
      <c r="E161" s="70" t="s">
        <v>12</v>
      </c>
      <c r="F161" s="70" t="s">
        <v>15</v>
      </c>
      <c r="G161" s="82">
        <v>6200</v>
      </c>
      <c r="H161" s="83">
        <v>3885</v>
      </c>
      <c r="I161" s="76">
        <f t="shared" si="2"/>
        <v>24087000</v>
      </c>
      <c r="J161" s="85">
        <v>15157493</v>
      </c>
      <c r="K161" s="64">
        <v>42509</v>
      </c>
      <c r="L161" s="84">
        <v>42001000</v>
      </c>
      <c r="M161" s="85" t="s">
        <v>414</v>
      </c>
      <c r="N161" s="85" t="s">
        <v>416</v>
      </c>
    </row>
    <row r="162" spans="2:15" x14ac:dyDescent="0.25">
      <c r="B162" s="71">
        <v>42480</v>
      </c>
      <c r="C162" s="70" t="s">
        <v>74</v>
      </c>
      <c r="D162" s="70" t="s">
        <v>75</v>
      </c>
      <c r="E162" s="70" t="s">
        <v>12</v>
      </c>
      <c r="F162" s="70" t="s">
        <v>21</v>
      </c>
      <c r="G162" s="82">
        <v>5000</v>
      </c>
      <c r="H162" s="83">
        <v>3595</v>
      </c>
      <c r="I162" s="76">
        <f t="shared" si="2"/>
        <v>17975000</v>
      </c>
      <c r="J162" s="63">
        <v>15157492</v>
      </c>
      <c r="K162" s="64">
        <v>42509</v>
      </c>
      <c r="M162" s="63" t="s">
        <v>414</v>
      </c>
      <c r="N162" s="63" t="s">
        <v>416</v>
      </c>
    </row>
    <row r="163" spans="2:15" x14ac:dyDescent="0.25">
      <c r="B163" s="71">
        <v>42480</v>
      </c>
      <c r="C163" s="70" t="s">
        <v>74</v>
      </c>
      <c r="D163" s="70" t="s">
        <v>75</v>
      </c>
      <c r="E163" s="70" t="s">
        <v>12</v>
      </c>
      <c r="F163" s="70" t="s">
        <v>45</v>
      </c>
      <c r="G163" s="82">
        <v>4000</v>
      </c>
      <c r="H163" s="83">
        <v>3380</v>
      </c>
      <c r="I163" s="76">
        <f t="shared" si="2"/>
        <v>13520000</v>
      </c>
      <c r="J163" s="63">
        <v>15157492</v>
      </c>
      <c r="K163" s="64">
        <v>42509</v>
      </c>
      <c r="L163" s="84">
        <v>31495000</v>
      </c>
      <c r="M163" s="63" t="s">
        <v>414</v>
      </c>
      <c r="N163" s="63" t="s">
        <v>416</v>
      </c>
    </row>
    <row r="164" spans="2:15" x14ac:dyDescent="0.25">
      <c r="B164" s="69">
        <v>42480</v>
      </c>
      <c r="C164" s="72" t="s">
        <v>108</v>
      </c>
      <c r="D164" s="72" t="s">
        <v>109</v>
      </c>
      <c r="E164" s="72" t="s">
        <v>10</v>
      </c>
      <c r="F164" s="72" t="s">
        <v>21</v>
      </c>
      <c r="G164" s="82">
        <v>10000</v>
      </c>
      <c r="H164" s="83">
        <v>3410</v>
      </c>
      <c r="I164" s="86">
        <f t="shared" si="2"/>
        <v>34100000</v>
      </c>
      <c r="J164" s="85">
        <v>15158426</v>
      </c>
      <c r="K164" s="64">
        <v>42515</v>
      </c>
      <c r="M164" s="85" t="s">
        <v>414</v>
      </c>
      <c r="N164" s="85" t="s">
        <v>415</v>
      </c>
    </row>
    <row r="165" spans="2:15" x14ac:dyDescent="0.25">
      <c r="B165" s="71">
        <v>42480</v>
      </c>
      <c r="C165" s="70" t="s">
        <v>76</v>
      </c>
      <c r="D165" s="70" t="s">
        <v>77</v>
      </c>
      <c r="E165" s="70" t="s">
        <v>10</v>
      </c>
      <c r="F165" s="70" t="s">
        <v>45</v>
      </c>
      <c r="G165" s="82">
        <v>10000</v>
      </c>
      <c r="H165" s="83">
        <v>3380</v>
      </c>
      <c r="I165" s="86">
        <f t="shared" si="2"/>
        <v>33800000</v>
      </c>
      <c r="J165" s="63">
        <v>15229718</v>
      </c>
      <c r="K165" s="64">
        <v>42517</v>
      </c>
      <c r="M165" s="63" t="s">
        <v>414</v>
      </c>
      <c r="N165" s="63" t="s">
        <v>415</v>
      </c>
    </row>
    <row r="166" spans="2:15" x14ac:dyDescent="0.25">
      <c r="B166" s="71">
        <v>42480</v>
      </c>
      <c r="C166" s="70" t="s">
        <v>78</v>
      </c>
      <c r="D166" s="70" t="s">
        <v>79</v>
      </c>
      <c r="E166" s="70" t="s">
        <v>10</v>
      </c>
      <c r="F166" s="70" t="s">
        <v>21</v>
      </c>
      <c r="G166" s="82">
        <v>10000</v>
      </c>
      <c r="H166" s="83">
        <v>3595</v>
      </c>
      <c r="I166" s="86">
        <f t="shared" si="2"/>
        <v>35950000</v>
      </c>
      <c r="J166" s="63">
        <v>15229718</v>
      </c>
      <c r="K166" s="64">
        <v>42517</v>
      </c>
      <c r="M166" s="63" t="s">
        <v>414</v>
      </c>
      <c r="N166" s="63" t="s">
        <v>415</v>
      </c>
    </row>
    <row r="167" spans="2:15" x14ac:dyDescent="0.25">
      <c r="B167" s="71">
        <v>42480</v>
      </c>
      <c r="C167" s="70" t="s">
        <v>78</v>
      </c>
      <c r="D167" s="70" t="s">
        <v>79</v>
      </c>
      <c r="E167" s="70" t="s">
        <v>10</v>
      </c>
      <c r="F167" s="70" t="s">
        <v>45</v>
      </c>
      <c r="G167" s="82">
        <v>5000</v>
      </c>
      <c r="H167" s="83">
        <v>3380</v>
      </c>
      <c r="I167" s="86">
        <f t="shared" si="2"/>
        <v>16900000</v>
      </c>
      <c r="J167" s="63">
        <v>15229718</v>
      </c>
      <c r="K167" s="64">
        <v>42517</v>
      </c>
      <c r="M167" s="63" t="s">
        <v>414</v>
      </c>
      <c r="N167" s="63" t="s">
        <v>415</v>
      </c>
    </row>
    <row r="168" spans="2:15" x14ac:dyDescent="0.25">
      <c r="B168" s="69">
        <v>42481</v>
      </c>
      <c r="C168" s="72" t="s">
        <v>110</v>
      </c>
      <c r="D168" s="72" t="s">
        <v>111</v>
      </c>
      <c r="E168" s="72" t="s">
        <v>10</v>
      </c>
      <c r="F168" s="72" t="s">
        <v>21</v>
      </c>
      <c r="G168" s="82">
        <v>25000</v>
      </c>
      <c r="H168" s="83">
        <v>3410</v>
      </c>
      <c r="I168" s="86">
        <f t="shared" si="2"/>
        <v>85250000</v>
      </c>
      <c r="J168" s="63">
        <v>15229718</v>
      </c>
      <c r="K168" s="64">
        <v>42517</v>
      </c>
      <c r="M168" s="63" t="s">
        <v>414</v>
      </c>
      <c r="N168" s="63" t="s">
        <v>415</v>
      </c>
    </row>
    <row r="169" spans="2:15" x14ac:dyDescent="0.25">
      <c r="B169" s="71">
        <v>42481</v>
      </c>
      <c r="C169" s="70" t="s">
        <v>80</v>
      </c>
      <c r="D169" s="70" t="s">
        <v>81</v>
      </c>
      <c r="E169" s="70" t="s">
        <v>10</v>
      </c>
      <c r="F169" s="70" t="s">
        <v>45</v>
      </c>
      <c r="G169" s="82">
        <v>10000</v>
      </c>
      <c r="H169" s="83">
        <v>3380</v>
      </c>
      <c r="I169" s="86">
        <f t="shared" si="2"/>
        <v>33800000</v>
      </c>
      <c r="J169" s="63">
        <v>15229718</v>
      </c>
      <c r="K169" s="64">
        <v>42517</v>
      </c>
      <c r="M169" s="63" t="s">
        <v>414</v>
      </c>
      <c r="N169" s="63" t="s">
        <v>415</v>
      </c>
    </row>
    <row r="170" spans="2:15" x14ac:dyDescent="0.25">
      <c r="B170" s="69">
        <v>42481</v>
      </c>
      <c r="C170" s="72" t="s">
        <v>112</v>
      </c>
      <c r="D170" s="72" t="s">
        <v>113</v>
      </c>
      <c r="E170" s="72" t="s">
        <v>10</v>
      </c>
      <c r="F170" s="72" t="s">
        <v>21</v>
      </c>
      <c r="G170" s="82">
        <v>33700</v>
      </c>
      <c r="H170" s="83">
        <v>3410</v>
      </c>
      <c r="I170" s="86">
        <f t="shared" si="2"/>
        <v>114917000</v>
      </c>
      <c r="J170" s="85">
        <v>15158426</v>
      </c>
      <c r="K170" s="64">
        <v>42515</v>
      </c>
      <c r="L170" s="84">
        <v>285875978</v>
      </c>
      <c r="M170" s="63" t="s">
        <v>414</v>
      </c>
      <c r="N170" s="63" t="s">
        <v>415</v>
      </c>
      <c r="O170" s="63" t="s">
        <v>422</v>
      </c>
    </row>
    <row r="171" spans="2:15" x14ac:dyDescent="0.25">
      <c r="B171" s="69">
        <v>42481</v>
      </c>
      <c r="C171" s="72" t="s">
        <v>114</v>
      </c>
      <c r="D171" s="72" t="s">
        <v>115</v>
      </c>
      <c r="E171" s="72" t="s">
        <v>14</v>
      </c>
      <c r="F171" s="72" t="s">
        <v>21</v>
      </c>
      <c r="G171" s="82">
        <v>15000</v>
      </c>
      <c r="H171" s="83">
        <v>3410</v>
      </c>
      <c r="I171" s="76">
        <f t="shared" si="2"/>
        <v>51150000</v>
      </c>
      <c r="J171" s="85">
        <v>15158465</v>
      </c>
      <c r="K171" s="64">
        <v>42513</v>
      </c>
      <c r="L171" s="84">
        <v>51150000</v>
      </c>
      <c r="M171" s="85" t="s">
        <v>414</v>
      </c>
      <c r="N171" s="85" t="s">
        <v>414</v>
      </c>
    </row>
    <row r="172" spans="2:15" x14ac:dyDescent="0.25">
      <c r="B172" s="71">
        <v>42481</v>
      </c>
      <c r="C172" s="70" t="s">
        <v>82</v>
      </c>
      <c r="D172" s="70" t="s">
        <v>83</v>
      </c>
      <c r="E172" s="70" t="s">
        <v>14</v>
      </c>
      <c r="F172" s="70" t="s">
        <v>45</v>
      </c>
      <c r="G172" s="82">
        <v>5000</v>
      </c>
      <c r="H172" s="83">
        <v>3380</v>
      </c>
      <c r="I172" s="76">
        <f t="shared" si="2"/>
        <v>16900000</v>
      </c>
      <c r="J172" s="85">
        <v>2116319</v>
      </c>
      <c r="K172" s="64">
        <v>42513</v>
      </c>
      <c r="M172" s="85" t="s">
        <v>420</v>
      </c>
      <c r="N172" s="85" t="s">
        <v>414</v>
      </c>
    </row>
    <row r="173" spans="2:15" x14ac:dyDescent="0.25">
      <c r="B173" s="71">
        <v>42481</v>
      </c>
      <c r="C173" s="70" t="s">
        <v>82</v>
      </c>
      <c r="D173" s="70" t="s">
        <v>83</v>
      </c>
      <c r="E173" s="70" t="s">
        <v>14</v>
      </c>
      <c r="F173" s="70" t="s">
        <v>15</v>
      </c>
      <c r="G173" s="82">
        <v>10000</v>
      </c>
      <c r="H173" s="83">
        <v>3885</v>
      </c>
      <c r="I173" s="76">
        <f t="shared" si="2"/>
        <v>38850000</v>
      </c>
      <c r="J173" s="85">
        <v>2116319</v>
      </c>
      <c r="K173" s="64">
        <v>42513</v>
      </c>
      <c r="L173" s="84">
        <v>55750000</v>
      </c>
      <c r="M173" s="85" t="s">
        <v>420</v>
      </c>
      <c r="N173" s="85" t="s">
        <v>414</v>
      </c>
    </row>
    <row r="174" spans="2:15" x14ac:dyDescent="0.25">
      <c r="B174" s="71">
        <v>42481</v>
      </c>
      <c r="C174" s="70" t="s">
        <v>84</v>
      </c>
      <c r="D174" s="70" t="s">
        <v>85</v>
      </c>
      <c r="E174" s="70" t="s">
        <v>12</v>
      </c>
      <c r="F174" s="70" t="s">
        <v>21</v>
      </c>
      <c r="G174" s="82">
        <v>15300</v>
      </c>
      <c r="H174" s="83">
        <v>3595</v>
      </c>
      <c r="I174" s="76">
        <f t="shared" si="2"/>
        <v>55003500</v>
      </c>
      <c r="J174" s="85">
        <v>15157494</v>
      </c>
      <c r="K174" s="64">
        <v>42510</v>
      </c>
      <c r="L174" s="84">
        <v>55003500</v>
      </c>
      <c r="M174" s="85" t="s">
        <v>414</v>
      </c>
      <c r="N174" s="85" t="s">
        <v>416</v>
      </c>
    </row>
    <row r="175" spans="2:15" x14ac:dyDescent="0.25">
      <c r="B175" s="71">
        <v>42481</v>
      </c>
      <c r="C175" s="70" t="s">
        <v>86</v>
      </c>
      <c r="D175" s="70" t="s">
        <v>87</v>
      </c>
      <c r="E175" s="70" t="s">
        <v>14</v>
      </c>
      <c r="F175" s="72" t="s">
        <v>21</v>
      </c>
      <c r="G175" s="82">
        <v>9900</v>
      </c>
      <c r="H175" s="83">
        <v>3595</v>
      </c>
      <c r="I175" s="76">
        <f t="shared" si="2"/>
        <v>35590500</v>
      </c>
      <c r="J175" s="85">
        <v>1546712</v>
      </c>
      <c r="K175" s="64">
        <v>42516</v>
      </c>
      <c r="M175" s="85" t="s">
        <v>414</v>
      </c>
      <c r="N175" s="85" t="s">
        <v>414</v>
      </c>
    </row>
    <row r="176" spans="2:15" x14ac:dyDescent="0.25">
      <c r="B176" s="71">
        <v>42481</v>
      </c>
      <c r="C176" s="70" t="s">
        <v>86</v>
      </c>
      <c r="D176" s="70" t="s">
        <v>87</v>
      </c>
      <c r="E176" s="70" t="s">
        <v>14</v>
      </c>
      <c r="F176" s="70" t="s">
        <v>45</v>
      </c>
      <c r="G176" s="82">
        <v>10000</v>
      </c>
      <c r="H176" s="83">
        <v>3380</v>
      </c>
      <c r="I176" s="76">
        <f t="shared" si="2"/>
        <v>33800000</v>
      </c>
      <c r="J176" s="85">
        <v>1546712</v>
      </c>
      <c r="K176" s="64">
        <v>42516</v>
      </c>
      <c r="M176" s="85" t="s">
        <v>414</v>
      </c>
      <c r="N176" s="85" t="s">
        <v>414</v>
      </c>
    </row>
    <row r="177" spans="2:15" x14ac:dyDescent="0.25">
      <c r="B177" s="71">
        <v>42481</v>
      </c>
      <c r="C177" s="70" t="s">
        <v>86</v>
      </c>
      <c r="D177" s="70" t="s">
        <v>87</v>
      </c>
      <c r="E177" s="70" t="s">
        <v>14</v>
      </c>
      <c r="F177" s="70" t="s">
        <v>15</v>
      </c>
      <c r="G177" s="82">
        <v>15000</v>
      </c>
      <c r="H177" s="83">
        <v>3885</v>
      </c>
      <c r="I177" s="76">
        <f t="shared" si="2"/>
        <v>58275000</v>
      </c>
      <c r="J177" s="85">
        <v>1546712</v>
      </c>
      <c r="K177" s="64">
        <v>42516</v>
      </c>
      <c r="L177" s="84">
        <v>127665500</v>
      </c>
      <c r="M177" s="85" t="s">
        <v>414</v>
      </c>
      <c r="N177" s="85" t="s">
        <v>414</v>
      </c>
    </row>
    <row r="178" spans="2:15" x14ac:dyDescent="0.25">
      <c r="B178" s="71">
        <v>42482</v>
      </c>
      <c r="C178" s="70" t="s">
        <v>88</v>
      </c>
      <c r="D178" s="70" t="s">
        <v>89</v>
      </c>
      <c r="E178" s="70" t="s">
        <v>48</v>
      </c>
      <c r="F178" s="70" t="s">
        <v>45</v>
      </c>
      <c r="G178" s="82">
        <v>5200</v>
      </c>
      <c r="H178" s="83">
        <v>3380</v>
      </c>
      <c r="I178" s="76">
        <f t="shared" si="2"/>
        <v>17576000</v>
      </c>
      <c r="J178" s="85">
        <v>15157621</v>
      </c>
      <c r="K178" s="64">
        <v>42493</v>
      </c>
      <c r="L178" s="84">
        <v>17576000</v>
      </c>
      <c r="M178" s="85" t="s">
        <v>414</v>
      </c>
      <c r="N178" s="85" t="s">
        <v>417</v>
      </c>
    </row>
    <row r="179" spans="2:15" x14ac:dyDescent="0.25">
      <c r="B179" s="71">
        <v>42482</v>
      </c>
      <c r="C179" s="70" t="s">
        <v>90</v>
      </c>
      <c r="D179" s="70" t="s">
        <v>91</v>
      </c>
      <c r="E179" s="70" t="s">
        <v>48</v>
      </c>
      <c r="F179" s="70" t="s">
        <v>15</v>
      </c>
      <c r="G179" s="82">
        <v>6200</v>
      </c>
      <c r="H179" s="83">
        <v>3885</v>
      </c>
      <c r="I179" s="76">
        <f t="shared" si="2"/>
        <v>24087000</v>
      </c>
      <c r="J179" s="85">
        <v>15157627</v>
      </c>
      <c r="K179" s="64">
        <v>42513</v>
      </c>
      <c r="M179" s="85" t="s">
        <v>414</v>
      </c>
      <c r="N179" s="85" t="s">
        <v>414</v>
      </c>
    </row>
    <row r="180" spans="2:15" x14ac:dyDescent="0.25">
      <c r="B180" s="71">
        <v>42482</v>
      </c>
      <c r="C180" s="70" t="s">
        <v>90</v>
      </c>
      <c r="D180" s="70" t="s">
        <v>91</v>
      </c>
      <c r="E180" s="70" t="s">
        <v>48</v>
      </c>
      <c r="F180" s="70" t="s">
        <v>13</v>
      </c>
      <c r="G180" s="82">
        <v>5300</v>
      </c>
      <c r="H180" s="83">
        <v>4715</v>
      </c>
      <c r="I180" s="76">
        <f t="shared" si="2"/>
        <v>24989500</v>
      </c>
      <c r="J180" s="85">
        <v>15157627</v>
      </c>
      <c r="K180" s="64">
        <v>42513</v>
      </c>
      <c r="L180" s="84">
        <v>46247105</v>
      </c>
      <c r="M180" s="85" t="s">
        <v>414</v>
      </c>
      <c r="N180" s="85" t="s">
        <v>414</v>
      </c>
      <c r="O180" s="63" t="s">
        <v>423</v>
      </c>
    </row>
    <row r="181" spans="2:15" x14ac:dyDescent="0.25">
      <c r="B181" s="69">
        <v>42482</v>
      </c>
      <c r="C181" s="72" t="s">
        <v>116</v>
      </c>
      <c r="D181" s="72" t="s">
        <v>117</v>
      </c>
      <c r="E181" s="72" t="s">
        <v>10</v>
      </c>
      <c r="F181" s="72" t="s">
        <v>21</v>
      </c>
      <c r="G181" s="82">
        <v>33700</v>
      </c>
      <c r="H181" s="83">
        <v>3410</v>
      </c>
      <c r="I181" s="86">
        <f t="shared" si="2"/>
        <v>114917000</v>
      </c>
      <c r="J181" s="63">
        <v>15229718</v>
      </c>
      <c r="K181" s="64">
        <v>42517</v>
      </c>
      <c r="L181" s="84">
        <v>320617000</v>
      </c>
      <c r="M181" s="63" t="s">
        <v>414</v>
      </c>
      <c r="N181" s="63" t="s">
        <v>415</v>
      </c>
    </row>
    <row r="182" spans="2:15" x14ac:dyDescent="0.25">
      <c r="B182" s="71">
        <v>42479</v>
      </c>
      <c r="C182" s="70" t="s">
        <v>41</v>
      </c>
      <c r="D182" s="70" t="s">
        <v>413</v>
      </c>
      <c r="E182" s="70" t="s">
        <v>43</v>
      </c>
      <c r="F182" s="70" t="s">
        <v>15</v>
      </c>
      <c r="G182" s="82">
        <v>5000</v>
      </c>
      <c r="H182" s="83">
        <v>4738</v>
      </c>
      <c r="I182" s="76">
        <f t="shared" si="2"/>
        <v>23690000</v>
      </c>
      <c r="J182" s="63">
        <v>15157635</v>
      </c>
      <c r="K182" s="64">
        <v>42494</v>
      </c>
      <c r="L182" s="84">
        <v>23690000</v>
      </c>
      <c r="M182" s="63" t="s">
        <v>414</v>
      </c>
      <c r="N182" s="63" t="s">
        <v>414</v>
      </c>
    </row>
    <row r="183" spans="2:15" x14ac:dyDescent="0.25">
      <c r="B183" s="71">
        <v>42482</v>
      </c>
      <c r="C183" s="70" t="s">
        <v>92</v>
      </c>
      <c r="D183" s="70" t="s">
        <v>93</v>
      </c>
      <c r="E183" s="70" t="s">
        <v>55</v>
      </c>
      <c r="F183" s="70" t="s">
        <v>21</v>
      </c>
      <c r="G183" s="82">
        <v>5000</v>
      </c>
      <c r="H183" s="83">
        <v>3595</v>
      </c>
      <c r="I183" s="76">
        <f t="shared" si="2"/>
        <v>17975000</v>
      </c>
      <c r="J183" s="85">
        <v>15157480</v>
      </c>
      <c r="K183" s="64">
        <v>42507</v>
      </c>
      <c r="M183" s="85" t="s">
        <v>414</v>
      </c>
      <c r="N183" s="85" t="s">
        <v>418</v>
      </c>
    </row>
    <row r="184" spans="2:15" x14ac:dyDescent="0.25">
      <c r="B184" s="71">
        <v>42482</v>
      </c>
      <c r="C184" s="70" t="s">
        <v>92</v>
      </c>
      <c r="D184" s="70" t="s">
        <v>93</v>
      </c>
      <c r="E184" s="70" t="s">
        <v>55</v>
      </c>
      <c r="F184" s="70" t="s">
        <v>15</v>
      </c>
      <c r="G184" s="82">
        <v>15000</v>
      </c>
      <c r="H184" s="83">
        <v>3885</v>
      </c>
      <c r="I184" s="76">
        <f t="shared" si="2"/>
        <v>58275000</v>
      </c>
      <c r="J184" s="85">
        <v>15157480</v>
      </c>
      <c r="K184" s="64">
        <v>42507</v>
      </c>
      <c r="L184" s="84">
        <v>76250000</v>
      </c>
      <c r="M184" s="85" t="s">
        <v>414</v>
      </c>
      <c r="N184" s="85" t="s">
        <v>418</v>
      </c>
    </row>
    <row r="185" spans="2:15" x14ac:dyDescent="0.25">
      <c r="B185" s="71">
        <v>42482</v>
      </c>
      <c r="C185" s="70" t="s">
        <v>94</v>
      </c>
      <c r="D185" s="70" t="s">
        <v>95</v>
      </c>
      <c r="E185" s="70" t="s">
        <v>48</v>
      </c>
      <c r="F185" s="70" t="s">
        <v>21</v>
      </c>
      <c r="G185" s="82">
        <v>5000</v>
      </c>
      <c r="H185" s="83">
        <v>3595</v>
      </c>
      <c r="I185" s="76">
        <f t="shared" si="2"/>
        <v>17975000</v>
      </c>
      <c r="J185" s="63">
        <v>15157628</v>
      </c>
      <c r="K185" s="64">
        <v>42514</v>
      </c>
      <c r="L185" s="84">
        <v>17975000</v>
      </c>
      <c r="M185" s="63" t="s">
        <v>414</v>
      </c>
      <c r="N185" s="63" t="s">
        <v>414</v>
      </c>
    </row>
    <row r="186" spans="2:15" x14ac:dyDescent="0.25">
      <c r="B186" s="71">
        <v>42482</v>
      </c>
      <c r="C186" s="70" t="s">
        <v>96</v>
      </c>
      <c r="D186" s="70" t="s">
        <v>97</v>
      </c>
      <c r="E186" s="70" t="s">
        <v>11</v>
      </c>
      <c r="F186" s="70" t="s">
        <v>21</v>
      </c>
      <c r="G186" s="82">
        <v>5000</v>
      </c>
      <c r="H186" s="83">
        <v>3990</v>
      </c>
      <c r="I186" s="76">
        <f t="shared" si="2"/>
        <v>19950000</v>
      </c>
      <c r="J186" s="85">
        <v>15157636</v>
      </c>
      <c r="K186" s="64">
        <v>42510</v>
      </c>
      <c r="L186" s="84">
        <v>19950000</v>
      </c>
      <c r="M186" s="85" t="s">
        <v>414</v>
      </c>
      <c r="N186" s="85" t="s">
        <v>417</v>
      </c>
    </row>
    <row r="187" spans="2:15" x14ac:dyDescent="0.25">
      <c r="B187" s="71">
        <v>42482</v>
      </c>
      <c r="C187" s="70" t="s">
        <v>98</v>
      </c>
      <c r="D187" s="70" t="s">
        <v>99</v>
      </c>
      <c r="E187" s="70" t="s">
        <v>12</v>
      </c>
      <c r="F187" s="70" t="s">
        <v>21</v>
      </c>
      <c r="G187" s="82">
        <v>9500</v>
      </c>
      <c r="H187" s="83">
        <v>3595</v>
      </c>
      <c r="I187" s="76">
        <f t="shared" si="2"/>
        <v>34152500</v>
      </c>
      <c r="J187" s="63">
        <v>15157495</v>
      </c>
      <c r="K187" s="64">
        <v>42513</v>
      </c>
      <c r="M187" s="63" t="s">
        <v>414</v>
      </c>
      <c r="N187" s="63" t="s">
        <v>416</v>
      </c>
    </row>
    <row r="188" spans="2:15" x14ac:dyDescent="0.25">
      <c r="B188" s="71">
        <v>42482</v>
      </c>
      <c r="C188" s="70" t="s">
        <v>98</v>
      </c>
      <c r="D188" s="70" t="s">
        <v>99</v>
      </c>
      <c r="E188" s="70" t="s">
        <v>12</v>
      </c>
      <c r="F188" s="70" t="s">
        <v>45</v>
      </c>
      <c r="G188" s="82">
        <v>5000</v>
      </c>
      <c r="H188" s="83">
        <v>3380</v>
      </c>
      <c r="I188" s="76">
        <f t="shared" si="2"/>
        <v>16900000</v>
      </c>
      <c r="J188" s="63">
        <v>15157495</v>
      </c>
      <c r="K188" s="64">
        <v>42513</v>
      </c>
      <c r="M188" s="63" t="s">
        <v>414</v>
      </c>
      <c r="N188" s="63" t="s">
        <v>416</v>
      </c>
    </row>
    <row r="189" spans="2:15" x14ac:dyDescent="0.25">
      <c r="B189" s="71">
        <v>42482</v>
      </c>
      <c r="C189" s="70" t="s">
        <v>98</v>
      </c>
      <c r="D189" s="70" t="s">
        <v>99</v>
      </c>
      <c r="E189" s="70" t="s">
        <v>12</v>
      </c>
      <c r="F189" s="70" t="s">
        <v>15</v>
      </c>
      <c r="G189" s="82">
        <v>12500</v>
      </c>
      <c r="H189" s="83">
        <v>3885</v>
      </c>
      <c r="I189" s="76">
        <f t="shared" si="2"/>
        <v>48562500</v>
      </c>
      <c r="J189" s="63">
        <v>15157495</v>
      </c>
      <c r="K189" s="64">
        <v>42513</v>
      </c>
      <c r="L189" s="84">
        <v>99615000</v>
      </c>
      <c r="M189" s="85" t="s">
        <v>414</v>
      </c>
      <c r="N189" s="85" t="s">
        <v>416</v>
      </c>
    </row>
    <row r="190" spans="2:15" x14ac:dyDescent="0.25">
      <c r="B190" s="71">
        <v>42482</v>
      </c>
      <c r="C190" s="70" t="s">
        <v>100</v>
      </c>
      <c r="D190" s="70" t="s">
        <v>101</v>
      </c>
      <c r="E190" s="70" t="s">
        <v>48</v>
      </c>
      <c r="F190" s="70" t="s">
        <v>21</v>
      </c>
      <c r="G190" s="82">
        <v>4300</v>
      </c>
      <c r="H190" s="83">
        <v>4050</v>
      </c>
      <c r="I190" s="76">
        <f t="shared" si="2"/>
        <v>17415000</v>
      </c>
      <c r="J190" s="63">
        <v>15157643</v>
      </c>
      <c r="K190" s="64">
        <v>42514</v>
      </c>
      <c r="L190" s="84">
        <v>17415000</v>
      </c>
      <c r="M190" s="63" t="s">
        <v>414</v>
      </c>
      <c r="N190" s="63" t="s">
        <v>414</v>
      </c>
    </row>
    <row r="191" spans="2:15" x14ac:dyDescent="0.25">
      <c r="B191" s="69">
        <v>42485</v>
      </c>
      <c r="C191" s="66" t="s">
        <v>146</v>
      </c>
      <c r="D191" s="66" t="s">
        <v>147</v>
      </c>
      <c r="E191" s="66" t="s">
        <v>10</v>
      </c>
      <c r="F191" s="66" t="s">
        <v>45</v>
      </c>
      <c r="G191" s="82">
        <v>30000</v>
      </c>
      <c r="H191" s="83">
        <v>3380</v>
      </c>
      <c r="I191" s="76">
        <f t="shared" si="2"/>
        <v>101400000</v>
      </c>
      <c r="J191" s="85">
        <v>15229717</v>
      </c>
      <c r="K191" s="64">
        <v>42522</v>
      </c>
      <c r="M191" s="85" t="s">
        <v>414</v>
      </c>
      <c r="N191" s="85" t="s">
        <v>415</v>
      </c>
    </row>
    <row r="192" spans="2:15" x14ac:dyDescent="0.25">
      <c r="B192" s="69">
        <v>42485</v>
      </c>
      <c r="C192" s="66" t="s">
        <v>146</v>
      </c>
      <c r="D192" s="66" t="s">
        <v>147</v>
      </c>
      <c r="E192" s="66" t="s">
        <v>10</v>
      </c>
      <c r="F192" s="66" t="s">
        <v>15</v>
      </c>
      <c r="G192" s="82">
        <v>5000</v>
      </c>
      <c r="H192" s="83">
        <v>3885</v>
      </c>
      <c r="I192" s="76">
        <f t="shared" si="2"/>
        <v>19425000</v>
      </c>
      <c r="J192" s="85">
        <v>15229717</v>
      </c>
      <c r="K192" s="64">
        <v>42522</v>
      </c>
      <c r="M192" s="85" t="s">
        <v>414</v>
      </c>
      <c r="N192" s="85" t="s">
        <v>415</v>
      </c>
    </row>
    <row r="193" spans="2:15" x14ac:dyDescent="0.25">
      <c r="B193" s="69">
        <v>42485</v>
      </c>
      <c r="C193" s="66" t="s">
        <v>133</v>
      </c>
      <c r="D193" s="66" t="s">
        <v>134</v>
      </c>
      <c r="E193" s="66" t="s">
        <v>10</v>
      </c>
      <c r="F193" s="66" t="s">
        <v>21</v>
      </c>
      <c r="G193" s="82">
        <v>21700</v>
      </c>
      <c r="H193" s="83">
        <v>3410</v>
      </c>
      <c r="I193" s="76">
        <f t="shared" si="2"/>
        <v>73997000</v>
      </c>
      <c r="J193" s="85">
        <v>15229717</v>
      </c>
      <c r="K193" s="64">
        <v>42522</v>
      </c>
      <c r="M193" s="85" t="s">
        <v>414</v>
      </c>
      <c r="N193" s="85" t="s">
        <v>415</v>
      </c>
    </row>
    <row r="194" spans="2:15" x14ac:dyDescent="0.25">
      <c r="B194" s="69">
        <v>42485</v>
      </c>
      <c r="C194" s="66" t="s">
        <v>148</v>
      </c>
      <c r="D194" s="66" t="s">
        <v>149</v>
      </c>
      <c r="E194" s="66" t="s">
        <v>10</v>
      </c>
      <c r="F194" s="66" t="s">
        <v>45</v>
      </c>
      <c r="G194" s="82">
        <v>12000</v>
      </c>
      <c r="H194" s="83">
        <v>3380</v>
      </c>
      <c r="I194" s="76">
        <f t="shared" si="2"/>
        <v>40560000</v>
      </c>
      <c r="J194" s="85">
        <v>15229717</v>
      </c>
      <c r="K194" s="64">
        <v>42522</v>
      </c>
      <c r="L194" s="84">
        <v>235382000</v>
      </c>
      <c r="M194" s="85" t="s">
        <v>414</v>
      </c>
      <c r="N194" s="85" t="s">
        <v>415</v>
      </c>
    </row>
    <row r="195" spans="2:15" x14ac:dyDescent="0.25">
      <c r="B195" s="69">
        <v>42485</v>
      </c>
      <c r="C195" s="66" t="s">
        <v>150</v>
      </c>
      <c r="D195" s="66" t="s">
        <v>151</v>
      </c>
      <c r="E195" s="66" t="s">
        <v>48</v>
      </c>
      <c r="F195" s="66" t="s">
        <v>15</v>
      </c>
      <c r="G195" s="82">
        <v>6200</v>
      </c>
      <c r="H195" s="83">
        <v>3885</v>
      </c>
      <c r="I195" s="76">
        <f t="shared" si="2"/>
        <v>24087000</v>
      </c>
      <c r="J195" s="85">
        <v>15157644</v>
      </c>
      <c r="K195" s="64">
        <v>42515</v>
      </c>
      <c r="L195" s="84">
        <v>24087000</v>
      </c>
      <c r="M195" s="85" t="s">
        <v>414</v>
      </c>
      <c r="N195" s="85" t="s">
        <v>414</v>
      </c>
    </row>
    <row r="196" spans="2:15" x14ac:dyDescent="0.25">
      <c r="B196" s="69">
        <v>42485</v>
      </c>
      <c r="C196" s="66" t="s">
        <v>152</v>
      </c>
      <c r="D196" s="66" t="s">
        <v>153</v>
      </c>
      <c r="E196" s="66" t="s">
        <v>48</v>
      </c>
      <c r="F196" s="66" t="s">
        <v>21</v>
      </c>
      <c r="G196" s="82">
        <v>5200</v>
      </c>
      <c r="H196" s="83">
        <v>3595</v>
      </c>
      <c r="I196" s="76">
        <f t="shared" si="2"/>
        <v>18694000</v>
      </c>
      <c r="J196" s="85">
        <v>15157645</v>
      </c>
      <c r="K196" s="64">
        <v>42517</v>
      </c>
      <c r="M196" s="85" t="s">
        <v>414</v>
      </c>
      <c r="N196" s="85" t="s">
        <v>414</v>
      </c>
    </row>
    <row r="197" spans="2:15" x14ac:dyDescent="0.25">
      <c r="B197" s="69">
        <v>42485</v>
      </c>
      <c r="C197" s="66" t="s">
        <v>152</v>
      </c>
      <c r="D197" s="66" t="s">
        <v>153</v>
      </c>
      <c r="E197" s="66" t="s">
        <v>48</v>
      </c>
      <c r="F197" s="66" t="s">
        <v>15</v>
      </c>
      <c r="G197" s="82">
        <v>5300</v>
      </c>
      <c r="H197" s="83">
        <v>3885</v>
      </c>
      <c r="I197" s="76">
        <f t="shared" si="2"/>
        <v>20590500</v>
      </c>
      <c r="J197" s="85">
        <v>15157645</v>
      </c>
      <c r="K197" s="64">
        <v>42517</v>
      </c>
      <c r="L197" s="84">
        <v>39284500</v>
      </c>
      <c r="M197" s="85" t="s">
        <v>414</v>
      </c>
      <c r="N197" s="85" t="s">
        <v>414</v>
      </c>
    </row>
    <row r="198" spans="2:15" x14ac:dyDescent="0.25">
      <c r="B198" s="69">
        <v>42485</v>
      </c>
      <c r="C198" s="66" t="s">
        <v>124</v>
      </c>
      <c r="D198" s="66" t="s">
        <v>125</v>
      </c>
      <c r="E198" s="66" t="s">
        <v>48</v>
      </c>
      <c r="F198" s="66" t="s">
        <v>123</v>
      </c>
      <c r="G198" s="82">
        <v>15000</v>
      </c>
      <c r="H198" s="83">
        <v>3595</v>
      </c>
      <c r="I198" s="76">
        <f t="shared" si="2"/>
        <v>53925000</v>
      </c>
      <c r="J198" s="85"/>
      <c r="O198" s="63" t="s">
        <v>425</v>
      </c>
    </row>
    <row r="199" spans="2:15" x14ac:dyDescent="0.25">
      <c r="B199" s="69">
        <v>42485</v>
      </c>
      <c r="C199" s="66" t="s">
        <v>121</v>
      </c>
      <c r="D199" s="66" t="s">
        <v>122</v>
      </c>
      <c r="E199" s="66" t="s">
        <v>12</v>
      </c>
      <c r="F199" s="66" t="s">
        <v>123</v>
      </c>
      <c r="G199" s="82">
        <v>15000</v>
      </c>
      <c r="H199" s="83">
        <v>3595</v>
      </c>
      <c r="I199" s="76">
        <f t="shared" si="2"/>
        <v>53925000</v>
      </c>
      <c r="O199" s="63" t="s">
        <v>424</v>
      </c>
    </row>
    <row r="200" spans="2:15" x14ac:dyDescent="0.25">
      <c r="B200" s="69">
        <v>42485</v>
      </c>
      <c r="C200" s="66" t="s">
        <v>154</v>
      </c>
      <c r="D200" s="66" t="s">
        <v>155</v>
      </c>
      <c r="E200" s="66" t="s">
        <v>55</v>
      </c>
      <c r="F200" s="66" t="s">
        <v>21</v>
      </c>
      <c r="G200" s="82">
        <v>5000</v>
      </c>
      <c r="H200" s="83">
        <v>3595</v>
      </c>
      <c r="I200" s="76">
        <f t="shared" ref="I200:I235" si="3">G200*H200</f>
        <v>17975000</v>
      </c>
      <c r="J200" s="85">
        <v>15158428</v>
      </c>
      <c r="K200" s="64">
        <v>42513</v>
      </c>
      <c r="M200" s="85" t="s">
        <v>414</v>
      </c>
      <c r="N200" s="85" t="s">
        <v>416</v>
      </c>
    </row>
    <row r="201" spans="2:15" x14ac:dyDescent="0.25">
      <c r="B201" s="69">
        <v>42485</v>
      </c>
      <c r="C201" s="66" t="s">
        <v>154</v>
      </c>
      <c r="D201" s="66" t="s">
        <v>155</v>
      </c>
      <c r="E201" s="66" t="s">
        <v>55</v>
      </c>
      <c r="F201" s="66" t="s">
        <v>15</v>
      </c>
      <c r="G201" s="82">
        <v>20000</v>
      </c>
      <c r="H201" s="83">
        <v>3885</v>
      </c>
      <c r="I201" s="76">
        <f t="shared" si="3"/>
        <v>77700000</v>
      </c>
      <c r="J201" s="85">
        <v>15158428</v>
      </c>
      <c r="K201" s="64">
        <v>42513</v>
      </c>
      <c r="M201" s="85" t="s">
        <v>414</v>
      </c>
      <c r="N201" s="85" t="s">
        <v>416</v>
      </c>
    </row>
    <row r="202" spans="2:15" x14ac:dyDescent="0.25">
      <c r="B202" s="69">
        <v>42485</v>
      </c>
      <c r="C202" s="66" t="s">
        <v>154</v>
      </c>
      <c r="D202" s="66" t="s">
        <v>155</v>
      </c>
      <c r="E202" s="66" t="s">
        <v>55</v>
      </c>
      <c r="F202" s="66" t="s">
        <v>13</v>
      </c>
      <c r="G202" s="82">
        <v>5000</v>
      </c>
      <c r="H202" s="83">
        <v>4715</v>
      </c>
      <c r="I202" s="76">
        <f t="shared" si="3"/>
        <v>23575000</v>
      </c>
      <c r="J202" s="85">
        <v>15158428</v>
      </c>
      <c r="K202" s="64">
        <v>42513</v>
      </c>
      <c r="L202" s="84">
        <v>119250000</v>
      </c>
      <c r="M202" s="85" t="s">
        <v>414</v>
      </c>
      <c r="N202" s="85" t="s">
        <v>416</v>
      </c>
    </row>
    <row r="203" spans="2:15" x14ac:dyDescent="0.25">
      <c r="B203" s="69">
        <v>42486</v>
      </c>
      <c r="C203" s="66" t="s">
        <v>135</v>
      </c>
      <c r="D203" s="66" t="s">
        <v>136</v>
      </c>
      <c r="E203" s="66" t="s">
        <v>14</v>
      </c>
      <c r="F203" s="66" t="s">
        <v>21</v>
      </c>
      <c r="G203" s="82">
        <v>19600</v>
      </c>
      <c r="H203" s="83">
        <v>3410</v>
      </c>
      <c r="I203" s="76">
        <f t="shared" si="3"/>
        <v>66836000</v>
      </c>
      <c r="J203" s="85">
        <v>15229674</v>
      </c>
      <c r="K203" s="64">
        <v>42516</v>
      </c>
      <c r="L203" s="84">
        <v>66836000</v>
      </c>
      <c r="M203" s="85" t="s">
        <v>414</v>
      </c>
      <c r="N203" s="85" t="s">
        <v>414</v>
      </c>
    </row>
    <row r="204" spans="2:15" x14ac:dyDescent="0.25">
      <c r="B204" s="69">
        <v>42488</v>
      </c>
      <c r="C204" s="66" t="s">
        <v>156</v>
      </c>
      <c r="D204" s="66" t="s">
        <v>157</v>
      </c>
      <c r="E204" s="66" t="s">
        <v>14</v>
      </c>
      <c r="F204" s="66" t="s">
        <v>15</v>
      </c>
      <c r="G204" s="82">
        <v>15300</v>
      </c>
      <c r="H204" s="83">
        <v>3885</v>
      </c>
      <c r="I204" s="76">
        <f t="shared" si="3"/>
        <v>59440500</v>
      </c>
      <c r="J204" s="85">
        <v>2116357</v>
      </c>
      <c r="K204" s="64">
        <v>42516</v>
      </c>
      <c r="L204" s="84">
        <v>59440500</v>
      </c>
      <c r="M204" s="85" t="s">
        <v>420</v>
      </c>
      <c r="N204" s="85" t="s">
        <v>414</v>
      </c>
    </row>
    <row r="205" spans="2:15" x14ac:dyDescent="0.25">
      <c r="B205" s="69">
        <v>42487</v>
      </c>
      <c r="C205" s="66" t="s">
        <v>158</v>
      </c>
      <c r="D205" s="66" t="s">
        <v>159</v>
      </c>
      <c r="E205" s="66" t="s">
        <v>10</v>
      </c>
      <c r="F205" s="66" t="s">
        <v>45</v>
      </c>
      <c r="G205" s="82">
        <v>30000</v>
      </c>
      <c r="H205" s="83">
        <v>3380</v>
      </c>
      <c r="I205" s="86">
        <f t="shared" si="3"/>
        <v>101400000</v>
      </c>
      <c r="J205" s="85">
        <v>15229704</v>
      </c>
      <c r="K205" s="64">
        <v>42527</v>
      </c>
      <c r="M205" s="85" t="s">
        <v>414</v>
      </c>
      <c r="N205" s="85" t="s">
        <v>415</v>
      </c>
    </row>
    <row r="206" spans="2:15" x14ac:dyDescent="0.25">
      <c r="B206" s="69">
        <v>42487</v>
      </c>
      <c r="C206" s="66" t="s">
        <v>158</v>
      </c>
      <c r="D206" s="66" t="s">
        <v>159</v>
      </c>
      <c r="E206" s="66" t="s">
        <v>10</v>
      </c>
      <c r="F206" s="66" t="s">
        <v>15</v>
      </c>
      <c r="G206" s="82">
        <v>5000</v>
      </c>
      <c r="H206" s="83">
        <v>3885</v>
      </c>
      <c r="I206" s="86">
        <f t="shared" si="3"/>
        <v>19425000</v>
      </c>
      <c r="J206" s="85">
        <v>15229704</v>
      </c>
      <c r="K206" s="64">
        <v>42527</v>
      </c>
      <c r="M206" s="85" t="s">
        <v>414</v>
      </c>
      <c r="N206" s="85" t="s">
        <v>415</v>
      </c>
    </row>
    <row r="207" spans="2:15" x14ac:dyDescent="0.25">
      <c r="B207" s="69">
        <v>42487</v>
      </c>
      <c r="C207" s="66" t="s">
        <v>160</v>
      </c>
      <c r="D207" s="66" t="s">
        <v>161</v>
      </c>
      <c r="E207" s="66" t="s">
        <v>55</v>
      </c>
      <c r="F207" s="66" t="s">
        <v>15</v>
      </c>
      <c r="G207" s="82">
        <v>15000</v>
      </c>
      <c r="H207" s="83">
        <v>3885</v>
      </c>
      <c r="I207" s="86">
        <f t="shared" si="3"/>
        <v>58275000</v>
      </c>
      <c r="J207" s="85">
        <v>15158427</v>
      </c>
      <c r="K207" s="64">
        <v>42513</v>
      </c>
      <c r="L207" s="84">
        <v>58275000</v>
      </c>
      <c r="M207" s="85" t="s">
        <v>414</v>
      </c>
      <c r="N207" s="85" t="s">
        <v>418</v>
      </c>
    </row>
    <row r="208" spans="2:15" x14ac:dyDescent="0.25">
      <c r="B208" s="69">
        <v>42487</v>
      </c>
      <c r="C208" s="66" t="s">
        <v>162</v>
      </c>
      <c r="D208" s="66" t="s">
        <v>163</v>
      </c>
      <c r="E208" s="66" t="s">
        <v>11</v>
      </c>
      <c r="F208" s="66" t="s">
        <v>21</v>
      </c>
      <c r="G208" s="82">
        <v>10000</v>
      </c>
      <c r="H208" s="83">
        <v>3990</v>
      </c>
      <c r="I208" s="86">
        <f t="shared" si="3"/>
        <v>39900000</v>
      </c>
      <c r="J208" s="63">
        <v>15157483</v>
      </c>
      <c r="K208" s="64">
        <v>42515</v>
      </c>
      <c r="L208" s="84">
        <v>39900000</v>
      </c>
      <c r="M208" s="63" t="s">
        <v>414</v>
      </c>
      <c r="N208" s="63" t="s">
        <v>417</v>
      </c>
    </row>
    <row r="209" spans="2:15" x14ac:dyDescent="0.25">
      <c r="B209" s="69">
        <v>42487</v>
      </c>
      <c r="C209" s="66" t="s">
        <v>127</v>
      </c>
      <c r="D209" s="66" t="s">
        <v>128</v>
      </c>
      <c r="E209" s="66" t="s">
        <v>14</v>
      </c>
      <c r="F209" s="66" t="s">
        <v>45</v>
      </c>
      <c r="G209" s="82">
        <v>15800</v>
      </c>
      <c r="H209" s="83">
        <v>3380</v>
      </c>
      <c r="I209" s="86">
        <f t="shared" si="3"/>
        <v>53404000</v>
      </c>
      <c r="J209" s="63">
        <v>15229743</v>
      </c>
      <c r="K209" s="64">
        <v>42531</v>
      </c>
      <c r="M209" s="85" t="s">
        <v>414</v>
      </c>
      <c r="N209" s="85" t="s">
        <v>414</v>
      </c>
    </row>
    <row r="210" spans="2:15" x14ac:dyDescent="0.25">
      <c r="B210" s="69">
        <v>42488</v>
      </c>
      <c r="C210" s="73" t="s">
        <v>192</v>
      </c>
      <c r="D210" s="73" t="s">
        <v>193</v>
      </c>
      <c r="E210" s="73" t="s">
        <v>10</v>
      </c>
      <c r="F210" s="73" t="s">
        <v>123</v>
      </c>
      <c r="G210" s="82">
        <v>33700</v>
      </c>
      <c r="H210" s="83">
        <v>3595</v>
      </c>
      <c r="I210" s="86">
        <f t="shared" si="3"/>
        <v>121151500</v>
      </c>
      <c r="J210" s="85">
        <v>15229704</v>
      </c>
      <c r="K210" s="64">
        <v>42527</v>
      </c>
      <c r="M210" s="85" t="s">
        <v>414</v>
      </c>
      <c r="N210" s="85" t="s">
        <v>415</v>
      </c>
    </row>
    <row r="211" spans="2:15" x14ac:dyDescent="0.25">
      <c r="B211" s="69">
        <v>42488</v>
      </c>
      <c r="C211" s="66" t="s">
        <v>137</v>
      </c>
      <c r="D211" s="66" t="s">
        <v>138</v>
      </c>
      <c r="E211" s="66" t="s">
        <v>10</v>
      </c>
      <c r="F211" s="66" t="s">
        <v>21</v>
      </c>
      <c r="G211" s="82">
        <v>33700</v>
      </c>
      <c r="H211" s="83">
        <v>3410</v>
      </c>
      <c r="I211" s="86">
        <f t="shared" si="3"/>
        <v>114917000</v>
      </c>
      <c r="J211" s="85">
        <v>15229704</v>
      </c>
      <c r="K211" s="64">
        <v>42527</v>
      </c>
      <c r="M211" s="85" t="s">
        <v>414</v>
      </c>
      <c r="N211" s="85" t="s">
        <v>415</v>
      </c>
    </row>
    <row r="212" spans="2:15" x14ac:dyDescent="0.25">
      <c r="B212" s="69">
        <v>42488</v>
      </c>
      <c r="C212" s="66" t="s">
        <v>164</v>
      </c>
      <c r="D212" s="66" t="s">
        <v>165</v>
      </c>
      <c r="E212" s="66" t="s">
        <v>12</v>
      </c>
      <c r="F212" s="66" t="s">
        <v>21</v>
      </c>
      <c r="G212" s="82">
        <v>22200</v>
      </c>
      <c r="H212" s="83">
        <v>3595</v>
      </c>
      <c r="I212" s="86">
        <f t="shared" si="3"/>
        <v>79809000</v>
      </c>
      <c r="J212" s="85">
        <v>15509826</v>
      </c>
      <c r="K212" s="64">
        <v>42520</v>
      </c>
      <c r="M212" s="85" t="s">
        <v>414</v>
      </c>
      <c r="N212" s="85" t="s">
        <v>416</v>
      </c>
    </row>
    <row r="213" spans="2:15" x14ac:dyDescent="0.25">
      <c r="B213" s="69">
        <v>42488</v>
      </c>
      <c r="C213" s="66" t="s">
        <v>164</v>
      </c>
      <c r="D213" s="66" t="s">
        <v>165</v>
      </c>
      <c r="E213" s="66" t="s">
        <v>12</v>
      </c>
      <c r="F213" s="66" t="s">
        <v>45</v>
      </c>
      <c r="G213" s="82">
        <v>5000</v>
      </c>
      <c r="H213" s="83">
        <v>3380</v>
      </c>
      <c r="I213" s="86">
        <f t="shared" si="3"/>
        <v>16900000</v>
      </c>
      <c r="J213" s="85">
        <v>15509826</v>
      </c>
      <c r="K213" s="64">
        <v>42520</v>
      </c>
      <c r="M213" s="85" t="s">
        <v>414</v>
      </c>
      <c r="N213" s="85" t="s">
        <v>416</v>
      </c>
    </row>
    <row r="214" spans="2:15" x14ac:dyDescent="0.25">
      <c r="B214" s="69">
        <v>42488</v>
      </c>
      <c r="C214" s="66" t="s">
        <v>164</v>
      </c>
      <c r="D214" s="66" t="s">
        <v>165</v>
      </c>
      <c r="E214" s="66" t="s">
        <v>12</v>
      </c>
      <c r="F214" s="66" t="s">
        <v>15</v>
      </c>
      <c r="G214" s="82">
        <v>4500</v>
      </c>
      <c r="H214" s="83">
        <v>3885</v>
      </c>
      <c r="I214" s="86">
        <f t="shared" si="3"/>
        <v>17482500</v>
      </c>
      <c r="J214" s="85">
        <v>15509826</v>
      </c>
      <c r="K214" s="64">
        <v>42520</v>
      </c>
      <c r="L214" s="84">
        <v>114191500</v>
      </c>
      <c r="M214" s="85" t="s">
        <v>414</v>
      </c>
      <c r="N214" s="85" t="s">
        <v>416</v>
      </c>
    </row>
    <row r="215" spans="2:15" x14ac:dyDescent="0.25">
      <c r="B215" s="89">
        <v>42488</v>
      </c>
      <c r="C215" s="73" t="s">
        <v>166</v>
      </c>
      <c r="D215" s="73" t="s">
        <v>167</v>
      </c>
      <c r="E215" s="73" t="s">
        <v>12</v>
      </c>
      <c r="F215" s="73" t="s">
        <v>21</v>
      </c>
      <c r="G215" s="87">
        <v>10000</v>
      </c>
      <c r="H215" s="88">
        <v>3595</v>
      </c>
      <c r="I215" s="86">
        <f t="shared" si="3"/>
        <v>35950000</v>
      </c>
      <c r="O215" s="63" t="s">
        <v>427</v>
      </c>
    </row>
    <row r="216" spans="2:15" x14ac:dyDescent="0.25">
      <c r="B216" s="89">
        <v>42488</v>
      </c>
      <c r="C216" s="73" t="s">
        <v>166</v>
      </c>
      <c r="D216" s="73" t="s">
        <v>167</v>
      </c>
      <c r="E216" s="73" t="s">
        <v>12</v>
      </c>
      <c r="F216" s="73" t="s">
        <v>15</v>
      </c>
      <c r="G216" s="87">
        <v>5300</v>
      </c>
      <c r="H216" s="88">
        <v>3885</v>
      </c>
      <c r="I216" s="86">
        <f t="shared" si="3"/>
        <v>20590500</v>
      </c>
      <c r="O216" s="63" t="s">
        <v>427</v>
      </c>
    </row>
    <row r="217" spans="2:15" x14ac:dyDescent="0.25">
      <c r="B217" s="69">
        <v>42488</v>
      </c>
      <c r="C217" s="66" t="s">
        <v>168</v>
      </c>
      <c r="D217" s="66" t="s">
        <v>169</v>
      </c>
      <c r="E217" s="66" t="s">
        <v>12</v>
      </c>
      <c r="F217" s="66" t="s">
        <v>21</v>
      </c>
      <c r="G217" s="82">
        <v>9000</v>
      </c>
      <c r="H217" s="83">
        <v>3595</v>
      </c>
      <c r="I217" s="86">
        <f t="shared" si="3"/>
        <v>32355000</v>
      </c>
      <c r="J217" s="63">
        <v>15509825</v>
      </c>
      <c r="K217" s="64">
        <v>42520</v>
      </c>
      <c r="L217" s="84">
        <v>32355000</v>
      </c>
      <c r="M217" s="63" t="s">
        <v>414</v>
      </c>
      <c r="N217" s="63" t="s">
        <v>416</v>
      </c>
    </row>
    <row r="218" spans="2:15" x14ac:dyDescent="0.25">
      <c r="B218" s="69">
        <v>42489</v>
      </c>
      <c r="C218" s="66" t="s">
        <v>139</v>
      </c>
      <c r="D218" s="66" t="s">
        <v>140</v>
      </c>
      <c r="E218" s="66" t="s">
        <v>10</v>
      </c>
      <c r="F218" s="66" t="s">
        <v>21</v>
      </c>
      <c r="G218" s="82">
        <v>21700</v>
      </c>
      <c r="H218" s="83">
        <v>3410</v>
      </c>
      <c r="I218" s="86">
        <f t="shared" si="3"/>
        <v>73997000</v>
      </c>
      <c r="J218" s="85">
        <v>15229704</v>
      </c>
      <c r="K218" s="64">
        <v>42527</v>
      </c>
      <c r="L218" s="84">
        <v>430890500</v>
      </c>
      <c r="M218" s="85" t="s">
        <v>414</v>
      </c>
      <c r="N218" s="85" t="s">
        <v>415</v>
      </c>
    </row>
    <row r="219" spans="2:15" x14ac:dyDescent="0.25">
      <c r="B219" s="69">
        <v>42488</v>
      </c>
      <c r="C219" s="66" t="s">
        <v>170</v>
      </c>
      <c r="D219" s="66" t="s">
        <v>171</v>
      </c>
      <c r="E219" s="66" t="s">
        <v>10</v>
      </c>
      <c r="F219" s="66" t="s">
        <v>45</v>
      </c>
      <c r="G219" s="82">
        <v>12000</v>
      </c>
      <c r="H219" s="83">
        <v>3380</v>
      </c>
      <c r="I219" s="86">
        <f t="shared" si="3"/>
        <v>40560000</v>
      </c>
      <c r="J219" s="85">
        <v>15229703</v>
      </c>
      <c r="K219" s="64">
        <v>42529</v>
      </c>
      <c r="L219" s="86">
        <v>40560000</v>
      </c>
      <c r="M219" s="85" t="s">
        <v>414</v>
      </c>
      <c r="N219" s="85" t="s">
        <v>415</v>
      </c>
    </row>
    <row r="220" spans="2:15" x14ac:dyDescent="0.25">
      <c r="B220" s="69">
        <v>42489</v>
      </c>
      <c r="C220" s="66" t="s">
        <v>141</v>
      </c>
      <c r="D220" s="66" t="s">
        <v>142</v>
      </c>
      <c r="E220" s="66" t="s">
        <v>10</v>
      </c>
      <c r="F220" s="66" t="s">
        <v>21</v>
      </c>
      <c r="G220" s="82">
        <v>20000</v>
      </c>
      <c r="H220" s="83">
        <v>3410</v>
      </c>
      <c r="I220" s="86">
        <f t="shared" si="3"/>
        <v>68200000</v>
      </c>
      <c r="J220" s="85">
        <v>15229703</v>
      </c>
      <c r="K220" s="64">
        <v>42529</v>
      </c>
      <c r="L220" s="86">
        <v>68200000</v>
      </c>
      <c r="M220" s="85" t="s">
        <v>414</v>
      </c>
      <c r="N220" s="85" t="s">
        <v>415</v>
      </c>
    </row>
    <row r="221" spans="2:15" x14ac:dyDescent="0.25">
      <c r="B221" s="69">
        <v>42488</v>
      </c>
      <c r="C221" s="66" t="s">
        <v>172</v>
      </c>
      <c r="D221" s="66" t="s">
        <v>173</v>
      </c>
      <c r="E221" s="66" t="s">
        <v>10</v>
      </c>
      <c r="F221" s="66" t="s">
        <v>45</v>
      </c>
      <c r="G221" s="82">
        <v>15000</v>
      </c>
      <c r="H221" s="83">
        <v>3380</v>
      </c>
      <c r="I221" s="86">
        <f t="shared" si="3"/>
        <v>50700000</v>
      </c>
      <c r="J221" s="85">
        <v>15229703</v>
      </c>
      <c r="K221" s="64">
        <v>42529</v>
      </c>
      <c r="L221" s="86">
        <v>50700000</v>
      </c>
      <c r="M221" s="85" t="s">
        <v>414</v>
      </c>
      <c r="N221" s="85" t="s">
        <v>415</v>
      </c>
    </row>
    <row r="222" spans="2:15" x14ac:dyDescent="0.25">
      <c r="B222" s="69">
        <v>42488</v>
      </c>
      <c r="C222" s="66" t="s">
        <v>175</v>
      </c>
      <c r="D222" s="66" t="s">
        <v>174</v>
      </c>
      <c r="E222" s="66" t="s">
        <v>48</v>
      </c>
      <c r="F222" s="66" t="s">
        <v>21</v>
      </c>
      <c r="G222" s="82">
        <v>6200</v>
      </c>
      <c r="H222" s="83">
        <v>3595</v>
      </c>
      <c r="I222" s="76">
        <f t="shared" si="3"/>
        <v>22289000</v>
      </c>
      <c r="J222" s="85">
        <v>15157647</v>
      </c>
      <c r="K222" s="64">
        <v>42522</v>
      </c>
      <c r="M222" s="85" t="s">
        <v>414</v>
      </c>
      <c r="N222" s="85" t="s">
        <v>414</v>
      </c>
    </row>
    <row r="223" spans="2:15" x14ac:dyDescent="0.25">
      <c r="B223" s="69">
        <v>42488</v>
      </c>
      <c r="C223" s="66" t="s">
        <v>175</v>
      </c>
      <c r="D223" s="66" t="s">
        <v>174</v>
      </c>
      <c r="E223" s="66" t="s">
        <v>48</v>
      </c>
      <c r="F223" s="66" t="s">
        <v>15</v>
      </c>
      <c r="G223" s="82">
        <v>5300</v>
      </c>
      <c r="H223" s="83">
        <v>3885</v>
      </c>
      <c r="I223" s="76">
        <f t="shared" si="3"/>
        <v>20590500</v>
      </c>
      <c r="J223" s="85">
        <v>15157647</v>
      </c>
      <c r="K223" s="64">
        <v>42522</v>
      </c>
      <c r="L223" s="84">
        <v>42879500</v>
      </c>
      <c r="M223" s="85" t="s">
        <v>414</v>
      </c>
      <c r="N223" s="85" t="s">
        <v>414</v>
      </c>
    </row>
    <row r="224" spans="2:15" x14ac:dyDescent="0.25">
      <c r="B224" s="69">
        <v>42489</v>
      </c>
      <c r="C224" s="66" t="s">
        <v>176</v>
      </c>
      <c r="D224" s="66" t="s">
        <v>177</v>
      </c>
      <c r="E224" s="66" t="s">
        <v>48</v>
      </c>
      <c r="F224" s="66" t="s">
        <v>15</v>
      </c>
      <c r="G224" s="82">
        <v>5200</v>
      </c>
      <c r="H224" s="83">
        <v>3885</v>
      </c>
      <c r="I224" s="76">
        <f t="shared" si="3"/>
        <v>20202000</v>
      </c>
      <c r="J224" s="85">
        <v>15157646</v>
      </c>
      <c r="K224" s="64">
        <v>42520</v>
      </c>
      <c r="L224" s="84">
        <v>20202000</v>
      </c>
      <c r="M224" s="85" t="s">
        <v>414</v>
      </c>
      <c r="N224" s="85" t="s">
        <v>414</v>
      </c>
    </row>
    <row r="225" spans="2:15" x14ac:dyDescent="0.25">
      <c r="B225" s="69">
        <v>42489</v>
      </c>
      <c r="C225" s="66" t="s">
        <v>178</v>
      </c>
      <c r="D225" s="66" t="s">
        <v>179</v>
      </c>
      <c r="E225" s="66" t="s">
        <v>12</v>
      </c>
      <c r="F225" s="66" t="s">
        <v>21</v>
      </c>
      <c r="G225" s="82">
        <v>4000</v>
      </c>
      <c r="H225" s="83">
        <v>3595</v>
      </c>
      <c r="I225" s="76">
        <f t="shared" si="3"/>
        <v>14380000</v>
      </c>
      <c r="J225" s="85">
        <v>15158439</v>
      </c>
      <c r="K225" s="64">
        <v>42520</v>
      </c>
      <c r="M225" s="85" t="s">
        <v>414</v>
      </c>
      <c r="N225" s="85" t="s">
        <v>416</v>
      </c>
    </row>
    <row r="226" spans="2:15" x14ac:dyDescent="0.25">
      <c r="B226" s="69">
        <v>42489</v>
      </c>
      <c r="C226" s="66" t="s">
        <v>178</v>
      </c>
      <c r="D226" s="66" t="s">
        <v>179</v>
      </c>
      <c r="E226" s="66" t="s">
        <v>12</v>
      </c>
      <c r="F226" s="66" t="s">
        <v>45</v>
      </c>
      <c r="G226" s="82">
        <v>5000</v>
      </c>
      <c r="H226" s="83">
        <v>3380</v>
      </c>
      <c r="I226" s="76">
        <f t="shared" si="3"/>
        <v>16900000</v>
      </c>
      <c r="J226" s="85">
        <v>15158439</v>
      </c>
      <c r="K226" s="64">
        <v>42520</v>
      </c>
      <c r="L226" s="84">
        <v>31280000</v>
      </c>
      <c r="M226" s="85" t="s">
        <v>414</v>
      </c>
      <c r="N226" s="85" t="s">
        <v>416</v>
      </c>
    </row>
    <row r="227" spans="2:15" x14ac:dyDescent="0.25">
      <c r="B227" s="69">
        <v>42489</v>
      </c>
      <c r="C227" s="73" t="s">
        <v>196</v>
      </c>
      <c r="D227" s="73" t="s">
        <v>197</v>
      </c>
      <c r="E227" s="73" t="s">
        <v>14</v>
      </c>
      <c r="F227" s="73" t="s">
        <v>45</v>
      </c>
      <c r="G227" s="82">
        <v>15800</v>
      </c>
      <c r="H227" s="83">
        <v>3380</v>
      </c>
      <c r="I227" s="76">
        <f t="shared" si="3"/>
        <v>53404000</v>
      </c>
      <c r="J227" s="63">
        <v>15229744</v>
      </c>
      <c r="K227" s="64">
        <v>42531</v>
      </c>
      <c r="L227" s="84">
        <v>53404000</v>
      </c>
      <c r="M227" s="63" t="s">
        <v>414</v>
      </c>
      <c r="N227" s="63" t="s">
        <v>414</v>
      </c>
    </row>
    <row r="228" spans="2:15" x14ac:dyDescent="0.25">
      <c r="B228" s="69">
        <v>42489</v>
      </c>
      <c r="C228" s="66" t="s">
        <v>180</v>
      </c>
      <c r="D228" s="66" t="s">
        <v>181</v>
      </c>
      <c r="E228" s="66" t="s">
        <v>12</v>
      </c>
      <c r="F228" s="66" t="s">
        <v>21</v>
      </c>
      <c r="G228" s="82">
        <v>15300</v>
      </c>
      <c r="H228" s="83">
        <v>3595</v>
      </c>
      <c r="I228" s="76">
        <f t="shared" si="3"/>
        <v>55003500</v>
      </c>
      <c r="J228" s="63">
        <v>15158437</v>
      </c>
      <c r="K228" s="64">
        <v>42520</v>
      </c>
      <c r="L228" s="84">
        <v>40117505</v>
      </c>
      <c r="M228" s="63" t="s">
        <v>414</v>
      </c>
      <c r="N228" s="63" t="s">
        <v>416</v>
      </c>
      <c r="O228" s="63" t="s">
        <v>426</v>
      </c>
    </row>
    <row r="229" spans="2:15" x14ac:dyDescent="0.25">
      <c r="B229" s="69">
        <v>42489</v>
      </c>
      <c r="C229" s="66" t="s">
        <v>182</v>
      </c>
      <c r="D229" s="66" t="s">
        <v>183</v>
      </c>
      <c r="E229" s="66" t="s">
        <v>14</v>
      </c>
      <c r="F229" s="66" t="s">
        <v>21</v>
      </c>
      <c r="G229" s="82">
        <v>6200</v>
      </c>
      <c r="H229" s="83">
        <v>3595</v>
      </c>
      <c r="I229" s="76">
        <f t="shared" si="3"/>
        <v>22289000</v>
      </c>
      <c r="J229" s="63">
        <v>15229745</v>
      </c>
      <c r="K229" s="64">
        <v>42531</v>
      </c>
      <c r="M229" s="63" t="s">
        <v>414</v>
      </c>
      <c r="N229" s="63" t="s">
        <v>414</v>
      </c>
    </row>
    <row r="230" spans="2:15" x14ac:dyDescent="0.25">
      <c r="B230" s="69">
        <v>42489</v>
      </c>
      <c r="C230" s="66" t="s">
        <v>182</v>
      </c>
      <c r="D230" s="66" t="s">
        <v>183</v>
      </c>
      <c r="E230" s="66" t="s">
        <v>14</v>
      </c>
      <c r="F230" s="66" t="s">
        <v>15</v>
      </c>
      <c r="G230" s="82">
        <v>5300</v>
      </c>
      <c r="H230" s="83">
        <v>3885</v>
      </c>
      <c r="I230" s="76">
        <f t="shared" si="3"/>
        <v>20590500</v>
      </c>
      <c r="J230" s="63">
        <v>15229745</v>
      </c>
      <c r="K230" s="64">
        <v>42531</v>
      </c>
      <c r="M230" s="63" t="s">
        <v>414</v>
      </c>
      <c r="N230" s="63" t="s">
        <v>414</v>
      </c>
    </row>
    <row r="231" spans="2:15" x14ac:dyDescent="0.25">
      <c r="B231" s="69">
        <v>42489</v>
      </c>
      <c r="C231" s="66" t="s">
        <v>182</v>
      </c>
      <c r="D231" s="66" t="s">
        <v>183</v>
      </c>
      <c r="E231" s="66" t="s">
        <v>14</v>
      </c>
      <c r="F231" s="66" t="s">
        <v>13</v>
      </c>
      <c r="G231" s="82">
        <v>4000</v>
      </c>
      <c r="H231" s="83">
        <v>4715</v>
      </c>
      <c r="I231" s="76">
        <f t="shared" si="3"/>
        <v>18860000</v>
      </c>
      <c r="J231" s="63">
        <v>15229745</v>
      </c>
      <c r="K231" s="64">
        <v>42531</v>
      </c>
      <c r="L231" s="84">
        <v>61739500</v>
      </c>
      <c r="M231" s="63" t="s">
        <v>414</v>
      </c>
      <c r="N231" s="63" t="s">
        <v>414</v>
      </c>
    </row>
    <row r="232" spans="2:15" x14ac:dyDescent="0.25">
      <c r="B232" s="69">
        <v>42489</v>
      </c>
      <c r="C232" s="66" t="s">
        <v>143</v>
      </c>
      <c r="D232" s="66" t="s">
        <v>144</v>
      </c>
      <c r="E232" s="66" t="s">
        <v>14</v>
      </c>
      <c r="F232" s="66" t="s">
        <v>21</v>
      </c>
      <c r="G232" s="82">
        <v>14900</v>
      </c>
      <c r="H232" s="83">
        <v>3410</v>
      </c>
      <c r="I232" s="76">
        <f t="shared" si="3"/>
        <v>50809000</v>
      </c>
      <c r="J232" s="85">
        <v>1546715</v>
      </c>
      <c r="K232" s="64">
        <v>42520</v>
      </c>
      <c r="L232" s="84">
        <v>50809000</v>
      </c>
      <c r="M232" s="85" t="s">
        <v>414</v>
      </c>
      <c r="N232" s="85" t="s">
        <v>414</v>
      </c>
    </row>
    <row r="233" spans="2:15" x14ac:dyDescent="0.25">
      <c r="B233" s="69">
        <v>42489</v>
      </c>
      <c r="C233" s="66" t="s">
        <v>184</v>
      </c>
      <c r="D233" s="66" t="s">
        <v>185</v>
      </c>
      <c r="E233" s="66" t="s">
        <v>14</v>
      </c>
      <c r="F233" s="66" t="s">
        <v>186</v>
      </c>
      <c r="G233" s="82">
        <v>5000</v>
      </c>
      <c r="H233" s="83">
        <v>4050</v>
      </c>
      <c r="I233" s="76">
        <f t="shared" si="3"/>
        <v>20250000</v>
      </c>
      <c r="J233" s="85">
        <v>1546714</v>
      </c>
      <c r="K233" s="64">
        <v>42520</v>
      </c>
      <c r="M233" s="85" t="s">
        <v>414</v>
      </c>
      <c r="N233" s="85" t="s">
        <v>414</v>
      </c>
    </row>
    <row r="234" spans="2:15" x14ac:dyDescent="0.25">
      <c r="B234" s="69">
        <v>42489</v>
      </c>
      <c r="C234" s="66" t="s">
        <v>184</v>
      </c>
      <c r="D234" s="66" t="s">
        <v>185</v>
      </c>
      <c r="E234" s="66" t="s">
        <v>14</v>
      </c>
      <c r="F234" s="66" t="s">
        <v>15</v>
      </c>
      <c r="G234" s="82">
        <v>15000</v>
      </c>
      <c r="H234" s="83">
        <v>3885</v>
      </c>
      <c r="I234" s="76">
        <f t="shared" si="3"/>
        <v>58275000</v>
      </c>
      <c r="J234" s="85">
        <v>1546714</v>
      </c>
      <c r="K234" s="64">
        <v>42520</v>
      </c>
      <c r="L234" s="84">
        <v>78525000</v>
      </c>
      <c r="M234" s="85" t="s">
        <v>414</v>
      </c>
      <c r="N234" s="85" t="s">
        <v>414</v>
      </c>
    </row>
    <row r="235" spans="2:15" x14ac:dyDescent="0.25">
      <c r="B235" s="69">
        <v>42488</v>
      </c>
      <c r="C235" s="66" t="s">
        <v>131</v>
      </c>
      <c r="D235" s="66" t="s">
        <v>132</v>
      </c>
      <c r="E235" s="66" t="s">
        <v>14</v>
      </c>
      <c r="F235" s="66" t="s">
        <v>21</v>
      </c>
      <c r="G235" s="82">
        <v>10400</v>
      </c>
      <c r="H235" s="83">
        <v>3410</v>
      </c>
      <c r="I235" s="86">
        <f t="shared" si="3"/>
        <v>35464000</v>
      </c>
      <c r="J235" s="63">
        <v>15229743</v>
      </c>
      <c r="K235" s="64">
        <v>42531</v>
      </c>
      <c r="L235" s="84">
        <v>88868000</v>
      </c>
      <c r="M235" s="63" t="s">
        <v>414</v>
      </c>
      <c r="N235" s="63" t="s">
        <v>414</v>
      </c>
    </row>
    <row r="236" spans="2:15" x14ac:dyDescent="0.25">
      <c r="G236" s="81">
        <f>SUM(G8:G235)</f>
        <v>2251300</v>
      </c>
      <c r="I236" s="65">
        <f>SUM(I8:I235)</f>
        <v>8131219000</v>
      </c>
    </row>
  </sheetData>
  <autoFilter ref="B7:N236"/>
  <sortState ref="B8:S235">
    <sortCondition ref="C8:C235"/>
  </sortState>
  <mergeCells count="1">
    <mergeCell ref="B4:N4"/>
  </mergeCells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8"/>
  <sheetViews>
    <sheetView topLeftCell="A49" zoomScale="80" zoomScaleNormal="80" workbookViewId="0">
      <selection activeCell="I58" sqref="I58"/>
    </sheetView>
  </sheetViews>
  <sheetFormatPr baseColWidth="10" defaultRowHeight="15" x14ac:dyDescent="0.25"/>
  <cols>
    <col min="1" max="1" width="11.42578125" style="63"/>
    <col min="2" max="3" width="11.5703125" style="63" bestFit="1" customWidth="1"/>
    <col min="4" max="4" width="13" style="63" bestFit="1" customWidth="1"/>
    <col min="5" max="5" width="34.5703125" style="63" customWidth="1"/>
    <col min="6" max="6" width="23.85546875" style="63" bestFit="1" customWidth="1"/>
    <col min="7" max="8" width="19.7109375" style="63" bestFit="1" customWidth="1"/>
    <col min="9" max="9" width="15" style="63" bestFit="1" customWidth="1"/>
    <col min="10" max="10" width="11.42578125" style="63"/>
    <col min="11" max="11" width="17.85546875" style="63" customWidth="1"/>
    <col min="12" max="12" width="13.5703125" style="63" bestFit="1" customWidth="1"/>
    <col min="13" max="16384" width="11.42578125" style="63"/>
  </cols>
  <sheetData>
    <row r="1" spans="1:12" x14ac:dyDescent="0.25">
      <c r="A1" s="63" t="s">
        <v>493</v>
      </c>
    </row>
    <row r="7" spans="1:12" x14ac:dyDescent="0.25">
      <c r="C7" s="74" t="s">
        <v>1</v>
      </c>
      <c r="D7" s="74" t="s">
        <v>281</v>
      </c>
      <c r="E7" s="74" t="s">
        <v>282</v>
      </c>
      <c r="F7" s="74" t="s">
        <v>283</v>
      </c>
      <c r="G7" s="74" t="s">
        <v>483</v>
      </c>
      <c r="H7" s="74" t="s">
        <v>484</v>
      </c>
      <c r="I7" s="74" t="s">
        <v>429</v>
      </c>
      <c r="J7" s="93" t="s">
        <v>284</v>
      </c>
    </row>
    <row r="8" spans="1:12" x14ac:dyDescent="0.25">
      <c r="F8" s="74" t="s">
        <v>285</v>
      </c>
      <c r="I8" s="94">
        <v>1459138621</v>
      </c>
      <c r="J8" s="85"/>
    </row>
    <row r="9" spans="1:12" x14ac:dyDescent="0.25">
      <c r="C9" s="64"/>
      <c r="G9" s="76"/>
      <c r="H9" s="76"/>
      <c r="I9" s="76"/>
    </row>
    <row r="10" spans="1:12" x14ac:dyDescent="0.25">
      <c r="C10" s="97">
        <v>42461</v>
      </c>
      <c r="D10" s="98">
        <v>1475795</v>
      </c>
      <c r="E10" s="98"/>
      <c r="F10" s="98" t="s">
        <v>485</v>
      </c>
      <c r="G10" s="96">
        <v>110903000</v>
      </c>
      <c r="H10" s="99"/>
      <c r="I10" s="99"/>
      <c r="J10" s="98"/>
      <c r="K10" s="98" t="s">
        <v>486</v>
      </c>
      <c r="L10" s="98"/>
    </row>
    <row r="11" spans="1:12" x14ac:dyDescent="0.25">
      <c r="C11" s="97">
        <v>42461</v>
      </c>
      <c r="D11" s="98">
        <v>14705174</v>
      </c>
      <c r="E11" s="98"/>
      <c r="F11" s="98" t="s">
        <v>485</v>
      </c>
      <c r="G11" s="96">
        <v>81836000</v>
      </c>
      <c r="H11" s="99"/>
      <c r="I11" s="99"/>
      <c r="J11" s="98"/>
      <c r="K11" s="98" t="s">
        <v>486</v>
      </c>
      <c r="L11" s="98"/>
    </row>
    <row r="12" spans="1:12" x14ac:dyDescent="0.25">
      <c r="C12" s="97">
        <v>42461</v>
      </c>
      <c r="D12" s="98">
        <v>14821913</v>
      </c>
      <c r="E12" s="98"/>
      <c r="F12" s="100" t="s">
        <v>485</v>
      </c>
      <c r="G12" s="96">
        <v>105000</v>
      </c>
      <c r="H12" s="99"/>
      <c r="I12" s="99"/>
      <c r="J12" s="98"/>
      <c r="K12" s="100" t="s">
        <v>486</v>
      </c>
      <c r="L12" s="98"/>
    </row>
    <row r="13" spans="1:12" x14ac:dyDescent="0.25">
      <c r="C13" s="69">
        <v>42461</v>
      </c>
      <c r="D13" s="66">
        <v>14705133</v>
      </c>
      <c r="G13" s="95">
        <v>40805000</v>
      </c>
      <c r="H13" s="76"/>
      <c r="I13" s="76"/>
      <c r="K13" s="66" t="s">
        <v>428</v>
      </c>
      <c r="L13" s="66" t="s">
        <v>430</v>
      </c>
    </row>
    <row r="14" spans="1:12" x14ac:dyDescent="0.25">
      <c r="C14" s="69">
        <v>42461</v>
      </c>
      <c r="D14" s="66">
        <v>14823867</v>
      </c>
      <c r="G14" s="95">
        <v>16705500</v>
      </c>
      <c r="H14" s="76"/>
      <c r="I14" s="76"/>
      <c r="K14" s="66" t="s">
        <v>428</v>
      </c>
      <c r="L14" s="66" t="s">
        <v>431</v>
      </c>
    </row>
    <row r="15" spans="1:12" x14ac:dyDescent="0.25">
      <c r="C15" s="69">
        <v>42461</v>
      </c>
      <c r="D15" s="66">
        <v>14705173</v>
      </c>
      <c r="G15" s="95">
        <v>15210000</v>
      </c>
      <c r="H15" s="76"/>
      <c r="I15" s="76"/>
      <c r="K15" s="66" t="s">
        <v>428</v>
      </c>
      <c r="L15" s="66" t="s">
        <v>431</v>
      </c>
    </row>
    <row r="16" spans="1:12" x14ac:dyDescent="0.25">
      <c r="C16" s="69">
        <v>42461</v>
      </c>
      <c r="D16" s="66">
        <v>761200</v>
      </c>
      <c r="E16" s="66" t="s">
        <v>435</v>
      </c>
      <c r="F16" s="90"/>
      <c r="G16" s="104"/>
      <c r="H16" s="105">
        <v>3000000</v>
      </c>
    </row>
    <row r="17" spans="3:13" x14ac:dyDescent="0.25">
      <c r="C17" s="89">
        <v>42461</v>
      </c>
      <c r="D17" s="73">
        <v>449815</v>
      </c>
      <c r="E17" s="73" t="s">
        <v>437</v>
      </c>
      <c r="F17" s="92" t="s">
        <v>438</v>
      </c>
      <c r="G17" s="104"/>
      <c r="H17" s="105">
        <v>1250463000</v>
      </c>
    </row>
    <row r="18" spans="3:13" x14ac:dyDescent="0.25">
      <c r="C18" s="69">
        <v>42464</v>
      </c>
      <c r="D18" s="66">
        <v>14705171</v>
      </c>
      <c r="G18" s="95">
        <v>51779000</v>
      </c>
      <c r="H18" s="76"/>
      <c r="I18" s="76"/>
      <c r="K18" s="66" t="s">
        <v>428</v>
      </c>
      <c r="L18" s="66" t="s">
        <v>428</v>
      </c>
    </row>
    <row r="19" spans="3:13" x14ac:dyDescent="0.25">
      <c r="C19" s="69">
        <v>42464</v>
      </c>
      <c r="D19" s="66">
        <v>14705159</v>
      </c>
      <c r="G19" s="95">
        <v>64172500</v>
      </c>
      <c r="H19" s="76"/>
      <c r="I19" s="76"/>
      <c r="K19" s="66" t="s">
        <v>428</v>
      </c>
      <c r="L19" s="66" t="s">
        <v>431</v>
      </c>
    </row>
    <row r="20" spans="3:13" x14ac:dyDescent="0.25">
      <c r="C20" s="69">
        <v>42464</v>
      </c>
      <c r="D20" s="66">
        <v>14705176</v>
      </c>
      <c r="G20" s="95">
        <v>30420000</v>
      </c>
      <c r="H20" s="76"/>
      <c r="I20" s="76"/>
      <c r="K20" s="66" t="s">
        <v>428</v>
      </c>
      <c r="L20" s="66" t="s">
        <v>431</v>
      </c>
    </row>
    <row r="21" spans="3:13" x14ac:dyDescent="0.25">
      <c r="C21" s="89">
        <v>42464</v>
      </c>
      <c r="D21" s="73">
        <v>449816</v>
      </c>
      <c r="E21" s="73" t="s">
        <v>240</v>
      </c>
      <c r="F21" s="90" t="s">
        <v>444</v>
      </c>
      <c r="G21" s="104"/>
      <c r="H21" s="105">
        <v>214436500</v>
      </c>
    </row>
    <row r="22" spans="3:13" x14ac:dyDescent="0.25">
      <c r="C22" s="69">
        <v>42464</v>
      </c>
      <c r="D22" s="73">
        <v>449821</v>
      </c>
      <c r="E22" s="66" t="s">
        <v>455</v>
      </c>
      <c r="F22" s="90">
        <v>752828</v>
      </c>
      <c r="G22" s="104"/>
      <c r="H22" s="105">
        <v>162902</v>
      </c>
    </row>
    <row r="23" spans="3:13" x14ac:dyDescent="0.25">
      <c r="C23" s="69">
        <v>42465</v>
      </c>
      <c r="D23" s="66">
        <v>14705157</v>
      </c>
      <c r="G23" s="95">
        <v>51150000</v>
      </c>
      <c r="H23" s="76"/>
      <c r="I23" s="76"/>
      <c r="K23" s="66" t="s">
        <v>428</v>
      </c>
      <c r="L23" s="66" t="s">
        <v>415</v>
      </c>
    </row>
    <row r="24" spans="3:13" x14ac:dyDescent="0.25">
      <c r="C24" s="69">
        <v>42465</v>
      </c>
      <c r="D24" s="66">
        <v>14705140</v>
      </c>
      <c r="G24" s="95">
        <v>240653000</v>
      </c>
      <c r="H24" s="76"/>
      <c r="I24" s="76"/>
      <c r="K24" s="66" t="s">
        <v>428</v>
      </c>
      <c r="L24" s="66" t="s">
        <v>415</v>
      </c>
    </row>
    <row r="25" spans="3:13" x14ac:dyDescent="0.25">
      <c r="C25" s="69">
        <v>42465</v>
      </c>
      <c r="D25" s="66">
        <v>14129422</v>
      </c>
      <c r="G25" s="95">
        <v>45582000</v>
      </c>
      <c r="H25" s="76"/>
      <c r="I25" s="76"/>
      <c r="K25" s="66" t="s">
        <v>428</v>
      </c>
      <c r="L25" s="66" t="s">
        <v>428</v>
      </c>
    </row>
    <row r="26" spans="3:13" x14ac:dyDescent="0.25">
      <c r="C26" s="69">
        <v>42465</v>
      </c>
      <c r="D26" s="73">
        <v>695448</v>
      </c>
      <c r="F26" s="63" t="s">
        <v>487</v>
      </c>
      <c r="G26" s="95">
        <v>6600000</v>
      </c>
      <c r="H26" s="76"/>
      <c r="I26" s="76"/>
      <c r="K26" s="100" t="s">
        <v>486</v>
      </c>
      <c r="L26" s="66"/>
    </row>
    <row r="27" spans="3:13" x14ac:dyDescent="0.25">
      <c r="C27" s="69">
        <v>42465</v>
      </c>
      <c r="D27" s="73">
        <v>449822</v>
      </c>
      <c r="E27" s="66" t="s">
        <v>448</v>
      </c>
      <c r="F27" s="90"/>
      <c r="H27" s="105">
        <v>200000</v>
      </c>
    </row>
    <row r="28" spans="3:13" x14ac:dyDescent="0.25">
      <c r="C28" s="69">
        <v>42465</v>
      </c>
      <c r="D28" s="73">
        <v>449802</v>
      </c>
      <c r="E28" s="66" t="s">
        <v>449</v>
      </c>
      <c r="F28" s="90">
        <v>61759</v>
      </c>
      <c r="H28" s="105">
        <v>182261</v>
      </c>
    </row>
    <row r="29" spans="3:13" x14ac:dyDescent="0.25">
      <c r="C29" s="69">
        <v>42466</v>
      </c>
      <c r="D29" s="73">
        <v>14705205</v>
      </c>
      <c r="E29" s="66"/>
      <c r="F29" s="101" t="s">
        <v>485</v>
      </c>
      <c r="G29" s="95">
        <v>33805000</v>
      </c>
      <c r="H29" s="91"/>
      <c r="K29" s="100" t="s">
        <v>486</v>
      </c>
    </row>
    <row r="30" spans="3:13" x14ac:dyDescent="0.25">
      <c r="C30" s="69">
        <v>42466</v>
      </c>
      <c r="D30" s="73">
        <v>14820473</v>
      </c>
      <c r="E30" s="66"/>
      <c r="F30" s="101"/>
      <c r="G30" s="95">
        <v>600000000</v>
      </c>
      <c r="H30" s="91"/>
      <c r="K30" s="100"/>
      <c r="M30" s="63" t="s">
        <v>488</v>
      </c>
    </row>
    <row r="31" spans="3:13" x14ac:dyDescent="0.25">
      <c r="C31" s="69">
        <v>42466</v>
      </c>
      <c r="D31" s="66">
        <v>14820475</v>
      </c>
      <c r="G31" s="95">
        <v>16900000</v>
      </c>
      <c r="H31" s="76"/>
      <c r="I31" s="76"/>
      <c r="K31" s="66" t="s">
        <v>428</v>
      </c>
      <c r="L31" s="66" t="s">
        <v>431</v>
      </c>
    </row>
    <row r="32" spans="3:13" x14ac:dyDescent="0.25">
      <c r="C32" s="69">
        <v>42467</v>
      </c>
      <c r="D32" s="66">
        <v>14820204</v>
      </c>
      <c r="G32" s="95">
        <v>239327000</v>
      </c>
      <c r="H32" s="76"/>
      <c r="I32" s="76"/>
      <c r="K32" s="66" t="s">
        <v>428</v>
      </c>
      <c r="L32" s="66" t="s">
        <v>415</v>
      </c>
      <c r="M32" s="63" t="s">
        <v>489</v>
      </c>
    </row>
    <row r="33" spans="3:12" x14ac:dyDescent="0.25">
      <c r="C33" s="69">
        <v>42467</v>
      </c>
      <c r="D33" s="66">
        <v>14705196</v>
      </c>
      <c r="G33" s="95">
        <v>64424000</v>
      </c>
      <c r="H33" s="76"/>
      <c r="I33" s="76"/>
      <c r="K33" s="66" t="s">
        <v>428</v>
      </c>
      <c r="L33" s="66" t="s">
        <v>431</v>
      </c>
    </row>
    <row r="34" spans="3:12" x14ac:dyDescent="0.25">
      <c r="C34" s="69">
        <v>42467</v>
      </c>
      <c r="D34" s="66">
        <v>14705195</v>
      </c>
      <c r="G34" s="95">
        <v>32440000</v>
      </c>
      <c r="K34" s="66" t="s">
        <v>428</v>
      </c>
      <c r="L34" s="66" t="s">
        <v>431</v>
      </c>
    </row>
    <row r="35" spans="3:12" x14ac:dyDescent="0.25">
      <c r="C35" s="69">
        <v>42468</v>
      </c>
      <c r="D35" s="66">
        <v>14705160</v>
      </c>
      <c r="G35" s="95">
        <v>52853500</v>
      </c>
      <c r="H35" s="76"/>
      <c r="I35" s="76"/>
      <c r="K35" s="66" t="s">
        <v>428</v>
      </c>
      <c r="L35" s="66" t="s">
        <v>428</v>
      </c>
    </row>
    <row r="36" spans="3:12" x14ac:dyDescent="0.25">
      <c r="C36" s="69">
        <v>42468</v>
      </c>
      <c r="D36" s="66">
        <v>14705201</v>
      </c>
      <c r="G36" s="95">
        <v>21836000</v>
      </c>
      <c r="H36" s="76"/>
      <c r="I36" s="76"/>
      <c r="K36" s="66" t="s">
        <v>428</v>
      </c>
      <c r="L36" s="66" t="s">
        <v>428</v>
      </c>
    </row>
    <row r="37" spans="3:12" x14ac:dyDescent="0.25">
      <c r="C37" s="69">
        <v>42468</v>
      </c>
      <c r="D37" s="66">
        <v>14705136</v>
      </c>
      <c r="G37" s="95">
        <v>80821818</v>
      </c>
      <c r="K37" s="66" t="s">
        <v>428</v>
      </c>
      <c r="L37" s="66" t="s">
        <v>432</v>
      </c>
    </row>
    <row r="38" spans="3:12" x14ac:dyDescent="0.25">
      <c r="C38" s="69">
        <v>42468</v>
      </c>
      <c r="D38" s="66">
        <v>14705142</v>
      </c>
      <c r="G38" s="96">
        <v>27412500</v>
      </c>
      <c r="K38" s="66" t="s">
        <v>428</v>
      </c>
      <c r="L38" s="66" t="s">
        <v>433</v>
      </c>
    </row>
    <row r="39" spans="3:12" x14ac:dyDescent="0.25">
      <c r="C39" s="69">
        <v>42468</v>
      </c>
      <c r="D39" s="73">
        <v>14705137</v>
      </c>
      <c r="G39" s="96">
        <v>106300000</v>
      </c>
      <c r="K39" s="100" t="s">
        <v>486</v>
      </c>
      <c r="L39" s="66"/>
    </row>
    <row r="40" spans="3:12" x14ac:dyDescent="0.25">
      <c r="C40" s="69">
        <v>42468</v>
      </c>
      <c r="D40" s="66">
        <v>14705087</v>
      </c>
      <c r="G40" s="96">
        <v>24940000</v>
      </c>
      <c r="K40" s="66" t="s">
        <v>428</v>
      </c>
      <c r="L40" s="66" t="s">
        <v>428</v>
      </c>
    </row>
    <row r="41" spans="3:12" x14ac:dyDescent="0.25">
      <c r="C41" s="69">
        <v>42468</v>
      </c>
      <c r="D41" s="73">
        <v>449828</v>
      </c>
      <c r="E41" s="66" t="s">
        <v>437</v>
      </c>
      <c r="F41" s="90" t="s">
        <v>457</v>
      </c>
      <c r="H41" s="105">
        <v>1151519000</v>
      </c>
    </row>
    <row r="42" spans="3:12" x14ac:dyDescent="0.25">
      <c r="C42" s="69">
        <v>42471</v>
      </c>
      <c r="D42" s="66">
        <v>14705159</v>
      </c>
      <c r="G42" s="95">
        <v>58367000</v>
      </c>
      <c r="H42" s="76"/>
      <c r="I42" s="76"/>
      <c r="K42" s="66" t="s">
        <v>428</v>
      </c>
      <c r="L42" s="66" t="s">
        <v>428</v>
      </c>
    </row>
    <row r="43" spans="3:12" x14ac:dyDescent="0.25">
      <c r="C43" s="69">
        <v>42471</v>
      </c>
      <c r="D43" s="73">
        <v>14705203</v>
      </c>
      <c r="G43" s="95">
        <v>60975000</v>
      </c>
      <c r="H43" s="76"/>
      <c r="I43" s="76"/>
      <c r="K43" s="100" t="s">
        <v>486</v>
      </c>
      <c r="L43" s="66"/>
    </row>
    <row r="44" spans="3:12" x14ac:dyDescent="0.25">
      <c r="C44" s="69">
        <v>42471</v>
      </c>
      <c r="D44" s="66">
        <v>14705165</v>
      </c>
      <c r="G44" s="102">
        <v>45460000</v>
      </c>
      <c r="H44" s="76"/>
      <c r="I44" s="76"/>
      <c r="K44" s="66" t="s">
        <v>428</v>
      </c>
      <c r="L44" s="66" t="s">
        <v>428</v>
      </c>
    </row>
    <row r="45" spans="3:12" x14ac:dyDescent="0.25">
      <c r="C45" s="69">
        <v>42471</v>
      </c>
      <c r="D45" s="66">
        <v>14705166</v>
      </c>
      <c r="G45" s="96">
        <v>21836000</v>
      </c>
      <c r="K45" s="66" t="s">
        <v>428</v>
      </c>
      <c r="L45" s="66" t="s">
        <v>428</v>
      </c>
    </row>
    <row r="46" spans="3:12" x14ac:dyDescent="0.25">
      <c r="C46" s="69">
        <v>42471</v>
      </c>
      <c r="D46" s="66">
        <v>14705200</v>
      </c>
      <c r="G46" s="96">
        <v>38850000</v>
      </c>
      <c r="K46" s="66" t="s">
        <v>428</v>
      </c>
      <c r="L46" s="66" t="s">
        <v>432</v>
      </c>
    </row>
    <row r="47" spans="3:12" x14ac:dyDescent="0.25">
      <c r="C47" s="69">
        <v>42471</v>
      </c>
      <c r="D47" s="66">
        <v>14705202</v>
      </c>
      <c r="G47" s="96">
        <v>46140000</v>
      </c>
      <c r="K47" s="66" t="s">
        <v>428</v>
      </c>
      <c r="L47" s="66" t="s">
        <v>434</v>
      </c>
    </row>
    <row r="48" spans="3:12" x14ac:dyDescent="0.25">
      <c r="C48" s="69">
        <v>42471</v>
      </c>
      <c r="D48" s="66">
        <v>14705186</v>
      </c>
      <c r="G48" s="96">
        <v>20202000</v>
      </c>
      <c r="K48" s="66" t="s">
        <v>428</v>
      </c>
      <c r="L48" s="66" t="s">
        <v>430</v>
      </c>
    </row>
    <row r="49" spans="3:12" x14ac:dyDescent="0.25">
      <c r="C49" s="69">
        <v>42471</v>
      </c>
      <c r="D49" s="66">
        <v>449827</v>
      </c>
      <c r="E49" s="66" t="s">
        <v>463</v>
      </c>
      <c r="F49" s="90" t="s">
        <v>464</v>
      </c>
      <c r="H49" s="105">
        <v>135396107</v>
      </c>
    </row>
    <row r="50" spans="3:12" x14ac:dyDescent="0.25">
      <c r="C50" s="69">
        <v>42472</v>
      </c>
      <c r="D50" s="66">
        <v>14705167</v>
      </c>
      <c r="G50" s="96">
        <v>44695000</v>
      </c>
      <c r="K50" s="66" t="s">
        <v>428</v>
      </c>
      <c r="L50" s="66" t="s">
        <v>428</v>
      </c>
    </row>
    <row r="51" spans="3:12" x14ac:dyDescent="0.25">
      <c r="C51" s="69">
        <v>42472</v>
      </c>
      <c r="D51" s="66">
        <v>14705188</v>
      </c>
      <c r="G51" s="96">
        <v>21450000</v>
      </c>
      <c r="K51" s="66" t="s">
        <v>428</v>
      </c>
      <c r="L51" s="66" t="s">
        <v>430</v>
      </c>
    </row>
    <row r="52" spans="3:12" x14ac:dyDescent="0.25">
      <c r="C52" s="69">
        <v>42473</v>
      </c>
      <c r="D52" s="66">
        <v>14705198</v>
      </c>
      <c r="G52" s="96">
        <v>58275000</v>
      </c>
      <c r="K52" s="66" t="s">
        <v>428</v>
      </c>
      <c r="L52" s="66" t="s">
        <v>432</v>
      </c>
    </row>
    <row r="53" spans="3:12" x14ac:dyDescent="0.25">
      <c r="C53" s="69">
        <v>42473</v>
      </c>
      <c r="D53" s="66">
        <v>449829</v>
      </c>
      <c r="E53" s="66" t="s">
        <v>437</v>
      </c>
      <c r="F53" s="90"/>
      <c r="H53" s="105">
        <v>218075000</v>
      </c>
    </row>
    <row r="54" spans="3:12" x14ac:dyDescent="0.25">
      <c r="C54" s="69">
        <v>42474</v>
      </c>
      <c r="D54" s="66">
        <v>14705141</v>
      </c>
      <c r="G54" s="95">
        <v>301914000</v>
      </c>
      <c r="K54" s="66" t="s">
        <v>428</v>
      </c>
      <c r="L54" s="66" t="s">
        <v>415</v>
      </c>
    </row>
    <row r="55" spans="3:12" x14ac:dyDescent="0.25">
      <c r="C55" s="69">
        <v>42474</v>
      </c>
      <c r="D55" s="73">
        <v>14705197</v>
      </c>
      <c r="G55" s="95">
        <v>55003500</v>
      </c>
      <c r="K55" s="100" t="s">
        <v>486</v>
      </c>
      <c r="L55" s="66"/>
    </row>
    <row r="56" spans="3:12" x14ac:dyDescent="0.25">
      <c r="C56" s="69">
        <v>42474</v>
      </c>
      <c r="D56" s="66">
        <v>14705199</v>
      </c>
      <c r="G56" s="95">
        <v>108698984</v>
      </c>
      <c r="K56" s="66" t="s">
        <v>428</v>
      </c>
      <c r="L56" s="66" t="s">
        <v>431</v>
      </c>
    </row>
    <row r="57" spans="3:12" x14ac:dyDescent="0.25">
      <c r="C57" s="69">
        <v>42474</v>
      </c>
      <c r="D57" s="66">
        <v>449831</v>
      </c>
      <c r="E57" s="66" t="s">
        <v>465</v>
      </c>
      <c r="F57" s="90"/>
      <c r="H57" s="105">
        <v>2587768</v>
      </c>
    </row>
    <row r="58" spans="3:12" x14ac:dyDescent="0.25">
      <c r="C58" s="69">
        <v>42474</v>
      </c>
      <c r="D58" s="66">
        <v>449830</v>
      </c>
      <c r="E58" s="66" t="s">
        <v>466</v>
      </c>
      <c r="F58" s="90"/>
      <c r="H58" s="105">
        <v>685000</v>
      </c>
    </row>
    <row r="59" spans="3:12" x14ac:dyDescent="0.25">
      <c r="C59" s="69">
        <v>42474</v>
      </c>
      <c r="D59" s="66">
        <v>693434</v>
      </c>
      <c r="E59" s="66" t="s">
        <v>467</v>
      </c>
      <c r="F59" s="90"/>
      <c r="H59" s="105">
        <v>132000</v>
      </c>
    </row>
    <row r="60" spans="3:12" x14ac:dyDescent="0.25">
      <c r="C60" s="69">
        <v>42475</v>
      </c>
      <c r="D60" s="73">
        <v>15157653</v>
      </c>
      <c r="E60" s="66"/>
      <c r="F60" s="101" t="s">
        <v>485</v>
      </c>
      <c r="G60" s="102">
        <v>400000000</v>
      </c>
      <c r="H60" s="91"/>
    </row>
    <row r="61" spans="3:12" x14ac:dyDescent="0.25">
      <c r="C61" s="69">
        <v>42475</v>
      </c>
      <c r="D61" s="66">
        <v>14705146</v>
      </c>
      <c r="G61" s="96">
        <v>61834500</v>
      </c>
      <c r="K61" s="66" t="s">
        <v>428</v>
      </c>
      <c r="L61" s="66" t="s">
        <v>428</v>
      </c>
    </row>
    <row r="62" spans="3:12" x14ac:dyDescent="0.25">
      <c r="C62" s="69">
        <v>42475</v>
      </c>
      <c r="D62" s="66">
        <v>449832</v>
      </c>
      <c r="E62" s="66" t="s">
        <v>437</v>
      </c>
      <c r="F62" s="90">
        <v>1535</v>
      </c>
      <c r="H62" s="105">
        <v>1330783500</v>
      </c>
    </row>
    <row r="63" spans="3:12" x14ac:dyDescent="0.25">
      <c r="C63" s="89">
        <v>42476</v>
      </c>
      <c r="D63" s="73">
        <v>449786</v>
      </c>
      <c r="E63" s="73" t="s">
        <v>445</v>
      </c>
      <c r="F63" s="92" t="s">
        <v>446</v>
      </c>
      <c r="H63" s="105">
        <v>242500</v>
      </c>
    </row>
    <row r="64" spans="3:12" x14ac:dyDescent="0.25">
      <c r="C64" s="89">
        <v>42475</v>
      </c>
      <c r="D64" s="73">
        <v>14819640</v>
      </c>
      <c r="E64" s="73"/>
      <c r="F64" s="92"/>
      <c r="G64" s="102">
        <v>55003500</v>
      </c>
      <c r="H64" s="91"/>
      <c r="K64" s="100" t="s">
        <v>486</v>
      </c>
    </row>
    <row r="65" spans="3:12" x14ac:dyDescent="0.25">
      <c r="C65" s="69">
        <v>42478</v>
      </c>
      <c r="D65" s="66">
        <v>15157592</v>
      </c>
      <c r="G65" s="96">
        <v>55003500</v>
      </c>
      <c r="K65" s="66" t="s">
        <v>428</v>
      </c>
      <c r="L65" s="66" t="s">
        <v>431</v>
      </c>
    </row>
    <row r="66" spans="3:12" x14ac:dyDescent="0.25">
      <c r="C66" s="69">
        <v>42478</v>
      </c>
      <c r="D66" s="66">
        <v>15157593</v>
      </c>
      <c r="G66" s="96">
        <v>31495000</v>
      </c>
      <c r="K66" s="66" t="s">
        <v>428</v>
      </c>
      <c r="L66" s="66" t="s">
        <v>431</v>
      </c>
    </row>
    <row r="67" spans="3:12" x14ac:dyDescent="0.25">
      <c r="C67" s="69">
        <v>42478</v>
      </c>
      <c r="D67" s="66">
        <v>15157591</v>
      </c>
      <c r="G67" s="96">
        <v>16900000</v>
      </c>
      <c r="K67" s="66" t="s">
        <v>428</v>
      </c>
      <c r="L67" s="66" t="s">
        <v>431</v>
      </c>
    </row>
    <row r="68" spans="3:12" x14ac:dyDescent="0.25">
      <c r="C68" s="69">
        <v>42478</v>
      </c>
      <c r="D68" s="73">
        <v>15157599</v>
      </c>
      <c r="G68" s="96">
        <v>37490500</v>
      </c>
      <c r="K68" s="100" t="s">
        <v>486</v>
      </c>
      <c r="L68" s="66"/>
    </row>
    <row r="69" spans="3:12" x14ac:dyDescent="0.25">
      <c r="C69" s="69">
        <v>42478</v>
      </c>
      <c r="D69" s="73">
        <v>14705180</v>
      </c>
      <c r="G69" s="96">
        <v>58153700</v>
      </c>
      <c r="K69" s="100" t="s">
        <v>486</v>
      </c>
      <c r="L69" s="66"/>
    </row>
    <row r="70" spans="3:12" x14ac:dyDescent="0.25">
      <c r="C70" s="69">
        <v>42478</v>
      </c>
      <c r="D70" s="66">
        <v>13721761</v>
      </c>
      <c r="G70" s="96">
        <v>58275000</v>
      </c>
      <c r="K70" s="66" t="s">
        <v>428</v>
      </c>
      <c r="L70" s="66" t="s">
        <v>433</v>
      </c>
    </row>
    <row r="71" spans="3:12" x14ac:dyDescent="0.25">
      <c r="C71" s="64">
        <v>42478</v>
      </c>
      <c r="D71" s="85">
        <v>14705190</v>
      </c>
      <c r="G71" s="103">
        <v>21450000</v>
      </c>
      <c r="K71" s="85" t="s">
        <v>414</v>
      </c>
      <c r="L71" s="85" t="s">
        <v>417</v>
      </c>
    </row>
    <row r="72" spans="3:12" x14ac:dyDescent="0.25">
      <c r="C72" s="64">
        <v>42478</v>
      </c>
      <c r="D72" s="85">
        <v>14705189</v>
      </c>
      <c r="G72" s="103">
        <v>25190000</v>
      </c>
      <c r="H72" s="64"/>
      <c r="I72" s="84"/>
      <c r="K72" s="85" t="s">
        <v>414</v>
      </c>
      <c r="L72" s="85" t="s">
        <v>414</v>
      </c>
    </row>
    <row r="73" spans="3:12" x14ac:dyDescent="0.25">
      <c r="C73" s="69">
        <v>42479</v>
      </c>
      <c r="D73" s="66">
        <v>14705181</v>
      </c>
      <c r="G73" s="96">
        <v>17975000</v>
      </c>
      <c r="K73" s="66" t="s">
        <v>428</v>
      </c>
      <c r="L73" s="66" t="s">
        <v>428</v>
      </c>
    </row>
    <row r="74" spans="3:12" x14ac:dyDescent="0.25">
      <c r="C74" s="69">
        <v>42479</v>
      </c>
      <c r="D74" s="73">
        <v>15157604</v>
      </c>
      <c r="G74" s="96">
        <v>113650000</v>
      </c>
      <c r="K74" s="100" t="s">
        <v>486</v>
      </c>
      <c r="L74" s="66"/>
    </row>
    <row r="75" spans="3:12" x14ac:dyDescent="0.25">
      <c r="C75" s="69">
        <v>42479</v>
      </c>
      <c r="D75" s="66">
        <v>449833</v>
      </c>
      <c r="E75" s="66" t="s">
        <v>240</v>
      </c>
      <c r="F75" s="90">
        <v>18707</v>
      </c>
      <c r="H75" s="105">
        <v>252367500</v>
      </c>
    </row>
    <row r="76" spans="3:12" x14ac:dyDescent="0.25">
      <c r="C76" s="69">
        <v>42480</v>
      </c>
      <c r="D76" s="66">
        <v>15156804</v>
      </c>
      <c r="G76" s="96">
        <v>429942500</v>
      </c>
      <c r="K76" s="66" t="s">
        <v>428</v>
      </c>
      <c r="L76" s="66" t="s">
        <v>415</v>
      </c>
    </row>
    <row r="77" spans="3:12" x14ac:dyDescent="0.25">
      <c r="C77" s="69">
        <v>42480</v>
      </c>
      <c r="D77" s="66">
        <v>15157603</v>
      </c>
      <c r="G77" s="96">
        <v>63081500</v>
      </c>
      <c r="K77" s="66" t="s">
        <v>428</v>
      </c>
      <c r="L77" s="66" t="s">
        <v>431</v>
      </c>
    </row>
    <row r="78" spans="3:12" x14ac:dyDescent="0.25">
      <c r="C78" s="69">
        <v>42481</v>
      </c>
      <c r="D78" s="66">
        <v>14705182</v>
      </c>
      <c r="G78" s="96">
        <v>67658500</v>
      </c>
      <c r="K78" s="66" t="s">
        <v>428</v>
      </c>
      <c r="L78" s="66" t="s">
        <v>428</v>
      </c>
    </row>
    <row r="79" spans="3:12" x14ac:dyDescent="0.25">
      <c r="C79" s="69">
        <v>42481</v>
      </c>
      <c r="D79" s="66">
        <v>15156814</v>
      </c>
      <c r="G79" s="96">
        <v>107850000</v>
      </c>
      <c r="K79" s="66" t="s">
        <v>428</v>
      </c>
      <c r="L79" s="66" t="s">
        <v>431</v>
      </c>
    </row>
    <row r="80" spans="3:12" x14ac:dyDescent="0.25">
      <c r="C80" s="69">
        <v>42481</v>
      </c>
      <c r="D80" s="66">
        <v>14705191</v>
      </c>
      <c r="G80" s="96">
        <v>19855000</v>
      </c>
      <c r="K80" s="66" t="s">
        <v>428</v>
      </c>
      <c r="L80" s="66" t="s">
        <v>430</v>
      </c>
    </row>
    <row r="81" spans="3:13" x14ac:dyDescent="0.25">
      <c r="C81" s="69">
        <v>42481</v>
      </c>
      <c r="D81" s="73">
        <v>15157594</v>
      </c>
      <c r="G81" s="96">
        <v>37400000</v>
      </c>
      <c r="K81" s="66" t="s">
        <v>428</v>
      </c>
      <c r="L81" s="66" t="s">
        <v>431</v>
      </c>
    </row>
    <row r="82" spans="3:13" x14ac:dyDescent="0.25">
      <c r="C82" s="69">
        <v>42481</v>
      </c>
      <c r="D82" s="66">
        <v>449835</v>
      </c>
      <c r="E82" s="66" t="s">
        <v>468</v>
      </c>
      <c r="F82" s="90" t="s">
        <v>469</v>
      </c>
      <c r="H82" s="105">
        <v>14521000</v>
      </c>
    </row>
    <row r="83" spans="3:13" x14ac:dyDescent="0.25">
      <c r="C83" s="69">
        <v>42481</v>
      </c>
      <c r="D83" s="66">
        <v>449837</v>
      </c>
      <c r="E83" s="66" t="s">
        <v>463</v>
      </c>
      <c r="F83" s="90">
        <v>14708</v>
      </c>
      <c r="H83" s="105">
        <v>6516000</v>
      </c>
    </row>
    <row r="84" spans="3:13" x14ac:dyDescent="0.25">
      <c r="C84" s="69">
        <v>42482</v>
      </c>
      <c r="D84" s="73">
        <v>15157618</v>
      </c>
      <c r="E84" s="66"/>
      <c r="F84" s="90"/>
      <c r="G84" s="96">
        <v>250000000</v>
      </c>
      <c r="H84" s="91"/>
      <c r="K84" s="100" t="s">
        <v>486</v>
      </c>
    </row>
    <row r="85" spans="3:13" x14ac:dyDescent="0.25">
      <c r="C85" s="69">
        <v>42482</v>
      </c>
      <c r="D85" s="66">
        <v>15157596</v>
      </c>
      <c r="G85" s="96">
        <v>59440500</v>
      </c>
      <c r="K85" s="66" t="s">
        <v>428</v>
      </c>
      <c r="L85" s="66" t="s">
        <v>431</v>
      </c>
    </row>
    <row r="86" spans="3:13" x14ac:dyDescent="0.25">
      <c r="C86" s="69">
        <v>42482</v>
      </c>
      <c r="D86" s="66">
        <v>15157595</v>
      </c>
      <c r="G86" s="96">
        <v>56352500</v>
      </c>
      <c r="K86" s="66" t="s">
        <v>428</v>
      </c>
      <c r="L86" s="66" t="s">
        <v>431</v>
      </c>
    </row>
    <row r="87" spans="3:13" x14ac:dyDescent="0.25">
      <c r="C87" s="64">
        <v>42482</v>
      </c>
      <c r="D87" s="85">
        <v>15157605</v>
      </c>
      <c r="G87" s="103">
        <v>38850000</v>
      </c>
      <c r="K87" s="85" t="s">
        <v>414</v>
      </c>
      <c r="L87" s="85" t="s">
        <v>418</v>
      </c>
    </row>
    <row r="88" spans="3:13" x14ac:dyDescent="0.25">
      <c r="C88" s="69">
        <v>42482</v>
      </c>
      <c r="D88" s="66">
        <v>449834</v>
      </c>
      <c r="E88" s="66" t="s">
        <v>470</v>
      </c>
      <c r="F88" s="90">
        <v>7077</v>
      </c>
      <c r="H88" s="105">
        <v>660000</v>
      </c>
    </row>
    <row r="89" spans="3:13" x14ac:dyDescent="0.25">
      <c r="C89" s="69">
        <v>42482</v>
      </c>
      <c r="D89" s="66">
        <v>449838</v>
      </c>
      <c r="E89" s="66" t="s">
        <v>437</v>
      </c>
      <c r="F89" s="90">
        <v>1545</v>
      </c>
      <c r="H89" s="105">
        <v>1523937000</v>
      </c>
    </row>
    <row r="90" spans="3:13" x14ac:dyDescent="0.25">
      <c r="C90" s="69">
        <v>42485</v>
      </c>
      <c r="D90" s="66">
        <v>15157622</v>
      </c>
      <c r="G90" s="96">
        <v>53404000</v>
      </c>
      <c r="K90" s="66" t="s">
        <v>428</v>
      </c>
      <c r="L90" s="66" t="s">
        <v>428</v>
      </c>
    </row>
    <row r="91" spans="3:13" x14ac:dyDescent="0.25">
      <c r="C91" s="69">
        <v>42485</v>
      </c>
      <c r="D91" s="66">
        <v>15157626</v>
      </c>
      <c r="G91" s="96">
        <v>108225000</v>
      </c>
      <c r="K91" s="66" t="s">
        <v>428</v>
      </c>
      <c r="L91" s="66" t="s">
        <v>428</v>
      </c>
    </row>
    <row r="92" spans="3:13" x14ac:dyDescent="0.25">
      <c r="C92" s="69">
        <v>42485</v>
      </c>
      <c r="D92" s="66">
        <v>15157619</v>
      </c>
      <c r="G92" s="96">
        <v>405132978</v>
      </c>
      <c r="K92" s="66" t="s">
        <v>428</v>
      </c>
      <c r="L92" s="66" t="s">
        <v>415</v>
      </c>
      <c r="M92" s="63" t="s">
        <v>489</v>
      </c>
    </row>
    <row r="93" spans="3:13" x14ac:dyDescent="0.25">
      <c r="C93" s="69">
        <v>42485</v>
      </c>
      <c r="D93" s="66">
        <v>15157625</v>
      </c>
      <c r="G93" s="96">
        <v>20202000</v>
      </c>
      <c r="K93" s="66" t="s">
        <v>428</v>
      </c>
      <c r="L93" s="66" t="s">
        <v>428</v>
      </c>
    </row>
    <row r="94" spans="3:13" x14ac:dyDescent="0.25">
      <c r="C94" s="69">
        <v>42485</v>
      </c>
      <c r="D94" s="73">
        <v>14705185</v>
      </c>
      <c r="G94" s="96">
        <v>20590500</v>
      </c>
      <c r="K94" s="66" t="s">
        <v>428</v>
      </c>
      <c r="L94" s="66" t="s">
        <v>428</v>
      </c>
    </row>
    <row r="95" spans="3:13" x14ac:dyDescent="0.25">
      <c r="C95" s="69">
        <v>42485</v>
      </c>
      <c r="D95" s="66">
        <v>14705193</v>
      </c>
      <c r="G95" s="96">
        <v>24940000</v>
      </c>
      <c r="K95" s="66" t="s">
        <v>428</v>
      </c>
      <c r="L95" s="66" t="s">
        <v>428</v>
      </c>
    </row>
    <row r="96" spans="3:13" x14ac:dyDescent="0.25">
      <c r="C96" s="69">
        <v>42485</v>
      </c>
      <c r="D96" s="66">
        <v>14705192</v>
      </c>
      <c r="G96" s="96">
        <v>21450000</v>
      </c>
      <c r="K96" s="66" t="s">
        <v>428</v>
      </c>
      <c r="L96" s="66" t="s">
        <v>430</v>
      </c>
    </row>
    <row r="97" spans="3:13" x14ac:dyDescent="0.25">
      <c r="C97" s="69">
        <v>42486</v>
      </c>
      <c r="D97" s="98">
        <v>1475796</v>
      </c>
      <c r="G97" s="96">
        <v>57259500</v>
      </c>
      <c r="K97" s="66" t="s">
        <v>428</v>
      </c>
      <c r="L97" s="66" t="s">
        <v>428</v>
      </c>
      <c r="M97" s="100" t="s">
        <v>490</v>
      </c>
    </row>
    <row r="98" spans="3:13" x14ac:dyDescent="0.25">
      <c r="C98" s="69">
        <v>42486</v>
      </c>
      <c r="D98" s="98">
        <v>1475796</v>
      </c>
      <c r="G98" s="96">
        <v>57249000</v>
      </c>
      <c r="K98" s="66" t="s">
        <v>428</v>
      </c>
      <c r="L98" s="66" t="s">
        <v>428</v>
      </c>
      <c r="M98" s="100" t="s">
        <v>490</v>
      </c>
    </row>
    <row r="99" spans="3:13" x14ac:dyDescent="0.25">
      <c r="C99" s="69">
        <v>42486</v>
      </c>
      <c r="D99" s="66">
        <v>14129441</v>
      </c>
      <c r="G99" s="96">
        <v>44289000</v>
      </c>
      <c r="K99" s="66" t="s">
        <v>428</v>
      </c>
      <c r="L99" s="66" t="s">
        <v>428</v>
      </c>
    </row>
    <row r="100" spans="3:13" x14ac:dyDescent="0.25">
      <c r="C100" s="64">
        <v>42486</v>
      </c>
      <c r="D100" s="85">
        <v>15157620</v>
      </c>
      <c r="G100" s="103">
        <v>20590500</v>
      </c>
      <c r="K100" s="85" t="s">
        <v>414</v>
      </c>
      <c r="L100" s="85" t="s">
        <v>417</v>
      </c>
    </row>
    <row r="101" spans="3:13" x14ac:dyDescent="0.25">
      <c r="C101" s="69">
        <v>42486</v>
      </c>
      <c r="D101" s="66">
        <v>449839</v>
      </c>
      <c r="E101" s="66" t="s">
        <v>471</v>
      </c>
      <c r="F101" s="90"/>
      <c r="H101" s="105">
        <v>18183000</v>
      </c>
    </row>
    <row r="102" spans="3:13" x14ac:dyDescent="0.25">
      <c r="C102" s="69">
        <v>42486</v>
      </c>
      <c r="D102" s="66">
        <v>449842</v>
      </c>
      <c r="E102" s="66"/>
      <c r="F102" s="90"/>
      <c r="H102" s="105">
        <v>3000000</v>
      </c>
    </row>
    <row r="103" spans="3:13" x14ac:dyDescent="0.25">
      <c r="C103" s="69">
        <v>42486</v>
      </c>
      <c r="D103" s="66">
        <v>449840</v>
      </c>
      <c r="E103" s="66" t="s">
        <v>472</v>
      </c>
      <c r="F103" s="90"/>
      <c r="H103" s="105">
        <v>729622</v>
      </c>
    </row>
    <row r="104" spans="3:13" x14ac:dyDescent="0.25">
      <c r="C104" s="69">
        <v>42486</v>
      </c>
      <c r="D104" s="66">
        <v>449841</v>
      </c>
      <c r="E104" s="66" t="s">
        <v>437</v>
      </c>
      <c r="F104" s="90" t="s">
        <v>473</v>
      </c>
      <c r="H104" s="105">
        <v>472719500</v>
      </c>
    </row>
    <row r="105" spans="3:13" x14ac:dyDescent="0.25">
      <c r="C105" s="69">
        <v>42487</v>
      </c>
      <c r="D105" s="66">
        <v>15155918</v>
      </c>
      <c r="G105" s="96">
        <v>240321000</v>
      </c>
      <c r="K105" s="66" t="s">
        <v>428</v>
      </c>
      <c r="L105" s="66" t="s">
        <v>415</v>
      </c>
      <c r="M105" s="63" t="s">
        <v>489</v>
      </c>
    </row>
    <row r="106" spans="3:13" x14ac:dyDescent="0.25">
      <c r="C106" s="69">
        <v>42487</v>
      </c>
      <c r="D106" s="66">
        <v>15157598</v>
      </c>
      <c r="G106" s="96">
        <v>52789000</v>
      </c>
      <c r="K106" s="66" t="s">
        <v>428</v>
      </c>
      <c r="L106" s="66" t="s">
        <v>431</v>
      </c>
    </row>
    <row r="107" spans="3:13" x14ac:dyDescent="0.25">
      <c r="C107" s="69">
        <v>42487</v>
      </c>
      <c r="D107" s="66">
        <v>15157598</v>
      </c>
      <c r="G107" s="76"/>
      <c r="K107" s="66" t="s">
        <v>428</v>
      </c>
      <c r="L107" s="66" t="s">
        <v>431</v>
      </c>
    </row>
    <row r="108" spans="3:13" x14ac:dyDescent="0.25">
      <c r="C108" s="64">
        <v>42487</v>
      </c>
      <c r="D108" s="85">
        <v>15157639</v>
      </c>
      <c r="G108" s="103">
        <v>23690000</v>
      </c>
      <c r="K108" s="85" t="s">
        <v>414</v>
      </c>
      <c r="L108" s="85" t="s">
        <v>414</v>
      </c>
    </row>
    <row r="109" spans="3:13" x14ac:dyDescent="0.25">
      <c r="C109" s="69">
        <v>42487</v>
      </c>
      <c r="D109" s="66">
        <v>1901</v>
      </c>
      <c r="E109" s="66" t="s">
        <v>450</v>
      </c>
      <c r="F109" s="90">
        <v>440</v>
      </c>
      <c r="H109" s="105">
        <v>3000000</v>
      </c>
    </row>
    <row r="110" spans="3:13" x14ac:dyDescent="0.25">
      <c r="C110" s="69">
        <v>42487</v>
      </c>
      <c r="D110" s="66">
        <v>1907</v>
      </c>
      <c r="E110" s="66" t="s">
        <v>474</v>
      </c>
      <c r="F110" s="90"/>
      <c r="H110" s="105">
        <v>625000</v>
      </c>
    </row>
    <row r="111" spans="3:13" x14ac:dyDescent="0.25">
      <c r="C111" s="89">
        <v>42487</v>
      </c>
      <c r="D111" s="73">
        <v>449836</v>
      </c>
      <c r="E111" s="73" t="s">
        <v>475</v>
      </c>
      <c r="F111" s="90">
        <v>2355550</v>
      </c>
      <c r="H111" s="105">
        <v>361216</v>
      </c>
    </row>
    <row r="112" spans="3:13" x14ac:dyDescent="0.25">
      <c r="C112" s="89">
        <v>42487</v>
      </c>
      <c r="D112" s="73">
        <v>1907</v>
      </c>
      <c r="E112" s="73"/>
      <c r="F112" s="101" t="s">
        <v>491</v>
      </c>
      <c r="G112" s="104">
        <v>625000</v>
      </c>
      <c r="H112" s="91"/>
    </row>
    <row r="113" spans="3:12" x14ac:dyDescent="0.25">
      <c r="C113" s="69">
        <v>42488</v>
      </c>
      <c r="D113" s="66">
        <v>15157600</v>
      </c>
      <c r="G113" s="96">
        <v>60871500</v>
      </c>
      <c r="K113" s="66" t="s">
        <v>428</v>
      </c>
      <c r="L113" s="66" t="s">
        <v>431</v>
      </c>
    </row>
    <row r="114" spans="3:12" x14ac:dyDescent="0.25">
      <c r="C114" s="69">
        <v>42488</v>
      </c>
      <c r="D114" s="66">
        <v>15157597</v>
      </c>
      <c r="G114" s="96">
        <v>55003500</v>
      </c>
      <c r="K114" s="66" t="s">
        <v>428</v>
      </c>
      <c r="L114" s="66" t="s">
        <v>431</v>
      </c>
    </row>
    <row r="115" spans="3:12" x14ac:dyDescent="0.25">
      <c r="C115" s="69">
        <v>42488</v>
      </c>
      <c r="D115" s="66">
        <v>15157606</v>
      </c>
      <c r="G115" s="96">
        <v>112200000</v>
      </c>
      <c r="K115" s="66" t="s">
        <v>428</v>
      </c>
      <c r="L115" s="66" t="s">
        <v>431</v>
      </c>
    </row>
    <row r="116" spans="3:12" x14ac:dyDescent="0.25">
      <c r="C116" s="69">
        <v>42488</v>
      </c>
      <c r="D116" s="73">
        <v>1910</v>
      </c>
      <c r="E116" s="73" t="s">
        <v>476</v>
      </c>
      <c r="F116" s="90"/>
      <c r="H116" s="105">
        <v>948926</v>
      </c>
    </row>
    <row r="117" spans="3:12" x14ac:dyDescent="0.25">
      <c r="C117" s="69">
        <v>42488</v>
      </c>
      <c r="D117" s="73">
        <v>1907</v>
      </c>
      <c r="E117" s="73"/>
      <c r="F117" s="90"/>
      <c r="H117" s="105">
        <v>625000</v>
      </c>
    </row>
    <row r="118" spans="3:12" x14ac:dyDescent="0.25">
      <c r="C118" s="69">
        <v>42488</v>
      </c>
      <c r="D118" s="73">
        <v>1903</v>
      </c>
      <c r="E118" s="73" t="s">
        <v>477</v>
      </c>
      <c r="F118" s="90">
        <v>16824</v>
      </c>
      <c r="H118" s="105">
        <v>150000</v>
      </c>
    </row>
    <row r="119" spans="3:12" x14ac:dyDescent="0.25">
      <c r="C119" s="69">
        <v>42489</v>
      </c>
      <c r="D119" s="66">
        <v>15157601</v>
      </c>
      <c r="G119" s="96">
        <v>34965000</v>
      </c>
      <c r="K119" s="66" t="s">
        <v>428</v>
      </c>
      <c r="L119" s="66" t="s">
        <v>431</v>
      </c>
    </row>
    <row r="120" spans="3:12" x14ac:dyDescent="0.25">
      <c r="C120" s="89">
        <v>42489</v>
      </c>
      <c r="D120" s="73">
        <v>449803</v>
      </c>
      <c r="E120" s="73" t="s">
        <v>440</v>
      </c>
      <c r="F120" s="90">
        <v>1357</v>
      </c>
      <c r="H120" s="105">
        <v>124545</v>
      </c>
    </row>
    <row r="121" spans="3:12" x14ac:dyDescent="0.25">
      <c r="C121" s="69">
        <v>42489</v>
      </c>
      <c r="D121" s="73">
        <v>1909</v>
      </c>
      <c r="E121" s="73" t="s">
        <v>478</v>
      </c>
      <c r="F121" s="90">
        <v>518</v>
      </c>
      <c r="H121" s="105">
        <v>3140000</v>
      </c>
    </row>
    <row r="122" spans="3:12" x14ac:dyDescent="0.25">
      <c r="C122" s="69">
        <v>42489</v>
      </c>
      <c r="D122" s="66">
        <v>1908</v>
      </c>
      <c r="E122" s="66" t="s">
        <v>479</v>
      </c>
      <c r="F122" s="90"/>
      <c r="H122" s="105">
        <v>1659890</v>
      </c>
    </row>
    <row r="123" spans="3:12" x14ac:dyDescent="0.25">
      <c r="C123" s="69">
        <v>42489</v>
      </c>
      <c r="D123" s="66">
        <v>1904</v>
      </c>
      <c r="E123" s="66" t="s">
        <v>480</v>
      </c>
      <c r="F123" s="90">
        <v>394</v>
      </c>
      <c r="H123" s="105">
        <v>2000000</v>
      </c>
    </row>
    <row r="124" spans="3:12" x14ac:dyDescent="0.25">
      <c r="C124" s="69">
        <v>42489</v>
      </c>
      <c r="D124" s="66">
        <v>68</v>
      </c>
      <c r="E124" s="66" t="s">
        <v>481</v>
      </c>
      <c r="F124" s="90"/>
      <c r="H124" s="105">
        <v>1137954</v>
      </c>
    </row>
    <row r="125" spans="3:12" x14ac:dyDescent="0.25">
      <c r="C125" s="69">
        <v>42489</v>
      </c>
      <c r="D125" s="66">
        <v>69</v>
      </c>
      <c r="E125" s="66" t="s">
        <v>482</v>
      </c>
      <c r="F125" s="90"/>
      <c r="H125" s="105">
        <v>113795</v>
      </c>
    </row>
    <row r="126" spans="3:12" x14ac:dyDescent="0.25">
      <c r="C126" s="69">
        <v>42490</v>
      </c>
      <c r="D126" s="73">
        <v>449814</v>
      </c>
      <c r="E126" s="66" t="s">
        <v>436</v>
      </c>
      <c r="F126" s="90"/>
      <c r="H126" s="105">
        <v>1000000</v>
      </c>
    </row>
    <row r="127" spans="3:12" x14ac:dyDescent="0.25">
      <c r="C127" s="89">
        <v>42490</v>
      </c>
      <c r="D127" s="73">
        <v>449796</v>
      </c>
      <c r="E127" s="73" t="s">
        <v>439</v>
      </c>
      <c r="F127" s="90">
        <v>728</v>
      </c>
      <c r="H127" s="105">
        <v>400000</v>
      </c>
    </row>
    <row r="128" spans="3:12" x14ac:dyDescent="0.25">
      <c r="C128" s="89">
        <v>42490</v>
      </c>
      <c r="D128" s="73">
        <v>449791</v>
      </c>
      <c r="E128" s="85" t="s">
        <v>492</v>
      </c>
      <c r="F128" s="90"/>
      <c r="H128" s="105">
        <v>2000000</v>
      </c>
    </row>
    <row r="129" spans="3:11" x14ac:dyDescent="0.25">
      <c r="C129" s="69">
        <v>42490</v>
      </c>
      <c r="D129" s="73">
        <v>449818</v>
      </c>
      <c r="E129" s="66" t="s">
        <v>441</v>
      </c>
      <c r="F129" s="90"/>
      <c r="H129" s="105">
        <v>3000000</v>
      </c>
    </row>
    <row r="130" spans="3:11" x14ac:dyDescent="0.25">
      <c r="C130" s="89">
        <v>42490</v>
      </c>
      <c r="D130" s="73">
        <v>449800</v>
      </c>
      <c r="E130" s="73" t="s">
        <v>442</v>
      </c>
      <c r="F130" s="90">
        <v>263</v>
      </c>
      <c r="H130" s="105">
        <v>2200000</v>
      </c>
    </row>
    <row r="131" spans="3:11" x14ac:dyDescent="0.25">
      <c r="C131" s="89">
        <v>42490</v>
      </c>
      <c r="D131" s="73">
        <v>449795</v>
      </c>
      <c r="E131" s="73" t="s">
        <v>443</v>
      </c>
      <c r="F131" s="90">
        <v>385</v>
      </c>
      <c r="H131" s="105">
        <v>2000000</v>
      </c>
    </row>
    <row r="132" spans="3:11" x14ac:dyDescent="0.25">
      <c r="C132" s="89">
        <v>42490</v>
      </c>
      <c r="D132" s="73">
        <v>449810</v>
      </c>
      <c r="E132" s="73" t="s">
        <v>447</v>
      </c>
      <c r="F132" s="90"/>
      <c r="H132" s="105">
        <v>700000</v>
      </c>
    </row>
    <row r="133" spans="3:11" x14ac:dyDescent="0.25">
      <c r="C133" s="89">
        <v>42490</v>
      </c>
      <c r="D133" s="73">
        <v>449793</v>
      </c>
      <c r="E133" s="73" t="s">
        <v>450</v>
      </c>
      <c r="F133" s="90">
        <v>426</v>
      </c>
      <c r="H133" s="105">
        <v>18036000</v>
      </c>
    </row>
    <row r="134" spans="3:11" x14ac:dyDescent="0.25">
      <c r="C134" s="69">
        <v>42490</v>
      </c>
      <c r="D134" s="73">
        <v>449824</v>
      </c>
      <c r="E134" s="66" t="s">
        <v>451</v>
      </c>
      <c r="F134" s="90"/>
      <c r="H134" s="105">
        <v>4400000</v>
      </c>
    </row>
    <row r="135" spans="3:11" x14ac:dyDescent="0.25">
      <c r="C135" s="89">
        <v>42490</v>
      </c>
      <c r="D135" s="73">
        <v>449812</v>
      </c>
      <c r="E135" s="66" t="s">
        <v>452</v>
      </c>
      <c r="F135" s="90"/>
      <c r="H135" s="105">
        <v>250000</v>
      </c>
    </row>
    <row r="136" spans="3:11" x14ac:dyDescent="0.25">
      <c r="C136" s="69">
        <v>42490</v>
      </c>
      <c r="D136" s="73">
        <v>449820</v>
      </c>
      <c r="E136" s="66" t="s">
        <v>453</v>
      </c>
      <c r="F136" s="90" t="s">
        <v>454</v>
      </c>
      <c r="H136" s="105">
        <v>815001</v>
      </c>
    </row>
    <row r="137" spans="3:11" x14ac:dyDescent="0.25">
      <c r="C137" s="89">
        <v>42490</v>
      </c>
      <c r="D137" s="73">
        <v>449811</v>
      </c>
      <c r="E137" s="73" t="s">
        <v>456</v>
      </c>
      <c r="F137" s="90"/>
      <c r="H137" s="105">
        <v>1825000</v>
      </c>
    </row>
    <row r="138" spans="3:11" x14ac:dyDescent="0.25">
      <c r="C138" s="69">
        <v>42490</v>
      </c>
      <c r="D138" s="73">
        <v>449817</v>
      </c>
      <c r="E138" s="66" t="s">
        <v>458</v>
      </c>
      <c r="F138" s="90"/>
      <c r="H138" s="105">
        <v>847000</v>
      </c>
    </row>
    <row r="139" spans="3:11" x14ac:dyDescent="0.25">
      <c r="C139" s="69">
        <v>42490</v>
      </c>
      <c r="D139" s="73">
        <v>449825</v>
      </c>
      <c r="E139" s="66" t="s">
        <v>459</v>
      </c>
      <c r="F139" s="90" t="s">
        <v>460</v>
      </c>
      <c r="H139" s="105">
        <v>15225000</v>
      </c>
    </row>
    <row r="140" spans="3:11" x14ac:dyDescent="0.25">
      <c r="C140" s="69">
        <v>42490</v>
      </c>
      <c r="D140" s="73">
        <v>449826</v>
      </c>
      <c r="E140" s="66" t="s">
        <v>461</v>
      </c>
      <c r="F140" s="90">
        <v>748</v>
      </c>
      <c r="H140" s="105">
        <v>43135000</v>
      </c>
    </row>
    <row r="141" spans="3:11" x14ac:dyDescent="0.25">
      <c r="C141" s="69">
        <v>42490</v>
      </c>
      <c r="D141" s="73">
        <v>449823</v>
      </c>
      <c r="E141" s="66" t="s">
        <v>462</v>
      </c>
      <c r="F141" s="90">
        <v>239</v>
      </c>
      <c r="H141" s="105">
        <v>3000000</v>
      </c>
    </row>
    <row r="142" spans="3:11" x14ac:dyDescent="0.25">
      <c r="G142" s="30"/>
      <c r="H142" s="30"/>
    </row>
    <row r="143" spans="3:11" ht="18.75" x14ac:dyDescent="0.3">
      <c r="F143" s="112"/>
      <c r="G143" s="113">
        <f>SUM(G10:G142)</f>
        <v>6435495980</v>
      </c>
      <c r="H143" s="113">
        <f>SUM(H15:H142)</f>
        <v>6713218487</v>
      </c>
      <c r="I143" s="112"/>
      <c r="J143" s="112"/>
      <c r="K143" s="113">
        <f>I8+G143-H143</f>
        <v>1181416114</v>
      </c>
    </row>
    <row r="144" spans="3:11" x14ac:dyDescent="0.25">
      <c r="F144" s="66"/>
    </row>
    <row r="145" spans="2:12" x14ac:dyDescent="0.25">
      <c r="F145" s="66"/>
      <c r="G145" s="65"/>
    </row>
    <row r="154" spans="2:12" x14ac:dyDescent="0.25">
      <c r="B154" s="22"/>
      <c r="C154" s="106">
        <v>42492</v>
      </c>
      <c r="D154" s="107">
        <v>14705194</v>
      </c>
      <c r="E154" s="23"/>
      <c r="F154" s="23"/>
      <c r="G154" s="108">
        <v>21450000</v>
      </c>
      <c r="H154" s="109"/>
      <c r="I154" s="84"/>
      <c r="L154" s="63" t="s">
        <v>417</v>
      </c>
    </row>
    <row r="155" spans="2:12" x14ac:dyDescent="0.25">
      <c r="B155" s="110"/>
      <c r="H155" s="111"/>
    </row>
    <row r="156" spans="2:12" x14ac:dyDescent="0.25">
      <c r="B156" s="110"/>
      <c r="C156" s="69">
        <v>42471</v>
      </c>
      <c r="D156" s="66">
        <v>1245500</v>
      </c>
      <c r="G156" s="76">
        <v>1245500</v>
      </c>
      <c r="H156" s="111"/>
    </row>
    <row r="157" spans="2:12" x14ac:dyDescent="0.25">
      <c r="B157" s="110"/>
      <c r="C157" s="69">
        <v>42476</v>
      </c>
      <c r="D157" s="66">
        <v>15158454</v>
      </c>
      <c r="G157" s="76">
        <v>59875000</v>
      </c>
      <c r="H157" s="111"/>
    </row>
    <row r="158" spans="2:12" x14ac:dyDescent="0.25">
      <c r="B158" s="29"/>
      <c r="C158" s="30"/>
      <c r="D158" s="30"/>
      <c r="E158" s="30"/>
      <c r="F158" s="30"/>
      <c r="G158" s="30"/>
      <c r="H158" s="32"/>
    </row>
  </sheetData>
  <sortState ref="C11:L205">
    <sortCondition ref="C11:C205"/>
  </sortState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Z46"/>
  <sheetViews>
    <sheetView topLeftCell="O4" workbookViewId="0">
      <selection activeCell="AA17" sqref="AA17"/>
    </sheetView>
  </sheetViews>
  <sheetFormatPr baseColWidth="10" defaultRowHeight="15" x14ac:dyDescent="0.25"/>
  <cols>
    <col min="3" max="3" width="9" bestFit="1" customWidth="1"/>
    <col min="4" max="5" width="10.42578125" bestFit="1" customWidth="1"/>
    <col min="6" max="7" width="15" bestFit="1" customWidth="1"/>
    <col min="8" max="9" width="7.7109375" bestFit="1" customWidth="1"/>
    <col min="10" max="10" width="11.5703125" bestFit="1" customWidth="1"/>
    <col min="11" max="11" width="4.28515625" bestFit="1" customWidth="1"/>
    <col min="12" max="12" width="11.5703125" bestFit="1" customWidth="1"/>
    <col min="14" max="14" width="9" bestFit="1" customWidth="1"/>
    <col min="15" max="16" width="10.42578125" bestFit="1" customWidth="1"/>
    <col min="17" max="18" width="15" bestFit="1" customWidth="1"/>
    <col min="19" max="19" width="4.7109375" bestFit="1" customWidth="1"/>
    <col min="20" max="20" width="7.7109375" bestFit="1" customWidth="1"/>
    <col min="21" max="21" width="7.7109375" customWidth="1"/>
    <col min="22" max="22" width="6.85546875" bestFit="1" customWidth="1"/>
    <col min="23" max="23" width="11.5703125" bestFit="1" customWidth="1"/>
    <col min="24" max="24" width="15" bestFit="1" customWidth="1"/>
    <col min="25" max="25" width="11.5703125" bestFit="1" customWidth="1"/>
    <col min="26" max="26" width="16.7109375" bestFit="1" customWidth="1"/>
  </cols>
  <sheetData>
    <row r="4" spans="2:26" ht="15.75" thickBot="1" x14ac:dyDescent="0.3"/>
    <row r="5" spans="2:26" ht="21.75" thickBot="1" x14ac:dyDescent="0.4">
      <c r="C5" s="116" t="s">
        <v>48</v>
      </c>
      <c r="D5" s="117"/>
      <c r="E5" s="117"/>
      <c r="F5" s="117"/>
      <c r="G5" s="117"/>
      <c r="H5" s="117"/>
      <c r="I5" s="117"/>
      <c r="J5" s="118"/>
    </row>
    <row r="7" spans="2:26" x14ac:dyDescent="0.25">
      <c r="B7" s="41"/>
      <c r="C7" s="1" t="s">
        <v>1</v>
      </c>
      <c r="D7" s="1" t="s">
        <v>2</v>
      </c>
      <c r="E7" s="1" t="s">
        <v>3</v>
      </c>
      <c r="F7" s="1" t="s">
        <v>4</v>
      </c>
      <c r="G7" s="1" t="s">
        <v>5</v>
      </c>
      <c r="H7" s="1" t="s">
        <v>6</v>
      </c>
      <c r="I7" s="1" t="s">
        <v>7</v>
      </c>
      <c r="J7" s="1" t="s">
        <v>8</v>
      </c>
      <c r="N7" s="1" t="s">
        <v>1</v>
      </c>
      <c r="O7" s="1" t="s">
        <v>2</v>
      </c>
      <c r="P7" s="1" t="s">
        <v>3</v>
      </c>
      <c r="Q7" s="1" t="s">
        <v>4</v>
      </c>
      <c r="R7" s="1" t="s">
        <v>5</v>
      </c>
      <c r="S7" s="1" t="s">
        <v>200</v>
      </c>
      <c r="T7" s="1" t="s">
        <v>6</v>
      </c>
      <c r="U7" s="1" t="s">
        <v>201</v>
      </c>
      <c r="V7" s="1" t="s">
        <v>7</v>
      </c>
      <c r="W7" s="1" t="s">
        <v>8</v>
      </c>
      <c r="X7" s="15" t="s">
        <v>202</v>
      </c>
      <c r="Y7" s="15" t="s">
        <v>203</v>
      </c>
    </row>
    <row r="8" spans="2:26" x14ac:dyDescent="0.25">
      <c r="B8" s="41">
        <v>1</v>
      </c>
      <c r="C8" s="6">
        <v>42478</v>
      </c>
      <c r="D8" s="3" t="s">
        <v>46</v>
      </c>
      <c r="E8" s="3" t="s">
        <v>47</v>
      </c>
      <c r="F8" s="3" t="s">
        <v>48</v>
      </c>
      <c r="G8" s="42" t="s">
        <v>15</v>
      </c>
      <c r="H8" s="34">
        <v>6200</v>
      </c>
      <c r="I8" s="34">
        <v>3885</v>
      </c>
      <c r="J8" s="34">
        <f t="shared" ref="J8:J22" si="0">H8*I8</f>
        <v>24087000</v>
      </c>
      <c r="N8" s="6">
        <v>42478</v>
      </c>
      <c r="O8" s="3" t="s">
        <v>46</v>
      </c>
      <c r="P8" s="3" t="s">
        <v>47</v>
      </c>
      <c r="Q8" s="3" t="s">
        <v>48</v>
      </c>
      <c r="R8" s="42" t="s">
        <v>15</v>
      </c>
      <c r="S8" s="42">
        <v>1</v>
      </c>
      <c r="T8" s="34">
        <v>6200</v>
      </c>
      <c r="U8" s="34"/>
      <c r="V8" s="34">
        <v>3885</v>
      </c>
      <c r="W8" s="34">
        <f t="shared" ref="W8:W22" si="1">T8*V8</f>
        <v>24087000</v>
      </c>
      <c r="X8" s="1"/>
      <c r="Y8" s="1"/>
    </row>
    <row r="9" spans="2:26" x14ac:dyDescent="0.25">
      <c r="B9" s="41">
        <v>1</v>
      </c>
      <c r="C9" s="6">
        <v>42478</v>
      </c>
      <c r="D9" s="3" t="s">
        <v>49</v>
      </c>
      <c r="E9" s="3" t="s">
        <v>50</v>
      </c>
      <c r="F9" s="3" t="s">
        <v>48</v>
      </c>
      <c r="G9" s="42" t="s">
        <v>15</v>
      </c>
      <c r="H9" s="34">
        <v>5300</v>
      </c>
      <c r="I9" s="34">
        <v>3885</v>
      </c>
      <c r="J9" s="34">
        <f t="shared" si="0"/>
        <v>20590500</v>
      </c>
      <c r="N9" s="6">
        <v>42478</v>
      </c>
      <c r="O9" s="3" t="s">
        <v>49</v>
      </c>
      <c r="P9" s="3" t="s">
        <v>50</v>
      </c>
      <c r="Q9" s="3" t="s">
        <v>48</v>
      </c>
      <c r="R9" s="42" t="s">
        <v>15</v>
      </c>
      <c r="S9" s="42">
        <v>1</v>
      </c>
      <c r="T9" s="34">
        <v>5300</v>
      </c>
      <c r="U9" s="34"/>
      <c r="V9" s="34">
        <v>3885</v>
      </c>
      <c r="W9" s="34">
        <f t="shared" si="1"/>
        <v>20590500</v>
      </c>
      <c r="X9" s="1"/>
      <c r="Y9" s="1"/>
    </row>
    <row r="10" spans="2:26" x14ac:dyDescent="0.25">
      <c r="B10" s="41">
        <v>1</v>
      </c>
      <c r="C10" s="6">
        <v>42478</v>
      </c>
      <c r="D10" s="3" t="s">
        <v>51</v>
      </c>
      <c r="E10" s="3" t="s">
        <v>52</v>
      </c>
      <c r="F10" s="3" t="s">
        <v>48</v>
      </c>
      <c r="G10" s="42" t="s">
        <v>15</v>
      </c>
      <c r="H10" s="34">
        <v>5200</v>
      </c>
      <c r="I10" s="34">
        <v>3885</v>
      </c>
      <c r="J10" s="34">
        <f t="shared" si="0"/>
        <v>20202000</v>
      </c>
      <c r="N10" s="6">
        <v>42478</v>
      </c>
      <c r="O10" s="3" t="s">
        <v>51</v>
      </c>
      <c r="P10" s="3" t="s">
        <v>52</v>
      </c>
      <c r="Q10" s="3" t="s">
        <v>48</v>
      </c>
      <c r="R10" s="42" t="s">
        <v>15</v>
      </c>
      <c r="S10" s="42">
        <v>1</v>
      </c>
      <c r="T10" s="34">
        <v>5200</v>
      </c>
      <c r="U10" s="34"/>
      <c r="V10" s="34">
        <v>3885</v>
      </c>
      <c r="W10" s="34">
        <f t="shared" si="1"/>
        <v>20202000</v>
      </c>
      <c r="X10" s="1"/>
      <c r="Y10" s="1"/>
    </row>
    <row r="11" spans="2:26" x14ac:dyDescent="0.25">
      <c r="B11" s="41">
        <v>1</v>
      </c>
      <c r="C11" s="6">
        <v>42482</v>
      </c>
      <c r="D11" s="3" t="s">
        <v>88</v>
      </c>
      <c r="E11" s="3" t="s">
        <v>89</v>
      </c>
      <c r="F11" s="3" t="s">
        <v>48</v>
      </c>
      <c r="G11" s="42" t="s">
        <v>45</v>
      </c>
      <c r="H11" s="34">
        <v>5200</v>
      </c>
      <c r="I11" s="34">
        <v>3380</v>
      </c>
      <c r="J11" s="34">
        <f t="shared" si="0"/>
        <v>17576000</v>
      </c>
      <c r="N11" s="6">
        <v>42482</v>
      </c>
      <c r="O11" s="3" t="s">
        <v>90</v>
      </c>
      <c r="P11" s="3" t="s">
        <v>91</v>
      </c>
      <c r="Q11" s="3" t="s">
        <v>48</v>
      </c>
      <c r="R11" s="42" t="s">
        <v>15</v>
      </c>
      <c r="S11" s="42">
        <v>1</v>
      </c>
      <c r="T11" s="34">
        <v>6200</v>
      </c>
      <c r="U11" s="34"/>
      <c r="V11" s="34">
        <v>3885</v>
      </c>
      <c r="W11" s="34">
        <f t="shared" si="1"/>
        <v>24087000</v>
      </c>
      <c r="X11" s="1"/>
      <c r="Y11" s="1"/>
    </row>
    <row r="12" spans="2:26" x14ac:dyDescent="0.25">
      <c r="B12" s="41">
        <v>1</v>
      </c>
      <c r="C12" s="6">
        <v>42482</v>
      </c>
      <c r="D12" s="3" t="s">
        <v>90</v>
      </c>
      <c r="E12" s="3" t="s">
        <v>91</v>
      </c>
      <c r="F12" s="3" t="s">
        <v>48</v>
      </c>
      <c r="G12" s="42" t="s">
        <v>15</v>
      </c>
      <c r="H12" s="34">
        <v>6200</v>
      </c>
      <c r="I12" s="34">
        <v>3885</v>
      </c>
      <c r="J12" s="34">
        <f t="shared" si="0"/>
        <v>24087000</v>
      </c>
      <c r="N12" s="2">
        <v>42485</v>
      </c>
      <c r="O12" s="1" t="s">
        <v>150</v>
      </c>
      <c r="P12" s="1" t="s">
        <v>151</v>
      </c>
      <c r="Q12" s="1" t="s">
        <v>48</v>
      </c>
      <c r="R12" s="43" t="s">
        <v>15</v>
      </c>
      <c r="S12" s="43">
        <v>1</v>
      </c>
      <c r="T12" s="34">
        <v>6200</v>
      </c>
      <c r="U12" s="34"/>
      <c r="V12" s="34">
        <v>3885</v>
      </c>
      <c r="W12" s="34">
        <f t="shared" si="1"/>
        <v>24087000</v>
      </c>
      <c r="X12" s="1"/>
      <c r="Y12" s="1"/>
    </row>
    <row r="13" spans="2:26" x14ac:dyDescent="0.25">
      <c r="B13" s="41">
        <v>1</v>
      </c>
      <c r="C13" s="6">
        <v>42482</v>
      </c>
      <c r="D13" s="3" t="s">
        <v>90</v>
      </c>
      <c r="E13" s="3" t="s">
        <v>91</v>
      </c>
      <c r="F13" s="3" t="s">
        <v>48</v>
      </c>
      <c r="G13" s="42" t="s">
        <v>13</v>
      </c>
      <c r="H13" s="34">
        <v>5300</v>
      </c>
      <c r="I13" s="34">
        <v>4715</v>
      </c>
      <c r="J13" s="34">
        <f t="shared" si="0"/>
        <v>24989500</v>
      </c>
      <c r="N13" s="2">
        <v>42485</v>
      </c>
      <c r="O13" s="1" t="s">
        <v>152</v>
      </c>
      <c r="P13" s="1" t="s">
        <v>153</v>
      </c>
      <c r="Q13" s="1" t="s">
        <v>48</v>
      </c>
      <c r="R13" s="43" t="s">
        <v>15</v>
      </c>
      <c r="S13" s="43">
        <v>1</v>
      </c>
      <c r="T13" s="34">
        <v>5300</v>
      </c>
      <c r="U13" s="34"/>
      <c r="V13" s="34">
        <v>3885</v>
      </c>
      <c r="W13" s="34">
        <f t="shared" si="1"/>
        <v>20590500</v>
      </c>
      <c r="X13" s="1"/>
      <c r="Y13" s="1"/>
    </row>
    <row r="14" spans="2:26" x14ac:dyDescent="0.25">
      <c r="B14" s="41">
        <v>1</v>
      </c>
      <c r="C14" s="6">
        <v>42482</v>
      </c>
      <c r="D14" s="3" t="s">
        <v>94</v>
      </c>
      <c r="E14" s="3" t="s">
        <v>95</v>
      </c>
      <c r="F14" s="3" t="s">
        <v>48</v>
      </c>
      <c r="G14" s="42" t="s">
        <v>21</v>
      </c>
      <c r="H14" s="34">
        <v>5000</v>
      </c>
      <c r="I14" s="34">
        <v>3595</v>
      </c>
      <c r="J14" s="34">
        <f t="shared" si="0"/>
        <v>17975000</v>
      </c>
      <c r="N14" s="2">
        <v>42488</v>
      </c>
      <c r="O14" s="1" t="s">
        <v>175</v>
      </c>
      <c r="P14" s="1" t="s">
        <v>174</v>
      </c>
      <c r="Q14" s="1" t="s">
        <v>48</v>
      </c>
      <c r="R14" s="43" t="s">
        <v>15</v>
      </c>
      <c r="S14" s="43">
        <v>1</v>
      </c>
      <c r="T14" s="34">
        <v>5300</v>
      </c>
      <c r="U14" s="34"/>
      <c r="V14" s="34">
        <v>3885</v>
      </c>
      <c r="W14" s="34">
        <f t="shared" si="1"/>
        <v>20590500</v>
      </c>
      <c r="X14" s="1"/>
      <c r="Y14" s="1"/>
    </row>
    <row r="15" spans="2:26" x14ac:dyDescent="0.25">
      <c r="B15" s="41">
        <v>1</v>
      </c>
      <c r="C15" s="6">
        <v>42482</v>
      </c>
      <c r="D15" s="3" t="s">
        <v>100</v>
      </c>
      <c r="E15" s="3" t="s">
        <v>101</v>
      </c>
      <c r="F15" s="3" t="s">
        <v>48</v>
      </c>
      <c r="G15" s="42" t="s">
        <v>21</v>
      </c>
      <c r="H15" s="34">
        <v>4300</v>
      </c>
      <c r="I15" s="34">
        <v>4050</v>
      </c>
      <c r="J15" s="34">
        <f t="shared" si="0"/>
        <v>17415000</v>
      </c>
      <c r="N15" s="2">
        <v>42489</v>
      </c>
      <c r="O15" s="1" t="s">
        <v>176</v>
      </c>
      <c r="P15" s="1" t="s">
        <v>177</v>
      </c>
      <c r="Q15" s="1" t="s">
        <v>48</v>
      </c>
      <c r="R15" s="43" t="s">
        <v>15</v>
      </c>
      <c r="S15" s="43">
        <v>1</v>
      </c>
      <c r="T15" s="34">
        <v>5200</v>
      </c>
      <c r="U15" s="34">
        <f>T15+T14+T13+T12+T11+T10+T9+T8</f>
        <v>44900</v>
      </c>
      <c r="V15" s="34">
        <v>3885</v>
      </c>
      <c r="W15" s="34">
        <f t="shared" si="1"/>
        <v>20202000</v>
      </c>
      <c r="X15" s="1" t="str">
        <f>R15</f>
        <v>Nafta Unica 90</v>
      </c>
      <c r="Y15" s="44">
        <f>W15+W14+W13+W12+W11+W10+W9+W8</f>
        <v>174436500</v>
      </c>
      <c r="Z15" s="60"/>
    </row>
    <row r="16" spans="2:26" x14ac:dyDescent="0.25">
      <c r="B16" s="41">
        <v>1</v>
      </c>
      <c r="C16" s="2">
        <v>42119</v>
      </c>
      <c r="D16" s="1" t="s">
        <v>124</v>
      </c>
      <c r="E16" s="1" t="s">
        <v>125</v>
      </c>
      <c r="F16" s="1" t="s">
        <v>48</v>
      </c>
      <c r="G16" s="43" t="s">
        <v>123</v>
      </c>
      <c r="H16" s="34">
        <v>15000</v>
      </c>
      <c r="I16" s="34">
        <v>3595</v>
      </c>
      <c r="J16" s="34">
        <f t="shared" si="0"/>
        <v>53925000</v>
      </c>
      <c r="N16" s="2">
        <v>42119</v>
      </c>
      <c r="O16" s="1" t="s">
        <v>124</v>
      </c>
      <c r="P16" s="1" t="s">
        <v>125</v>
      </c>
      <c r="Q16" s="1" t="s">
        <v>48</v>
      </c>
      <c r="R16" s="43" t="s">
        <v>123</v>
      </c>
      <c r="S16" s="43">
        <v>2</v>
      </c>
      <c r="T16" s="34">
        <v>15000</v>
      </c>
      <c r="U16" s="34">
        <f>T16</f>
        <v>15000</v>
      </c>
      <c r="V16" s="34">
        <v>3595</v>
      </c>
      <c r="W16" s="34">
        <f t="shared" si="1"/>
        <v>53925000</v>
      </c>
      <c r="X16" s="1" t="str">
        <f>R16</f>
        <v>Diesel Comun Tipo III</v>
      </c>
      <c r="Y16" s="44">
        <f>W16</f>
        <v>53925000</v>
      </c>
      <c r="Z16" s="60"/>
    </row>
    <row r="17" spans="2:26" x14ac:dyDescent="0.25">
      <c r="B17" s="41">
        <v>1</v>
      </c>
      <c r="C17" s="2">
        <v>42485</v>
      </c>
      <c r="D17" s="1" t="s">
        <v>150</v>
      </c>
      <c r="E17" s="1" t="s">
        <v>151</v>
      </c>
      <c r="F17" s="1" t="s">
        <v>48</v>
      </c>
      <c r="G17" s="43" t="s">
        <v>15</v>
      </c>
      <c r="H17" s="34">
        <v>6200</v>
      </c>
      <c r="I17" s="34">
        <v>3885</v>
      </c>
      <c r="J17" s="34">
        <f t="shared" si="0"/>
        <v>24087000</v>
      </c>
      <c r="N17" s="6">
        <v>42482</v>
      </c>
      <c r="O17" s="3" t="s">
        <v>88</v>
      </c>
      <c r="P17" s="3" t="s">
        <v>89</v>
      </c>
      <c r="Q17" s="3" t="s">
        <v>48</v>
      </c>
      <c r="R17" s="42" t="s">
        <v>45</v>
      </c>
      <c r="S17" s="42">
        <v>3</v>
      </c>
      <c r="T17" s="34">
        <v>5200</v>
      </c>
      <c r="U17" s="34">
        <f>T17</f>
        <v>5200</v>
      </c>
      <c r="V17" s="34">
        <v>3380</v>
      </c>
      <c r="W17" s="34">
        <f t="shared" si="1"/>
        <v>17576000</v>
      </c>
      <c r="X17" s="1" t="str">
        <f>R17</f>
        <v>Nafta Eco Sol 85</v>
      </c>
      <c r="Y17" s="44">
        <f>W17</f>
        <v>17576000</v>
      </c>
      <c r="Z17" s="60"/>
    </row>
    <row r="18" spans="2:26" x14ac:dyDescent="0.25">
      <c r="B18" s="41">
        <v>1</v>
      </c>
      <c r="C18" s="2">
        <v>42485</v>
      </c>
      <c r="D18" s="1" t="s">
        <v>152</v>
      </c>
      <c r="E18" s="1" t="s">
        <v>153</v>
      </c>
      <c r="F18" s="1" t="s">
        <v>48</v>
      </c>
      <c r="G18" s="43" t="s">
        <v>21</v>
      </c>
      <c r="H18" s="34">
        <v>5200</v>
      </c>
      <c r="I18" s="34">
        <v>3595</v>
      </c>
      <c r="J18" s="34">
        <f t="shared" si="0"/>
        <v>18694000</v>
      </c>
      <c r="N18" s="6">
        <v>42482</v>
      </c>
      <c r="O18" s="3" t="s">
        <v>90</v>
      </c>
      <c r="P18" s="3" t="s">
        <v>91</v>
      </c>
      <c r="Q18" s="3" t="s">
        <v>48</v>
      </c>
      <c r="R18" s="42" t="s">
        <v>13</v>
      </c>
      <c r="S18" s="42">
        <v>5</v>
      </c>
      <c r="T18" s="34">
        <v>5300</v>
      </c>
      <c r="U18" s="34">
        <f>T18</f>
        <v>5300</v>
      </c>
      <c r="V18" s="34">
        <v>4715</v>
      </c>
      <c r="W18" s="34">
        <f t="shared" si="1"/>
        <v>24989500</v>
      </c>
      <c r="X18" s="1" t="str">
        <f>R18</f>
        <v>Nafta Super Sol 95</v>
      </c>
      <c r="Y18" s="44">
        <f>W18</f>
        <v>24989500</v>
      </c>
      <c r="Z18" s="60"/>
    </row>
    <row r="19" spans="2:26" x14ac:dyDescent="0.25">
      <c r="B19" s="41">
        <v>1</v>
      </c>
      <c r="C19" s="2">
        <v>42485</v>
      </c>
      <c r="D19" s="1" t="s">
        <v>152</v>
      </c>
      <c r="E19" s="1" t="s">
        <v>153</v>
      </c>
      <c r="F19" s="1" t="s">
        <v>48</v>
      </c>
      <c r="G19" s="43" t="s">
        <v>15</v>
      </c>
      <c r="H19" s="34">
        <v>5300</v>
      </c>
      <c r="I19" s="34">
        <v>3885</v>
      </c>
      <c r="J19" s="34">
        <f t="shared" si="0"/>
        <v>20590500</v>
      </c>
      <c r="N19" s="6">
        <v>42482</v>
      </c>
      <c r="O19" s="3" t="s">
        <v>94</v>
      </c>
      <c r="P19" s="3" t="s">
        <v>95</v>
      </c>
      <c r="Q19" s="3" t="s">
        <v>48</v>
      </c>
      <c r="R19" s="42" t="s">
        <v>21</v>
      </c>
      <c r="S19" s="42">
        <v>7</v>
      </c>
      <c r="T19" s="34">
        <v>5000</v>
      </c>
      <c r="U19" s="34"/>
      <c r="V19" s="34">
        <v>3595</v>
      </c>
      <c r="W19" s="34">
        <f t="shared" si="1"/>
        <v>17975000</v>
      </c>
      <c r="X19" s="1"/>
      <c r="Y19" s="1"/>
      <c r="Z19" s="60"/>
    </row>
    <row r="20" spans="2:26" x14ac:dyDescent="0.25">
      <c r="B20" s="41">
        <v>1</v>
      </c>
      <c r="C20" s="2">
        <v>42488</v>
      </c>
      <c r="D20" s="1" t="s">
        <v>175</v>
      </c>
      <c r="E20" s="1" t="s">
        <v>174</v>
      </c>
      <c r="F20" s="1" t="s">
        <v>48</v>
      </c>
      <c r="G20" s="43" t="s">
        <v>21</v>
      </c>
      <c r="H20" s="34">
        <v>6200</v>
      </c>
      <c r="I20" s="34">
        <v>3595</v>
      </c>
      <c r="J20" s="34">
        <f t="shared" si="0"/>
        <v>22289000</v>
      </c>
      <c r="N20" s="6">
        <v>42482</v>
      </c>
      <c r="O20" s="3" t="s">
        <v>100</v>
      </c>
      <c r="P20" s="3" t="s">
        <v>101</v>
      </c>
      <c r="Q20" s="3" t="s">
        <v>48</v>
      </c>
      <c r="R20" s="42" t="s">
        <v>21</v>
      </c>
      <c r="S20" s="42">
        <v>7</v>
      </c>
      <c r="T20" s="34">
        <v>4300</v>
      </c>
      <c r="U20" s="34"/>
      <c r="V20" s="34">
        <v>4050</v>
      </c>
      <c r="W20" s="34">
        <f t="shared" si="1"/>
        <v>17415000</v>
      </c>
      <c r="X20" s="1"/>
      <c r="Y20" s="1"/>
    </row>
    <row r="21" spans="2:26" x14ac:dyDescent="0.25">
      <c r="B21" s="41">
        <v>1</v>
      </c>
      <c r="C21" s="2">
        <v>42488</v>
      </c>
      <c r="D21" s="1" t="s">
        <v>175</v>
      </c>
      <c r="E21" s="1" t="s">
        <v>174</v>
      </c>
      <c r="F21" s="1" t="s">
        <v>48</v>
      </c>
      <c r="G21" s="43" t="s">
        <v>15</v>
      </c>
      <c r="H21" s="34">
        <v>5300</v>
      </c>
      <c r="I21" s="34">
        <v>3885</v>
      </c>
      <c r="J21" s="34">
        <f t="shared" si="0"/>
        <v>20590500</v>
      </c>
      <c r="N21" s="2">
        <v>42485</v>
      </c>
      <c r="O21" s="1" t="s">
        <v>152</v>
      </c>
      <c r="P21" s="1" t="s">
        <v>153</v>
      </c>
      <c r="Q21" s="1" t="s">
        <v>48</v>
      </c>
      <c r="R21" s="43" t="s">
        <v>21</v>
      </c>
      <c r="S21" s="43">
        <v>7</v>
      </c>
      <c r="T21" s="34">
        <v>5200</v>
      </c>
      <c r="U21" s="34"/>
      <c r="V21" s="34">
        <v>3595</v>
      </c>
      <c r="W21" s="34">
        <f t="shared" si="1"/>
        <v>18694000</v>
      </c>
      <c r="X21" s="1"/>
      <c r="Y21" s="1"/>
    </row>
    <row r="22" spans="2:26" x14ac:dyDescent="0.25">
      <c r="B22" s="41">
        <v>1</v>
      </c>
      <c r="C22" s="2">
        <v>42489</v>
      </c>
      <c r="D22" s="1" t="s">
        <v>176</v>
      </c>
      <c r="E22" s="1" t="s">
        <v>177</v>
      </c>
      <c r="F22" s="1" t="s">
        <v>48</v>
      </c>
      <c r="G22" s="43" t="s">
        <v>15</v>
      </c>
      <c r="H22" s="34">
        <v>5200</v>
      </c>
      <c r="I22" s="34">
        <v>3885</v>
      </c>
      <c r="J22" s="34">
        <f t="shared" si="0"/>
        <v>20202000</v>
      </c>
      <c r="N22" s="2">
        <v>42488</v>
      </c>
      <c r="O22" s="1" t="s">
        <v>175</v>
      </c>
      <c r="P22" s="1" t="s">
        <v>174</v>
      </c>
      <c r="Q22" s="1" t="s">
        <v>48</v>
      </c>
      <c r="R22" s="43" t="s">
        <v>21</v>
      </c>
      <c r="S22" s="43">
        <v>7</v>
      </c>
      <c r="T22" s="34">
        <v>6200</v>
      </c>
      <c r="U22" s="34">
        <f>T22+T21+T20+T19</f>
        <v>20700</v>
      </c>
      <c r="V22" s="34">
        <v>3595</v>
      </c>
      <c r="W22" s="34">
        <f t="shared" si="1"/>
        <v>22289000</v>
      </c>
      <c r="X22" s="1" t="str">
        <f>R22</f>
        <v>Diesel Tipo I</v>
      </c>
      <c r="Y22" s="44">
        <f>W22+W21+W20+W19</f>
        <v>76373000</v>
      </c>
    </row>
    <row r="23" spans="2:26" x14ac:dyDescent="0.25">
      <c r="H23" s="44">
        <f>SUM(H8:H22)</f>
        <v>91100</v>
      </c>
      <c r="I23" s="44"/>
      <c r="J23" s="44">
        <f>SUM(J8:J22)</f>
        <v>347300000</v>
      </c>
      <c r="T23" s="44">
        <f>SUM(T8:T22)</f>
        <v>91100</v>
      </c>
      <c r="U23" s="44">
        <f>SUM(U9:U22)</f>
        <v>91100</v>
      </c>
      <c r="V23" s="44"/>
      <c r="W23" s="44">
        <f>SUM(W8:W22)</f>
        <v>347300000</v>
      </c>
      <c r="X23" s="1"/>
      <c r="Y23" s="44">
        <f>SUM(Y8:Y22)</f>
        <v>347300000</v>
      </c>
    </row>
    <row r="30" spans="2:26" x14ac:dyDescent="0.25">
      <c r="C30" s="1" t="s">
        <v>1</v>
      </c>
      <c r="D30" s="1" t="s">
        <v>2</v>
      </c>
      <c r="E30" s="1" t="s">
        <v>3</v>
      </c>
      <c r="F30" s="1" t="s">
        <v>4</v>
      </c>
      <c r="G30" s="1" t="s">
        <v>5</v>
      </c>
      <c r="H30" s="1" t="s">
        <v>6</v>
      </c>
      <c r="I30" s="1" t="s">
        <v>7</v>
      </c>
      <c r="J30" s="1" t="s">
        <v>8</v>
      </c>
      <c r="K30" s="15" t="s">
        <v>198</v>
      </c>
      <c r="L30" s="15" t="s">
        <v>199</v>
      </c>
    </row>
    <row r="31" spans="2:26" x14ac:dyDescent="0.25">
      <c r="C31" s="6">
        <v>42478</v>
      </c>
      <c r="D31" s="3" t="s">
        <v>46</v>
      </c>
      <c r="E31" s="3" t="s">
        <v>47</v>
      </c>
      <c r="F31" s="3" t="s">
        <v>48</v>
      </c>
      <c r="G31" s="42" t="s">
        <v>15</v>
      </c>
      <c r="H31" s="34">
        <v>6200</v>
      </c>
      <c r="I31" s="34">
        <v>3885</v>
      </c>
      <c r="J31" s="34">
        <f t="shared" ref="J31:J45" si="2">H31*I31</f>
        <v>24087000</v>
      </c>
      <c r="K31" s="1"/>
      <c r="L31" s="1"/>
    </row>
    <row r="32" spans="2:26" x14ac:dyDescent="0.25">
      <c r="C32" s="6">
        <v>42478</v>
      </c>
      <c r="D32" s="3" t="s">
        <v>49</v>
      </c>
      <c r="E32" s="3" t="s">
        <v>50</v>
      </c>
      <c r="F32" s="3" t="s">
        <v>48</v>
      </c>
      <c r="G32" s="42" t="s">
        <v>15</v>
      </c>
      <c r="H32" s="34">
        <v>5300</v>
      </c>
      <c r="I32" s="34">
        <v>3885</v>
      </c>
      <c r="J32" s="34">
        <f t="shared" si="2"/>
        <v>20590500</v>
      </c>
      <c r="K32" s="1"/>
      <c r="L32" s="1"/>
    </row>
    <row r="33" spans="3:12" x14ac:dyDescent="0.25">
      <c r="C33" s="6">
        <v>42478</v>
      </c>
      <c r="D33" s="3" t="s">
        <v>51</v>
      </c>
      <c r="E33" s="3" t="s">
        <v>52</v>
      </c>
      <c r="F33" s="3" t="s">
        <v>48</v>
      </c>
      <c r="G33" s="42" t="s">
        <v>15</v>
      </c>
      <c r="H33" s="34">
        <v>5200</v>
      </c>
      <c r="I33" s="34">
        <v>3885</v>
      </c>
      <c r="J33" s="34">
        <f t="shared" si="2"/>
        <v>20202000</v>
      </c>
      <c r="K33" s="1">
        <v>18</v>
      </c>
      <c r="L33" s="44">
        <f>J33+J32+J31</f>
        <v>64879500</v>
      </c>
    </row>
    <row r="34" spans="3:12" x14ac:dyDescent="0.25">
      <c r="C34" s="6">
        <v>42482</v>
      </c>
      <c r="D34" s="3" t="s">
        <v>88</v>
      </c>
      <c r="E34" s="3" t="s">
        <v>89</v>
      </c>
      <c r="F34" s="3" t="s">
        <v>48</v>
      </c>
      <c r="G34" s="42" t="s">
        <v>45</v>
      </c>
      <c r="H34" s="34">
        <v>5200</v>
      </c>
      <c r="I34" s="34">
        <v>3380</v>
      </c>
      <c r="J34" s="34">
        <f t="shared" si="2"/>
        <v>17576000</v>
      </c>
      <c r="K34" s="1"/>
      <c r="L34" s="1"/>
    </row>
    <row r="35" spans="3:12" x14ac:dyDescent="0.25">
      <c r="C35" s="6">
        <v>42482</v>
      </c>
      <c r="D35" s="3" t="s">
        <v>90</v>
      </c>
      <c r="E35" s="3" t="s">
        <v>91</v>
      </c>
      <c r="F35" s="3" t="s">
        <v>48</v>
      </c>
      <c r="G35" s="42" t="s">
        <v>15</v>
      </c>
      <c r="H35" s="34">
        <v>6200</v>
      </c>
      <c r="I35" s="34">
        <v>3885</v>
      </c>
      <c r="J35" s="34">
        <f t="shared" si="2"/>
        <v>24087000</v>
      </c>
      <c r="K35" s="1"/>
      <c r="L35" s="1"/>
    </row>
    <row r="36" spans="3:12" x14ac:dyDescent="0.25">
      <c r="C36" s="6">
        <v>42482</v>
      </c>
      <c r="D36" s="3" t="s">
        <v>90</v>
      </c>
      <c r="E36" s="3" t="s">
        <v>91</v>
      </c>
      <c r="F36" s="3" t="s">
        <v>48</v>
      </c>
      <c r="G36" s="42" t="s">
        <v>13</v>
      </c>
      <c r="H36" s="34">
        <v>5300</v>
      </c>
      <c r="I36" s="34">
        <v>4715</v>
      </c>
      <c r="J36" s="34">
        <f t="shared" si="2"/>
        <v>24989500</v>
      </c>
      <c r="K36" s="1"/>
      <c r="L36" s="1"/>
    </row>
    <row r="37" spans="3:12" x14ac:dyDescent="0.25">
      <c r="C37" s="6">
        <v>42482</v>
      </c>
      <c r="D37" s="3" t="s">
        <v>94</v>
      </c>
      <c r="E37" s="3" t="s">
        <v>95</v>
      </c>
      <c r="F37" s="3" t="s">
        <v>48</v>
      </c>
      <c r="G37" s="42" t="s">
        <v>21</v>
      </c>
      <c r="H37" s="34">
        <v>5000</v>
      </c>
      <c r="I37" s="34">
        <v>3595</v>
      </c>
      <c r="J37" s="34">
        <f t="shared" si="2"/>
        <v>17975000</v>
      </c>
      <c r="K37" s="1"/>
      <c r="L37" s="1"/>
    </row>
    <row r="38" spans="3:12" x14ac:dyDescent="0.25">
      <c r="C38" s="6">
        <v>42482</v>
      </c>
      <c r="D38" s="3" t="s">
        <v>100</v>
      </c>
      <c r="E38" s="3" t="s">
        <v>101</v>
      </c>
      <c r="F38" s="3" t="s">
        <v>48</v>
      </c>
      <c r="G38" s="42" t="s">
        <v>21</v>
      </c>
      <c r="H38" s="34">
        <v>4300</v>
      </c>
      <c r="I38" s="34">
        <v>4050</v>
      </c>
      <c r="J38" s="34">
        <f t="shared" si="2"/>
        <v>17415000</v>
      </c>
      <c r="K38" s="1">
        <v>22</v>
      </c>
      <c r="L38" s="44">
        <f>J38+J37+J36+J35+J34</f>
        <v>102042500</v>
      </c>
    </row>
    <row r="39" spans="3:12" x14ac:dyDescent="0.25">
      <c r="C39" s="2">
        <v>42119</v>
      </c>
      <c r="D39" s="1" t="s">
        <v>124</v>
      </c>
      <c r="E39" s="1" t="s">
        <v>125</v>
      </c>
      <c r="F39" s="1" t="s">
        <v>48</v>
      </c>
      <c r="G39" s="43" t="s">
        <v>123</v>
      </c>
      <c r="H39" s="34">
        <v>15000</v>
      </c>
      <c r="I39" s="34">
        <v>3595</v>
      </c>
      <c r="J39" s="34">
        <f t="shared" si="2"/>
        <v>53925000</v>
      </c>
      <c r="K39" s="1"/>
      <c r="L39" s="1"/>
    </row>
    <row r="40" spans="3:12" x14ac:dyDescent="0.25">
      <c r="C40" s="2">
        <v>42485</v>
      </c>
      <c r="D40" s="1" t="s">
        <v>150</v>
      </c>
      <c r="E40" s="1" t="s">
        <v>151</v>
      </c>
      <c r="F40" s="1" t="s">
        <v>48</v>
      </c>
      <c r="G40" s="43" t="s">
        <v>15</v>
      </c>
      <c r="H40" s="34">
        <v>6200</v>
      </c>
      <c r="I40" s="34">
        <v>3885</v>
      </c>
      <c r="J40" s="34">
        <f t="shared" si="2"/>
        <v>24087000</v>
      </c>
      <c r="K40" s="1"/>
      <c r="L40" s="1"/>
    </row>
    <row r="41" spans="3:12" x14ac:dyDescent="0.25">
      <c r="C41" s="2">
        <v>42485</v>
      </c>
      <c r="D41" s="1" t="s">
        <v>152</v>
      </c>
      <c r="E41" s="1" t="s">
        <v>153</v>
      </c>
      <c r="F41" s="1" t="s">
        <v>48</v>
      </c>
      <c r="G41" s="43" t="s">
        <v>21</v>
      </c>
      <c r="H41" s="34">
        <v>5200</v>
      </c>
      <c r="I41" s="34">
        <v>3595</v>
      </c>
      <c r="J41" s="34">
        <f t="shared" si="2"/>
        <v>18694000</v>
      </c>
      <c r="K41" s="1"/>
      <c r="L41" s="1"/>
    </row>
    <row r="42" spans="3:12" x14ac:dyDescent="0.25">
      <c r="C42" s="2">
        <v>42485</v>
      </c>
      <c r="D42" s="1" t="s">
        <v>152</v>
      </c>
      <c r="E42" s="1" t="s">
        <v>153</v>
      </c>
      <c r="F42" s="1" t="s">
        <v>48</v>
      </c>
      <c r="G42" s="43" t="s">
        <v>15</v>
      </c>
      <c r="H42" s="34">
        <v>5300</v>
      </c>
      <c r="I42" s="34">
        <v>3885</v>
      </c>
      <c r="J42" s="34">
        <f t="shared" si="2"/>
        <v>20590500</v>
      </c>
      <c r="K42" s="1">
        <v>25</v>
      </c>
      <c r="L42" s="44">
        <f>J42+J41+J40+J39</f>
        <v>117296500</v>
      </c>
    </row>
    <row r="43" spans="3:12" x14ac:dyDescent="0.25">
      <c r="C43" s="2">
        <v>42488</v>
      </c>
      <c r="D43" s="1" t="s">
        <v>175</v>
      </c>
      <c r="E43" s="1" t="s">
        <v>174</v>
      </c>
      <c r="F43" s="1" t="s">
        <v>48</v>
      </c>
      <c r="G43" s="43" t="s">
        <v>21</v>
      </c>
      <c r="H43" s="34">
        <v>6200</v>
      </c>
      <c r="I43" s="34">
        <v>3595</v>
      </c>
      <c r="J43" s="34">
        <f t="shared" si="2"/>
        <v>22289000</v>
      </c>
      <c r="K43" s="1"/>
      <c r="L43" s="1"/>
    </row>
    <row r="44" spans="3:12" x14ac:dyDescent="0.25">
      <c r="C44" s="2">
        <v>42488</v>
      </c>
      <c r="D44" s="1" t="s">
        <v>175</v>
      </c>
      <c r="E44" s="1" t="s">
        <v>174</v>
      </c>
      <c r="F44" s="1" t="s">
        <v>48</v>
      </c>
      <c r="G44" s="43" t="s">
        <v>15</v>
      </c>
      <c r="H44" s="34">
        <v>5300</v>
      </c>
      <c r="I44" s="34">
        <v>3885</v>
      </c>
      <c r="J44" s="34">
        <f t="shared" si="2"/>
        <v>20590500</v>
      </c>
      <c r="K44" s="1">
        <v>28</v>
      </c>
      <c r="L44" s="44">
        <f>J44+J43</f>
        <v>42879500</v>
      </c>
    </row>
    <row r="45" spans="3:12" x14ac:dyDescent="0.25">
      <c r="C45" s="2">
        <v>42489</v>
      </c>
      <c r="D45" s="1" t="s">
        <v>176</v>
      </c>
      <c r="E45" s="1" t="s">
        <v>177</v>
      </c>
      <c r="F45" s="1" t="s">
        <v>48</v>
      </c>
      <c r="G45" s="43" t="s">
        <v>15</v>
      </c>
      <c r="H45" s="34">
        <v>5200</v>
      </c>
      <c r="I45" s="34">
        <v>3885</v>
      </c>
      <c r="J45" s="34">
        <f t="shared" si="2"/>
        <v>20202000</v>
      </c>
      <c r="K45" s="1">
        <v>29</v>
      </c>
      <c r="L45" s="44">
        <f>J45</f>
        <v>20202000</v>
      </c>
    </row>
    <row r="46" spans="3:12" x14ac:dyDescent="0.25">
      <c r="H46" s="44">
        <f>SUM(H31:H45)</f>
        <v>91100</v>
      </c>
      <c r="I46" s="44"/>
      <c r="J46" s="44">
        <f>SUM(J31:J45)</f>
        <v>347300000</v>
      </c>
      <c r="K46" s="1"/>
      <c r="L46" s="44">
        <f>SUM(L31:L45)</f>
        <v>347300000</v>
      </c>
    </row>
  </sheetData>
  <sortState ref="N8:W22">
    <sortCondition ref="S8:S22"/>
  </sortState>
  <mergeCells count="1">
    <mergeCell ref="C5:J5"/>
  </mergeCells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Z58"/>
  <sheetViews>
    <sheetView topLeftCell="N7" workbookViewId="0">
      <selection activeCell="Z11" sqref="Z11:Z14"/>
    </sheetView>
  </sheetViews>
  <sheetFormatPr baseColWidth="10" defaultRowHeight="15" x14ac:dyDescent="0.25"/>
  <cols>
    <col min="3" max="3" width="9" bestFit="1" customWidth="1"/>
    <col min="4" max="5" width="10.42578125" bestFit="1" customWidth="1"/>
    <col min="6" max="6" width="6.85546875" bestFit="1" customWidth="1"/>
    <col min="7" max="7" width="15" bestFit="1" customWidth="1"/>
    <col min="8" max="8" width="8.5703125" bestFit="1" customWidth="1"/>
    <col min="9" max="9" width="7.7109375" bestFit="1" customWidth="1"/>
    <col min="10" max="10" width="11.5703125" bestFit="1" customWidth="1"/>
    <col min="11" max="11" width="4.28515625" bestFit="1" customWidth="1"/>
    <col min="12" max="12" width="11.5703125" bestFit="1" customWidth="1"/>
    <col min="14" max="14" width="9" bestFit="1" customWidth="1"/>
    <col min="15" max="16" width="10.42578125" bestFit="1" customWidth="1"/>
    <col min="17" max="17" width="6.85546875" bestFit="1" customWidth="1"/>
    <col min="18" max="18" width="15" bestFit="1" customWidth="1"/>
    <col min="19" max="19" width="4.7109375" bestFit="1" customWidth="1"/>
    <col min="20" max="20" width="8.5703125" bestFit="1" customWidth="1"/>
    <col min="21" max="21" width="8.5703125" customWidth="1"/>
    <col min="22" max="22" width="6.85546875" bestFit="1" customWidth="1"/>
    <col min="23" max="23" width="11.5703125" customWidth="1"/>
    <col min="24" max="24" width="15" bestFit="1" customWidth="1"/>
    <col min="25" max="25" width="11.5703125" bestFit="1" customWidth="1"/>
    <col min="26" max="26" width="15.5703125" bestFit="1" customWidth="1"/>
  </cols>
  <sheetData>
    <row r="4" spans="2:26" ht="21" x14ac:dyDescent="0.35">
      <c r="C4" s="119" t="s">
        <v>12</v>
      </c>
      <c r="D4" s="119"/>
      <c r="E4" s="119"/>
      <c r="F4" s="119"/>
      <c r="G4" s="119"/>
      <c r="H4" s="119"/>
      <c r="I4" s="119"/>
      <c r="J4" s="119"/>
    </row>
    <row r="6" spans="2:26" x14ac:dyDescent="0.25">
      <c r="C6" s="1" t="s">
        <v>1</v>
      </c>
      <c r="D6" s="1" t="s">
        <v>2</v>
      </c>
      <c r="E6" s="1" t="s">
        <v>3</v>
      </c>
      <c r="F6" s="1" t="s">
        <v>4</v>
      </c>
      <c r="G6" s="1" t="s">
        <v>5</v>
      </c>
      <c r="H6" s="1" t="s">
        <v>6</v>
      </c>
      <c r="I6" s="1" t="s">
        <v>7</v>
      </c>
      <c r="J6" s="1" t="s">
        <v>8</v>
      </c>
      <c r="N6" s="1" t="s">
        <v>1</v>
      </c>
      <c r="O6" s="1" t="s">
        <v>2</v>
      </c>
      <c r="P6" s="1" t="s">
        <v>3</v>
      </c>
      <c r="Q6" s="1" t="s">
        <v>4</v>
      </c>
      <c r="R6" s="1" t="s">
        <v>5</v>
      </c>
      <c r="S6" s="1" t="s">
        <v>200</v>
      </c>
      <c r="T6" s="1" t="s">
        <v>6</v>
      </c>
      <c r="U6" s="1" t="s">
        <v>201</v>
      </c>
      <c r="V6" s="1" t="s">
        <v>7</v>
      </c>
      <c r="W6" s="1" t="s">
        <v>8</v>
      </c>
      <c r="X6" s="15" t="s">
        <v>202</v>
      </c>
      <c r="Y6" s="15" t="s">
        <v>204</v>
      </c>
    </row>
    <row r="7" spans="2:26" x14ac:dyDescent="0.25">
      <c r="B7" s="41">
        <v>2</v>
      </c>
      <c r="C7" s="6">
        <v>42479</v>
      </c>
      <c r="D7" s="3" t="s">
        <v>60</v>
      </c>
      <c r="E7" s="3" t="s">
        <v>61</v>
      </c>
      <c r="F7" s="3" t="s">
        <v>12</v>
      </c>
      <c r="G7" s="42" t="s">
        <v>21</v>
      </c>
      <c r="H7" s="34">
        <v>4000</v>
      </c>
      <c r="I7" s="34">
        <v>3595</v>
      </c>
      <c r="J7" s="34">
        <f t="shared" ref="J7:J27" si="0">H7*I7</f>
        <v>14380000</v>
      </c>
      <c r="N7" s="6">
        <v>42479</v>
      </c>
      <c r="O7" s="3" t="s">
        <v>60</v>
      </c>
      <c r="P7" s="3" t="s">
        <v>61</v>
      </c>
      <c r="Q7" s="3" t="s">
        <v>12</v>
      </c>
      <c r="R7" s="42" t="s">
        <v>15</v>
      </c>
      <c r="S7" s="42">
        <v>1</v>
      </c>
      <c r="T7" s="34">
        <v>5000</v>
      </c>
      <c r="U7" s="34"/>
      <c r="V7" s="34">
        <v>3885</v>
      </c>
      <c r="W7" s="34">
        <f t="shared" ref="W7:W27" si="1">T7*V7</f>
        <v>19425000</v>
      </c>
      <c r="X7" s="1"/>
      <c r="Y7" s="1"/>
    </row>
    <row r="8" spans="2:26" x14ac:dyDescent="0.25">
      <c r="B8" s="41">
        <v>2</v>
      </c>
      <c r="C8" s="6">
        <v>42479</v>
      </c>
      <c r="D8" s="3" t="s">
        <v>60</v>
      </c>
      <c r="E8" s="3" t="s">
        <v>61</v>
      </c>
      <c r="F8" s="3" t="s">
        <v>12</v>
      </c>
      <c r="G8" s="42" t="s">
        <v>15</v>
      </c>
      <c r="H8" s="34">
        <v>5000</v>
      </c>
      <c r="I8" s="34">
        <v>3885</v>
      </c>
      <c r="J8" s="34">
        <f t="shared" si="0"/>
        <v>19425000</v>
      </c>
      <c r="N8" s="6">
        <v>42480</v>
      </c>
      <c r="O8" s="3" t="s">
        <v>72</v>
      </c>
      <c r="P8" s="3" t="s">
        <v>73</v>
      </c>
      <c r="Q8" s="3" t="s">
        <v>12</v>
      </c>
      <c r="R8" s="42" t="s">
        <v>15</v>
      </c>
      <c r="S8" s="42">
        <v>1</v>
      </c>
      <c r="T8" s="34">
        <v>6200</v>
      </c>
      <c r="U8" s="34"/>
      <c r="V8" s="34">
        <v>3885</v>
      </c>
      <c r="W8" s="34">
        <f t="shared" si="1"/>
        <v>24087000</v>
      </c>
      <c r="X8" s="1"/>
      <c r="Y8" s="1"/>
    </row>
    <row r="9" spans="2:26" x14ac:dyDescent="0.25">
      <c r="B9" s="41">
        <v>2</v>
      </c>
      <c r="C9" s="6">
        <v>42480</v>
      </c>
      <c r="D9" s="3" t="s">
        <v>70</v>
      </c>
      <c r="E9" s="3" t="s">
        <v>71</v>
      </c>
      <c r="F9" s="3" t="s">
        <v>12</v>
      </c>
      <c r="G9" s="42" t="s">
        <v>45</v>
      </c>
      <c r="H9" s="34">
        <v>5200</v>
      </c>
      <c r="I9" s="34">
        <v>3380</v>
      </c>
      <c r="J9" s="34">
        <f t="shared" si="0"/>
        <v>17576000</v>
      </c>
      <c r="N9" s="6">
        <v>42482</v>
      </c>
      <c r="O9" s="3" t="s">
        <v>98</v>
      </c>
      <c r="P9" s="3" t="s">
        <v>99</v>
      </c>
      <c r="Q9" s="3" t="s">
        <v>12</v>
      </c>
      <c r="R9" s="42" t="s">
        <v>15</v>
      </c>
      <c r="S9" s="42">
        <v>1</v>
      </c>
      <c r="T9" s="34">
        <v>12500</v>
      </c>
      <c r="U9" s="34"/>
      <c r="V9" s="34">
        <v>3885</v>
      </c>
      <c r="W9" s="34">
        <f t="shared" si="1"/>
        <v>48562500</v>
      </c>
      <c r="X9" s="1"/>
      <c r="Y9" s="1"/>
    </row>
    <row r="10" spans="2:26" x14ac:dyDescent="0.25">
      <c r="B10" s="41">
        <v>2</v>
      </c>
      <c r="C10" s="6">
        <v>42480</v>
      </c>
      <c r="D10" s="3" t="s">
        <v>72</v>
      </c>
      <c r="E10" s="3" t="s">
        <v>73</v>
      </c>
      <c r="F10" s="3" t="s">
        <v>12</v>
      </c>
      <c r="G10" s="42" t="s">
        <v>45</v>
      </c>
      <c r="H10" s="34">
        <v>5300</v>
      </c>
      <c r="I10" s="34">
        <v>3380</v>
      </c>
      <c r="J10" s="34">
        <f t="shared" si="0"/>
        <v>17914000</v>
      </c>
      <c r="N10" s="2">
        <v>42488</v>
      </c>
      <c r="O10" s="1" t="s">
        <v>164</v>
      </c>
      <c r="P10" s="1" t="s">
        <v>165</v>
      </c>
      <c r="Q10" s="1" t="s">
        <v>12</v>
      </c>
      <c r="R10" s="43" t="s">
        <v>15</v>
      </c>
      <c r="S10" s="43">
        <v>1</v>
      </c>
      <c r="T10" s="34">
        <v>4500</v>
      </c>
      <c r="U10" s="34"/>
      <c r="V10" s="34">
        <v>3885</v>
      </c>
      <c r="W10" s="34">
        <f t="shared" si="1"/>
        <v>17482500</v>
      </c>
      <c r="X10" s="1"/>
      <c r="Y10" s="1"/>
    </row>
    <row r="11" spans="2:26" x14ac:dyDescent="0.25">
      <c r="B11" s="41">
        <v>2</v>
      </c>
      <c r="C11" s="6">
        <v>42480</v>
      </c>
      <c r="D11" s="3" t="s">
        <v>72</v>
      </c>
      <c r="E11" s="3" t="s">
        <v>73</v>
      </c>
      <c r="F11" s="3" t="s">
        <v>12</v>
      </c>
      <c r="G11" s="42" t="s">
        <v>15</v>
      </c>
      <c r="H11" s="34">
        <v>6200</v>
      </c>
      <c r="I11" s="34">
        <v>3885</v>
      </c>
      <c r="J11" s="34">
        <f t="shared" si="0"/>
        <v>24087000</v>
      </c>
      <c r="N11" s="2">
        <v>42488</v>
      </c>
      <c r="O11" s="1" t="s">
        <v>166</v>
      </c>
      <c r="P11" s="1" t="s">
        <v>167</v>
      </c>
      <c r="Q11" s="1" t="s">
        <v>12</v>
      </c>
      <c r="R11" s="43" t="s">
        <v>15</v>
      </c>
      <c r="S11" s="43">
        <v>1</v>
      </c>
      <c r="T11" s="34">
        <v>5300</v>
      </c>
      <c r="U11" s="34">
        <f>T11+T10+T9+T8+T7</f>
        <v>33500</v>
      </c>
      <c r="V11" s="34">
        <v>3885</v>
      </c>
      <c r="W11" s="34">
        <f t="shared" si="1"/>
        <v>20590500</v>
      </c>
      <c r="X11" s="1" t="str">
        <f>R11</f>
        <v>Nafta Unica 90</v>
      </c>
      <c r="Y11" s="44">
        <f>W11+W10+W9+W8+W7</f>
        <v>130147500</v>
      </c>
      <c r="Z11" s="60"/>
    </row>
    <row r="12" spans="2:26" x14ac:dyDescent="0.25">
      <c r="B12" s="41">
        <v>2</v>
      </c>
      <c r="C12" s="6">
        <v>42480</v>
      </c>
      <c r="D12" s="3" t="s">
        <v>74</v>
      </c>
      <c r="E12" s="3" t="s">
        <v>75</v>
      </c>
      <c r="F12" s="3" t="s">
        <v>12</v>
      </c>
      <c r="G12" s="42" t="s">
        <v>21</v>
      </c>
      <c r="H12" s="34">
        <v>5000</v>
      </c>
      <c r="I12" s="34">
        <v>3595</v>
      </c>
      <c r="J12" s="34">
        <f t="shared" si="0"/>
        <v>17975000</v>
      </c>
      <c r="N12" s="2">
        <v>42119</v>
      </c>
      <c r="O12" s="1" t="s">
        <v>121</v>
      </c>
      <c r="P12" s="1" t="s">
        <v>122</v>
      </c>
      <c r="Q12" s="1" t="s">
        <v>12</v>
      </c>
      <c r="R12" s="43" t="s">
        <v>123</v>
      </c>
      <c r="S12" s="43">
        <v>2</v>
      </c>
      <c r="T12" s="34">
        <v>15000</v>
      </c>
      <c r="U12" s="34">
        <f>T12</f>
        <v>15000</v>
      </c>
      <c r="V12" s="34">
        <v>3595</v>
      </c>
      <c r="W12" s="34">
        <f t="shared" si="1"/>
        <v>53925000</v>
      </c>
      <c r="X12" s="1" t="str">
        <f>R12</f>
        <v>Diesel Comun Tipo III</v>
      </c>
      <c r="Y12" s="44">
        <f>W12</f>
        <v>53925000</v>
      </c>
      <c r="Z12" s="60"/>
    </row>
    <row r="13" spans="2:26" x14ac:dyDescent="0.25">
      <c r="B13" s="41">
        <v>2</v>
      </c>
      <c r="C13" s="6">
        <v>42480</v>
      </c>
      <c r="D13" s="3" t="s">
        <v>74</v>
      </c>
      <c r="E13" s="3" t="s">
        <v>75</v>
      </c>
      <c r="F13" s="3" t="s">
        <v>12</v>
      </c>
      <c r="G13" s="42" t="s">
        <v>45</v>
      </c>
      <c r="H13" s="34">
        <v>4000</v>
      </c>
      <c r="I13" s="34">
        <v>3380</v>
      </c>
      <c r="J13" s="34">
        <f t="shared" si="0"/>
        <v>13520000</v>
      </c>
      <c r="N13" s="6">
        <v>42480</v>
      </c>
      <c r="O13" s="3" t="s">
        <v>70</v>
      </c>
      <c r="P13" s="3" t="s">
        <v>71</v>
      </c>
      <c r="Q13" s="3" t="s">
        <v>12</v>
      </c>
      <c r="R13" s="42" t="s">
        <v>45</v>
      </c>
      <c r="S13" s="42">
        <v>3</v>
      </c>
      <c r="T13" s="34">
        <v>5200</v>
      </c>
      <c r="U13" s="34"/>
      <c r="V13" s="34">
        <v>3380</v>
      </c>
      <c r="W13" s="34">
        <f t="shared" si="1"/>
        <v>17576000</v>
      </c>
      <c r="X13" s="1"/>
      <c r="Y13" s="1"/>
      <c r="Z13" s="60"/>
    </row>
    <row r="14" spans="2:26" x14ac:dyDescent="0.25">
      <c r="B14" s="41">
        <v>2</v>
      </c>
      <c r="C14" s="6">
        <v>42481</v>
      </c>
      <c r="D14" s="3" t="s">
        <v>84</v>
      </c>
      <c r="E14" s="3" t="s">
        <v>85</v>
      </c>
      <c r="F14" s="3" t="s">
        <v>12</v>
      </c>
      <c r="G14" s="42" t="s">
        <v>21</v>
      </c>
      <c r="H14" s="34">
        <v>15300</v>
      </c>
      <c r="I14" s="34">
        <v>3595</v>
      </c>
      <c r="J14" s="34">
        <f t="shared" si="0"/>
        <v>55003500</v>
      </c>
      <c r="N14" s="6">
        <v>42480</v>
      </c>
      <c r="O14" s="3" t="s">
        <v>72</v>
      </c>
      <c r="P14" s="3" t="s">
        <v>73</v>
      </c>
      <c r="Q14" s="3" t="s">
        <v>12</v>
      </c>
      <c r="R14" s="42" t="s">
        <v>45</v>
      </c>
      <c r="S14" s="42">
        <v>3</v>
      </c>
      <c r="T14" s="34">
        <v>5300</v>
      </c>
      <c r="U14" s="34"/>
      <c r="V14" s="34">
        <v>3380</v>
      </c>
      <c r="W14" s="34">
        <f t="shared" si="1"/>
        <v>17914000</v>
      </c>
      <c r="X14" s="1"/>
      <c r="Y14" s="1"/>
      <c r="Z14" s="60"/>
    </row>
    <row r="15" spans="2:26" x14ac:dyDescent="0.25">
      <c r="B15" s="41">
        <v>2</v>
      </c>
      <c r="C15" s="6">
        <v>42482</v>
      </c>
      <c r="D15" s="3" t="s">
        <v>98</v>
      </c>
      <c r="E15" s="3" t="s">
        <v>99</v>
      </c>
      <c r="F15" s="3" t="s">
        <v>12</v>
      </c>
      <c r="G15" s="42" t="s">
        <v>21</v>
      </c>
      <c r="H15" s="34">
        <v>9500</v>
      </c>
      <c r="I15" s="34">
        <v>3595</v>
      </c>
      <c r="J15" s="34">
        <f t="shared" si="0"/>
        <v>34152500</v>
      </c>
      <c r="N15" s="6">
        <v>42480</v>
      </c>
      <c r="O15" s="3" t="s">
        <v>74</v>
      </c>
      <c r="P15" s="3" t="s">
        <v>75</v>
      </c>
      <c r="Q15" s="3" t="s">
        <v>12</v>
      </c>
      <c r="R15" s="42" t="s">
        <v>45</v>
      </c>
      <c r="S15" s="42">
        <v>3</v>
      </c>
      <c r="T15" s="34">
        <v>4000</v>
      </c>
      <c r="U15" s="34"/>
      <c r="V15" s="34">
        <v>3380</v>
      </c>
      <c r="W15" s="34">
        <f t="shared" si="1"/>
        <v>13520000</v>
      </c>
      <c r="X15" s="1"/>
      <c r="Y15" s="1"/>
      <c r="Z15" s="60"/>
    </row>
    <row r="16" spans="2:26" x14ac:dyDescent="0.25">
      <c r="B16" s="41">
        <v>2</v>
      </c>
      <c r="C16" s="6">
        <v>42482</v>
      </c>
      <c r="D16" s="3" t="s">
        <v>98</v>
      </c>
      <c r="E16" s="3" t="s">
        <v>99</v>
      </c>
      <c r="F16" s="3" t="s">
        <v>12</v>
      </c>
      <c r="G16" s="42" t="s">
        <v>45</v>
      </c>
      <c r="H16" s="34">
        <v>5000</v>
      </c>
      <c r="I16" s="34">
        <v>3380</v>
      </c>
      <c r="J16" s="34">
        <f t="shared" si="0"/>
        <v>16900000</v>
      </c>
      <c r="N16" s="6">
        <v>42482</v>
      </c>
      <c r="O16" s="3" t="s">
        <v>98</v>
      </c>
      <c r="P16" s="3" t="s">
        <v>99</v>
      </c>
      <c r="Q16" s="3" t="s">
        <v>12</v>
      </c>
      <c r="R16" s="42" t="s">
        <v>45</v>
      </c>
      <c r="S16" s="42">
        <v>3</v>
      </c>
      <c r="T16" s="34">
        <v>5000</v>
      </c>
      <c r="U16" s="34"/>
      <c r="V16" s="34">
        <v>3380</v>
      </c>
      <c r="W16" s="34">
        <f t="shared" si="1"/>
        <v>16900000</v>
      </c>
      <c r="X16" s="1"/>
      <c r="Y16" s="1"/>
      <c r="Z16" s="60"/>
    </row>
    <row r="17" spans="2:25" x14ac:dyDescent="0.25">
      <c r="B17" s="41">
        <v>2</v>
      </c>
      <c r="C17" s="6">
        <v>42482</v>
      </c>
      <c r="D17" s="3" t="s">
        <v>98</v>
      </c>
      <c r="E17" s="3" t="s">
        <v>99</v>
      </c>
      <c r="F17" s="3" t="s">
        <v>12</v>
      </c>
      <c r="G17" s="42" t="s">
        <v>15</v>
      </c>
      <c r="H17" s="34">
        <v>12500</v>
      </c>
      <c r="I17" s="34">
        <v>3885</v>
      </c>
      <c r="J17" s="34">
        <f t="shared" si="0"/>
        <v>48562500</v>
      </c>
      <c r="N17" s="2">
        <v>42488</v>
      </c>
      <c r="O17" s="1" t="s">
        <v>164</v>
      </c>
      <c r="P17" s="1" t="s">
        <v>165</v>
      </c>
      <c r="Q17" s="1" t="s">
        <v>12</v>
      </c>
      <c r="R17" s="43" t="s">
        <v>45</v>
      </c>
      <c r="S17" s="43">
        <v>3</v>
      </c>
      <c r="T17" s="34">
        <v>5000</v>
      </c>
      <c r="U17" s="34"/>
      <c r="V17" s="34">
        <v>3380</v>
      </c>
      <c r="W17" s="34">
        <f t="shared" si="1"/>
        <v>16900000</v>
      </c>
      <c r="X17" s="1"/>
      <c r="Y17" s="1"/>
    </row>
    <row r="18" spans="2:25" x14ac:dyDescent="0.25">
      <c r="B18" s="41">
        <v>2</v>
      </c>
      <c r="C18" s="2">
        <v>42119</v>
      </c>
      <c r="D18" s="1" t="s">
        <v>121</v>
      </c>
      <c r="E18" s="1" t="s">
        <v>122</v>
      </c>
      <c r="F18" s="1" t="s">
        <v>12</v>
      </c>
      <c r="G18" s="43" t="s">
        <v>123</v>
      </c>
      <c r="H18" s="34">
        <v>15000</v>
      </c>
      <c r="I18" s="34">
        <v>3595</v>
      </c>
      <c r="J18" s="34">
        <f t="shared" si="0"/>
        <v>53925000</v>
      </c>
      <c r="N18" s="2">
        <v>42489</v>
      </c>
      <c r="O18" s="1" t="s">
        <v>178</v>
      </c>
      <c r="P18" s="1" t="s">
        <v>179</v>
      </c>
      <c r="Q18" s="1" t="s">
        <v>12</v>
      </c>
      <c r="R18" s="43" t="s">
        <v>45</v>
      </c>
      <c r="S18" s="43">
        <v>3</v>
      </c>
      <c r="T18" s="34">
        <v>5000</v>
      </c>
      <c r="U18" s="34">
        <f>T18+T17+T16+T15+T14+T13</f>
        <v>29500</v>
      </c>
      <c r="V18" s="34">
        <v>3380</v>
      </c>
      <c r="W18" s="34">
        <f t="shared" si="1"/>
        <v>16900000</v>
      </c>
      <c r="X18" s="1" t="str">
        <f>R18</f>
        <v>Nafta Eco Sol 85</v>
      </c>
      <c r="Y18" s="44">
        <f>W18+W17+W16+W15+W14+W13</f>
        <v>99710000</v>
      </c>
    </row>
    <row r="19" spans="2:25" x14ac:dyDescent="0.25">
      <c r="B19" s="41">
        <v>2</v>
      </c>
      <c r="C19" s="2">
        <v>42488</v>
      </c>
      <c r="D19" s="1" t="s">
        <v>164</v>
      </c>
      <c r="E19" s="1" t="s">
        <v>165</v>
      </c>
      <c r="F19" s="1" t="s">
        <v>12</v>
      </c>
      <c r="G19" s="43" t="s">
        <v>21</v>
      </c>
      <c r="H19" s="34">
        <v>22200</v>
      </c>
      <c r="I19" s="34">
        <v>3595</v>
      </c>
      <c r="J19" s="34">
        <f t="shared" si="0"/>
        <v>79809000</v>
      </c>
      <c r="N19" s="6">
        <v>42479</v>
      </c>
      <c r="O19" s="3" t="s">
        <v>60</v>
      </c>
      <c r="P19" s="3" t="s">
        <v>61</v>
      </c>
      <c r="Q19" s="3" t="s">
        <v>12</v>
      </c>
      <c r="R19" s="42" t="s">
        <v>21</v>
      </c>
      <c r="S19" s="42">
        <v>7</v>
      </c>
      <c r="T19" s="34">
        <v>4000</v>
      </c>
      <c r="U19" s="34"/>
      <c r="V19" s="34">
        <v>3595</v>
      </c>
      <c r="W19" s="34">
        <f t="shared" si="1"/>
        <v>14380000</v>
      </c>
      <c r="X19" s="1"/>
      <c r="Y19" s="1"/>
    </row>
    <row r="20" spans="2:25" x14ac:dyDescent="0.25">
      <c r="B20" s="41">
        <v>2</v>
      </c>
      <c r="C20" s="2">
        <v>42488</v>
      </c>
      <c r="D20" s="1" t="s">
        <v>164</v>
      </c>
      <c r="E20" s="1" t="s">
        <v>165</v>
      </c>
      <c r="F20" s="1" t="s">
        <v>12</v>
      </c>
      <c r="G20" s="43" t="s">
        <v>45</v>
      </c>
      <c r="H20" s="34">
        <v>5000</v>
      </c>
      <c r="I20" s="34">
        <v>3380</v>
      </c>
      <c r="J20" s="34">
        <f t="shared" si="0"/>
        <v>16900000</v>
      </c>
      <c r="N20" s="6">
        <v>42480</v>
      </c>
      <c r="O20" s="3" t="s">
        <v>74</v>
      </c>
      <c r="P20" s="3" t="s">
        <v>75</v>
      </c>
      <c r="Q20" s="3" t="s">
        <v>12</v>
      </c>
      <c r="R20" s="42" t="s">
        <v>21</v>
      </c>
      <c r="S20" s="42">
        <v>7</v>
      </c>
      <c r="T20" s="34">
        <v>5000</v>
      </c>
      <c r="U20" s="34"/>
      <c r="V20" s="34">
        <v>3595</v>
      </c>
      <c r="W20" s="34">
        <f t="shared" si="1"/>
        <v>17975000</v>
      </c>
      <c r="X20" s="1"/>
      <c r="Y20" s="1"/>
    </row>
    <row r="21" spans="2:25" x14ac:dyDescent="0.25">
      <c r="B21" s="41">
        <v>2</v>
      </c>
      <c r="C21" s="2">
        <v>42488</v>
      </c>
      <c r="D21" s="1" t="s">
        <v>164</v>
      </c>
      <c r="E21" s="1" t="s">
        <v>165</v>
      </c>
      <c r="F21" s="1" t="s">
        <v>12</v>
      </c>
      <c r="G21" s="43" t="s">
        <v>15</v>
      </c>
      <c r="H21" s="34">
        <v>4500</v>
      </c>
      <c r="I21" s="34">
        <v>3885</v>
      </c>
      <c r="J21" s="34">
        <f t="shared" si="0"/>
        <v>17482500</v>
      </c>
      <c r="N21" s="6">
        <v>42481</v>
      </c>
      <c r="O21" s="3" t="s">
        <v>84</v>
      </c>
      <c r="P21" s="3" t="s">
        <v>85</v>
      </c>
      <c r="Q21" s="3" t="s">
        <v>12</v>
      </c>
      <c r="R21" s="42" t="s">
        <v>21</v>
      </c>
      <c r="S21" s="42">
        <v>7</v>
      </c>
      <c r="T21" s="34">
        <v>15300</v>
      </c>
      <c r="U21" s="34"/>
      <c r="V21" s="34">
        <v>3595</v>
      </c>
      <c r="W21" s="34">
        <f t="shared" si="1"/>
        <v>55003500</v>
      </c>
      <c r="X21" s="1"/>
      <c r="Y21" s="1"/>
    </row>
    <row r="22" spans="2:25" x14ac:dyDescent="0.25">
      <c r="B22" s="41">
        <v>2</v>
      </c>
      <c r="C22" s="2">
        <v>42488</v>
      </c>
      <c r="D22" s="1" t="s">
        <v>166</v>
      </c>
      <c r="E22" s="1" t="s">
        <v>167</v>
      </c>
      <c r="F22" s="1" t="s">
        <v>12</v>
      </c>
      <c r="G22" s="43" t="s">
        <v>21</v>
      </c>
      <c r="H22" s="34">
        <v>10000</v>
      </c>
      <c r="I22" s="34">
        <v>3595</v>
      </c>
      <c r="J22" s="34">
        <f t="shared" si="0"/>
        <v>35950000</v>
      </c>
      <c r="N22" s="6">
        <v>42482</v>
      </c>
      <c r="O22" s="3" t="s">
        <v>98</v>
      </c>
      <c r="P22" s="3" t="s">
        <v>99</v>
      </c>
      <c r="Q22" s="3" t="s">
        <v>12</v>
      </c>
      <c r="R22" s="42" t="s">
        <v>21</v>
      </c>
      <c r="S22" s="42">
        <v>7</v>
      </c>
      <c r="T22" s="34">
        <v>9500</v>
      </c>
      <c r="U22" s="34"/>
      <c r="V22" s="34">
        <v>3595</v>
      </c>
      <c r="W22" s="34">
        <f t="shared" si="1"/>
        <v>34152500</v>
      </c>
      <c r="X22" s="1"/>
      <c r="Y22" s="1"/>
    </row>
    <row r="23" spans="2:25" x14ac:dyDescent="0.25">
      <c r="B23" s="41">
        <v>2</v>
      </c>
      <c r="C23" s="2">
        <v>42488</v>
      </c>
      <c r="D23" s="1" t="s">
        <v>166</v>
      </c>
      <c r="E23" s="1" t="s">
        <v>167</v>
      </c>
      <c r="F23" s="1" t="s">
        <v>12</v>
      </c>
      <c r="G23" s="43" t="s">
        <v>15</v>
      </c>
      <c r="H23" s="34">
        <v>5300</v>
      </c>
      <c r="I23" s="34">
        <v>3885</v>
      </c>
      <c r="J23" s="34">
        <f t="shared" si="0"/>
        <v>20590500</v>
      </c>
      <c r="N23" s="2">
        <v>42488</v>
      </c>
      <c r="O23" s="1" t="s">
        <v>164</v>
      </c>
      <c r="P23" s="1" t="s">
        <v>165</v>
      </c>
      <c r="Q23" s="1" t="s">
        <v>12</v>
      </c>
      <c r="R23" s="43" t="s">
        <v>21</v>
      </c>
      <c r="S23" s="43">
        <v>7</v>
      </c>
      <c r="T23" s="34">
        <v>22200</v>
      </c>
      <c r="U23" s="34"/>
      <c r="V23" s="34">
        <v>3595</v>
      </c>
      <c r="W23" s="34">
        <f t="shared" si="1"/>
        <v>79809000</v>
      </c>
      <c r="X23" s="1"/>
      <c r="Y23" s="1"/>
    </row>
    <row r="24" spans="2:25" x14ac:dyDescent="0.25">
      <c r="B24" s="41">
        <v>2</v>
      </c>
      <c r="C24" s="2">
        <v>42488</v>
      </c>
      <c r="D24" s="1" t="s">
        <v>168</v>
      </c>
      <c r="E24" s="1" t="s">
        <v>169</v>
      </c>
      <c r="F24" s="1" t="s">
        <v>12</v>
      </c>
      <c r="G24" s="43" t="s">
        <v>21</v>
      </c>
      <c r="H24" s="34">
        <v>9000</v>
      </c>
      <c r="I24" s="34">
        <v>3595</v>
      </c>
      <c r="J24" s="34">
        <f t="shared" si="0"/>
        <v>32355000</v>
      </c>
      <c r="N24" s="2">
        <v>42488</v>
      </c>
      <c r="O24" s="1" t="s">
        <v>166</v>
      </c>
      <c r="P24" s="1" t="s">
        <v>167</v>
      </c>
      <c r="Q24" s="1" t="s">
        <v>12</v>
      </c>
      <c r="R24" s="43" t="s">
        <v>21</v>
      </c>
      <c r="S24" s="43">
        <v>7</v>
      </c>
      <c r="T24" s="34">
        <v>10000</v>
      </c>
      <c r="U24" s="34"/>
      <c r="V24" s="34">
        <v>3595</v>
      </c>
      <c r="W24" s="34">
        <f t="shared" si="1"/>
        <v>35950000</v>
      </c>
      <c r="X24" s="1"/>
      <c r="Y24" s="1"/>
    </row>
    <row r="25" spans="2:25" x14ac:dyDescent="0.25">
      <c r="B25" s="41">
        <v>2</v>
      </c>
      <c r="C25" s="2">
        <v>42489</v>
      </c>
      <c r="D25" s="1" t="s">
        <v>178</v>
      </c>
      <c r="E25" s="1" t="s">
        <v>179</v>
      </c>
      <c r="F25" s="1" t="s">
        <v>12</v>
      </c>
      <c r="G25" s="43" t="s">
        <v>21</v>
      </c>
      <c r="H25" s="34">
        <v>4000</v>
      </c>
      <c r="I25" s="34">
        <v>3595</v>
      </c>
      <c r="J25" s="34">
        <f t="shared" si="0"/>
        <v>14380000</v>
      </c>
      <c r="N25" s="2">
        <v>42488</v>
      </c>
      <c r="O25" s="1" t="s">
        <v>168</v>
      </c>
      <c r="P25" s="1" t="s">
        <v>169</v>
      </c>
      <c r="Q25" s="1" t="s">
        <v>12</v>
      </c>
      <c r="R25" s="43" t="s">
        <v>21</v>
      </c>
      <c r="S25" s="43">
        <v>7</v>
      </c>
      <c r="T25" s="34">
        <v>9000</v>
      </c>
      <c r="U25" s="34"/>
      <c r="V25" s="34">
        <v>3595</v>
      </c>
      <c r="W25" s="34">
        <f t="shared" si="1"/>
        <v>32355000</v>
      </c>
      <c r="X25" s="1"/>
      <c r="Y25" s="1"/>
    </row>
    <row r="26" spans="2:25" x14ac:dyDescent="0.25">
      <c r="B26" s="41">
        <v>2</v>
      </c>
      <c r="C26" s="2">
        <v>42489</v>
      </c>
      <c r="D26" s="1" t="s">
        <v>178</v>
      </c>
      <c r="E26" s="1" t="s">
        <v>179</v>
      </c>
      <c r="F26" s="1" t="s">
        <v>12</v>
      </c>
      <c r="G26" s="43" t="s">
        <v>45</v>
      </c>
      <c r="H26" s="34">
        <v>5000</v>
      </c>
      <c r="I26" s="34">
        <v>3380</v>
      </c>
      <c r="J26" s="34">
        <f t="shared" si="0"/>
        <v>16900000</v>
      </c>
      <c r="N26" s="2">
        <v>42489</v>
      </c>
      <c r="O26" s="1" t="s">
        <v>178</v>
      </c>
      <c r="P26" s="1" t="s">
        <v>179</v>
      </c>
      <c r="Q26" s="1" t="s">
        <v>12</v>
      </c>
      <c r="R26" s="43" t="s">
        <v>21</v>
      </c>
      <c r="S26" s="43">
        <v>7</v>
      </c>
      <c r="T26" s="34">
        <v>4000</v>
      </c>
      <c r="U26" s="34"/>
      <c r="V26" s="34">
        <v>3595</v>
      </c>
      <c r="W26" s="34">
        <f t="shared" si="1"/>
        <v>14380000</v>
      </c>
      <c r="X26" s="1"/>
      <c r="Y26" s="1"/>
    </row>
    <row r="27" spans="2:25" x14ac:dyDescent="0.25">
      <c r="B27" s="41">
        <v>2</v>
      </c>
      <c r="C27" s="2">
        <v>42489</v>
      </c>
      <c r="D27" s="1" t="s">
        <v>180</v>
      </c>
      <c r="E27" s="1" t="s">
        <v>181</v>
      </c>
      <c r="F27" s="1" t="s">
        <v>12</v>
      </c>
      <c r="G27" s="43" t="s">
        <v>21</v>
      </c>
      <c r="H27" s="34">
        <v>15300</v>
      </c>
      <c r="I27" s="34">
        <v>3595</v>
      </c>
      <c r="J27" s="34">
        <f t="shared" si="0"/>
        <v>55003500</v>
      </c>
      <c r="N27" s="2">
        <v>42489</v>
      </c>
      <c r="O27" s="1" t="s">
        <v>180</v>
      </c>
      <c r="P27" s="1" t="s">
        <v>181</v>
      </c>
      <c r="Q27" s="1" t="s">
        <v>12</v>
      </c>
      <c r="R27" s="43" t="s">
        <v>21</v>
      </c>
      <c r="S27" s="43">
        <v>7</v>
      </c>
      <c r="T27" s="34">
        <v>15300</v>
      </c>
      <c r="U27" s="34">
        <f>T27+T26+T25+T24+T23+T22+T21+T20+T19</f>
        <v>94300</v>
      </c>
      <c r="V27" s="34">
        <v>3595</v>
      </c>
      <c r="W27" s="34">
        <f t="shared" si="1"/>
        <v>55003500</v>
      </c>
      <c r="X27" s="1" t="str">
        <f>R27</f>
        <v>Diesel Tipo I</v>
      </c>
      <c r="Y27" s="44">
        <f>W27+W26+W25+W24+W23+W22+W21+W20+W19</f>
        <v>339008500</v>
      </c>
    </row>
    <row r="28" spans="2:25" x14ac:dyDescent="0.25">
      <c r="H28" s="44">
        <f>SUM(H7:H27)</f>
        <v>172300</v>
      </c>
      <c r="I28" s="44"/>
      <c r="J28" s="44">
        <f>SUM(J7:J27)</f>
        <v>622791000</v>
      </c>
      <c r="T28" s="44">
        <f>SUM(T7:T27)</f>
        <v>172300</v>
      </c>
      <c r="U28" s="44">
        <f>SUM(U7:U27)</f>
        <v>172300</v>
      </c>
      <c r="V28" s="44"/>
      <c r="W28" s="44">
        <f>SUM(W7:W27)</f>
        <v>622791000</v>
      </c>
      <c r="X28" s="1"/>
      <c r="Y28" s="44">
        <f>SUM(Y7:Y27)</f>
        <v>622791000</v>
      </c>
    </row>
    <row r="36" spans="3:12" x14ac:dyDescent="0.25">
      <c r="C36" s="1" t="s">
        <v>1</v>
      </c>
      <c r="D36" s="1" t="s">
        <v>2</v>
      </c>
      <c r="E36" s="1" t="s">
        <v>3</v>
      </c>
      <c r="F36" s="1" t="s">
        <v>4</v>
      </c>
      <c r="G36" s="1" t="s">
        <v>5</v>
      </c>
      <c r="H36" s="1" t="s">
        <v>6</v>
      </c>
      <c r="I36" s="1" t="s">
        <v>7</v>
      </c>
      <c r="J36" s="1" t="s">
        <v>8</v>
      </c>
      <c r="K36" s="15" t="s">
        <v>198</v>
      </c>
      <c r="L36" s="15" t="s">
        <v>204</v>
      </c>
    </row>
    <row r="37" spans="3:12" x14ac:dyDescent="0.25">
      <c r="C37" s="6">
        <v>42479</v>
      </c>
      <c r="D37" s="3" t="s">
        <v>60</v>
      </c>
      <c r="E37" s="3" t="s">
        <v>61</v>
      </c>
      <c r="F37" s="3" t="s">
        <v>12</v>
      </c>
      <c r="G37" s="42" t="s">
        <v>21</v>
      </c>
      <c r="H37" s="34">
        <v>4000</v>
      </c>
      <c r="I37" s="34">
        <v>3595</v>
      </c>
      <c r="J37" s="34">
        <f t="shared" ref="J37:J57" si="2">H37*I37</f>
        <v>14380000</v>
      </c>
      <c r="K37" s="1"/>
      <c r="L37" s="1"/>
    </row>
    <row r="38" spans="3:12" x14ac:dyDescent="0.25">
      <c r="C38" s="6">
        <v>42479</v>
      </c>
      <c r="D38" s="3" t="s">
        <v>60</v>
      </c>
      <c r="E38" s="3" t="s">
        <v>61</v>
      </c>
      <c r="F38" s="3" t="s">
        <v>12</v>
      </c>
      <c r="G38" s="42" t="s">
        <v>15</v>
      </c>
      <c r="H38" s="34">
        <v>5000</v>
      </c>
      <c r="I38" s="34">
        <v>3885</v>
      </c>
      <c r="J38" s="34">
        <f t="shared" si="2"/>
        <v>19425000</v>
      </c>
      <c r="K38" s="1">
        <v>19</v>
      </c>
      <c r="L38" s="44">
        <f>J38+J37</f>
        <v>33805000</v>
      </c>
    </row>
    <row r="39" spans="3:12" x14ac:dyDescent="0.25">
      <c r="C39" s="6">
        <v>42480</v>
      </c>
      <c r="D39" s="3" t="s">
        <v>70</v>
      </c>
      <c r="E39" s="3" t="s">
        <v>71</v>
      </c>
      <c r="F39" s="3" t="s">
        <v>12</v>
      </c>
      <c r="G39" s="42" t="s">
        <v>45</v>
      </c>
      <c r="H39" s="34">
        <v>5200</v>
      </c>
      <c r="I39" s="34">
        <v>3380</v>
      </c>
      <c r="J39" s="34">
        <f t="shared" si="2"/>
        <v>17576000</v>
      </c>
      <c r="K39" s="1"/>
      <c r="L39" s="1"/>
    </row>
    <row r="40" spans="3:12" x14ac:dyDescent="0.25">
      <c r="C40" s="6">
        <v>42480</v>
      </c>
      <c r="D40" s="3" t="s">
        <v>72</v>
      </c>
      <c r="E40" s="3" t="s">
        <v>73</v>
      </c>
      <c r="F40" s="3" t="s">
        <v>12</v>
      </c>
      <c r="G40" s="42" t="s">
        <v>45</v>
      </c>
      <c r="H40" s="34">
        <v>5300</v>
      </c>
      <c r="I40" s="34">
        <v>3380</v>
      </c>
      <c r="J40" s="34">
        <f t="shared" si="2"/>
        <v>17914000</v>
      </c>
      <c r="K40" s="1"/>
      <c r="L40" s="1"/>
    </row>
    <row r="41" spans="3:12" x14ac:dyDescent="0.25">
      <c r="C41" s="6">
        <v>42480</v>
      </c>
      <c r="D41" s="3" t="s">
        <v>72</v>
      </c>
      <c r="E41" s="3" t="s">
        <v>73</v>
      </c>
      <c r="F41" s="3" t="s">
        <v>12</v>
      </c>
      <c r="G41" s="42" t="s">
        <v>15</v>
      </c>
      <c r="H41" s="34">
        <v>6200</v>
      </c>
      <c r="I41" s="34">
        <v>3885</v>
      </c>
      <c r="J41" s="34">
        <f t="shared" si="2"/>
        <v>24087000</v>
      </c>
      <c r="K41" s="1"/>
      <c r="L41" s="1"/>
    </row>
    <row r="42" spans="3:12" x14ac:dyDescent="0.25">
      <c r="C42" s="6">
        <v>42480</v>
      </c>
      <c r="D42" s="3" t="s">
        <v>74</v>
      </c>
      <c r="E42" s="3" t="s">
        <v>75</v>
      </c>
      <c r="F42" s="3" t="s">
        <v>12</v>
      </c>
      <c r="G42" s="42" t="s">
        <v>21</v>
      </c>
      <c r="H42" s="34">
        <v>5000</v>
      </c>
      <c r="I42" s="34">
        <v>3595</v>
      </c>
      <c r="J42" s="34">
        <f t="shared" si="2"/>
        <v>17975000</v>
      </c>
      <c r="K42" s="1"/>
      <c r="L42" s="1"/>
    </row>
    <row r="43" spans="3:12" x14ac:dyDescent="0.25">
      <c r="C43" s="6">
        <v>42480</v>
      </c>
      <c r="D43" s="3" t="s">
        <v>74</v>
      </c>
      <c r="E43" s="3" t="s">
        <v>75</v>
      </c>
      <c r="F43" s="3" t="s">
        <v>12</v>
      </c>
      <c r="G43" s="42" t="s">
        <v>45</v>
      </c>
      <c r="H43" s="34">
        <v>4000</v>
      </c>
      <c r="I43" s="34">
        <v>3380</v>
      </c>
      <c r="J43" s="34">
        <f t="shared" si="2"/>
        <v>13520000</v>
      </c>
      <c r="K43" s="1">
        <v>20</v>
      </c>
      <c r="L43" s="44">
        <f>J43+J42+J41+J40+J39</f>
        <v>91072000</v>
      </c>
    </row>
    <row r="44" spans="3:12" x14ac:dyDescent="0.25">
      <c r="C44" s="6">
        <v>42481</v>
      </c>
      <c r="D44" s="3" t="s">
        <v>84</v>
      </c>
      <c r="E44" s="3" t="s">
        <v>85</v>
      </c>
      <c r="F44" s="3" t="s">
        <v>12</v>
      </c>
      <c r="G44" s="42" t="s">
        <v>21</v>
      </c>
      <c r="H44" s="34">
        <v>15300</v>
      </c>
      <c r="I44" s="34">
        <v>3595</v>
      </c>
      <c r="J44" s="34">
        <f t="shared" si="2"/>
        <v>55003500</v>
      </c>
      <c r="K44" s="1">
        <v>21</v>
      </c>
      <c r="L44" s="44">
        <f>J44</f>
        <v>55003500</v>
      </c>
    </row>
    <row r="45" spans="3:12" x14ac:dyDescent="0.25">
      <c r="C45" s="6">
        <v>42482</v>
      </c>
      <c r="D45" s="3" t="s">
        <v>98</v>
      </c>
      <c r="E45" s="3" t="s">
        <v>99</v>
      </c>
      <c r="F45" s="3" t="s">
        <v>12</v>
      </c>
      <c r="G45" s="42" t="s">
        <v>21</v>
      </c>
      <c r="H45" s="34">
        <v>9500</v>
      </c>
      <c r="I45" s="34">
        <v>3595</v>
      </c>
      <c r="J45" s="34">
        <f t="shared" si="2"/>
        <v>34152500</v>
      </c>
      <c r="K45" s="1"/>
      <c r="L45" s="1"/>
    </row>
    <row r="46" spans="3:12" x14ac:dyDescent="0.25">
      <c r="C46" s="6">
        <v>42482</v>
      </c>
      <c r="D46" s="3" t="s">
        <v>98</v>
      </c>
      <c r="E46" s="3" t="s">
        <v>99</v>
      </c>
      <c r="F46" s="3" t="s">
        <v>12</v>
      </c>
      <c r="G46" s="42" t="s">
        <v>45</v>
      </c>
      <c r="H46" s="34">
        <v>5000</v>
      </c>
      <c r="I46" s="34">
        <v>3380</v>
      </c>
      <c r="J46" s="34">
        <f t="shared" si="2"/>
        <v>16900000</v>
      </c>
      <c r="K46" s="1"/>
      <c r="L46" s="1"/>
    </row>
    <row r="47" spans="3:12" x14ac:dyDescent="0.25">
      <c r="C47" s="6">
        <v>42482</v>
      </c>
      <c r="D47" s="3" t="s">
        <v>98</v>
      </c>
      <c r="E47" s="3" t="s">
        <v>99</v>
      </c>
      <c r="F47" s="3" t="s">
        <v>12</v>
      </c>
      <c r="G47" s="42" t="s">
        <v>15</v>
      </c>
      <c r="H47" s="34">
        <v>12500</v>
      </c>
      <c r="I47" s="34">
        <v>3885</v>
      </c>
      <c r="J47" s="34">
        <f t="shared" si="2"/>
        <v>48562500</v>
      </c>
      <c r="K47" s="1">
        <v>22</v>
      </c>
      <c r="L47" s="44">
        <f>J47+J46+J45</f>
        <v>99615000</v>
      </c>
    </row>
    <row r="48" spans="3:12" x14ac:dyDescent="0.25">
      <c r="C48" s="2">
        <v>42119</v>
      </c>
      <c r="D48" s="1" t="s">
        <v>121</v>
      </c>
      <c r="E48" s="1" t="s">
        <v>122</v>
      </c>
      <c r="F48" s="1" t="s">
        <v>12</v>
      </c>
      <c r="G48" s="43" t="s">
        <v>123</v>
      </c>
      <c r="H48" s="34">
        <v>15000</v>
      </c>
      <c r="I48" s="34">
        <v>3595</v>
      </c>
      <c r="J48" s="34">
        <f t="shared" si="2"/>
        <v>53925000</v>
      </c>
      <c r="K48" s="1">
        <v>25</v>
      </c>
      <c r="L48" s="44">
        <f>J48</f>
        <v>53925000</v>
      </c>
    </row>
    <row r="49" spans="3:12" x14ac:dyDescent="0.25">
      <c r="C49" s="2">
        <v>42488</v>
      </c>
      <c r="D49" s="1" t="s">
        <v>164</v>
      </c>
      <c r="E49" s="1" t="s">
        <v>165</v>
      </c>
      <c r="F49" s="1" t="s">
        <v>12</v>
      </c>
      <c r="G49" s="43" t="s">
        <v>21</v>
      </c>
      <c r="H49" s="34">
        <v>22200</v>
      </c>
      <c r="I49" s="34">
        <v>3595</v>
      </c>
      <c r="J49" s="34">
        <f t="shared" si="2"/>
        <v>79809000</v>
      </c>
      <c r="K49" s="1"/>
      <c r="L49" s="1"/>
    </row>
    <row r="50" spans="3:12" x14ac:dyDescent="0.25">
      <c r="C50" s="2">
        <v>42488</v>
      </c>
      <c r="D50" s="1" t="s">
        <v>164</v>
      </c>
      <c r="E50" s="1" t="s">
        <v>165</v>
      </c>
      <c r="F50" s="1" t="s">
        <v>12</v>
      </c>
      <c r="G50" s="43" t="s">
        <v>45</v>
      </c>
      <c r="H50" s="34">
        <v>5000</v>
      </c>
      <c r="I50" s="34">
        <v>3380</v>
      </c>
      <c r="J50" s="34">
        <f t="shared" si="2"/>
        <v>16900000</v>
      </c>
      <c r="K50" s="1"/>
      <c r="L50" s="1"/>
    </row>
    <row r="51" spans="3:12" x14ac:dyDescent="0.25">
      <c r="C51" s="2">
        <v>42488</v>
      </c>
      <c r="D51" s="1" t="s">
        <v>164</v>
      </c>
      <c r="E51" s="1" t="s">
        <v>165</v>
      </c>
      <c r="F51" s="1" t="s">
        <v>12</v>
      </c>
      <c r="G51" s="43" t="s">
        <v>15</v>
      </c>
      <c r="H51" s="34">
        <v>4500</v>
      </c>
      <c r="I51" s="34">
        <v>3885</v>
      </c>
      <c r="J51" s="34">
        <f t="shared" si="2"/>
        <v>17482500</v>
      </c>
      <c r="K51" s="1"/>
      <c r="L51" s="1"/>
    </row>
    <row r="52" spans="3:12" x14ac:dyDescent="0.25">
      <c r="C52" s="2">
        <v>42488</v>
      </c>
      <c r="D52" s="1" t="s">
        <v>166</v>
      </c>
      <c r="E52" s="1" t="s">
        <v>167</v>
      </c>
      <c r="F52" s="1" t="s">
        <v>12</v>
      </c>
      <c r="G52" s="43" t="s">
        <v>21</v>
      </c>
      <c r="H52" s="34">
        <v>10000</v>
      </c>
      <c r="I52" s="34">
        <v>3595</v>
      </c>
      <c r="J52" s="34">
        <f t="shared" si="2"/>
        <v>35950000</v>
      </c>
      <c r="K52" s="1"/>
      <c r="L52" s="1"/>
    </row>
    <row r="53" spans="3:12" x14ac:dyDescent="0.25">
      <c r="C53" s="2">
        <v>42488</v>
      </c>
      <c r="D53" s="1" t="s">
        <v>166</v>
      </c>
      <c r="E53" s="1" t="s">
        <v>167</v>
      </c>
      <c r="F53" s="1" t="s">
        <v>12</v>
      </c>
      <c r="G53" s="43" t="s">
        <v>15</v>
      </c>
      <c r="H53" s="34">
        <v>5300</v>
      </c>
      <c r="I53" s="34">
        <v>3885</v>
      </c>
      <c r="J53" s="34">
        <f t="shared" si="2"/>
        <v>20590500</v>
      </c>
      <c r="K53" s="1"/>
      <c r="L53" s="1"/>
    </row>
    <row r="54" spans="3:12" x14ac:dyDescent="0.25">
      <c r="C54" s="2">
        <v>42488</v>
      </c>
      <c r="D54" s="1" t="s">
        <v>168</v>
      </c>
      <c r="E54" s="1" t="s">
        <v>169</v>
      </c>
      <c r="F54" s="1" t="s">
        <v>12</v>
      </c>
      <c r="G54" s="43" t="s">
        <v>21</v>
      </c>
      <c r="H54" s="34">
        <v>9000</v>
      </c>
      <c r="I54" s="34">
        <v>3595</v>
      </c>
      <c r="J54" s="34">
        <f t="shared" si="2"/>
        <v>32355000</v>
      </c>
      <c r="K54" s="1">
        <v>28</v>
      </c>
      <c r="L54" s="44">
        <f>J54+J53+J52+J51+J50+J49</f>
        <v>203087000</v>
      </c>
    </row>
    <row r="55" spans="3:12" x14ac:dyDescent="0.25">
      <c r="C55" s="2">
        <v>42489</v>
      </c>
      <c r="D55" s="1" t="s">
        <v>178</v>
      </c>
      <c r="E55" s="1" t="s">
        <v>179</v>
      </c>
      <c r="F55" s="1" t="s">
        <v>12</v>
      </c>
      <c r="G55" s="43" t="s">
        <v>21</v>
      </c>
      <c r="H55" s="34">
        <v>4000</v>
      </c>
      <c r="I55" s="34">
        <v>3595</v>
      </c>
      <c r="J55" s="34">
        <f t="shared" si="2"/>
        <v>14380000</v>
      </c>
      <c r="K55" s="1"/>
      <c r="L55" s="1"/>
    </row>
    <row r="56" spans="3:12" x14ac:dyDescent="0.25">
      <c r="C56" s="2">
        <v>42489</v>
      </c>
      <c r="D56" s="1" t="s">
        <v>178</v>
      </c>
      <c r="E56" s="1" t="s">
        <v>179</v>
      </c>
      <c r="F56" s="1" t="s">
        <v>12</v>
      </c>
      <c r="G56" s="43" t="s">
        <v>45</v>
      </c>
      <c r="H56" s="34">
        <v>5000</v>
      </c>
      <c r="I56" s="34">
        <v>3380</v>
      </c>
      <c r="J56" s="34">
        <f t="shared" si="2"/>
        <v>16900000</v>
      </c>
      <c r="K56" s="1"/>
      <c r="L56" s="1"/>
    </row>
    <row r="57" spans="3:12" x14ac:dyDescent="0.25">
      <c r="C57" s="2">
        <v>42489</v>
      </c>
      <c r="D57" s="1" t="s">
        <v>180</v>
      </c>
      <c r="E57" s="1" t="s">
        <v>181</v>
      </c>
      <c r="F57" s="1" t="s">
        <v>12</v>
      </c>
      <c r="G57" s="43" t="s">
        <v>21</v>
      </c>
      <c r="H57" s="34">
        <v>15300</v>
      </c>
      <c r="I57" s="34">
        <v>3595</v>
      </c>
      <c r="J57" s="34">
        <f t="shared" si="2"/>
        <v>55003500</v>
      </c>
      <c r="K57" s="1">
        <v>29</v>
      </c>
      <c r="L57" s="44">
        <f>J57+J56+J55</f>
        <v>86283500</v>
      </c>
    </row>
    <row r="58" spans="3:12" x14ac:dyDescent="0.25">
      <c r="H58" s="44">
        <f>SUM(H37:H57)</f>
        <v>172300</v>
      </c>
      <c r="I58" s="44"/>
      <c r="J58" s="44">
        <f>SUM(J37:J57)</f>
        <v>622791000</v>
      </c>
      <c r="K58" s="1"/>
      <c r="L58" s="44">
        <f>SUM(L37:L57)</f>
        <v>622791000</v>
      </c>
    </row>
  </sheetData>
  <sortState ref="N7:W27">
    <sortCondition ref="S7:S27"/>
  </sortState>
  <mergeCells count="1">
    <mergeCell ref="C4:J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17</vt:i4>
      </vt:variant>
    </vt:vector>
  </HeadingPairs>
  <TitlesOfParts>
    <vt:vector size="17" baseType="lpstr">
      <vt:lpstr>Registro de Ventas</vt:lpstr>
      <vt:lpstr>Facturas faltantes</vt:lpstr>
      <vt:lpstr>Registro de Compras</vt:lpstr>
      <vt:lpstr>Orden por fecha</vt:lpstr>
      <vt:lpstr>Orden por factura</vt:lpstr>
      <vt:lpstr>Deposito</vt:lpstr>
      <vt:lpstr>Libros Bancos</vt:lpstr>
      <vt:lpstr>Celso Vargas Medina</vt:lpstr>
      <vt:lpstr>Beraf SA</vt:lpstr>
      <vt:lpstr>San Luis SA</vt:lpstr>
      <vt:lpstr>Alcosur SA</vt:lpstr>
      <vt:lpstr>Vargas Medina SA</vt:lpstr>
      <vt:lpstr>Rosa Isabel Canale</vt:lpstr>
      <vt:lpstr>TLP S.A.</vt:lpstr>
      <vt:lpstr>Petropar</vt:lpstr>
      <vt:lpstr>Resumen Ventas</vt:lpstr>
      <vt:lpstr>Resumen Compras</vt:lpstr>
    </vt:vector>
  </TitlesOfParts>
  <Company>Windows User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lices</dc:creator>
  <cp:lastModifiedBy>HECTOR BARRIOS</cp:lastModifiedBy>
  <dcterms:created xsi:type="dcterms:W3CDTF">2018-10-02T19:49:33Z</dcterms:created>
  <dcterms:modified xsi:type="dcterms:W3CDTF">2018-12-10T22:42:17Z</dcterms:modified>
</cp:coreProperties>
</file>