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VENTAS" sheetId="3" r:id="rId1"/>
    <sheet name="COMPRAS" sheetId="4" r:id="rId2"/>
    <sheet name="Hoja1" sheetId="1" r:id="rId3"/>
  </sheets>
  <calcPr calcId="162913"/>
  <pivotCaches>
    <pivotCache cacheId="4" r:id="rId4"/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4" l="1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42" i="4" s="1"/>
  <c r="I266" i="1" l="1"/>
  <c r="G265" i="1"/>
  <c r="M264" i="1"/>
  <c r="L264" i="1"/>
  <c r="K264" i="1"/>
  <c r="I264" i="1"/>
  <c r="I263" i="1"/>
  <c r="I262" i="1"/>
  <c r="I261" i="1"/>
  <c r="J260" i="1"/>
  <c r="I260" i="1"/>
  <c r="I259" i="1"/>
  <c r="I258" i="1"/>
  <c r="I257" i="1"/>
  <c r="I256" i="1"/>
  <c r="I255" i="1"/>
  <c r="I254" i="1"/>
  <c r="I253" i="1"/>
  <c r="J252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J235" i="1"/>
  <c r="I235" i="1"/>
  <c r="I234" i="1"/>
  <c r="I233" i="1"/>
  <c r="I232" i="1"/>
  <c r="I231" i="1"/>
  <c r="L230" i="1"/>
  <c r="K230" i="1"/>
  <c r="I230" i="1"/>
  <c r="I229" i="1"/>
  <c r="I228" i="1"/>
  <c r="I227" i="1"/>
  <c r="I226" i="1"/>
  <c r="L225" i="1"/>
  <c r="K225" i="1"/>
  <c r="I225" i="1"/>
  <c r="I224" i="1"/>
  <c r="I223" i="1"/>
  <c r="I222" i="1"/>
  <c r="J221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J186" i="1"/>
  <c r="I186" i="1"/>
  <c r="I185" i="1"/>
  <c r="J184" i="1"/>
  <c r="I184" i="1"/>
  <c r="I183" i="1"/>
  <c r="I182" i="1"/>
  <c r="M181" i="1"/>
  <c r="L181" i="1"/>
  <c r="K181" i="1"/>
  <c r="I181" i="1"/>
  <c r="I180" i="1"/>
  <c r="I179" i="1"/>
  <c r="I178" i="1"/>
  <c r="I177" i="1"/>
  <c r="I176" i="1"/>
  <c r="I175" i="1"/>
  <c r="I174" i="1"/>
  <c r="I173" i="1"/>
  <c r="I172" i="1"/>
  <c r="I171" i="1"/>
  <c r="J170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J142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N123" i="1"/>
  <c r="M123" i="1"/>
  <c r="L123" i="1"/>
  <c r="K123" i="1"/>
  <c r="N124" i="1" s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N58" i="1"/>
  <c r="M58" i="1"/>
  <c r="L58" i="1"/>
  <c r="O59" i="1" s="1"/>
  <c r="K58" i="1"/>
  <c r="J58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265" i="1" s="1"/>
</calcChain>
</file>

<file path=xl/sharedStrings.xml><?xml version="1.0" encoding="utf-8"?>
<sst xmlns="http://schemas.openxmlformats.org/spreadsheetml/2006/main" count="1265" uniqueCount="372">
  <si>
    <t>Registro de Ventas Marzo 2016</t>
  </si>
  <si>
    <t>Cantidad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</si>
  <si>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</si>
  <si>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</si>
  <si>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</si>
  <si>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</si>
  <si>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</si>
  <si>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</si>
  <si>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</si>
  <si>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</si>
  <si>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Observ.</t>
  </si>
  <si>
    <t>001-001-3172</t>
  </si>
  <si>
    <t>001-001-2589</t>
  </si>
  <si>
    <t>San Luis SA</t>
  </si>
  <si>
    <t>Diesel Tipo I</t>
  </si>
  <si>
    <t>Nafta Eco Sol 85</t>
  </si>
  <si>
    <t>001-001-3271</t>
  </si>
  <si>
    <t>001-001-2590</t>
  </si>
  <si>
    <t>Beraf SA</t>
  </si>
  <si>
    <t>Nafta Unica 90</t>
  </si>
  <si>
    <t>001-001-3273</t>
  </si>
  <si>
    <t>001-001-2591</t>
  </si>
  <si>
    <t>Vargas Medina SA</t>
  </si>
  <si>
    <t>Nafta Super Sol 95</t>
  </si>
  <si>
    <t>001-001-3274</t>
  </si>
  <si>
    <t>001-001-2592</t>
  </si>
  <si>
    <t>Celso Vargas Medina</t>
  </si>
  <si>
    <t>Servicio de Flete</t>
  </si>
  <si>
    <t>001-001-3275</t>
  </si>
  <si>
    <t>001-001-2593</t>
  </si>
  <si>
    <t>001-001-3277</t>
  </si>
  <si>
    <t>001-001-2595</t>
  </si>
  <si>
    <t>Rosa Isabel Canale</t>
  </si>
  <si>
    <t>001-001-3278</t>
  </si>
  <si>
    <t>001-001-2596</t>
  </si>
  <si>
    <t>001-001-3279</t>
  </si>
  <si>
    <t>001-001-2597</t>
  </si>
  <si>
    <t>Juan Roa Benitez</t>
  </si>
  <si>
    <t>001-001-3280</t>
  </si>
  <si>
    <t>001-001-2598</t>
  </si>
  <si>
    <t>001-001-3281</t>
  </si>
  <si>
    <t>001-001-2599</t>
  </si>
  <si>
    <t>001-001-3282</t>
  </si>
  <si>
    <t>001-001-2600</t>
  </si>
  <si>
    <t>001-001-3283</t>
  </si>
  <si>
    <t>001-001-2601</t>
  </si>
  <si>
    <t>Alcosur SA</t>
  </si>
  <si>
    <t>Diesel Solium</t>
  </si>
  <si>
    <t>001-001-3284</t>
  </si>
  <si>
    <t>001-001-2602</t>
  </si>
  <si>
    <t>001-001-3285</t>
  </si>
  <si>
    <t>001-001-2603</t>
  </si>
  <si>
    <t>001-001-3286</t>
  </si>
  <si>
    <t>001-001-2604</t>
  </si>
  <si>
    <t>001-001-3287</t>
  </si>
  <si>
    <t>001-001-2605</t>
  </si>
  <si>
    <t>001-001-3288</t>
  </si>
  <si>
    <t>001-001-2606</t>
  </si>
  <si>
    <t>001-001-3289</t>
  </si>
  <si>
    <t>001-001-2607</t>
  </si>
  <si>
    <t>001-001-3290</t>
  </si>
  <si>
    <t>001-001-2608</t>
  </si>
  <si>
    <t>001-001-3291</t>
  </si>
  <si>
    <t>001-001-2609</t>
  </si>
  <si>
    <t>001-001-3292</t>
  </si>
  <si>
    <t>001-001-2610</t>
  </si>
  <si>
    <t>001-001-3293</t>
  </si>
  <si>
    <t>001-001-2611</t>
  </si>
  <si>
    <t>001-001-3294</t>
  </si>
  <si>
    <t>001-001-2612</t>
  </si>
  <si>
    <t>001-001-3295</t>
  </si>
  <si>
    <t>001-001-2613</t>
  </si>
  <si>
    <t>001-001-3296</t>
  </si>
  <si>
    <t>001-001-2614</t>
  </si>
  <si>
    <t>Nafta Eco</t>
  </si>
  <si>
    <t>Nafta Unica</t>
  </si>
  <si>
    <t>Nafta Super</t>
  </si>
  <si>
    <t>001-001-3297</t>
  </si>
  <si>
    <t>001-001-2615</t>
  </si>
  <si>
    <t>001-001-3298</t>
  </si>
  <si>
    <t>001-001-2616</t>
  </si>
  <si>
    <t>001-001-3299</t>
  </si>
  <si>
    <t>001-001-2617</t>
  </si>
  <si>
    <t>001-001-3301</t>
  </si>
  <si>
    <t>001-001-2619</t>
  </si>
  <si>
    <t>001-001-3302</t>
  </si>
  <si>
    <t>001-001-2620</t>
  </si>
  <si>
    <t>Diesel Comun Tipo III</t>
  </si>
  <si>
    <t>001-001-3303</t>
  </si>
  <si>
    <t>001-001-2621</t>
  </si>
  <si>
    <t>001-001-3304</t>
  </si>
  <si>
    <t>001-001-2622</t>
  </si>
  <si>
    <t>001-001-3305</t>
  </si>
  <si>
    <t>001-001-2623</t>
  </si>
  <si>
    <t>001-001-3306</t>
  </si>
  <si>
    <t>001-001-2624</t>
  </si>
  <si>
    <t>001-001-3307</t>
  </si>
  <si>
    <t>001-001-2625</t>
  </si>
  <si>
    <t>001-001-3308</t>
  </si>
  <si>
    <t>001-001-2626</t>
  </si>
  <si>
    <t>001-001-3309</t>
  </si>
  <si>
    <t>001-001-2627</t>
  </si>
  <si>
    <t>001-001-3310</t>
  </si>
  <si>
    <t>001-001-2628</t>
  </si>
  <si>
    <t>001-001-3311</t>
  </si>
  <si>
    <t>001-001-2629</t>
  </si>
  <si>
    <t>001-001-3312</t>
  </si>
  <si>
    <t>001-001-2630</t>
  </si>
  <si>
    <t>001-001-3313</t>
  </si>
  <si>
    <t>001-001-2631</t>
  </si>
  <si>
    <t>001-001-3314</t>
  </si>
  <si>
    <t>001-001-2632</t>
  </si>
  <si>
    <t>001-001-3315</t>
  </si>
  <si>
    <t>001-001-2633</t>
  </si>
  <si>
    <t>001-001-3316</t>
  </si>
  <si>
    <t>001-001-2634</t>
  </si>
  <si>
    <t>001-001-3317</t>
  </si>
  <si>
    <t>001-001-2635</t>
  </si>
  <si>
    <t>001-001-3318</t>
  </si>
  <si>
    <t>001-001-2636</t>
  </si>
  <si>
    <t>001-001-3319</t>
  </si>
  <si>
    <t>001-001-2637</t>
  </si>
  <si>
    <t>001-001-3320</t>
  </si>
  <si>
    <t>001-001-2638</t>
  </si>
  <si>
    <t>001-001-3321</t>
  </si>
  <si>
    <t>001-001-2639</t>
  </si>
  <si>
    <t>001-001-3322</t>
  </si>
  <si>
    <t>001-001-2640</t>
  </si>
  <si>
    <t>001-001-3323</t>
  </si>
  <si>
    <t>001-001-2641</t>
  </si>
  <si>
    <t>001-001-3324</t>
  </si>
  <si>
    <t>001-001-2642</t>
  </si>
  <si>
    <t>001-001-3325</t>
  </si>
  <si>
    <t>001-001-2643</t>
  </si>
  <si>
    <t>001-001-3326</t>
  </si>
  <si>
    <t>001-001-2644</t>
  </si>
  <si>
    <t>001-001-3327</t>
  </si>
  <si>
    <t>001-001-2645</t>
  </si>
  <si>
    <t>001-001-3329</t>
  </si>
  <si>
    <t>001-001-2647</t>
  </si>
  <si>
    <t>001-001-3331</t>
  </si>
  <si>
    <t>001-001-2649</t>
  </si>
  <si>
    <t>001-001-3332</t>
  </si>
  <si>
    <t>001-001-2650</t>
  </si>
  <si>
    <t>001-001-3334</t>
  </si>
  <si>
    <t>001-001-2652</t>
  </si>
  <si>
    <t>001-001-3335</t>
  </si>
  <si>
    <t>001-001-2653</t>
  </si>
  <si>
    <t>Obs: Dif. Nafta eco dif. De 27 cant.</t>
  </si>
  <si>
    <t>001-001-3336</t>
  </si>
  <si>
    <t>001-001-2654</t>
  </si>
  <si>
    <t>001-001-3337</t>
  </si>
  <si>
    <t>001-001-2655</t>
  </si>
  <si>
    <t>Obs: Hecho a mano</t>
  </si>
  <si>
    <t>001-001-3338</t>
  </si>
  <si>
    <t>001-001-2656</t>
  </si>
  <si>
    <t>001-001-3339</t>
  </si>
  <si>
    <t>001-001-2657</t>
  </si>
  <si>
    <t>001-001-3340</t>
  </si>
  <si>
    <t>001-001-2658</t>
  </si>
  <si>
    <t>001-001-3341</t>
  </si>
  <si>
    <t>001-001-2659</t>
  </si>
  <si>
    <t>001-001-3342</t>
  </si>
  <si>
    <t>001-001-2660</t>
  </si>
  <si>
    <t>001-001-3343</t>
  </si>
  <si>
    <t>001-001-2661</t>
  </si>
  <si>
    <t>001-001-3344</t>
  </si>
  <si>
    <t>001-001-2662</t>
  </si>
  <si>
    <t>001-001-3345</t>
  </si>
  <si>
    <t>001-001-2663</t>
  </si>
  <si>
    <t>001-001-3346</t>
  </si>
  <si>
    <t>001-001-2664</t>
  </si>
  <si>
    <t>001-001-3348</t>
  </si>
  <si>
    <t>001-001-2666</t>
  </si>
  <si>
    <t>001-001-3350</t>
  </si>
  <si>
    <t>001-001-2668</t>
  </si>
  <si>
    <t>001-001-3352</t>
  </si>
  <si>
    <t>001-001-2670</t>
  </si>
  <si>
    <t>001-001-3353</t>
  </si>
  <si>
    <t>001-001-2671</t>
  </si>
  <si>
    <t>001-001-3354</t>
  </si>
  <si>
    <t>001-001-2672</t>
  </si>
  <si>
    <t>001-001-3355</t>
  </si>
  <si>
    <t>001-001-2673</t>
  </si>
  <si>
    <t>001-001-3356</t>
  </si>
  <si>
    <t>001-001-2674</t>
  </si>
  <si>
    <t>001-001-3357</t>
  </si>
  <si>
    <t>001-001-2675</t>
  </si>
  <si>
    <t>001-001-3358</t>
  </si>
  <si>
    <t>001-001-2676</t>
  </si>
  <si>
    <t>001-001-3359</t>
  </si>
  <si>
    <t>001-001-2677</t>
  </si>
  <si>
    <t>001-001-3360</t>
  </si>
  <si>
    <t>001-001-2678</t>
  </si>
  <si>
    <t>001-001-3361</t>
  </si>
  <si>
    <t>001-001-2679</t>
  </si>
  <si>
    <t>001-001-3362</t>
  </si>
  <si>
    <t>001-001-2680</t>
  </si>
  <si>
    <t>001-001-3363</t>
  </si>
  <si>
    <t>001-001-2681</t>
  </si>
  <si>
    <t>001-001-3364</t>
  </si>
  <si>
    <t>001-001-2682</t>
  </si>
  <si>
    <t>001-001-3365</t>
  </si>
  <si>
    <t>001-001-2683</t>
  </si>
  <si>
    <t>001-001-3366</t>
  </si>
  <si>
    <t>001-001-2684</t>
  </si>
  <si>
    <t>001-001-3367</t>
  </si>
  <si>
    <t>001-001-2685</t>
  </si>
  <si>
    <t>001-001-3368</t>
  </si>
  <si>
    <t>001-001-2686</t>
  </si>
  <si>
    <t>001-001-3369</t>
  </si>
  <si>
    <t>001-001-2687</t>
  </si>
  <si>
    <t>001-001-3370</t>
  </si>
  <si>
    <t>Diferencia de Precio</t>
  </si>
  <si>
    <t>001-001-3371</t>
  </si>
  <si>
    <t>001-001-2688</t>
  </si>
  <si>
    <t>001-001-3372</t>
  </si>
  <si>
    <t>001-001-2689</t>
  </si>
  <si>
    <t>001-001-3373</t>
  </si>
  <si>
    <t>001-001-2690</t>
  </si>
  <si>
    <t>001-001-3374</t>
  </si>
  <si>
    <t>001-001-2691</t>
  </si>
  <si>
    <t>001-001-3375</t>
  </si>
  <si>
    <t>001-001-2692</t>
  </si>
  <si>
    <t>001-001-3377</t>
  </si>
  <si>
    <t>001-001-2694</t>
  </si>
  <si>
    <t>001-001-3378</t>
  </si>
  <si>
    <t>001-001-2695</t>
  </si>
  <si>
    <t>001-001-3379</t>
  </si>
  <si>
    <t>001-001-2696</t>
  </si>
  <si>
    <t>001-001-3380</t>
  </si>
  <si>
    <t>001-001-2697</t>
  </si>
  <si>
    <t>001-001-3381</t>
  </si>
  <si>
    <t>001-001-2698</t>
  </si>
  <si>
    <t>001-001-3382</t>
  </si>
  <si>
    <t>001-001-2699</t>
  </si>
  <si>
    <t>001-001-3383</t>
  </si>
  <si>
    <t>001-001-2700</t>
  </si>
  <si>
    <t>001-001-3384</t>
  </si>
  <si>
    <t>001-001-2701</t>
  </si>
  <si>
    <t>001-001-3385</t>
  </si>
  <si>
    <t>001-001-2702</t>
  </si>
  <si>
    <t>001-001-3386</t>
  </si>
  <si>
    <t>001-001-2703</t>
  </si>
  <si>
    <t>001-001-3387</t>
  </si>
  <si>
    <t>001-001-2704</t>
  </si>
  <si>
    <t>001-001-3388</t>
  </si>
  <si>
    <t>001-001-2705</t>
  </si>
  <si>
    <t>001-001-3389</t>
  </si>
  <si>
    <t>001-001-2706</t>
  </si>
  <si>
    <t>001-001-3390</t>
  </si>
  <si>
    <t>001-001-2707</t>
  </si>
  <si>
    <t>001-001-3391</t>
  </si>
  <si>
    <t>001-001-2708</t>
  </si>
  <si>
    <t>001-001-3392</t>
  </si>
  <si>
    <t>001-001-2709</t>
  </si>
  <si>
    <t>001-001-3393</t>
  </si>
  <si>
    <t>001-001-2710</t>
  </si>
  <si>
    <t>001-001-3394</t>
  </si>
  <si>
    <t>001-001-2711</t>
  </si>
  <si>
    <t>001-001-3395</t>
  </si>
  <si>
    <t>001-001-2712</t>
  </si>
  <si>
    <t>001-001-3396</t>
  </si>
  <si>
    <t>001-001-2713</t>
  </si>
  <si>
    <t>001-001-3397</t>
  </si>
  <si>
    <t>001-001-2714</t>
  </si>
  <si>
    <t>001-001-3398</t>
  </si>
  <si>
    <t>001-001-2715</t>
  </si>
  <si>
    <t>001-001-3399</t>
  </si>
  <si>
    <t>001-001-2716</t>
  </si>
  <si>
    <t>001-001-3400</t>
  </si>
  <si>
    <t>001-001-2717</t>
  </si>
  <si>
    <t>001-001-3401</t>
  </si>
  <si>
    <t>001-001-2718</t>
  </si>
  <si>
    <t>001-001-3402</t>
  </si>
  <si>
    <t>001-001-2719</t>
  </si>
  <si>
    <t>001-001-3403</t>
  </si>
  <si>
    <t>001-001-2720</t>
  </si>
  <si>
    <t>001-001-3404</t>
  </si>
  <si>
    <t>001-001-2721</t>
  </si>
  <si>
    <t>001-001-3405</t>
  </si>
  <si>
    <t>001-001-2722</t>
  </si>
  <si>
    <t>001-001-3406</t>
  </si>
  <si>
    <t>001-001-2723</t>
  </si>
  <si>
    <t>Dif. 10</t>
  </si>
  <si>
    <t>001-001-3408</t>
  </si>
  <si>
    <t>001-001-2725</t>
  </si>
  <si>
    <t>001-001-3409</t>
  </si>
  <si>
    <t>001-001-2726</t>
  </si>
  <si>
    <t>001-001-3410</t>
  </si>
  <si>
    <t>001-001-2727</t>
  </si>
  <si>
    <t>Gas Oil</t>
  </si>
  <si>
    <t>001-001-3411</t>
  </si>
  <si>
    <t>001-001-2728</t>
  </si>
  <si>
    <t>Dif. 1</t>
  </si>
  <si>
    <t>Dif. 4</t>
  </si>
  <si>
    <t>001-001-3412</t>
  </si>
  <si>
    <t>001-001-2729</t>
  </si>
  <si>
    <t>001-001-3413</t>
  </si>
  <si>
    <t>001-001-2730</t>
  </si>
  <si>
    <t>Diesel tipo I</t>
  </si>
  <si>
    <t>001-001-3414</t>
  </si>
  <si>
    <t>001-001-2731</t>
  </si>
  <si>
    <t>001-001-3415</t>
  </si>
  <si>
    <t>001-001-2732</t>
  </si>
  <si>
    <t>001-001-3416</t>
  </si>
  <si>
    <t>001-001-2733</t>
  </si>
  <si>
    <t>001-001-3417</t>
  </si>
  <si>
    <t>001-001-2734</t>
  </si>
  <si>
    <t>001-001-3418</t>
  </si>
  <si>
    <t>001-001-2735</t>
  </si>
  <si>
    <t>001-001-3421</t>
  </si>
  <si>
    <t>001-001-2738</t>
  </si>
  <si>
    <t>001-001-3422</t>
  </si>
  <si>
    <t>001-001-2739</t>
  </si>
  <si>
    <t>001-001-3423</t>
  </si>
  <si>
    <t>001-001-2740</t>
  </si>
  <si>
    <t>001-001-3424</t>
  </si>
  <si>
    <t>001-001-2741</t>
  </si>
  <si>
    <t>001-001-3425</t>
  </si>
  <si>
    <t>001-001-2742</t>
  </si>
  <si>
    <t>001-001-3426</t>
  </si>
  <si>
    <t>001-001-2749</t>
  </si>
  <si>
    <t>001-001-3427</t>
  </si>
  <si>
    <t>001-001-2744</t>
  </si>
  <si>
    <t>001-001-3428</t>
  </si>
  <si>
    <t>001-001-2745</t>
  </si>
  <si>
    <t>Diesel Comun Tipo I</t>
  </si>
  <si>
    <t>001-001-3429</t>
  </si>
  <si>
    <t>001-001-2746</t>
  </si>
  <si>
    <t>001-001-3430</t>
  </si>
  <si>
    <t>001-001-2747</t>
  </si>
  <si>
    <t>001-001-3431</t>
  </si>
  <si>
    <t>001-001-2748</t>
  </si>
  <si>
    <t>001-001-3432</t>
  </si>
  <si>
    <t>001-001-3433</t>
  </si>
  <si>
    <t>001-001-2750</t>
  </si>
  <si>
    <t>001-001-3434</t>
  </si>
  <si>
    <t>001-001-2751</t>
  </si>
  <si>
    <t>001-001-3436</t>
  </si>
  <si>
    <t>001-001-2753</t>
  </si>
  <si>
    <t>Total general</t>
  </si>
  <si>
    <t>Etiquetas de fila</t>
  </si>
  <si>
    <t>Suma de Litros</t>
  </si>
  <si>
    <t>Nombre del Proveedor</t>
  </si>
  <si>
    <t>001-001-19466</t>
  </si>
  <si>
    <t>Montealegre SA</t>
  </si>
  <si>
    <t>001-001-1528</t>
  </si>
  <si>
    <t>TLP SA</t>
  </si>
  <si>
    <t>Nafta Economica TLP</t>
  </si>
  <si>
    <t>Nafta Normal TLP</t>
  </si>
  <si>
    <t>Nafta Super TLP</t>
  </si>
  <si>
    <t>Diesel Tipo I Extra TLP</t>
  </si>
  <si>
    <t>001-001-1529</t>
  </si>
  <si>
    <t>001-001-19254</t>
  </si>
  <si>
    <t>Diesel Tipo I(Premium)</t>
  </si>
  <si>
    <t xml:space="preserve">Nafta Economica </t>
  </si>
  <si>
    <t>Nafta Especial</t>
  </si>
  <si>
    <t>001-001-1536</t>
  </si>
  <si>
    <t>001-001-1535</t>
  </si>
  <si>
    <t>002-001-14843</t>
  </si>
  <si>
    <t>Petropar</t>
  </si>
  <si>
    <t>Nafta Econo 85</t>
  </si>
  <si>
    <t>002-001-14687</t>
  </si>
  <si>
    <t>001-001-1545</t>
  </si>
  <si>
    <t>001-001-1547</t>
  </si>
  <si>
    <t>001-001-1554</t>
  </si>
  <si>
    <t>001-001-1553</t>
  </si>
  <si>
    <t>002-001-15162</t>
  </si>
  <si>
    <t>Nafta Eco 90 E.</t>
  </si>
  <si>
    <t>001-001-1561</t>
  </si>
  <si>
    <t>001-001-1562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</si>
</sst>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4" fontId="7" fillId="0" borderId="0" xfId="0" applyNumberFormat="1" applyFont="1" applyBorder="1"/>
    <xf numFmtId="0" fontId="7" fillId="0" borderId="0" xfId="0" applyFont="1" applyFill="1" applyBorder="1"/>
    <xf numFmtId="165" fontId="7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Fill="1" applyBorder="1"/>
    <xf numFmtId="14" fontId="0" fillId="0" borderId="0" xfId="0" applyNumberFormat="1" applyBorder="1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5" fillId="0" borderId="0" xfId="0" applyNumberFormat="1" applyFont="1" applyBorder="1"/>
    <xf numFmtId="0" fontId="5" fillId="0" borderId="0" xfId="0" applyFont="1" applyBorder="1"/>
    <xf numFmtId="165" fontId="5" fillId="0" borderId="0" xfId="1" applyNumberFormat="1" applyFont="1" applyBorder="1"/>
    <xf numFmtId="165" fontId="4" fillId="0" borderId="0" xfId="1" applyNumberFormat="1" applyFont="1" applyBorder="1"/>
    <xf numFmtId="165" fontId="0" fillId="0" borderId="0" xfId="0" applyNumberFormat="1" applyBorder="1"/>
    <xf numFmtId="0" fontId="2" fillId="0" borderId="0" xfId="0" applyFont="1" applyBorder="1"/>
    <xf numFmtId="165" fontId="2" fillId="0" borderId="0" xfId="0" applyNumberFormat="1" applyFont="1" applyBorder="1"/>
    <xf numFmtId="165" fontId="0" fillId="0" borderId="0" xfId="1" applyNumberFormat="1" applyFont="1" applyBorder="1"/>
    <xf numFmtId="0" fontId="5" fillId="0" borderId="0" xfId="0" applyFont="1" applyFill="1" applyBorder="1"/>
    <xf numFmtId="165" fontId="5" fillId="0" borderId="0" xfId="1" applyNumberFormat="1" applyFont="1" applyFill="1" applyBorder="1"/>
    <xf numFmtId="165" fontId="5" fillId="0" borderId="0" xfId="1" applyNumberFormat="1" applyFont="1" applyBorder="1" applyAlignment="1">
      <alignment horizontal="left" indent="1"/>
    </xf>
    <xf numFmtId="165" fontId="4" fillId="0" borderId="0" xfId="1" applyNumberFormat="1" applyFont="1" applyFill="1" applyBorder="1"/>
    <xf numFmtId="165" fontId="6" fillId="0" borderId="0" xfId="1" applyNumberFormat="1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Fill="1" applyBorder="1"/>
    <xf numFmtId="3" fontId="0" fillId="0" borderId="0" xfId="0" applyNumberFormat="1" applyBorder="1"/>
  </cellXfs>
  <cellStyles count="2">
    <cellStyle name="Millares" xfId="1" builtinId="3"/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445.922607175926" createdVersion="6" refreshedVersion="6" minRefreshableVersion="3" recordCount="258">
  <cacheSource type="worksheet">
    <worksheetSource ref="B6:I264" sheet="Hoja1"/>
  </cacheSource>
  <cacheFields count="8">
    <cacheField name="Fecha" numFmtId="14">
      <sharedItems containsSemiMixedTypes="0" containsNonDate="0" containsDate="1" containsString="0" minDate="2016-03-01T00:00:00" maxDate="2016-04-01T00:00:00" count="23"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06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19T00:00:00"/>
        <d v="2016-03-21T00:00:00"/>
        <d v="2016-03-22T00:00:00"/>
        <d v="2016-03-23T00:00:00"/>
        <d v="2016-03-28T00:00:00"/>
        <d v="2016-03-29T00:00:00"/>
        <d v="2016-03-30T00:00:00"/>
        <d v="2016-03-31T00:00:00"/>
      </sharedItems>
    </cacheField>
    <cacheField name="N° Fact" numFmtId="0">
      <sharedItems/>
    </cacheField>
    <cacheField name="N° Remisión" numFmtId="0">
      <sharedItems containsBlank="1"/>
    </cacheField>
    <cacheField name="Nombre de Clientes" numFmtId="0">
      <sharedItems/>
    </cacheField>
    <cacheField name="Descripción" numFmtId="0">
      <sharedItems count="9">
        <s v="Diesel Tipo I"/>
        <s v="Nafta Eco Sol 85"/>
        <s v="Nafta Unica 90"/>
        <s v="Nafta Super Sol 95"/>
        <s v="Servicio de Flete"/>
        <s v="Diesel Solium"/>
        <s v="Diesel Comun Tipo III"/>
        <s v="Diferencia de Precio"/>
        <s v="Diesel Comun Tipo I"/>
      </sharedItems>
    </cacheField>
    <cacheField name="Litros" numFmtId="165">
      <sharedItems containsSemiMixedTypes="0" containsString="0" containsNumber="1" containsInteger="1" minValue="1" maxValue="35000" count="44">
        <n v="15800"/>
        <n v="17900"/>
        <n v="5000"/>
        <n v="10000"/>
        <n v="6200"/>
        <n v="5300"/>
        <n v="1"/>
        <n v="5200"/>
        <n v="4300"/>
        <n v="4500"/>
        <n v="7200"/>
        <n v="5400"/>
        <n v="10500"/>
        <n v="11500"/>
        <n v="4000"/>
        <n v="9000"/>
        <n v="10400"/>
        <n v="15000"/>
        <n v="16600"/>
        <n v="25000"/>
        <n v="21700"/>
        <n v="15300"/>
        <n v="6000"/>
        <n v="35000"/>
        <n v="20000"/>
        <n v="8300"/>
        <n v="4100"/>
        <n v="4200"/>
        <n v="9300"/>
        <n v="15500"/>
        <n v="10300"/>
        <n v="11700"/>
        <n v="5900"/>
        <n v="10200"/>
        <n v="10800"/>
        <n v="12000"/>
        <n v="10600"/>
        <n v="11900"/>
        <n v="11800"/>
        <n v="30000"/>
        <n v="22900"/>
        <n v="16700"/>
        <n v="17200"/>
        <n v="9800"/>
      </sharedItems>
    </cacheField>
    <cacheField name="Precio" numFmtId="165">
      <sharedItems containsSemiMixedTypes="0" containsString="0" containsNumber="1" containsInteger="1" minValue="3200" maxValue="4700000"/>
    </cacheField>
    <cacheField name="Importes" numFmtId="165">
      <sharedItems containsSemiMixedTypes="0" containsString="0" containsNumber="1" containsInteger="1" minValue="1222000" maxValue="1193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445.928862152781" createdVersion="6" refreshedVersion="6" minRefreshableVersion="3" recordCount="35">
  <cacheSource type="worksheet">
    <worksheetSource ref="D6:K41" sheet="COMPRAS"/>
  </cacheSource>
  <cacheFields count="8">
    <cacheField name="Fecha" numFmtId="14">
      <sharedItems containsSemiMixedTypes="0" containsNonDate="0" containsDate="1" containsString="0" minDate="2016-03-05T00:00:00" maxDate="2016-04-01T00:00:00"/>
    </cacheField>
    <cacheField name="N° Fact" numFmtId="0">
      <sharedItems/>
    </cacheField>
    <cacheField name="N° Remisión" numFmtId="0">
      <sharedItems containsNonDate="0" containsString="0" containsBlank="1"/>
    </cacheField>
    <cacheField name="Nombre del Proveedor" numFmtId="0">
      <sharedItems count="3">
        <s v="Montealegre SA"/>
        <s v="TLP SA"/>
        <s v="Petropar"/>
      </sharedItems>
    </cacheField>
    <cacheField name="Descripción" numFmtId="0">
      <sharedItems count="11">
        <s v="Diesel Tipo I"/>
        <s v="Nafta Economica TLP"/>
        <s v="Nafta Normal TLP"/>
        <s v="Nafta Super TLP"/>
        <s v="Diesel Tipo I Extra TLP"/>
        <s v="Diesel Tipo I(Premium)"/>
        <s v="Nafta Economica "/>
        <s v="Nafta Especial"/>
        <s v="Nafta Econo 85"/>
        <s v="Gas Oil"/>
        <s v="Nafta Eco 90 E."/>
      </sharedItems>
    </cacheField>
    <cacheField name="Litros" numFmtId="165">
      <sharedItems containsSemiMixedTypes="0" containsString="0" containsNumber="1" containsInteger="1" minValue="4304" maxValue="202300" count="33">
        <n v="16700"/>
        <n v="71900"/>
        <n v="89100"/>
        <n v="20500"/>
        <n v="106200"/>
        <n v="5200"/>
        <n v="31600"/>
        <n v="9300"/>
        <n v="10300"/>
        <n v="11700"/>
        <n v="65000"/>
        <n v="134500"/>
        <n v="108800"/>
        <n v="14500"/>
        <n v="117700"/>
        <n v="15827"/>
        <n v="15300"/>
        <n v="113000"/>
        <n v="109200"/>
        <n v="10200"/>
        <n v="202300"/>
        <n v="95900"/>
        <n v="45000"/>
        <n v="87600"/>
        <n v="138300"/>
        <n v="96900"/>
        <n v="9801"/>
        <n v="4304"/>
        <n v="47210"/>
        <n v="61600"/>
        <n v="90500"/>
        <n v="80500"/>
        <n v="123600"/>
      </sharedItems>
    </cacheField>
    <cacheField name="Precio" numFmtId="165">
      <sharedItems containsSemiMixedTypes="0" containsString="0" containsNumber="1" minValue="3150" maxValue="4515"/>
    </cacheField>
    <cacheField name="Importes" numFmtId="165">
      <sharedItems containsSemiMixedTypes="0" containsString="0" containsNumber="1" minValue="19293799.039999999" maxValue="71614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">
  <r>
    <x v="0"/>
    <s v="001-001-3172"/>
    <s v="001-001-2589"/>
    <s v="San Luis SA"/>
    <x v="0"/>
    <x v="0"/>
    <n v="3595"/>
    <n v="56801000"/>
  </r>
  <r>
    <x v="0"/>
    <s v="001-001-3172"/>
    <s v="001-001-2589"/>
    <s v="San Luis SA"/>
    <x v="1"/>
    <x v="1"/>
    <n v="3380"/>
    <n v="60502000"/>
  </r>
  <r>
    <x v="0"/>
    <s v="001-001-3271"/>
    <s v="001-001-2590"/>
    <s v="Beraf SA"/>
    <x v="0"/>
    <x v="2"/>
    <n v="3595"/>
    <n v="17975000"/>
  </r>
  <r>
    <x v="0"/>
    <s v="001-001-3271"/>
    <s v="001-001-2590"/>
    <s v="Beraf SA"/>
    <x v="2"/>
    <x v="2"/>
    <n v="3885"/>
    <n v="19425000"/>
  </r>
  <r>
    <x v="0"/>
    <s v="001-001-3273"/>
    <s v="001-001-2591"/>
    <s v="Vargas Medina SA"/>
    <x v="0"/>
    <x v="3"/>
    <n v="3595"/>
    <n v="35950000"/>
  </r>
  <r>
    <x v="0"/>
    <s v="001-001-3273"/>
    <s v="001-001-2591"/>
    <s v="Vargas Medina SA"/>
    <x v="2"/>
    <x v="3"/>
    <n v="3885"/>
    <n v="38850000"/>
  </r>
  <r>
    <x v="0"/>
    <s v="001-001-3273"/>
    <s v="001-001-2591"/>
    <s v="Vargas Medina SA"/>
    <x v="3"/>
    <x v="3"/>
    <n v="4715"/>
    <n v="47150000"/>
  </r>
  <r>
    <x v="0"/>
    <s v="001-001-3274"/>
    <s v="001-001-2592"/>
    <s v="Celso Vargas Medina"/>
    <x v="2"/>
    <x v="4"/>
    <n v="3885"/>
    <n v="24087000"/>
  </r>
  <r>
    <x v="0"/>
    <s v="001-001-3274"/>
    <s v="001-001-2592"/>
    <s v="Celso Vargas Medina"/>
    <x v="3"/>
    <x v="5"/>
    <n v="4715"/>
    <n v="24989500"/>
  </r>
  <r>
    <x v="0"/>
    <s v="001-001-3274"/>
    <s v="001-001-2592"/>
    <s v="Celso Vargas Medina"/>
    <x v="4"/>
    <x v="6"/>
    <n v="2702500"/>
    <n v="2702500"/>
  </r>
  <r>
    <x v="0"/>
    <s v="001-001-3275"/>
    <s v="001-001-2593"/>
    <s v="Celso Vargas Medina"/>
    <x v="0"/>
    <x v="7"/>
    <n v="3595"/>
    <n v="18694000"/>
  </r>
  <r>
    <x v="0"/>
    <s v="001-001-3275"/>
    <s v="001-001-2593"/>
    <s v="Celso Vargas Medina"/>
    <x v="4"/>
    <x v="6"/>
    <n v="1222000"/>
    <n v="1222000"/>
  </r>
  <r>
    <x v="1"/>
    <s v="001-001-3277"/>
    <s v="001-001-2595"/>
    <s v="Rosa Isabel Canale"/>
    <x v="0"/>
    <x v="2"/>
    <n v="3990"/>
    <n v="19950000"/>
  </r>
  <r>
    <x v="1"/>
    <s v="001-001-3277"/>
    <s v="001-001-2595"/>
    <s v="Rosa Isabel Canale"/>
    <x v="1"/>
    <x v="2"/>
    <n v="3671"/>
    <n v="18355000"/>
  </r>
  <r>
    <x v="1"/>
    <s v="001-001-3277"/>
    <s v="001-001-2595"/>
    <s v="Rosa Isabel Canale"/>
    <x v="4"/>
    <x v="6"/>
    <n v="2500000"/>
    <n v="2500000"/>
  </r>
  <r>
    <x v="1"/>
    <s v="001-001-3278"/>
    <s v="001-001-2596"/>
    <s v="Vargas Medina SA"/>
    <x v="0"/>
    <x v="2"/>
    <n v="3595"/>
    <n v="17975000"/>
  </r>
  <r>
    <x v="1"/>
    <s v="001-001-3278"/>
    <s v="001-001-2596"/>
    <s v="Vargas Medina SA"/>
    <x v="2"/>
    <x v="3"/>
    <n v="3885"/>
    <n v="38850000"/>
  </r>
  <r>
    <x v="1"/>
    <s v="001-001-3278"/>
    <s v="001-001-2596"/>
    <s v="Vargas Medina SA"/>
    <x v="4"/>
    <x v="6"/>
    <n v="3525000"/>
    <n v="3525000"/>
  </r>
  <r>
    <x v="1"/>
    <s v="001-001-3279"/>
    <s v="001-001-2597"/>
    <s v="Juan Roa Benitez"/>
    <x v="2"/>
    <x v="2"/>
    <n v="4738"/>
    <n v="23690000"/>
  </r>
  <r>
    <x v="1"/>
    <s v="001-001-3279"/>
    <s v="001-001-2597"/>
    <s v="Juan Roa Benitez"/>
    <x v="4"/>
    <x v="6"/>
    <n v="1500000"/>
    <n v="1500000"/>
  </r>
  <r>
    <x v="1"/>
    <s v="001-001-3280"/>
    <s v="001-001-2598"/>
    <s v="Vargas Medina SA"/>
    <x v="2"/>
    <x v="8"/>
    <n v="3885"/>
    <n v="16705500"/>
  </r>
  <r>
    <x v="1"/>
    <s v="001-001-3281"/>
    <s v="001-001-2599"/>
    <s v="Beraf SA"/>
    <x v="1"/>
    <x v="9"/>
    <n v="3380"/>
    <n v="15210000"/>
  </r>
  <r>
    <x v="1"/>
    <s v="001-001-3282"/>
    <s v="001-001-2600"/>
    <s v="Beraf SA"/>
    <x v="0"/>
    <x v="3"/>
    <n v="3595"/>
    <n v="35950000"/>
  </r>
  <r>
    <x v="1"/>
    <s v="001-001-3282"/>
    <s v="001-001-2600"/>
    <s v="Beraf SA"/>
    <x v="1"/>
    <x v="5"/>
    <n v="3380"/>
    <n v="17914000"/>
  </r>
  <r>
    <x v="1"/>
    <s v="001-001-3282"/>
    <s v="001-001-2600"/>
    <s v="Beraf SA"/>
    <x v="2"/>
    <x v="10"/>
    <n v="3885"/>
    <n v="27972000"/>
  </r>
  <r>
    <x v="1"/>
    <s v="001-001-3283"/>
    <s v="001-001-2601"/>
    <s v="Alcosur SA"/>
    <x v="0"/>
    <x v="11"/>
    <n v="3595"/>
    <n v="19413000"/>
  </r>
  <r>
    <x v="1"/>
    <s v="001-001-3283"/>
    <s v="001-001-2601"/>
    <s v="Alcosur SA"/>
    <x v="5"/>
    <x v="7"/>
    <n v="4050"/>
    <n v="21060000"/>
  </r>
  <r>
    <x v="1"/>
    <s v="001-001-3283"/>
    <s v="001-001-2601"/>
    <s v="Alcosur SA"/>
    <x v="3"/>
    <x v="7"/>
    <n v="5015"/>
    <n v="26078000"/>
  </r>
  <r>
    <x v="2"/>
    <s v="001-001-3284"/>
    <s v="001-001-2602"/>
    <s v="Beraf SA"/>
    <x v="0"/>
    <x v="12"/>
    <n v="3595"/>
    <n v="37747500"/>
  </r>
  <r>
    <x v="2"/>
    <s v="001-001-3284"/>
    <s v="001-001-2602"/>
    <s v="Beraf SA"/>
    <x v="2"/>
    <x v="4"/>
    <n v="3885"/>
    <n v="24087000"/>
  </r>
  <r>
    <x v="2"/>
    <s v="001-001-3284"/>
    <s v="001-001-2602"/>
    <s v="Beraf SA"/>
    <x v="4"/>
    <x v="6"/>
    <n v="2338000"/>
    <n v="2338000"/>
  </r>
  <r>
    <x v="2"/>
    <s v="001-001-3285"/>
    <s v="001-001-2603"/>
    <s v="Alcosur SA"/>
    <x v="0"/>
    <x v="13"/>
    <n v="3595"/>
    <n v="41342500"/>
  </r>
  <r>
    <x v="2"/>
    <s v="001-001-3285"/>
    <s v="001-001-2603"/>
    <s v="Alcosur SA"/>
    <x v="2"/>
    <x v="14"/>
    <n v="3885"/>
    <n v="15540000"/>
  </r>
  <r>
    <x v="2"/>
    <s v="001-001-3286"/>
    <s v="001-001-2604"/>
    <s v="Beraf SA"/>
    <x v="1"/>
    <x v="15"/>
    <n v="3380"/>
    <n v="30420000"/>
  </r>
  <r>
    <x v="2"/>
    <s v="001-001-3287"/>
    <s v="001-001-2605"/>
    <s v="Alcosur SA"/>
    <x v="0"/>
    <x v="16"/>
    <n v="3595"/>
    <n v="37388000"/>
  </r>
  <r>
    <x v="2"/>
    <s v="001-001-3287"/>
    <s v="001-001-2605"/>
    <s v="Alcosur SA"/>
    <x v="2"/>
    <x v="11"/>
    <n v="3885"/>
    <n v="20979000"/>
  </r>
  <r>
    <x v="3"/>
    <s v="001-001-3288"/>
    <s v="001-001-2606"/>
    <s v="San Luis SA"/>
    <x v="0"/>
    <x v="17"/>
    <n v="3410"/>
    <n v="51150000"/>
  </r>
  <r>
    <x v="3"/>
    <s v="001-001-3289"/>
    <s v="001-001-2607"/>
    <s v="San Luis SA"/>
    <x v="1"/>
    <x v="17"/>
    <n v="3380"/>
    <n v="50700000"/>
  </r>
  <r>
    <x v="3"/>
    <s v="001-001-3290"/>
    <s v="001-001-2608"/>
    <s v="San Luis SA"/>
    <x v="1"/>
    <x v="3"/>
    <n v="3380"/>
    <n v="33800000"/>
  </r>
  <r>
    <x v="3"/>
    <s v="001-001-3290"/>
    <s v="001-001-2608"/>
    <s v="San Luis SA"/>
    <x v="2"/>
    <x v="3"/>
    <n v="3885"/>
    <n v="38850000"/>
  </r>
  <r>
    <x v="3"/>
    <s v="001-001-3291"/>
    <s v="001-001-2609"/>
    <s v="Celso Vargas Medina"/>
    <x v="0"/>
    <x v="4"/>
    <n v="3595"/>
    <n v="22289000"/>
  </r>
  <r>
    <x v="3"/>
    <s v="001-001-3291"/>
    <s v="001-001-2609"/>
    <s v="Celso Vargas Medina"/>
    <x v="4"/>
    <x v="6"/>
    <n v="1457000"/>
    <n v="1457000"/>
  </r>
  <r>
    <x v="3"/>
    <s v="001-001-3292"/>
    <s v="001-001-2610"/>
    <s v="Celso Vargas Medina"/>
    <x v="2"/>
    <x v="5"/>
    <n v="3885"/>
    <n v="20590500"/>
  </r>
  <r>
    <x v="3"/>
    <s v="001-001-3292"/>
    <s v="001-001-2610"/>
    <s v="Celso Vargas Medina"/>
    <x v="4"/>
    <x v="6"/>
    <n v="1245500"/>
    <n v="1245500"/>
  </r>
  <r>
    <x v="3"/>
    <s v="001-001-3293"/>
    <s v="001-001-2611"/>
    <s v="Celso Vargas Medina"/>
    <x v="2"/>
    <x v="7"/>
    <n v="3885"/>
    <n v="20202000"/>
  </r>
  <r>
    <x v="3"/>
    <s v="001-001-3293"/>
    <s v="001-001-2611"/>
    <s v="Celso Vargas Medina"/>
    <x v="4"/>
    <x v="6"/>
    <n v="1222000"/>
    <n v="1222000"/>
  </r>
  <r>
    <x v="0"/>
    <s v="001-001-3294"/>
    <s v="001-001-2612"/>
    <s v="Celso Vargas Medina"/>
    <x v="0"/>
    <x v="4"/>
    <n v="3595"/>
    <n v="22289000"/>
  </r>
  <r>
    <x v="0"/>
    <s v="001-001-3294"/>
    <s v="001-001-2612"/>
    <s v="Celso Vargas Medina"/>
    <x v="4"/>
    <x v="6"/>
    <n v="1457000"/>
    <n v="1457000"/>
  </r>
  <r>
    <x v="0"/>
    <s v="001-001-3295"/>
    <s v="001-001-2613"/>
    <s v="Celso Vargas Medina"/>
    <x v="2"/>
    <x v="5"/>
    <n v="3885"/>
    <n v="20590500"/>
  </r>
  <r>
    <x v="0"/>
    <s v="001-001-3295"/>
    <s v="001-001-2613"/>
    <s v="Celso Vargas Medina"/>
    <x v="4"/>
    <x v="6"/>
    <n v="1245500"/>
    <n v="1245500"/>
  </r>
  <r>
    <x v="0"/>
    <s v="001-001-3296"/>
    <s v="001-001-2614"/>
    <s v="Celso Vargas Medina"/>
    <x v="1"/>
    <x v="7"/>
    <n v="3380"/>
    <n v="17576000"/>
  </r>
  <r>
    <x v="0"/>
    <s v="001-001-3296"/>
    <s v="001-001-2614"/>
    <s v="Celso Vargas Medina"/>
    <x v="4"/>
    <x v="6"/>
    <n v="1222000"/>
    <n v="1222000"/>
  </r>
  <r>
    <x v="3"/>
    <s v="001-001-3297"/>
    <s v="001-001-2615"/>
    <s v="Alcosur SA"/>
    <x v="0"/>
    <x v="18"/>
    <n v="3410"/>
    <n v="56606000"/>
  </r>
  <r>
    <x v="4"/>
    <s v="001-001-3298"/>
    <s v="001-001-2616"/>
    <s v="San Luis SA"/>
    <x v="0"/>
    <x v="3"/>
    <n v="3595"/>
    <n v="35950000"/>
  </r>
  <r>
    <x v="4"/>
    <s v="001-001-3298"/>
    <s v="001-001-2616"/>
    <s v="San Luis SA"/>
    <x v="1"/>
    <x v="19"/>
    <n v="3380"/>
    <n v="84500000"/>
  </r>
  <r>
    <x v="4"/>
    <s v="001-001-3299"/>
    <s v="001-001-2617"/>
    <s v="San Luis SA"/>
    <x v="0"/>
    <x v="20"/>
    <n v="3410"/>
    <n v="73997000"/>
  </r>
  <r>
    <x v="4"/>
    <s v="001-001-3301"/>
    <s v="001-001-2619"/>
    <s v="Beraf SA"/>
    <x v="0"/>
    <x v="14"/>
    <n v="3595"/>
    <n v="14380000"/>
  </r>
  <r>
    <x v="4"/>
    <s v="001-001-3301"/>
    <s v="001-001-2619"/>
    <s v="Beraf SA"/>
    <x v="2"/>
    <x v="2"/>
    <n v="3885"/>
    <n v="19425000"/>
  </r>
  <r>
    <x v="4"/>
    <s v="001-001-3302"/>
    <s v="001-001-2620"/>
    <s v="Beraf SA"/>
    <x v="6"/>
    <x v="21"/>
    <n v="3595"/>
    <n v="55003500"/>
  </r>
  <r>
    <x v="4"/>
    <s v="001-001-3303"/>
    <s v="001-001-2621"/>
    <s v="Alcosur SA"/>
    <x v="0"/>
    <x v="7"/>
    <n v="3595"/>
    <n v="18694000"/>
  </r>
  <r>
    <x v="4"/>
    <s v="001-001-3303"/>
    <s v="001-001-2621"/>
    <s v="Alcosur SA"/>
    <x v="1"/>
    <x v="11"/>
    <n v="3380"/>
    <n v="18252000"/>
  </r>
  <r>
    <x v="4"/>
    <s v="001-001-3303"/>
    <s v="001-001-2621"/>
    <s v="Alcosur SA"/>
    <x v="2"/>
    <x v="7"/>
    <n v="3885"/>
    <n v="20202000"/>
  </r>
  <r>
    <x v="4"/>
    <s v="001-001-3304"/>
    <s v="001-001-2622"/>
    <s v="Alcosur SA"/>
    <x v="0"/>
    <x v="5"/>
    <n v="3595"/>
    <n v="19053500"/>
  </r>
  <r>
    <x v="4"/>
    <s v="001-001-3304"/>
    <s v="001-001-2622"/>
    <s v="Alcosur SA"/>
    <x v="1"/>
    <x v="4"/>
    <n v="3380"/>
    <n v="20956000"/>
  </r>
  <r>
    <x v="4"/>
    <s v="001-001-3304"/>
    <s v="001-001-2622"/>
    <s v="Alcosur SA"/>
    <x v="2"/>
    <x v="14"/>
    <n v="3885"/>
    <n v="15540000"/>
  </r>
  <r>
    <x v="5"/>
    <s v="001-001-3305"/>
    <s v="001-001-2623"/>
    <s v="Beraf SA"/>
    <x v="0"/>
    <x v="9"/>
    <n v="3595"/>
    <n v="16177500"/>
  </r>
  <r>
    <x v="5"/>
    <s v="001-001-3305"/>
    <s v="001-001-2623"/>
    <s v="Beraf SA"/>
    <x v="2"/>
    <x v="10"/>
    <n v="3885"/>
    <n v="27972000"/>
  </r>
  <r>
    <x v="5"/>
    <s v="001-001-3305"/>
    <s v="001-001-2623"/>
    <s v="Beraf SA"/>
    <x v="3"/>
    <x v="8"/>
    <n v="4715"/>
    <n v="20274500"/>
  </r>
  <r>
    <x v="5"/>
    <s v="001-001-3306"/>
    <s v="001-001-2624"/>
    <s v="Beraf SA"/>
    <x v="0"/>
    <x v="5"/>
    <n v="3595"/>
    <n v="19053500"/>
  </r>
  <r>
    <x v="5"/>
    <s v="001-001-3306"/>
    <s v="001-001-2624"/>
    <s v="Beraf SA"/>
    <x v="1"/>
    <x v="3"/>
    <n v="3380"/>
    <n v="33800000"/>
  </r>
  <r>
    <x v="5"/>
    <s v="001-001-3307"/>
    <s v="001-001-2625"/>
    <s v="San Luis SA"/>
    <x v="0"/>
    <x v="22"/>
    <n v="3595"/>
    <n v="21570000"/>
  </r>
  <r>
    <x v="5"/>
    <s v="001-001-3307"/>
    <s v="001-001-2625"/>
    <s v="San Luis SA"/>
    <x v="2"/>
    <x v="22"/>
    <n v="3885"/>
    <n v="23310000"/>
  </r>
  <r>
    <x v="5"/>
    <s v="001-001-3308"/>
    <s v="001-001-2626"/>
    <s v="Vargas Medina SA"/>
    <x v="1"/>
    <x v="2"/>
    <n v="3380"/>
    <n v="16900000"/>
  </r>
  <r>
    <x v="5"/>
    <s v="001-001-3309"/>
    <s v="001-001-2627"/>
    <s v="Celso Vargas Medina"/>
    <x v="0"/>
    <x v="7"/>
    <n v="3595"/>
    <n v="18694000"/>
  </r>
  <r>
    <x v="5"/>
    <s v="001-001-3309"/>
    <s v="001-001-2627"/>
    <s v="Celso Vargas Medina"/>
    <x v="4"/>
    <x v="6"/>
    <n v="1222000"/>
    <n v="1222000"/>
  </r>
  <r>
    <x v="5"/>
    <s v="001-001-3310"/>
    <s v="001-001-2628"/>
    <s v="Celso Vargas Medina"/>
    <x v="2"/>
    <x v="5"/>
    <n v="3885"/>
    <n v="20590500"/>
  </r>
  <r>
    <x v="5"/>
    <s v="001-001-3310"/>
    <s v="001-001-2628"/>
    <s v="Celso Vargas Medina"/>
    <x v="4"/>
    <x v="6"/>
    <n v="1245500"/>
    <n v="1245500"/>
  </r>
  <r>
    <x v="5"/>
    <s v="001-001-3311"/>
    <s v="001-001-2629"/>
    <s v="Celso Vargas Medina"/>
    <x v="2"/>
    <x v="4"/>
    <n v="3885"/>
    <n v="24087000"/>
  </r>
  <r>
    <x v="5"/>
    <s v="001-001-3311"/>
    <s v="001-001-2629"/>
    <s v="Celso Vargas Medina"/>
    <x v="4"/>
    <x v="6"/>
    <n v="1457000"/>
    <n v="1457000"/>
  </r>
  <r>
    <x v="5"/>
    <s v="001-001-3312"/>
    <s v="001-001-2630"/>
    <s v="Beraf SA"/>
    <x v="1"/>
    <x v="2"/>
    <n v="3380"/>
    <n v="16900000"/>
  </r>
  <r>
    <x v="5"/>
    <s v="001-001-3312"/>
    <s v="001-001-2630"/>
    <s v="Beraf SA"/>
    <x v="2"/>
    <x v="14"/>
    <n v="3885"/>
    <n v="15540000"/>
  </r>
  <r>
    <x v="6"/>
    <s v="001-001-3313"/>
    <s v="001-001-2631"/>
    <s v="San Luis SA"/>
    <x v="0"/>
    <x v="23"/>
    <n v="3410"/>
    <n v="119350000"/>
  </r>
  <r>
    <x v="6"/>
    <s v="001-001-3314"/>
    <s v="001-001-2632"/>
    <s v="San Luis SA"/>
    <x v="0"/>
    <x v="17"/>
    <n v="3595"/>
    <n v="53925000"/>
  </r>
  <r>
    <x v="6"/>
    <s v="001-001-3314"/>
    <s v="001-001-2632"/>
    <s v="San Luis SA"/>
    <x v="1"/>
    <x v="24"/>
    <n v="3380"/>
    <n v="67600000"/>
  </r>
  <r>
    <x v="5"/>
    <s v="001-001-3315"/>
    <s v="001-001-2633"/>
    <s v="Alcosur SA"/>
    <x v="0"/>
    <x v="25"/>
    <n v="3410"/>
    <n v="28303000"/>
  </r>
  <r>
    <x v="7"/>
    <s v="001-001-3316"/>
    <s v="001-001-2634"/>
    <s v="Alcosur SA"/>
    <x v="1"/>
    <x v="26"/>
    <n v="3380"/>
    <n v="13858000"/>
  </r>
  <r>
    <x v="7"/>
    <s v="001-001-3316"/>
    <s v="001-001-2634"/>
    <s v="Alcosur SA"/>
    <x v="2"/>
    <x v="27"/>
    <n v="3885"/>
    <n v="16317000"/>
  </r>
  <r>
    <x v="6"/>
    <s v="001-001-3317"/>
    <s v="001-001-2635"/>
    <s v="Vargas Medina SA"/>
    <x v="0"/>
    <x v="2"/>
    <n v="3595"/>
    <n v="17975000"/>
  </r>
  <r>
    <x v="6"/>
    <s v="001-001-3317"/>
    <s v="001-001-2635"/>
    <s v="Vargas Medina SA"/>
    <x v="2"/>
    <x v="17"/>
    <n v="3885"/>
    <n v="58275000"/>
  </r>
  <r>
    <x v="6"/>
    <s v="001-001-3317"/>
    <s v="001-001-2635"/>
    <s v="Vargas Medina SA"/>
    <x v="4"/>
    <x v="6"/>
    <n v="4700000"/>
    <n v="4700000"/>
  </r>
  <r>
    <x v="6"/>
    <s v="001-001-3318"/>
    <s v="001-001-2636"/>
    <s v="Alcosur SA"/>
    <x v="0"/>
    <x v="28"/>
    <n v="3595"/>
    <n v="33433500"/>
  </r>
  <r>
    <x v="6"/>
    <s v="001-001-3319"/>
    <s v="001-001-2637"/>
    <s v="Alcosur SA"/>
    <x v="0"/>
    <x v="11"/>
    <n v="3595"/>
    <n v="19413000"/>
  </r>
  <r>
    <x v="6"/>
    <s v="001-001-3319"/>
    <s v="001-001-2637"/>
    <s v="Alcosur SA"/>
    <x v="1"/>
    <x v="7"/>
    <n v="3380"/>
    <n v="17576000"/>
  </r>
  <r>
    <x v="6"/>
    <s v="001-001-3319"/>
    <s v="001-001-2637"/>
    <s v="Alcosur SA"/>
    <x v="2"/>
    <x v="7"/>
    <n v="3885"/>
    <n v="20202000"/>
  </r>
  <r>
    <x v="8"/>
    <s v="001-001-3320"/>
    <s v="001-001-2638"/>
    <s v="Alcosur SA"/>
    <x v="0"/>
    <x v="11"/>
    <n v="3595"/>
    <n v="19413000"/>
  </r>
  <r>
    <x v="8"/>
    <s v="001-001-3320"/>
    <s v="001-001-2638"/>
    <s v="Alcosur SA"/>
    <x v="1"/>
    <x v="7"/>
    <n v="3380"/>
    <n v="17576000"/>
  </r>
  <r>
    <x v="8"/>
    <s v="001-001-3320"/>
    <s v="001-001-2638"/>
    <s v="Alcosur SA"/>
    <x v="2"/>
    <x v="7"/>
    <n v="3885"/>
    <n v="20202000"/>
  </r>
  <r>
    <x v="8"/>
    <s v="001-001-3321"/>
    <s v="001-001-2639"/>
    <s v="Alcosur SA"/>
    <x v="2"/>
    <x v="29"/>
    <n v="3885"/>
    <n v="60217500"/>
  </r>
  <r>
    <x v="9"/>
    <s v="001-001-3322"/>
    <s v="001-001-2640"/>
    <s v="Beraf SA"/>
    <x v="0"/>
    <x v="28"/>
    <n v="3645"/>
    <n v="33898500"/>
  </r>
  <r>
    <x v="9"/>
    <s v="001-001-3322"/>
    <s v="001-001-2640"/>
    <s v="Beraf SA"/>
    <x v="1"/>
    <x v="30"/>
    <n v="3200"/>
    <n v="32960000"/>
  </r>
  <r>
    <x v="9"/>
    <s v="001-001-3322"/>
    <s v="001-001-2640"/>
    <s v="Beraf SA"/>
    <x v="2"/>
    <x v="31"/>
    <n v="3750"/>
    <n v="43875000"/>
  </r>
  <r>
    <x v="9"/>
    <s v="001-001-3323"/>
    <s v="001-001-2641"/>
    <s v="San Luis SA"/>
    <x v="1"/>
    <x v="0"/>
    <n v="3380"/>
    <n v="53404000"/>
  </r>
  <r>
    <x v="9"/>
    <s v="001-001-3324"/>
    <s v="001-001-2642"/>
    <s v="San Luis SA"/>
    <x v="0"/>
    <x v="22"/>
    <n v="3595"/>
    <n v="21570000"/>
  </r>
  <r>
    <x v="9"/>
    <s v="001-001-3324"/>
    <s v="001-001-2642"/>
    <s v="San Luis SA"/>
    <x v="1"/>
    <x v="22"/>
    <n v="3380"/>
    <n v="20280000"/>
  </r>
  <r>
    <x v="9"/>
    <s v="001-001-3325"/>
    <s v="001-001-2643"/>
    <s v="San Luis SA"/>
    <x v="0"/>
    <x v="32"/>
    <n v="3595"/>
    <n v="21210500"/>
  </r>
  <r>
    <x v="9"/>
    <s v="001-001-3326"/>
    <s v="001-001-2644"/>
    <s v="Celso Vargas Medina"/>
    <x v="5"/>
    <x v="7"/>
    <n v="4050"/>
    <n v="21060000"/>
  </r>
  <r>
    <x v="9"/>
    <s v="001-001-3326"/>
    <s v="001-001-2644"/>
    <s v="Celso Vargas Medina"/>
    <x v="1"/>
    <x v="4"/>
    <n v="3380"/>
    <n v="20956000"/>
  </r>
  <r>
    <x v="9"/>
    <s v="001-001-3326"/>
    <s v="001-001-2644"/>
    <s v="Celso Vargas Medina"/>
    <x v="4"/>
    <x v="6"/>
    <n v="2679000"/>
    <n v="2679000"/>
  </r>
  <r>
    <x v="9"/>
    <s v="001-001-3327"/>
    <s v="001-001-2645"/>
    <s v="Celso Vargas Medina"/>
    <x v="2"/>
    <x v="5"/>
    <n v="3885"/>
    <n v="20590500"/>
  </r>
  <r>
    <x v="9"/>
    <s v="001-001-3327"/>
    <s v="001-001-2645"/>
    <s v="Celso Vargas Medina"/>
    <x v="4"/>
    <x v="6"/>
    <n v="1245500"/>
    <n v="1245500"/>
  </r>
  <r>
    <x v="9"/>
    <s v="001-001-3329"/>
    <s v="001-001-2647"/>
    <s v="Alcosur SA"/>
    <x v="2"/>
    <x v="29"/>
    <n v="3885"/>
    <n v="60217500"/>
  </r>
  <r>
    <x v="10"/>
    <s v="001-001-3331"/>
    <s v="001-001-2649"/>
    <s v="San Luis SA"/>
    <x v="0"/>
    <x v="1"/>
    <n v="3410"/>
    <n v="61039000"/>
  </r>
  <r>
    <x v="10"/>
    <s v="001-001-3332"/>
    <s v="001-001-2650"/>
    <s v="San Luis SA"/>
    <x v="1"/>
    <x v="0"/>
    <n v="3380"/>
    <n v="53404000"/>
  </r>
  <r>
    <x v="10"/>
    <s v="001-001-3334"/>
    <s v="001-001-2652"/>
    <s v="Vargas Medina SA"/>
    <x v="0"/>
    <x v="2"/>
    <n v="3595"/>
    <n v="17975000"/>
  </r>
  <r>
    <x v="10"/>
    <s v="001-001-3334"/>
    <s v="001-001-2652"/>
    <s v="Vargas Medina SA"/>
    <x v="2"/>
    <x v="2"/>
    <n v="3885"/>
    <n v="19425000"/>
  </r>
  <r>
    <x v="10"/>
    <s v="001-001-3334"/>
    <s v="001-001-2652"/>
    <s v="Vargas Medina SA"/>
    <x v="3"/>
    <x v="2"/>
    <n v="4715"/>
    <n v="23575000"/>
  </r>
  <r>
    <x v="10"/>
    <s v="001-001-3335"/>
    <s v="001-001-2653"/>
    <s v="Alcosur SA"/>
    <x v="1"/>
    <x v="0"/>
    <n v="3380"/>
    <n v="53404000"/>
  </r>
  <r>
    <x v="10"/>
    <s v="001-001-3336"/>
    <s v="001-001-2654"/>
    <s v="Alcosur SA"/>
    <x v="0"/>
    <x v="4"/>
    <n v="3595"/>
    <n v="22289000"/>
  </r>
  <r>
    <x v="10"/>
    <s v="001-001-3336"/>
    <s v="001-001-2654"/>
    <s v="Alcosur SA"/>
    <x v="1"/>
    <x v="5"/>
    <n v="3380"/>
    <n v="17914000"/>
  </r>
  <r>
    <x v="10"/>
    <s v="001-001-3336"/>
    <s v="001-001-2654"/>
    <s v="Alcosur SA"/>
    <x v="2"/>
    <x v="14"/>
    <n v="3885"/>
    <n v="15540000"/>
  </r>
  <r>
    <x v="10"/>
    <s v="001-001-3337"/>
    <s v="001-001-2655"/>
    <s v="Celso Vargas Medina"/>
    <x v="0"/>
    <x v="12"/>
    <n v="3595"/>
    <n v="37747500"/>
  </r>
  <r>
    <x v="10"/>
    <s v="001-001-3337"/>
    <s v="001-001-2655"/>
    <s v="Celso Vargas Medina"/>
    <x v="2"/>
    <x v="4"/>
    <n v="3885"/>
    <n v="24087000"/>
  </r>
  <r>
    <x v="10"/>
    <s v="001-001-3338"/>
    <s v="001-001-2656"/>
    <s v="Vargas Medina SA"/>
    <x v="2"/>
    <x v="3"/>
    <n v="3885"/>
    <n v="38850000"/>
  </r>
  <r>
    <x v="10"/>
    <s v="001-001-3339"/>
    <s v="001-001-2657"/>
    <s v="Juan Roa Benitez"/>
    <x v="2"/>
    <x v="2"/>
    <n v="5038"/>
    <n v="25190000"/>
  </r>
  <r>
    <x v="10"/>
    <s v="001-001-3340"/>
    <s v="001-001-2658"/>
    <s v="Rosa Isabel Canale"/>
    <x v="0"/>
    <x v="2"/>
    <n v="4290"/>
    <n v="21450000"/>
  </r>
  <r>
    <x v="11"/>
    <s v="001-001-3341"/>
    <s v="001-001-2659"/>
    <s v="San Luis SA"/>
    <x v="0"/>
    <x v="17"/>
    <n v="3595"/>
    <n v="53925000"/>
  </r>
  <r>
    <x v="11"/>
    <s v="001-001-3341"/>
    <s v="001-001-2659"/>
    <s v="San Luis SA"/>
    <x v="1"/>
    <x v="17"/>
    <n v="3380"/>
    <n v="50700000"/>
  </r>
  <r>
    <x v="11"/>
    <s v="001-001-3341"/>
    <s v="001-001-2659"/>
    <s v="San Luis SA"/>
    <x v="2"/>
    <x v="2"/>
    <n v="3885"/>
    <n v="19425000"/>
  </r>
  <r>
    <x v="11"/>
    <s v="001-001-3342"/>
    <s v="001-001-2660"/>
    <s v="Beraf SA"/>
    <x v="0"/>
    <x v="21"/>
    <n v="3595"/>
    <n v="55003500"/>
  </r>
  <r>
    <x v="12"/>
    <s v="001-001-3343"/>
    <s v="001-001-2661"/>
    <s v="San Luis SA"/>
    <x v="0"/>
    <x v="0"/>
    <n v="3410"/>
    <n v="53878000"/>
  </r>
  <r>
    <x v="12"/>
    <s v="001-001-3344"/>
    <s v="001-001-2662"/>
    <s v="San Luis SA"/>
    <x v="0"/>
    <x v="20"/>
    <n v="3410"/>
    <n v="73997000"/>
  </r>
  <r>
    <x v="12"/>
    <s v="001-001-3345"/>
    <s v="001-001-2663"/>
    <s v="San Luis SA"/>
    <x v="0"/>
    <x v="22"/>
    <n v="3595"/>
    <n v="21570000"/>
  </r>
  <r>
    <x v="12"/>
    <s v="001-001-3345"/>
    <s v="001-001-2663"/>
    <s v="San Luis SA"/>
    <x v="1"/>
    <x v="22"/>
    <n v="3380"/>
    <n v="20280000"/>
  </r>
  <r>
    <x v="9"/>
    <s v="001-001-3346"/>
    <s v="001-001-2664"/>
    <s v="Alcosur SA"/>
    <x v="0"/>
    <x v="7"/>
    <n v="3595"/>
    <n v="18694000"/>
  </r>
  <r>
    <x v="9"/>
    <s v="001-001-3346"/>
    <s v="001-001-2664"/>
    <s v="Alcosur SA"/>
    <x v="1"/>
    <x v="11"/>
    <n v="3380"/>
    <n v="18252000"/>
  </r>
  <r>
    <x v="9"/>
    <s v="001-001-3346"/>
    <s v="001-001-2664"/>
    <s v="Alcosur SA"/>
    <x v="3"/>
    <x v="7"/>
    <n v="4715"/>
    <n v="24518000"/>
  </r>
  <r>
    <x v="12"/>
    <s v="001-001-3348"/>
    <s v="001-001-2666"/>
    <s v="Alcosur SA"/>
    <x v="0"/>
    <x v="24"/>
    <n v="3595"/>
    <n v="71900000"/>
  </r>
  <r>
    <x v="12"/>
    <s v="001-001-3348"/>
    <s v="001-001-2666"/>
    <s v="Alcosur SA"/>
    <x v="1"/>
    <x v="2"/>
    <n v="3380"/>
    <n v="16900000"/>
  </r>
  <r>
    <x v="12"/>
    <s v="001-001-3348"/>
    <s v="001-001-2666"/>
    <s v="Alcosur SA"/>
    <x v="2"/>
    <x v="2"/>
    <n v="3885"/>
    <n v="19425000"/>
  </r>
  <r>
    <x v="12"/>
    <s v="001-001-3350"/>
    <s v="001-001-2668"/>
    <s v="Beraf SA"/>
    <x v="0"/>
    <x v="21"/>
    <n v="3595"/>
    <n v="55003500"/>
  </r>
  <r>
    <x v="12"/>
    <s v="001-001-3352"/>
    <s v="001-001-2670"/>
    <s v="Alcosur SA"/>
    <x v="0"/>
    <x v="7"/>
    <n v="3595"/>
    <n v="18694000"/>
  </r>
  <r>
    <x v="12"/>
    <s v="001-001-3353"/>
    <s v="001-001-2671"/>
    <s v="Alcosur SA"/>
    <x v="0"/>
    <x v="33"/>
    <n v="3595"/>
    <n v="36669000"/>
  </r>
  <r>
    <x v="12"/>
    <s v="001-001-3353"/>
    <s v="001-001-2671"/>
    <s v="Alcosur SA"/>
    <x v="2"/>
    <x v="5"/>
    <n v="3885"/>
    <n v="20590500"/>
  </r>
  <r>
    <x v="13"/>
    <s v="001-001-3354"/>
    <s v="001-001-2672"/>
    <s v="Celso Vargas Medina"/>
    <x v="0"/>
    <x v="7"/>
    <n v="3595"/>
    <n v="18694000"/>
  </r>
  <r>
    <x v="13"/>
    <s v="001-001-3354"/>
    <s v="001-001-2672"/>
    <s v="Celso Vargas Medina"/>
    <x v="2"/>
    <x v="5"/>
    <n v="3885"/>
    <n v="20590500"/>
  </r>
  <r>
    <x v="13"/>
    <s v="001-001-3355"/>
    <s v="001-001-2673"/>
    <s v="Celso Vargas Medina"/>
    <x v="2"/>
    <x v="4"/>
    <n v="3885"/>
    <n v="24087000"/>
  </r>
  <r>
    <x v="13"/>
    <s v="001-001-3356"/>
    <s v="001-001-2674"/>
    <s v="Alcosur SA"/>
    <x v="0"/>
    <x v="7"/>
    <n v="3595"/>
    <n v="18694000"/>
  </r>
  <r>
    <x v="13"/>
    <s v="001-001-3356"/>
    <s v="001-001-2674"/>
    <s v="Alcosur SA"/>
    <x v="1"/>
    <x v="7"/>
    <n v="3380"/>
    <n v="17576000"/>
  </r>
  <r>
    <x v="13"/>
    <s v="001-001-3356"/>
    <s v="001-001-2674"/>
    <s v="Alcosur SA"/>
    <x v="2"/>
    <x v="11"/>
    <n v="3885"/>
    <n v="20979000"/>
  </r>
  <r>
    <x v="14"/>
    <s v="001-001-3357"/>
    <s v="001-001-2675"/>
    <s v="San Luis SA"/>
    <x v="0"/>
    <x v="34"/>
    <n v="3595"/>
    <n v="38826000"/>
  </r>
  <r>
    <x v="14"/>
    <s v="001-001-3357"/>
    <s v="001-001-2675"/>
    <s v="San Luis SA"/>
    <x v="1"/>
    <x v="2"/>
    <n v="3380"/>
    <n v="16900000"/>
  </r>
  <r>
    <x v="12"/>
    <s v="001-001-3358"/>
    <s v="001-001-2676"/>
    <s v="San Luis SA"/>
    <x v="0"/>
    <x v="35"/>
    <n v="3410"/>
    <n v="40920000"/>
  </r>
  <r>
    <x v="14"/>
    <s v="001-001-3359"/>
    <s v="001-001-2677"/>
    <s v="San Luis SA"/>
    <x v="1"/>
    <x v="32"/>
    <n v="3380"/>
    <n v="19942000"/>
  </r>
  <r>
    <x v="14"/>
    <s v="001-001-3360"/>
    <s v="001-001-2678"/>
    <s v="San Luis SA"/>
    <x v="0"/>
    <x v="17"/>
    <n v="3595"/>
    <n v="53925000"/>
  </r>
  <r>
    <x v="14"/>
    <s v="001-001-3360"/>
    <s v="001-001-2678"/>
    <s v="San Luis SA"/>
    <x v="1"/>
    <x v="24"/>
    <n v="3380"/>
    <n v="67600000"/>
  </r>
  <r>
    <x v="14"/>
    <s v="001-001-3361"/>
    <s v="001-001-2679"/>
    <s v="Beraf SA"/>
    <x v="0"/>
    <x v="21"/>
    <n v="3595"/>
    <n v="55003500"/>
  </r>
  <r>
    <x v="14"/>
    <s v="001-001-3362"/>
    <s v="001-001-2680"/>
    <s v="Beraf SA"/>
    <x v="0"/>
    <x v="2"/>
    <n v="3595"/>
    <n v="17975000"/>
  </r>
  <r>
    <x v="14"/>
    <s v="001-001-3362"/>
    <s v="001-001-2680"/>
    <s v="Beraf SA"/>
    <x v="1"/>
    <x v="14"/>
    <n v="3380"/>
    <n v="13520000"/>
  </r>
  <r>
    <x v="14"/>
    <s v="001-001-3363"/>
    <s v="001-001-2681"/>
    <s v="Celso Vargas Medina"/>
    <x v="0"/>
    <x v="2"/>
    <n v="3595"/>
    <n v="17975000"/>
  </r>
  <r>
    <x v="14"/>
    <s v="001-001-3364"/>
    <s v="001-001-2682"/>
    <s v="Celso Vargas Medina"/>
    <x v="2"/>
    <x v="2"/>
    <n v="3885"/>
    <n v="19425000"/>
  </r>
  <r>
    <x v="14"/>
    <s v="001-001-3365"/>
    <s v="001-001-2683"/>
    <s v="Vargas Medina SA"/>
    <x v="2"/>
    <x v="3"/>
    <n v="3885"/>
    <n v="38850000"/>
  </r>
  <r>
    <x v="14"/>
    <s v="001-001-3366"/>
    <s v="001-001-2684"/>
    <s v="Rosa Isabel Canale"/>
    <x v="0"/>
    <x v="2"/>
    <n v="4240"/>
    <n v="21200000"/>
  </r>
  <r>
    <x v="14"/>
    <s v="001-001-3366"/>
    <s v="001-001-2684"/>
    <s v="Rosa Isabel Canale"/>
    <x v="2"/>
    <x v="2"/>
    <n v="4988"/>
    <n v="24940000"/>
  </r>
  <r>
    <x v="14"/>
    <s v="001-001-3367"/>
    <s v="001-001-2685"/>
    <s v="Alcosur SA"/>
    <x v="0"/>
    <x v="18"/>
    <n v="3410"/>
    <n v="56606000"/>
  </r>
  <r>
    <x v="14"/>
    <s v="001-001-3368"/>
    <s v="001-001-2686"/>
    <s v="Alcosur SA"/>
    <x v="0"/>
    <x v="4"/>
    <n v="3595"/>
    <n v="22289000"/>
  </r>
  <r>
    <x v="14"/>
    <s v="001-001-3368"/>
    <s v="001-001-2686"/>
    <s v="Alcosur SA"/>
    <x v="1"/>
    <x v="14"/>
    <n v="3380"/>
    <n v="13520000"/>
  </r>
  <r>
    <x v="14"/>
    <s v="001-001-3368"/>
    <s v="001-001-2686"/>
    <s v="Alcosur SA"/>
    <x v="2"/>
    <x v="5"/>
    <n v="3885"/>
    <n v="20590500"/>
  </r>
  <r>
    <x v="14"/>
    <s v="001-001-3369"/>
    <s v="001-001-2687"/>
    <s v="Alcosur SA"/>
    <x v="0"/>
    <x v="36"/>
    <n v="3595"/>
    <n v="38107000"/>
  </r>
  <r>
    <x v="14"/>
    <s v="001-001-3370"/>
    <m/>
    <s v="Alcosur SA"/>
    <x v="7"/>
    <x v="6"/>
    <n v="1621000"/>
    <n v="1621000"/>
  </r>
  <r>
    <x v="15"/>
    <s v="001-001-3371"/>
    <s v="001-001-2688"/>
    <s v="San Luis SA"/>
    <x v="0"/>
    <x v="37"/>
    <n v="3410"/>
    <n v="40579000"/>
  </r>
  <r>
    <x v="15"/>
    <s v="001-001-3372"/>
    <s v="001-001-2689"/>
    <s v="Beraf SA"/>
    <x v="1"/>
    <x v="2"/>
    <n v="3380"/>
    <n v="16900000"/>
  </r>
  <r>
    <x v="15"/>
    <s v="001-001-3372"/>
    <s v="001-001-2689"/>
    <s v="Beraf SA"/>
    <x v="2"/>
    <x v="5"/>
    <n v="3885"/>
    <n v="20590500"/>
  </r>
  <r>
    <x v="15"/>
    <s v="001-001-3373"/>
    <s v="001-001-2690"/>
    <s v="San Luis SA"/>
    <x v="1"/>
    <x v="38"/>
    <n v="3380"/>
    <n v="39884000"/>
  </r>
  <r>
    <x v="15"/>
    <s v="001-001-3373"/>
    <s v="001-001-2690"/>
    <s v="San Luis SA"/>
    <x v="2"/>
    <x v="3"/>
    <n v="3885"/>
    <n v="38850000"/>
  </r>
  <r>
    <x v="15"/>
    <s v="001-001-3374"/>
    <s v="001-001-2691"/>
    <s v="Beraf SA"/>
    <x v="1"/>
    <x v="2"/>
    <n v="3380"/>
    <n v="16900000"/>
  </r>
  <r>
    <x v="15"/>
    <s v="001-001-3375"/>
    <s v="001-001-2692"/>
    <s v="Celso Vargas Medina"/>
    <x v="0"/>
    <x v="5"/>
    <n v="3595"/>
    <n v="19053500"/>
  </r>
  <r>
    <x v="15"/>
    <s v="001-001-3375"/>
    <s v="001-001-2692"/>
    <s v="Celso Vargas Medina"/>
    <x v="2"/>
    <x v="4"/>
    <n v="3885"/>
    <n v="24087000"/>
  </r>
  <r>
    <x v="15"/>
    <s v="001-001-3375"/>
    <s v="001-001-2692"/>
    <s v="Celso Vargas Medina"/>
    <x v="3"/>
    <x v="7"/>
    <n v="4715"/>
    <n v="24518000"/>
  </r>
  <r>
    <x v="16"/>
    <s v="001-001-3377"/>
    <s v="001-001-2694"/>
    <s v="San Luis SA"/>
    <x v="0"/>
    <x v="3"/>
    <n v="3410"/>
    <n v="34100000"/>
  </r>
  <r>
    <x v="16"/>
    <s v="001-001-3378"/>
    <s v="001-001-2695"/>
    <s v="San Luis SA"/>
    <x v="0"/>
    <x v="3"/>
    <n v="3410"/>
    <n v="34100000"/>
  </r>
  <r>
    <x v="16"/>
    <s v="001-001-3379"/>
    <s v="001-001-2696"/>
    <s v="San Luis SA"/>
    <x v="1"/>
    <x v="24"/>
    <n v="3595"/>
    <n v="71900000"/>
  </r>
  <r>
    <x v="16"/>
    <s v="001-001-3379"/>
    <s v="001-001-2696"/>
    <s v="San Luis SA"/>
    <x v="2"/>
    <x v="2"/>
    <n v="3885"/>
    <n v="19425000"/>
  </r>
  <r>
    <x v="16"/>
    <s v="001-001-3380"/>
    <s v="001-001-2697"/>
    <s v="Vargas Medina SA"/>
    <x v="0"/>
    <x v="3"/>
    <n v="3595"/>
    <n v="35950000"/>
  </r>
  <r>
    <x v="16"/>
    <s v="001-001-3380"/>
    <s v="001-001-2697"/>
    <s v="Vargas Medina SA"/>
    <x v="2"/>
    <x v="24"/>
    <n v="3885"/>
    <n v="77700000"/>
  </r>
  <r>
    <x v="16"/>
    <s v="001-001-3381"/>
    <s v="001-001-2698"/>
    <s v="Alcosur SA"/>
    <x v="0"/>
    <x v="36"/>
    <n v="3595"/>
    <n v="38107000"/>
  </r>
  <r>
    <x v="16"/>
    <s v="001-001-3381"/>
    <s v="001-001-2698"/>
    <s v="Alcosur SA"/>
    <x v="2"/>
    <x v="7"/>
    <n v="3885"/>
    <n v="20202000"/>
  </r>
  <r>
    <x v="16"/>
    <s v="001-001-3382"/>
    <s v="001-001-2699"/>
    <s v="Alcosur SA"/>
    <x v="0"/>
    <x v="33"/>
    <n v="3595"/>
    <n v="36669000"/>
  </r>
  <r>
    <x v="16"/>
    <s v="001-001-3383"/>
    <s v="001-001-2700"/>
    <s v="Beraf SA"/>
    <x v="0"/>
    <x v="4"/>
    <n v="3595"/>
    <n v="22289000"/>
  </r>
  <r>
    <x v="16"/>
    <s v="001-001-3383"/>
    <s v="001-001-2700"/>
    <s v="Beraf SA"/>
    <x v="2"/>
    <x v="12"/>
    <n v="3885"/>
    <n v="40792500"/>
  </r>
  <r>
    <x v="17"/>
    <s v="001-001-3384"/>
    <s v="001-001-2701"/>
    <s v="San Luis SA"/>
    <x v="1"/>
    <x v="0"/>
    <n v="3380"/>
    <n v="53404000"/>
  </r>
  <r>
    <x v="17"/>
    <s v="001-001-3385"/>
    <s v="001-001-2702"/>
    <s v="San Luis SA"/>
    <x v="0"/>
    <x v="22"/>
    <n v="3595"/>
    <n v="21570000"/>
  </r>
  <r>
    <x v="17"/>
    <s v="001-001-3385"/>
    <s v="001-001-2702"/>
    <s v="San Luis SA"/>
    <x v="1"/>
    <x v="22"/>
    <n v="3380"/>
    <n v="20280000"/>
  </r>
  <r>
    <x v="17"/>
    <s v="001-001-3386"/>
    <s v="001-001-2703"/>
    <s v="San Luis SA"/>
    <x v="1"/>
    <x v="32"/>
    <n v="3380"/>
    <n v="19942000"/>
  </r>
  <r>
    <x v="17"/>
    <s v="001-001-3387"/>
    <s v="001-001-2704"/>
    <s v="Beraf SA"/>
    <x v="0"/>
    <x v="2"/>
    <n v="3595"/>
    <n v="17975000"/>
  </r>
  <r>
    <x v="17"/>
    <s v="001-001-3387"/>
    <s v="001-001-2704"/>
    <s v="Beraf SA"/>
    <x v="2"/>
    <x v="2"/>
    <n v="3885"/>
    <n v="19425000"/>
  </r>
  <r>
    <x v="17"/>
    <s v="001-001-3388"/>
    <s v="001-001-2705"/>
    <s v="Vargas Medina SA"/>
    <x v="0"/>
    <x v="39"/>
    <n v="3595"/>
    <n v="107850000"/>
  </r>
  <r>
    <x v="17"/>
    <s v="001-001-3389"/>
    <s v="001-001-2706"/>
    <s v="Alcosur SA"/>
    <x v="2"/>
    <x v="29"/>
    <n v="3885"/>
    <n v="60217500"/>
  </r>
  <r>
    <x v="17"/>
    <s v="001-001-3390"/>
    <s v="001-001-2707"/>
    <s v="Alcosur SA"/>
    <x v="0"/>
    <x v="36"/>
    <n v="3410"/>
    <n v="36146000"/>
  </r>
  <r>
    <x v="17"/>
    <s v="001-001-3391"/>
    <s v="001-001-2708"/>
    <s v="Alcosur SA"/>
    <x v="2"/>
    <x v="7"/>
    <n v="3885"/>
    <n v="20202000"/>
  </r>
  <r>
    <x v="18"/>
    <s v="001-001-3392"/>
    <s v="001-001-2709"/>
    <s v="San Luis SA"/>
    <x v="0"/>
    <x v="19"/>
    <n v="3410"/>
    <n v="85250000"/>
  </r>
  <r>
    <x v="18"/>
    <s v="001-001-3393"/>
    <s v="001-001-2710"/>
    <s v="San Luis SA"/>
    <x v="1"/>
    <x v="3"/>
    <n v="3380"/>
    <n v="33800000"/>
  </r>
  <r>
    <x v="18"/>
    <s v="001-001-3394"/>
    <s v="001-001-2711"/>
    <s v="Beraf SA"/>
    <x v="2"/>
    <x v="21"/>
    <n v="3885"/>
    <n v="59440500"/>
  </r>
  <r>
    <x v="18"/>
    <s v="001-001-3395"/>
    <s v="001-001-2712"/>
    <s v="Beraf SA"/>
    <x v="1"/>
    <x v="13"/>
    <n v="3380"/>
    <n v="38870000"/>
  </r>
  <r>
    <x v="18"/>
    <s v="001-001-3395"/>
    <s v="001-001-2712"/>
    <s v="Beraf SA"/>
    <x v="2"/>
    <x v="9"/>
    <n v="3885"/>
    <n v="17482500"/>
  </r>
  <r>
    <x v="18"/>
    <s v="001-001-3396"/>
    <s v="001-001-2713"/>
    <s v="Celso Vargas Medina"/>
    <x v="2"/>
    <x v="4"/>
    <n v="3885"/>
    <n v="24087000"/>
  </r>
  <r>
    <x v="18"/>
    <s v="001-001-3397"/>
    <s v="001-001-2714"/>
    <s v="Celso Vargas Medina"/>
    <x v="2"/>
    <x v="5"/>
    <n v="3885"/>
    <n v="20590500"/>
  </r>
  <r>
    <x v="18"/>
    <s v="001-001-3398"/>
    <s v="001-001-2715"/>
    <s v="Celso Vargas Medina"/>
    <x v="2"/>
    <x v="7"/>
    <n v="3885"/>
    <n v="20202000"/>
  </r>
  <r>
    <x v="18"/>
    <s v="001-001-3399"/>
    <s v="001-001-2716"/>
    <s v="Vargas Medina SA"/>
    <x v="2"/>
    <x v="17"/>
    <n v="3885"/>
    <n v="58275000"/>
  </r>
  <r>
    <x v="18"/>
    <s v="001-001-3400"/>
    <s v="001-001-2717"/>
    <s v="Juan Roa Benitez"/>
    <x v="2"/>
    <x v="3"/>
    <n v="4988"/>
    <n v="49880000"/>
  </r>
  <r>
    <x v="18"/>
    <s v="001-001-3401"/>
    <s v="001-001-2718"/>
    <s v="Rosa Isabel Canale"/>
    <x v="1"/>
    <x v="2"/>
    <n v="3971"/>
    <n v="19855000"/>
  </r>
  <r>
    <x v="18"/>
    <s v="001-001-3402"/>
    <s v="001-001-2719"/>
    <s v="Alcosur SA"/>
    <x v="0"/>
    <x v="25"/>
    <n v="3410"/>
    <n v="28303000"/>
  </r>
  <r>
    <x v="18"/>
    <s v="001-001-3403"/>
    <s v="001-001-2720"/>
    <s v="Alcosur SA"/>
    <x v="1"/>
    <x v="26"/>
    <n v="3380"/>
    <n v="13858000"/>
  </r>
  <r>
    <x v="18"/>
    <s v="001-001-3403"/>
    <s v="001-001-2720"/>
    <s v="Alcosur SA"/>
    <x v="2"/>
    <x v="27"/>
    <n v="3885"/>
    <n v="16317000"/>
  </r>
  <r>
    <x v="18"/>
    <s v="001-001-3404"/>
    <s v="001-001-2721"/>
    <s v="Alcosur SA"/>
    <x v="1"/>
    <x v="28"/>
    <n v="3380"/>
    <n v="31434000"/>
  </r>
  <r>
    <x v="18"/>
    <s v="001-001-3404"/>
    <s v="001-001-2721"/>
    <s v="Alcosur SA"/>
    <x v="2"/>
    <x v="4"/>
    <n v="3885"/>
    <n v="24087000"/>
  </r>
  <r>
    <x v="9"/>
    <s v="001-001-3405"/>
    <s v="001-001-2722"/>
    <s v="Vargas Medina SA"/>
    <x v="0"/>
    <x v="17"/>
    <n v="3595"/>
    <n v="53925000"/>
  </r>
  <r>
    <x v="9"/>
    <s v="001-001-3405"/>
    <s v="001-001-2722"/>
    <s v="Vargas Medina SA"/>
    <x v="1"/>
    <x v="3"/>
    <n v="3380"/>
    <n v="33800000"/>
  </r>
  <r>
    <x v="9"/>
    <s v="001-001-3405"/>
    <s v="001-001-2722"/>
    <s v="Vargas Medina SA"/>
    <x v="3"/>
    <x v="2"/>
    <n v="3715"/>
    <n v="18575000"/>
  </r>
  <r>
    <x v="19"/>
    <s v="001-001-3406"/>
    <s v="001-001-2723"/>
    <s v="San Luis SA"/>
    <x v="0"/>
    <x v="23"/>
    <n v="3410"/>
    <n v="119350000"/>
  </r>
  <r>
    <x v="19"/>
    <s v="001-001-3408"/>
    <s v="001-001-2725"/>
    <s v="Beraf SA"/>
    <x v="0"/>
    <x v="2"/>
    <n v="3595"/>
    <n v="17975000"/>
  </r>
  <r>
    <x v="19"/>
    <s v="001-001-3408"/>
    <s v="001-001-2725"/>
    <s v="Beraf SA"/>
    <x v="1"/>
    <x v="30"/>
    <n v="3380"/>
    <n v="34814000"/>
  </r>
  <r>
    <x v="19"/>
    <s v="001-001-3409"/>
    <s v="001-001-2726"/>
    <s v="Vargas Medina SA"/>
    <x v="2"/>
    <x v="17"/>
    <n v="3885"/>
    <n v="58275000"/>
  </r>
  <r>
    <x v="19"/>
    <s v="001-001-3410"/>
    <s v="001-001-2727"/>
    <s v="Rosa Isabel Canale"/>
    <x v="0"/>
    <x v="2"/>
    <n v="4290"/>
    <n v="21450000"/>
  </r>
  <r>
    <x v="19"/>
    <s v="001-001-3411"/>
    <s v="001-001-2728"/>
    <s v="Alcosur SA"/>
    <x v="0"/>
    <x v="2"/>
    <n v="3595"/>
    <n v="17975000"/>
  </r>
  <r>
    <x v="19"/>
    <s v="001-001-3411"/>
    <s v="001-001-2728"/>
    <s v="Alcosur SA"/>
    <x v="2"/>
    <x v="14"/>
    <n v="3885"/>
    <n v="15540000"/>
  </r>
  <r>
    <x v="19"/>
    <s v="001-001-3412"/>
    <s v="001-001-2729"/>
    <s v="Alcosur SA"/>
    <x v="0"/>
    <x v="16"/>
    <n v="3595"/>
    <n v="37388000"/>
  </r>
  <r>
    <x v="19"/>
    <s v="001-001-3412"/>
    <s v="001-001-2729"/>
    <s v="Alcosur SA"/>
    <x v="1"/>
    <x v="11"/>
    <n v="3380"/>
    <n v="18252000"/>
  </r>
  <r>
    <x v="20"/>
    <s v="001-001-3413"/>
    <s v="001-001-2730"/>
    <s v="San Luis SA"/>
    <x v="0"/>
    <x v="0"/>
    <n v="3410"/>
    <n v="53878000"/>
  </r>
  <r>
    <x v="20"/>
    <s v="001-001-3414"/>
    <s v="001-001-2731"/>
    <s v="San Luis SA"/>
    <x v="0"/>
    <x v="34"/>
    <n v="3410"/>
    <n v="36828000"/>
  </r>
  <r>
    <x v="20"/>
    <s v="001-001-3415"/>
    <s v="001-001-2732"/>
    <s v="San Luis SA"/>
    <x v="1"/>
    <x v="40"/>
    <n v="3380"/>
    <n v="77402000"/>
  </r>
  <r>
    <x v="20"/>
    <s v="001-001-3416"/>
    <s v="001-001-2733"/>
    <s v="Beraf SA"/>
    <x v="0"/>
    <x v="41"/>
    <n v="3645"/>
    <n v="60871500"/>
  </r>
  <r>
    <x v="20"/>
    <s v="001-001-3417"/>
    <s v="001-001-2734"/>
    <s v="Beraf SA"/>
    <x v="0"/>
    <x v="21"/>
    <n v="3595"/>
    <n v="55003500"/>
  </r>
  <r>
    <x v="21"/>
    <s v="001-001-3418"/>
    <s v="001-001-2735"/>
    <s v="Beraf SA"/>
    <x v="2"/>
    <x v="15"/>
    <n v="3885"/>
    <n v="34965000"/>
  </r>
  <r>
    <x v="21"/>
    <s v="001-001-3421"/>
    <s v="001-001-2738"/>
    <s v="Vargas Medina SA"/>
    <x v="0"/>
    <x v="17"/>
    <n v="3595"/>
    <n v="53925000"/>
  </r>
  <r>
    <x v="21"/>
    <s v="001-001-3421"/>
    <s v="001-001-2738"/>
    <s v="Vargas Medina SA"/>
    <x v="2"/>
    <x v="17"/>
    <n v="3885"/>
    <n v="58275000"/>
  </r>
  <r>
    <x v="21"/>
    <s v="001-001-3422"/>
    <s v="001-001-2739"/>
    <s v="Alcosur SA"/>
    <x v="0"/>
    <x v="5"/>
    <n v="4021"/>
    <n v="21311300"/>
  </r>
  <r>
    <x v="21"/>
    <s v="001-001-3422"/>
    <s v="001-001-2739"/>
    <s v="Alcosur SA"/>
    <x v="1"/>
    <x v="14"/>
    <n v="3380"/>
    <n v="13520000"/>
  </r>
  <r>
    <x v="21"/>
    <s v="001-001-3422"/>
    <s v="001-001-2739"/>
    <s v="Alcosur SA"/>
    <x v="2"/>
    <x v="4"/>
    <n v="3885"/>
    <n v="24087000"/>
  </r>
  <r>
    <x v="21"/>
    <s v="001-001-3423"/>
    <s v="001-001-2740"/>
    <s v="Alcosur SA"/>
    <x v="0"/>
    <x v="11"/>
    <n v="3595"/>
    <n v="19413000"/>
  </r>
  <r>
    <x v="21"/>
    <s v="001-001-3423"/>
    <s v="001-001-2740"/>
    <s v="Alcosur SA"/>
    <x v="5"/>
    <x v="7"/>
    <n v="4050"/>
    <n v="21060000"/>
  </r>
  <r>
    <x v="21"/>
    <s v="001-001-3423"/>
    <s v="001-001-2740"/>
    <s v="Alcosur SA"/>
    <x v="2"/>
    <x v="7"/>
    <n v="3885"/>
    <n v="20202000"/>
  </r>
  <r>
    <x v="22"/>
    <s v="001-001-3424"/>
    <s v="001-001-2741"/>
    <s v="San Luis SA"/>
    <x v="0"/>
    <x v="17"/>
    <n v="3410"/>
    <n v="51150000"/>
  </r>
  <r>
    <x v="22"/>
    <s v="001-001-3425"/>
    <s v="001-001-2742"/>
    <s v="San Luis SA"/>
    <x v="1"/>
    <x v="17"/>
    <n v="3380"/>
    <n v="50700000"/>
  </r>
  <r>
    <x v="22"/>
    <s v="001-001-3425"/>
    <s v="001-001-2742"/>
    <s v="San Luis SA"/>
    <x v="2"/>
    <x v="2"/>
    <n v="3885"/>
    <n v="19425000"/>
  </r>
  <r>
    <x v="22"/>
    <s v="001-001-3426"/>
    <s v="001-001-2749"/>
    <s v="San Luis SA"/>
    <x v="0"/>
    <x v="0"/>
    <n v="3410"/>
    <n v="53878000"/>
  </r>
  <r>
    <x v="22"/>
    <s v="001-001-3427"/>
    <s v="001-001-2744"/>
    <s v="San Luis SA"/>
    <x v="1"/>
    <x v="1"/>
    <n v="3380"/>
    <n v="60502000"/>
  </r>
  <r>
    <x v="22"/>
    <s v="001-001-3428"/>
    <s v="001-001-2745"/>
    <s v="Vargas Medina SA"/>
    <x v="8"/>
    <x v="17"/>
    <n v="3595"/>
    <n v="53925000"/>
  </r>
  <r>
    <x v="22"/>
    <s v="001-001-3429"/>
    <s v="001-001-2746"/>
    <s v="Celso Vargas Medina"/>
    <x v="8"/>
    <x v="17"/>
    <n v="3595"/>
    <n v="53925000"/>
  </r>
  <r>
    <x v="22"/>
    <s v="001-001-3430"/>
    <s v="001-001-2747"/>
    <s v="Celso Vargas Medina"/>
    <x v="0"/>
    <x v="4"/>
    <n v="3595"/>
    <n v="22289000"/>
  </r>
  <r>
    <x v="22"/>
    <s v="001-001-3431"/>
    <s v="001-001-2748"/>
    <s v="Celso Vargas Medina"/>
    <x v="2"/>
    <x v="5"/>
    <n v="3885"/>
    <n v="20590500"/>
  </r>
  <r>
    <x v="22"/>
    <s v="001-001-3432"/>
    <s v="001-001-2749"/>
    <s v="Celso Vargas Medina"/>
    <x v="2"/>
    <x v="7"/>
    <n v="3885"/>
    <n v="20202000"/>
  </r>
  <r>
    <x v="22"/>
    <s v="001-001-3433"/>
    <s v="001-001-2750"/>
    <s v="Beraf SA"/>
    <x v="8"/>
    <x v="42"/>
    <n v="3595"/>
    <n v="61834000"/>
  </r>
  <r>
    <x v="22"/>
    <s v="001-001-3433"/>
    <s v="001-001-2750"/>
    <s v="Beraf SA"/>
    <x v="1"/>
    <x v="43"/>
    <n v="3380"/>
    <n v="33124000"/>
  </r>
  <r>
    <x v="22"/>
    <s v="001-001-3433"/>
    <s v="001-001-2750"/>
    <s v="Beraf SA"/>
    <x v="2"/>
    <x v="8"/>
    <n v="3885"/>
    <n v="16705500"/>
  </r>
  <r>
    <x v="22"/>
    <s v="001-001-3434"/>
    <s v="001-001-2751"/>
    <s v="Alcosur SA"/>
    <x v="0"/>
    <x v="7"/>
    <n v="3595"/>
    <n v="18694000"/>
  </r>
  <r>
    <x v="22"/>
    <s v="001-001-3434"/>
    <s v="001-001-2751"/>
    <s v="Alcosur SA"/>
    <x v="2"/>
    <x v="36"/>
    <n v="3885"/>
    <n v="41181000"/>
  </r>
  <r>
    <x v="22"/>
    <s v="001-001-3436"/>
    <s v="001-001-2753"/>
    <s v="Alcosur SA"/>
    <x v="0"/>
    <x v="17"/>
    <n v="3595"/>
    <n v="53925000"/>
  </r>
  <r>
    <x v="22"/>
    <s v="001-001-3436"/>
    <s v="001-001-2753"/>
    <s v="Alcosur SA"/>
    <x v="1"/>
    <x v="17"/>
    <n v="3380"/>
    <n v="507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d v="2016-03-29T00:00:00"/>
    <s v="001-001-19466"/>
    <m/>
    <x v="0"/>
    <x v="0"/>
    <x v="0"/>
    <n v="4000"/>
    <n v="66800000"/>
  </r>
  <r>
    <d v="2016-03-05T00:00:00"/>
    <s v="001-001-1528"/>
    <m/>
    <x v="1"/>
    <x v="1"/>
    <x v="1"/>
    <n v="3180"/>
    <n v="228642000"/>
  </r>
  <r>
    <d v="2016-03-05T00:00:00"/>
    <s v="001-001-1528"/>
    <m/>
    <x v="1"/>
    <x v="2"/>
    <x v="2"/>
    <n v="3685"/>
    <n v="328333500"/>
  </r>
  <r>
    <d v="2016-03-05T00:00:00"/>
    <s v="001-001-1528"/>
    <m/>
    <x v="1"/>
    <x v="3"/>
    <x v="3"/>
    <n v="4515"/>
    <n v="92557500"/>
  </r>
  <r>
    <d v="2016-03-05T00:00:00"/>
    <s v="001-001-1528"/>
    <m/>
    <x v="1"/>
    <x v="0"/>
    <x v="4"/>
    <n v="3540"/>
    <n v="375948000"/>
  </r>
  <r>
    <d v="2016-03-05T00:00:00"/>
    <s v="001-001-1528"/>
    <m/>
    <x v="1"/>
    <x v="4"/>
    <x v="5"/>
    <n v="3850"/>
    <n v="20020000"/>
  </r>
  <r>
    <d v="2016-03-05T00:00:00"/>
    <s v="001-001-1529"/>
    <m/>
    <x v="1"/>
    <x v="0"/>
    <x v="6"/>
    <n v="3455"/>
    <n v="109178000"/>
  </r>
  <r>
    <d v="2016-03-11T00:00:00"/>
    <s v="001-001-19254"/>
    <m/>
    <x v="0"/>
    <x v="5"/>
    <x v="7"/>
    <n v="4000"/>
    <n v="37200000"/>
  </r>
  <r>
    <d v="2016-03-11T00:00:00"/>
    <s v="001-001-19254"/>
    <m/>
    <x v="0"/>
    <x v="6"/>
    <x v="8"/>
    <n v="3150"/>
    <n v="32445000"/>
  </r>
  <r>
    <d v="2016-03-11T00:00:00"/>
    <s v="001-001-19254"/>
    <m/>
    <x v="0"/>
    <x v="7"/>
    <x v="9"/>
    <n v="3730"/>
    <n v="43641000"/>
  </r>
  <r>
    <d v="2016-03-12T00:00:00"/>
    <s v="001-001-1536"/>
    <m/>
    <x v="1"/>
    <x v="0"/>
    <x v="10"/>
    <n v="3355"/>
    <n v="218075000"/>
  </r>
  <r>
    <d v="2016-03-12T00:00:00"/>
    <s v="001-001-1535"/>
    <m/>
    <x v="1"/>
    <x v="1"/>
    <x v="11"/>
    <n v="3180"/>
    <n v="427710000"/>
  </r>
  <r>
    <d v="2016-03-12T00:00:00"/>
    <s v="001-001-1535"/>
    <m/>
    <x v="1"/>
    <x v="2"/>
    <x v="12"/>
    <n v="3685"/>
    <n v="400928000"/>
  </r>
  <r>
    <d v="2016-03-12T00:00:00"/>
    <s v="001-001-1535"/>
    <m/>
    <x v="1"/>
    <x v="3"/>
    <x v="13"/>
    <n v="4515"/>
    <n v="65467500"/>
  </r>
  <r>
    <d v="2016-03-12T00:00:00"/>
    <s v="001-001-1535"/>
    <m/>
    <x v="1"/>
    <x v="0"/>
    <x v="14"/>
    <n v="3540"/>
    <n v="416658000"/>
  </r>
  <r>
    <d v="2016-03-12T00:00:00"/>
    <s v="001-001-1535"/>
    <m/>
    <x v="1"/>
    <x v="4"/>
    <x v="5"/>
    <n v="3850"/>
    <n v="20020000"/>
  </r>
  <r>
    <d v="2016-03-14T00:00:00"/>
    <s v="002-001-14843"/>
    <m/>
    <x v="2"/>
    <x v="8"/>
    <x v="15"/>
    <n v="3530.97"/>
    <n v="55884662.189999998"/>
  </r>
  <r>
    <d v="2016-03-07T00:00:00"/>
    <s v="002-001-14687"/>
    <m/>
    <x v="2"/>
    <x v="9"/>
    <x v="16"/>
    <n v="3796.46"/>
    <n v="58085838"/>
  </r>
  <r>
    <d v="2016-03-19T00:00:00"/>
    <s v="001-001-1545"/>
    <m/>
    <x v="1"/>
    <x v="1"/>
    <x v="17"/>
    <n v="3180"/>
    <n v="359340000"/>
  </r>
  <r>
    <d v="2016-03-19T00:00:00"/>
    <s v="001-001-1545"/>
    <m/>
    <x v="1"/>
    <x v="2"/>
    <x v="18"/>
    <n v="3685"/>
    <n v="402402000"/>
  </r>
  <r>
    <d v="2016-03-19T00:00:00"/>
    <s v="001-001-1545"/>
    <m/>
    <x v="1"/>
    <x v="3"/>
    <x v="19"/>
    <n v="4515"/>
    <n v="46053000"/>
  </r>
  <r>
    <d v="2016-03-19T00:00:00"/>
    <s v="001-001-1545"/>
    <m/>
    <x v="1"/>
    <x v="0"/>
    <x v="20"/>
    <n v="3540"/>
    <n v="716142000"/>
  </r>
  <r>
    <d v="2016-03-19T00:00:00"/>
    <s v="001-001-1547"/>
    <m/>
    <x v="1"/>
    <x v="0"/>
    <x v="21"/>
    <n v="3355"/>
    <n v="321744500"/>
  </r>
  <r>
    <d v="2016-03-26T00:00:00"/>
    <s v="001-001-1554"/>
    <m/>
    <x v="1"/>
    <x v="0"/>
    <x v="22"/>
    <n v="3355"/>
    <n v="150975000"/>
  </r>
  <r>
    <d v="2016-03-26T00:00:00"/>
    <s v="001-001-1553"/>
    <m/>
    <x v="1"/>
    <x v="1"/>
    <x v="23"/>
    <n v="3180"/>
    <n v="278568000"/>
  </r>
  <r>
    <d v="2016-03-26T00:00:00"/>
    <s v="001-001-1553"/>
    <m/>
    <x v="1"/>
    <x v="2"/>
    <x v="24"/>
    <n v="3685"/>
    <n v="509635500"/>
  </r>
  <r>
    <d v="2016-03-26T00:00:00"/>
    <s v="001-001-1553"/>
    <m/>
    <x v="1"/>
    <x v="0"/>
    <x v="25"/>
    <n v="3540"/>
    <n v="343026000"/>
  </r>
  <r>
    <d v="2016-03-31T00:00:00"/>
    <s v="002-001-15162"/>
    <m/>
    <x v="2"/>
    <x v="8"/>
    <x v="26"/>
    <n v="3530.97"/>
    <n v="34607036.969999999"/>
  </r>
  <r>
    <d v="2016-03-31T00:00:00"/>
    <s v="002-001-15162"/>
    <m/>
    <x v="2"/>
    <x v="10"/>
    <x v="27"/>
    <n v="4482.76"/>
    <n v="19293799.039999999"/>
  </r>
  <r>
    <d v="2016-03-31T00:00:00"/>
    <s v="002-001-15162"/>
    <m/>
    <x v="2"/>
    <x v="9"/>
    <x v="28"/>
    <n v="3796.46"/>
    <n v="179230876.59999999"/>
  </r>
  <r>
    <d v="2016-03-31T00:00:00"/>
    <s v="001-001-1561"/>
    <m/>
    <x v="1"/>
    <x v="0"/>
    <x v="29"/>
    <n v="3355"/>
    <n v="206668000"/>
  </r>
  <r>
    <d v="2016-03-31T00:00:00"/>
    <s v="001-001-1562"/>
    <m/>
    <x v="1"/>
    <x v="1"/>
    <x v="30"/>
    <n v="3180"/>
    <n v="287790000"/>
  </r>
  <r>
    <d v="2016-03-31T00:00:00"/>
    <s v="001-001-1562"/>
    <m/>
    <x v="1"/>
    <x v="2"/>
    <x v="31"/>
    <n v="3685"/>
    <n v="296642500"/>
  </r>
  <r>
    <d v="2016-03-31T00:00:00"/>
    <s v="001-001-1562"/>
    <m/>
    <x v="1"/>
    <x v="0"/>
    <x v="32"/>
    <n v="3540"/>
    <n v="437544000"/>
  </r>
  <r>
    <d v="2016-03-31T00:00:00"/>
    <s v="001-001-1562"/>
    <m/>
    <x v="1"/>
    <x v="4"/>
    <x v="5"/>
    <n v="3850"/>
    <n v="200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4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27" firstHeaderRow="1" firstDataRow="1" firstDataCol="1"/>
  <pivotFields count="8">
    <pivotField numFmtId="14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12">
        <item x="0"/>
        <item x="4"/>
        <item x="5"/>
        <item x="9"/>
        <item x="10"/>
        <item x="8"/>
        <item x="6"/>
        <item x="1"/>
        <item x="7"/>
        <item x="2"/>
        <item x="3"/>
        <item t="default"/>
      </items>
    </pivotField>
    <pivotField dataField="1" numFmtId="165" showAll="0">
      <items count="34">
        <item x="27"/>
        <item x="5"/>
        <item x="7"/>
        <item x="26"/>
        <item x="19"/>
        <item x="8"/>
        <item x="9"/>
        <item x="13"/>
        <item x="16"/>
        <item x="15"/>
        <item x="0"/>
        <item x="3"/>
        <item x="6"/>
        <item x="22"/>
        <item x="28"/>
        <item x="29"/>
        <item x="10"/>
        <item x="1"/>
        <item x="31"/>
        <item x="23"/>
        <item x="2"/>
        <item x="30"/>
        <item x="21"/>
        <item x="25"/>
        <item x="4"/>
        <item x="12"/>
        <item x="18"/>
        <item x="17"/>
        <item x="14"/>
        <item x="32"/>
        <item x="11"/>
        <item x="24"/>
        <item x="20"/>
        <item t="default"/>
      </items>
    </pivotField>
    <pivotField numFmtId="165" showAll="0"/>
    <pivotField numFmtId="165" showAll="0"/>
  </pivotFields>
  <rowFields count="2">
    <field x="4"/>
    <field x="3"/>
  </rowFields>
  <rowItems count="24">
    <i>
      <x/>
    </i>
    <i r="1">
      <x/>
    </i>
    <i r="1">
      <x v="2"/>
    </i>
    <i>
      <x v="1"/>
    </i>
    <i r="1">
      <x v="2"/>
    </i>
    <i>
      <x v="2"/>
    </i>
    <i r="1">
      <x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/>
    </i>
    <i>
      <x v="7"/>
    </i>
    <i r="1">
      <x v="2"/>
    </i>
    <i>
      <x v="8"/>
    </i>
    <i r="1">
      <x/>
    </i>
    <i>
      <x v="9"/>
    </i>
    <i r="1">
      <x v="2"/>
    </i>
    <i>
      <x v="10"/>
    </i>
    <i r="1">
      <x v="2"/>
    </i>
    <i t="grand">
      <x/>
    </i>
  </rowItems>
  <colItems count="1">
    <i/>
  </colItems>
  <dataFields count="1">
    <dataField name="Suma de Litros" fld="5" baseField="0" baseItem="0" numFmtId="3"/>
  </dataFields>
  <formats count="3">
    <format dxfId="12">
      <pivotArea outline="0" collapsedLevelsAreSubtotals="1" fieldPosition="0"/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15" firstHeaderRow="1" firstDataRow="1" firstDataCol="1"/>
  <pivotFields count="8">
    <pivotField numFmtId="14" showAll="0"/>
    <pivotField showAll="0"/>
    <pivotField showAll="0"/>
    <pivotField showAll="0"/>
    <pivotField axis="axisRow" showAll="0">
      <items count="12">
        <item x="0"/>
        <item x="4"/>
        <item x="5"/>
        <item x="9"/>
        <item x="10"/>
        <item x="8"/>
        <item x="6"/>
        <item x="1"/>
        <item x="7"/>
        <item x="2"/>
        <item x="3"/>
        <item t="default"/>
      </items>
    </pivotField>
    <pivotField dataField="1" numFmtId="165" showAll="0">
      <items count="34">
        <item x="27"/>
        <item x="5"/>
        <item x="7"/>
        <item x="26"/>
        <item x="19"/>
        <item x="8"/>
        <item x="9"/>
        <item x="13"/>
        <item x="16"/>
        <item x="15"/>
        <item x="0"/>
        <item x="3"/>
        <item x="6"/>
        <item x="22"/>
        <item x="28"/>
        <item x="29"/>
        <item x="10"/>
        <item x="1"/>
        <item x="31"/>
        <item x="23"/>
        <item x="2"/>
        <item x="30"/>
        <item x="21"/>
        <item x="25"/>
        <item x="4"/>
        <item x="12"/>
        <item x="18"/>
        <item x="17"/>
        <item x="14"/>
        <item x="32"/>
        <item x="11"/>
        <item x="24"/>
        <item x="20"/>
        <item t="default"/>
      </items>
    </pivotField>
    <pivotField numFmtId="165" showAll="0"/>
    <pivotField numFmtId="165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Litros" fld="5" baseField="0" baseItem="0" numFmtId="3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/>
  <pivotFields count="8">
    <pivotField numFmtId="14" showAll="0">
      <items count="24">
        <item x="0"/>
        <item x="1"/>
        <item x="2"/>
        <item x="3"/>
        <item x="7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axis="axisRow" showAll="0">
      <items count="10">
        <item x="8"/>
        <item x="6"/>
        <item x="5"/>
        <item x="0"/>
        <item x="7"/>
        <item x="1"/>
        <item x="3"/>
        <item x="2"/>
        <item x="4"/>
        <item t="default"/>
      </items>
    </pivotField>
    <pivotField dataField="1" numFmtId="165" showAll="0">
      <items count="45">
        <item x="6"/>
        <item x="14"/>
        <item x="26"/>
        <item x="27"/>
        <item x="8"/>
        <item x="9"/>
        <item x="2"/>
        <item x="7"/>
        <item x="5"/>
        <item x="11"/>
        <item x="32"/>
        <item x="22"/>
        <item x="4"/>
        <item x="10"/>
        <item x="25"/>
        <item x="15"/>
        <item x="28"/>
        <item x="43"/>
        <item x="3"/>
        <item x="33"/>
        <item x="30"/>
        <item x="16"/>
        <item x="12"/>
        <item x="36"/>
        <item x="34"/>
        <item x="13"/>
        <item x="31"/>
        <item x="38"/>
        <item x="37"/>
        <item x="35"/>
        <item x="17"/>
        <item x="21"/>
        <item x="29"/>
        <item x="0"/>
        <item x="18"/>
        <item x="41"/>
        <item x="42"/>
        <item x="1"/>
        <item x="24"/>
        <item x="20"/>
        <item x="40"/>
        <item x="19"/>
        <item x="39"/>
        <item x="23"/>
        <item t="default"/>
      </items>
    </pivotField>
    <pivotField numFmtId="165" showAll="0"/>
    <pivotField numFmtId="165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Litros" fld="5" baseField="0" baseItem="0" numFmtId="3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11:N35" firstHeaderRow="1" firstDataRow="1" firstDataCol="1"/>
  <pivotFields count="8">
    <pivotField numFmtId="14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12">
        <item x="0"/>
        <item x="4"/>
        <item x="5"/>
        <item x="9"/>
        <item x="10"/>
        <item x="8"/>
        <item x="6"/>
        <item x="1"/>
        <item x="7"/>
        <item x="2"/>
        <item x="3"/>
        <item t="default"/>
      </items>
    </pivotField>
    <pivotField dataField="1" numFmtId="165" showAll="0">
      <items count="34">
        <item x="27"/>
        <item x="5"/>
        <item x="7"/>
        <item x="26"/>
        <item x="19"/>
        <item x="8"/>
        <item x="9"/>
        <item x="13"/>
        <item x="16"/>
        <item x="15"/>
        <item x="0"/>
        <item x="3"/>
        <item x="6"/>
        <item x="22"/>
        <item x="28"/>
        <item x="29"/>
        <item x="10"/>
        <item x="1"/>
        <item x="31"/>
        <item x="23"/>
        <item x="2"/>
        <item x="30"/>
        <item x="21"/>
        <item x="25"/>
        <item x="4"/>
        <item x="12"/>
        <item x="18"/>
        <item x="17"/>
        <item x="14"/>
        <item x="32"/>
        <item x="11"/>
        <item x="24"/>
        <item x="20"/>
        <item t="default"/>
      </items>
    </pivotField>
    <pivotField numFmtId="165" showAll="0"/>
    <pivotField numFmtId="165" showAll="0"/>
  </pivotFields>
  <rowFields count="2">
    <field x="4"/>
    <field x="3"/>
  </rowFields>
  <rowItems count="24">
    <i>
      <x/>
    </i>
    <i r="1">
      <x/>
    </i>
    <i r="1">
      <x v="2"/>
    </i>
    <i>
      <x v="1"/>
    </i>
    <i r="1">
      <x v="2"/>
    </i>
    <i>
      <x v="2"/>
    </i>
    <i r="1">
      <x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/>
    </i>
    <i>
      <x v="7"/>
    </i>
    <i r="1">
      <x v="2"/>
    </i>
    <i>
      <x v="8"/>
    </i>
    <i r="1">
      <x/>
    </i>
    <i>
      <x v="9"/>
    </i>
    <i r="1">
      <x v="2"/>
    </i>
    <i>
      <x v="10"/>
    </i>
    <i r="1">
      <x v="2"/>
    </i>
    <i t="grand">
      <x/>
    </i>
  </rowItems>
  <colItems count="1">
    <i/>
  </colItems>
  <dataFields count="1">
    <dataField name="Suma de Litros" fld="5" baseField="0" baseItem="0" numFmtId="3"/>
  </dataFields>
  <formats count="3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topLeftCell="A2" workbookViewId="0">
      <selection activeCell="J7" sqref="J7"/>
    </sheetView>
  </sheetViews>
  <sheetFormatPr baseColWidth="10" defaultRowHeight="15" x14ac:dyDescent="0.25"/>
  <cols>
    <col min="1" max="1" width="19.85546875" customWidth="1"/>
    <col min="2" max="2" width="13.85546875" customWidth="1"/>
    <col min="3" max="3" width="19.85546875" customWidth="1"/>
    <col min="4" max="4" width="21.7109375" bestFit="1" customWidth="1"/>
    <col min="5" max="5" width="13.85546875" bestFit="1" customWidth="1"/>
    <col min="6" max="6" width="19" customWidth="1"/>
    <col min="7" max="7" width="23.5703125" bestFit="1" customWidth="1"/>
    <col min="8" max="8" width="13.85546875" customWidth="1"/>
    <col min="9" max="9" width="13.7109375" customWidth="1"/>
    <col min="10" max="10" width="15.7109375" customWidth="1"/>
    <col min="11" max="11" width="12.5703125" customWidth="1"/>
    <col min="12" max="38" width="13.7109375" customWidth="1"/>
    <col min="39" max="39" width="16.85546875" customWidth="1"/>
    <col min="40" max="40" width="20.85546875" customWidth="1"/>
    <col min="41" max="41" width="24" bestFit="1" customWidth="1"/>
    <col min="42" max="44" width="16.7109375" customWidth="1"/>
    <col min="45" max="64" width="16.7109375" bestFit="1" customWidth="1"/>
    <col min="65" max="65" width="19.85546875" bestFit="1" customWidth="1"/>
    <col min="66" max="70" width="19" bestFit="1" customWidth="1"/>
    <col min="71" max="71" width="22.140625" bestFit="1" customWidth="1"/>
    <col min="72" max="91" width="15.5703125" bestFit="1" customWidth="1"/>
    <col min="92" max="92" width="18.7109375" bestFit="1" customWidth="1"/>
    <col min="93" max="93" width="17.5703125" bestFit="1" customWidth="1"/>
    <col min="94" max="94" width="20.7109375" bestFit="1" customWidth="1"/>
    <col min="95" max="95" width="12.5703125" bestFit="1" customWidth="1"/>
  </cols>
  <sheetData>
    <row r="3" spans="1:8" x14ac:dyDescent="0.25">
      <c r="A3" s="26" t="s">
        <v>342</v>
      </c>
      <c r="B3" t="s">
        <v>343</v>
      </c>
      <c r="D3" s="26" t="s">
        <v>342</v>
      </c>
      <c r="E3" t="s">
        <v>343</v>
      </c>
      <c r="G3" s="26" t="s">
        <v>342</v>
      </c>
      <c r="H3" s="29" t="s">
        <v>343</v>
      </c>
    </row>
    <row r="4" spans="1:8" x14ac:dyDescent="0.25">
      <c r="A4" s="28" t="s">
        <v>327</v>
      </c>
      <c r="B4" s="29">
        <v>47200</v>
      </c>
      <c r="D4" s="28" t="s">
        <v>14</v>
      </c>
      <c r="E4" s="29">
        <v>962500</v>
      </c>
      <c r="G4" s="28" t="s">
        <v>14</v>
      </c>
      <c r="H4" s="29">
        <v>962500</v>
      </c>
    </row>
    <row r="5" spans="1:8" x14ac:dyDescent="0.25">
      <c r="A5" s="28" t="s">
        <v>87</v>
      </c>
      <c r="B5" s="29">
        <v>15300</v>
      </c>
      <c r="D5" s="28" t="s">
        <v>352</v>
      </c>
      <c r="E5" s="29">
        <v>15600</v>
      </c>
      <c r="G5" s="27" t="s">
        <v>346</v>
      </c>
      <c r="H5" s="29">
        <v>16700</v>
      </c>
    </row>
    <row r="6" spans="1:8" x14ac:dyDescent="0.25">
      <c r="A6" s="28" t="s">
        <v>47</v>
      </c>
      <c r="B6" s="29">
        <v>15600</v>
      </c>
      <c r="D6" s="28" t="s">
        <v>355</v>
      </c>
      <c r="E6" s="29">
        <v>9300</v>
      </c>
      <c r="G6" s="27" t="s">
        <v>348</v>
      </c>
      <c r="H6" s="29">
        <v>945800</v>
      </c>
    </row>
    <row r="7" spans="1:8" x14ac:dyDescent="0.25">
      <c r="A7" s="28" t="s">
        <v>14</v>
      </c>
      <c r="B7" s="29">
        <v>971800</v>
      </c>
      <c r="D7" s="28" t="s">
        <v>291</v>
      </c>
      <c r="E7" s="29">
        <v>62510</v>
      </c>
      <c r="G7" s="28" t="s">
        <v>352</v>
      </c>
      <c r="H7" s="29">
        <v>15600</v>
      </c>
    </row>
    <row r="8" spans="1:8" x14ac:dyDescent="0.25">
      <c r="A8" s="28" t="s">
        <v>213</v>
      </c>
      <c r="B8" s="29">
        <v>1</v>
      </c>
      <c r="D8" s="28" t="s">
        <v>369</v>
      </c>
      <c r="E8" s="29">
        <v>4304</v>
      </c>
      <c r="G8" s="27" t="s">
        <v>348</v>
      </c>
      <c r="H8" s="29">
        <v>15600</v>
      </c>
    </row>
    <row r="9" spans="1:8" x14ac:dyDescent="0.25">
      <c r="A9" s="28" t="s">
        <v>15</v>
      </c>
      <c r="B9" s="29">
        <v>533400</v>
      </c>
      <c r="D9" s="28" t="s">
        <v>362</v>
      </c>
      <c r="E9" s="29">
        <v>25628</v>
      </c>
      <c r="G9" s="28" t="s">
        <v>355</v>
      </c>
      <c r="H9" s="29">
        <v>9300</v>
      </c>
    </row>
    <row r="10" spans="1:8" x14ac:dyDescent="0.25">
      <c r="A10" s="28" t="s">
        <v>23</v>
      </c>
      <c r="B10" s="29">
        <v>45200</v>
      </c>
      <c r="D10" s="28" t="s">
        <v>356</v>
      </c>
      <c r="E10" s="29">
        <v>10300</v>
      </c>
      <c r="G10" s="27" t="s">
        <v>346</v>
      </c>
      <c r="H10" s="29">
        <v>9300</v>
      </c>
    </row>
    <row r="11" spans="1:8" x14ac:dyDescent="0.25">
      <c r="A11" s="28" t="s">
        <v>19</v>
      </c>
      <c r="B11" s="29">
        <v>541900</v>
      </c>
      <c r="D11" s="28" t="s">
        <v>349</v>
      </c>
      <c r="E11" s="29">
        <v>497500</v>
      </c>
      <c r="G11" s="28" t="s">
        <v>291</v>
      </c>
      <c r="H11" s="29">
        <v>62510</v>
      </c>
    </row>
    <row r="12" spans="1:8" x14ac:dyDescent="0.25">
      <c r="A12" s="28" t="s">
        <v>27</v>
      </c>
      <c r="B12" s="29">
        <v>18</v>
      </c>
      <c r="D12" s="28" t="s">
        <v>357</v>
      </c>
      <c r="E12" s="29">
        <v>11700</v>
      </c>
      <c r="G12" s="27" t="s">
        <v>361</v>
      </c>
      <c r="H12" s="29">
        <v>62510</v>
      </c>
    </row>
    <row r="13" spans="1:8" x14ac:dyDescent="0.25">
      <c r="A13" s="28" t="s">
        <v>341</v>
      </c>
      <c r="B13" s="29">
        <v>2170419</v>
      </c>
      <c r="D13" s="28" t="s">
        <v>350</v>
      </c>
      <c r="E13" s="29">
        <v>525900</v>
      </c>
      <c r="G13" s="28" t="s">
        <v>369</v>
      </c>
      <c r="H13" s="29">
        <v>4304</v>
      </c>
    </row>
    <row r="14" spans="1:8" x14ac:dyDescent="0.25">
      <c r="D14" s="28" t="s">
        <v>351</v>
      </c>
      <c r="E14" s="29">
        <v>45200</v>
      </c>
      <c r="G14" s="27" t="s">
        <v>361</v>
      </c>
      <c r="H14" s="29">
        <v>4304</v>
      </c>
    </row>
    <row r="15" spans="1:8" x14ac:dyDescent="0.25">
      <c r="D15" s="28" t="s">
        <v>341</v>
      </c>
      <c r="E15" s="29">
        <v>2170442</v>
      </c>
      <c r="G15" s="28" t="s">
        <v>362</v>
      </c>
      <c r="H15" s="29">
        <v>25628</v>
      </c>
    </row>
    <row r="16" spans="1:8" x14ac:dyDescent="0.25">
      <c r="G16" s="27" t="s">
        <v>361</v>
      </c>
      <c r="H16" s="29">
        <v>25628</v>
      </c>
    </row>
    <row r="17" spans="7:8" x14ac:dyDescent="0.25">
      <c r="G17" s="28" t="s">
        <v>356</v>
      </c>
      <c r="H17" s="29">
        <v>10300</v>
      </c>
    </row>
    <row r="18" spans="7:8" x14ac:dyDescent="0.25">
      <c r="G18" s="27" t="s">
        <v>346</v>
      </c>
      <c r="H18" s="29">
        <v>10300</v>
      </c>
    </row>
    <row r="19" spans="7:8" x14ac:dyDescent="0.25">
      <c r="G19" s="28" t="s">
        <v>349</v>
      </c>
      <c r="H19" s="29">
        <v>497500</v>
      </c>
    </row>
    <row r="20" spans="7:8" x14ac:dyDescent="0.25">
      <c r="G20" s="27" t="s">
        <v>348</v>
      </c>
      <c r="H20" s="29">
        <v>497500</v>
      </c>
    </row>
    <row r="21" spans="7:8" x14ac:dyDescent="0.25">
      <c r="G21" s="28" t="s">
        <v>357</v>
      </c>
      <c r="H21" s="29">
        <v>11700</v>
      </c>
    </row>
    <row r="22" spans="7:8" x14ac:dyDescent="0.25">
      <c r="G22" s="27" t="s">
        <v>346</v>
      </c>
      <c r="H22" s="29">
        <v>11700</v>
      </c>
    </row>
    <row r="23" spans="7:8" x14ac:dyDescent="0.25">
      <c r="G23" s="28" t="s">
        <v>350</v>
      </c>
      <c r="H23" s="29">
        <v>525900</v>
      </c>
    </row>
    <row r="24" spans="7:8" x14ac:dyDescent="0.25">
      <c r="G24" s="27" t="s">
        <v>348</v>
      </c>
      <c r="H24" s="29">
        <v>525900</v>
      </c>
    </row>
    <row r="25" spans="7:8" x14ac:dyDescent="0.25">
      <c r="G25" s="28" t="s">
        <v>351</v>
      </c>
      <c r="H25" s="29">
        <v>45200</v>
      </c>
    </row>
    <row r="26" spans="7:8" x14ac:dyDescent="0.25">
      <c r="G26" s="27" t="s">
        <v>348</v>
      </c>
      <c r="H26" s="29">
        <v>45200</v>
      </c>
    </row>
    <row r="27" spans="7:8" x14ac:dyDescent="0.25">
      <c r="G27" s="28" t="s">
        <v>341</v>
      </c>
      <c r="H27" s="29">
        <v>2170442</v>
      </c>
    </row>
  </sheetData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Y46"/>
  <sheetViews>
    <sheetView topLeftCell="A15" workbookViewId="0">
      <selection activeCell="M11" sqref="M11:N35"/>
    </sheetView>
  </sheetViews>
  <sheetFormatPr baseColWidth="10" defaultRowHeight="15" x14ac:dyDescent="0.25"/>
  <cols>
    <col min="1" max="12" width="11.42578125" style="7"/>
    <col min="13" max="13" width="23.5703125" style="7" customWidth="1"/>
    <col min="14" max="14" width="13.85546875" style="33" customWidth="1"/>
    <col min="15" max="15" width="20.28515625" style="7" bestFit="1" customWidth="1"/>
    <col min="16" max="16" width="21.7109375" style="7" bestFit="1" customWidth="1"/>
    <col min="17" max="17" width="7.28515625" style="7" customWidth="1"/>
    <col min="18" max="18" width="13.7109375" style="7" bestFit="1" customWidth="1"/>
    <col min="19" max="19" width="14" style="7" bestFit="1" customWidth="1"/>
    <col min="20" max="20" width="16.28515625" style="7" bestFit="1" customWidth="1"/>
    <col min="21" max="21" width="19.28515625" style="7" bestFit="1" customWidth="1"/>
    <col min="22" max="22" width="13.42578125" style="7" bestFit="1" customWidth="1"/>
    <col min="23" max="23" width="16.42578125" style="7" bestFit="1" customWidth="1"/>
    <col min="24" max="24" width="14.85546875" style="7" bestFit="1" customWidth="1"/>
    <col min="25" max="25" width="12.5703125" style="7" bestFit="1" customWidth="1"/>
    <col min="26" max="16384" width="11.42578125" style="7"/>
  </cols>
  <sheetData>
    <row r="5" spans="4:25" x14ac:dyDescent="0.25">
      <c r="I5" s="30" t="s">
        <v>1</v>
      </c>
      <c r="J5" s="30"/>
    </row>
    <row r="6" spans="4:25" x14ac:dyDescent="0.25">
      <c r="D6" s="9" t="s">
        <v>2</v>
      </c>
      <c r="E6" s="9" t="s">
        <v>3</v>
      </c>
      <c r="F6" s="9" t="s">
        <v>4</v>
      </c>
      <c r="G6" s="9" t="s">
        <v>344</v>
      </c>
      <c r="H6" s="9" t="s">
        <v>6</v>
      </c>
      <c r="I6" s="9" t="s">
        <v>7</v>
      </c>
      <c r="J6" s="9" t="s">
        <v>8</v>
      </c>
      <c r="K6" s="9" t="s">
        <v>9</v>
      </c>
    </row>
    <row r="7" spans="4:25" x14ac:dyDescent="0.25">
      <c r="D7" s="31">
        <v>42458</v>
      </c>
      <c r="E7" s="13" t="s">
        <v>345</v>
      </c>
      <c r="F7" s="9"/>
      <c r="G7" s="9" t="s">
        <v>346</v>
      </c>
      <c r="H7" s="9" t="s">
        <v>14</v>
      </c>
      <c r="I7" s="15">
        <v>16700</v>
      </c>
      <c r="J7" s="15">
        <v>4000</v>
      </c>
      <c r="K7" s="15">
        <f>I7*J7</f>
        <v>66800000</v>
      </c>
    </row>
    <row r="8" spans="4:25" x14ac:dyDescent="0.25">
      <c r="D8" s="31">
        <v>42434</v>
      </c>
      <c r="E8" s="13" t="s">
        <v>347</v>
      </c>
      <c r="F8" s="9"/>
      <c r="G8" s="9" t="s">
        <v>348</v>
      </c>
      <c r="H8" s="9" t="s">
        <v>349</v>
      </c>
      <c r="I8" s="15">
        <v>71900</v>
      </c>
      <c r="J8" s="15">
        <v>3180</v>
      </c>
      <c r="K8" s="15">
        <f t="shared" ref="K8:K41" si="0">I8*J8</f>
        <v>228642000</v>
      </c>
    </row>
    <row r="9" spans="4:25" x14ac:dyDescent="0.25">
      <c r="D9" s="31">
        <v>42434</v>
      </c>
      <c r="E9" s="13" t="s">
        <v>347</v>
      </c>
      <c r="F9" s="9"/>
      <c r="G9" s="9" t="s">
        <v>348</v>
      </c>
      <c r="H9" s="9" t="s">
        <v>350</v>
      </c>
      <c r="I9" s="15">
        <v>89100</v>
      </c>
      <c r="J9" s="15">
        <v>3685</v>
      </c>
      <c r="K9" s="15">
        <f t="shared" si="0"/>
        <v>328333500</v>
      </c>
    </row>
    <row r="10" spans="4:25" x14ac:dyDescent="0.25">
      <c r="D10" s="31">
        <v>42434</v>
      </c>
      <c r="E10" s="13" t="s">
        <v>347</v>
      </c>
      <c r="F10" s="9"/>
      <c r="G10" s="9" t="s">
        <v>348</v>
      </c>
      <c r="H10" s="9" t="s">
        <v>351</v>
      </c>
      <c r="I10" s="15">
        <v>20500</v>
      </c>
      <c r="J10" s="15">
        <v>4515</v>
      </c>
      <c r="K10" s="15">
        <f t="shared" si="0"/>
        <v>92557500</v>
      </c>
    </row>
    <row r="11" spans="4:25" x14ac:dyDescent="0.25">
      <c r="D11" s="31">
        <v>42434</v>
      </c>
      <c r="E11" s="13" t="s">
        <v>347</v>
      </c>
      <c r="F11" s="9"/>
      <c r="G11" s="9" t="s">
        <v>348</v>
      </c>
      <c r="H11" s="9" t="s">
        <v>14</v>
      </c>
      <c r="I11" s="15">
        <v>106200</v>
      </c>
      <c r="J11" s="15">
        <v>3540</v>
      </c>
      <c r="K11" s="15">
        <f t="shared" si="0"/>
        <v>375948000</v>
      </c>
      <c r="M11" s="26" t="s">
        <v>342</v>
      </c>
      <c r="N11" s="29" t="s">
        <v>343</v>
      </c>
      <c r="O11"/>
      <c r="P11"/>
      <c r="Q11"/>
      <c r="R11"/>
      <c r="S11"/>
      <c r="T11"/>
      <c r="U11"/>
      <c r="V11"/>
      <c r="W11"/>
      <c r="X11"/>
      <c r="Y11"/>
    </row>
    <row r="12" spans="4:25" x14ac:dyDescent="0.25">
      <c r="D12" s="31">
        <v>42434</v>
      </c>
      <c r="E12" s="13" t="s">
        <v>347</v>
      </c>
      <c r="F12" s="9"/>
      <c r="G12" s="9" t="s">
        <v>348</v>
      </c>
      <c r="H12" s="9" t="s">
        <v>352</v>
      </c>
      <c r="I12" s="15">
        <v>5200</v>
      </c>
      <c r="J12" s="15">
        <v>3850</v>
      </c>
      <c r="K12" s="15">
        <f t="shared" si="0"/>
        <v>20020000</v>
      </c>
      <c r="M12" s="28" t="s">
        <v>14</v>
      </c>
      <c r="N12" s="29">
        <v>962500</v>
      </c>
      <c r="O12"/>
      <c r="P12"/>
      <c r="Q12"/>
      <c r="R12"/>
      <c r="S12"/>
      <c r="T12"/>
      <c r="U12"/>
      <c r="V12"/>
      <c r="W12"/>
      <c r="X12"/>
      <c r="Y12"/>
    </row>
    <row r="13" spans="4:25" x14ac:dyDescent="0.25">
      <c r="D13" s="31">
        <v>42434</v>
      </c>
      <c r="E13" s="9" t="s">
        <v>353</v>
      </c>
      <c r="F13" s="9"/>
      <c r="G13" s="9" t="s">
        <v>348</v>
      </c>
      <c r="H13" s="9" t="s">
        <v>14</v>
      </c>
      <c r="I13" s="15">
        <v>31600</v>
      </c>
      <c r="J13" s="15">
        <v>3455</v>
      </c>
      <c r="K13" s="15">
        <f t="shared" si="0"/>
        <v>109178000</v>
      </c>
      <c r="M13" s="27" t="s">
        <v>346</v>
      </c>
      <c r="N13" s="29">
        <v>16700</v>
      </c>
      <c r="O13"/>
      <c r="P13"/>
      <c r="Q13"/>
      <c r="R13"/>
      <c r="S13"/>
      <c r="T13"/>
      <c r="U13"/>
      <c r="V13"/>
      <c r="W13"/>
      <c r="X13"/>
      <c r="Y13"/>
    </row>
    <row r="14" spans="4:25" x14ac:dyDescent="0.25">
      <c r="D14" s="31">
        <v>42440</v>
      </c>
      <c r="E14" s="9" t="s">
        <v>354</v>
      </c>
      <c r="F14" s="9"/>
      <c r="G14" s="9" t="s">
        <v>346</v>
      </c>
      <c r="H14" s="9" t="s">
        <v>355</v>
      </c>
      <c r="I14" s="15">
        <v>9300</v>
      </c>
      <c r="J14" s="15">
        <v>4000</v>
      </c>
      <c r="K14" s="15">
        <f t="shared" si="0"/>
        <v>37200000</v>
      </c>
      <c r="M14" s="27" t="s">
        <v>348</v>
      </c>
      <c r="N14" s="29">
        <v>945800</v>
      </c>
      <c r="O14"/>
      <c r="P14"/>
      <c r="Q14"/>
      <c r="R14"/>
      <c r="S14"/>
      <c r="T14"/>
      <c r="U14"/>
      <c r="V14"/>
      <c r="W14"/>
      <c r="X14"/>
      <c r="Y14"/>
    </row>
    <row r="15" spans="4:25" x14ac:dyDescent="0.25">
      <c r="D15" s="31">
        <v>42440</v>
      </c>
      <c r="E15" s="9" t="s">
        <v>354</v>
      </c>
      <c r="F15" s="9"/>
      <c r="G15" s="9" t="s">
        <v>346</v>
      </c>
      <c r="H15" s="9" t="s">
        <v>356</v>
      </c>
      <c r="I15" s="15">
        <v>10300</v>
      </c>
      <c r="J15" s="15">
        <v>3150</v>
      </c>
      <c r="K15" s="15">
        <f t="shared" si="0"/>
        <v>32445000</v>
      </c>
      <c r="M15" s="28" t="s">
        <v>352</v>
      </c>
      <c r="N15" s="29">
        <v>15600</v>
      </c>
      <c r="O15"/>
      <c r="P15"/>
      <c r="Q15"/>
      <c r="R15"/>
      <c r="S15"/>
      <c r="T15"/>
      <c r="U15"/>
      <c r="V15"/>
      <c r="W15"/>
      <c r="X15"/>
      <c r="Y15"/>
    </row>
    <row r="16" spans="4:25" x14ac:dyDescent="0.25">
      <c r="D16" s="31">
        <v>42440</v>
      </c>
      <c r="E16" s="9" t="s">
        <v>354</v>
      </c>
      <c r="F16" s="9"/>
      <c r="G16" s="9" t="s">
        <v>346</v>
      </c>
      <c r="H16" s="9" t="s">
        <v>357</v>
      </c>
      <c r="I16" s="15">
        <v>11700</v>
      </c>
      <c r="J16" s="15">
        <v>3730</v>
      </c>
      <c r="K16" s="15">
        <f t="shared" si="0"/>
        <v>43641000</v>
      </c>
      <c r="M16" s="27" t="s">
        <v>348</v>
      </c>
      <c r="N16" s="29">
        <v>15600</v>
      </c>
      <c r="O16"/>
      <c r="P16"/>
      <c r="Q16"/>
      <c r="R16"/>
      <c r="S16"/>
      <c r="T16"/>
      <c r="U16"/>
      <c r="V16"/>
      <c r="W16"/>
      <c r="X16"/>
      <c r="Y16"/>
    </row>
    <row r="17" spans="4:25" x14ac:dyDescent="0.25">
      <c r="D17" s="31">
        <v>42441</v>
      </c>
      <c r="E17" s="9" t="s">
        <v>358</v>
      </c>
      <c r="F17" s="9"/>
      <c r="G17" s="9" t="s">
        <v>348</v>
      </c>
      <c r="H17" s="9" t="s">
        <v>14</v>
      </c>
      <c r="I17" s="15">
        <v>65000</v>
      </c>
      <c r="J17" s="15">
        <v>3355</v>
      </c>
      <c r="K17" s="15">
        <f t="shared" si="0"/>
        <v>218075000</v>
      </c>
      <c r="M17" s="28" t="s">
        <v>355</v>
      </c>
      <c r="N17" s="29">
        <v>9300</v>
      </c>
      <c r="O17"/>
      <c r="P17"/>
      <c r="Q17"/>
      <c r="R17"/>
      <c r="S17"/>
      <c r="T17"/>
      <c r="U17"/>
      <c r="V17"/>
      <c r="W17"/>
      <c r="X17"/>
      <c r="Y17"/>
    </row>
    <row r="18" spans="4:25" x14ac:dyDescent="0.25">
      <c r="D18" s="31">
        <v>42441</v>
      </c>
      <c r="E18" s="9" t="s">
        <v>359</v>
      </c>
      <c r="F18" s="9"/>
      <c r="G18" s="9" t="s">
        <v>348</v>
      </c>
      <c r="H18" s="9" t="s">
        <v>349</v>
      </c>
      <c r="I18" s="15">
        <v>134500</v>
      </c>
      <c r="J18" s="15">
        <v>3180</v>
      </c>
      <c r="K18" s="15">
        <f t="shared" si="0"/>
        <v>427710000</v>
      </c>
      <c r="M18" s="27" t="s">
        <v>346</v>
      </c>
      <c r="N18" s="29">
        <v>9300</v>
      </c>
      <c r="O18"/>
      <c r="P18"/>
      <c r="Q18"/>
      <c r="R18"/>
      <c r="S18"/>
      <c r="T18"/>
      <c r="U18"/>
      <c r="V18"/>
      <c r="W18"/>
      <c r="X18"/>
      <c r="Y18"/>
    </row>
    <row r="19" spans="4:25" x14ac:dyDescent="0.25">
      <c r="D19" s="31">
        <v>42441</v>
      </c>
      <c r="E19" s="9" t="s">
        <v>359</v>
      </c>
      <c r="F19" s="9"/>
      <c r="G19" s="9" t="s">
        <v>348</v>
      </c>
      <c r="H19" s="9" t="s">
        <v>350</v>
      </c>
      <c r="I19" s="15">
        <v>108800</v>
      </c>
      <c r="J19" s="15">
        <v>3685</v>
      </c>
      <c r="K19" s="15">
        <f t="shared" si="0"/>
        <v>400928000</v>
      </c>
      <c r="M19" s="28" t="s">
        <v>291</v>
      </c>
      <c r="N19" s="29">
        <v>62510</v>
      </c>
      <c r="O19"/>
      <c r="P19"/>
      <c r="Q19"/>
      <c r="R19"/>
      <c r="S19"/>
      <c r="T19"/>
      <c r="U19"/>
      <c r="V19"/>
      <c r="W19"/>
      <c r="X19"/>
      <c r="Y19"/>
    </row>
    <row r="20" spans="4:25" x14ac:dyDescent="0.25">
      <c r="D20" s="31">
        <v>42441</v>
      </c>
      <c r="E20" s="9" t="s">
        <v>359</v>
      </c>
      <c r="F20" s="9"/>
      <c r="G20" s="9" t="s">
        <v>348</v>
      </c>
      <c r="H20" s="9" t="s">
        <v>351</v>
      </c>
      <c r="I20" s="15">
        <v>14500</v>
      </c>
      <c r="J20" s="15">
        <v>4515</v>
      </c>
      <c r="K20" s="15">
        <f t="shared" si="0"/>
        <v>65467500</v>
      </c>
      <c r="M20" s="27" t="s">
        <v>361</v>
      </c>
      <c r="N20" s="29">
        <v>62510</v>
      </c>
      <c r="O20"/>
      <c r="P20"/>
      <c r="Q20"/>
      <c r="R20"/>
      <c r="S20"/>
      <c r="T20"/>
      <c r="U20"/>
      <c r="V20"/>
      <c r="W20"/>
      <c r="X20"/>
      <c r="Y20"/>
    </row>
    <row r="21" spans="4:25" x14ac:dyDescent="0.25">
      <c r="D21" s="31">
        <v>42441</v>
      </c>
      <c r="E21" s="9" t="s">
        <v>359</v>
      </c>
      <c r="F21" s="9"/>
      <c r="G21" s="9" t="s">
        <v>348</v>
      </c>
      <c r="H21" s="9" t="s">
        <v>14</v>
      </c>
      <c r="I21" s="15">
        <v>117700</v>
      </c>
      <c r="J21" s="15">
        <v>3540</v>
      </c>
      <c r="K21" s="15">
        <f t="shared" si="0"/>
        <v>416658000</v>
      </c>
      <c r="M21" s="28" t="s">
        <v>369</v>
      </c>
      <c r="N21" s="29">
        <v>4304</v>
      </c>
      <c r="O21"/>
      <c r="P21"/>
      <c r="Q21"/>
      <c r="R21"/>
      <c r="S21"/>
      <c r="T21"/>
      <c r="U21"/>
      <c r="V21"/>
      <c r="W21"/>
      <c r="X21"/>
      <c r="Y21"/>
    </row>
    <row r="22" spans="4:25" x14ac:dyDescent="0.25">
      <c r="D22" s="31">
        <v>42441</v>
      </c>
      <c r="E22" s="9" t="s">
        <v>359</v>
      </c>
      <c r="F22" s="9"/>
      <c r="G22" s="9" t="s">
        <v>348</v>
      </c>
      <c r="H22" s="9" t="s">
        <v>352</v>
      </c>
      <c r="I22" s="15">
        <v>5200</v>
      </c>
      <c r="J22" s="15">
        <v>3850</v>
      </c>
      <c r="K22" s="15">
        <f t="shared" si="0"/>
        <v>20020000</v>
      </c>
      <c r="M22" s="27" t="s">
        <v>361</v>
      </c>
      <c r="N22" s="29">
        <v>4304</v>
      </c>
      <c r="O22"/>
      <c r="P22"/>
      <c r="Q22"/>
      <c r="R22"/>
      <c r="S22"/>
      <c r="T22"/>
      <c r="U22"/>
      <c r="V22"/>
      <c r="W22"/>
      <c r="X22"/>
      <c r="Y22"/>
    </row>
    <row r="23" spans="4:25" x14ac:dyDescent="0.25">
      <c r="D23" s="31">
        <v>42443</v>
      </c>
      <c r="E23" s="9" t="s">
        <v>360</v>
      </c>
      <c r="F23" s="9"/>
      <c r="G23" s="9" t="s">
        <v>361</v>
      </c>
      <c r="H23" s="9" t="s">
        <v>362</v>
      </c>
      <c r="I23" s="15">
        <v>15827</v>
      </c>
      <c r="J23" s="15">
        <v>3530.97</v>
      </c>
      <c r="K23" s="15">
        <f t="shared" si="0"/>
        <v>55884662.189999998</v>
      </c>
      <c r="M23" s="28" t="s">
        <v>362</v>
      </c>
      <c r="N23" s="29">
        <v>25628</v>
      </c>
      <c r="O23"/>
      <c r="P23"/>
      <c r="Q23"/>
      <c r="R23"/>
      <c r="S23"/>
      <c r="T23"/>
      <c r="U23"/>
      <c r="V23"/>
      <c r="W23"/>
      <c r="X23"/>
      <c r="Y23"/>
    </row>
    <row r="24" spans="4:25" x14ac:dyDescent="0.25">
      <c r="D24" s="31">
        <v>42436</v>
      </c>
      <c r="E24" s="9" t="s">
        <v>363</v>
      </c>
      <c r="F24" s="9"/>
      <c r="G24" s="9" t="s">
        <v>361</v>
      </c>
      <c r="H24" s="9" t="s">
        <v>291</v>
      </c>
      <c r="I24" s="15">
        <v>15300</v>
      </c>
      <c r="J24" s="15">
        <v>3796.46</v>
      </c>
      <c r="K24" s="15">
        <f t="shared" si="0"/>
        <v>58085838</v>
      </c>
      <c r="M24" s="27" t="s">
        <v>361</v>
      </c>
      <c r="N24" s="29">
        <v>25628</v>
      </c>
      <c r="O24"/>
      <c r="P24"/>
      <c r="Q24"/>
      <c r="R24"/>
      <c r="S24"/>
      <c r="T24"/>
      <c r="U24"/>
      <c r="V24"/>
      <c r="W24"/>
      <c r="X24"/>
      <c r="Y24"/>
    </row>
    <row r="25" spans="4:25" x14ac:dyDescent="0.25">
      <c r="D25" s="31">
        <v>42448</v>
      </c>
      <c r="E25" s="9" t="s">
        <v>364</v>
      </c>
      <c r="F25" s="9"/>
      <c r="G25" s="9" t="s">
        <v>348</v>
      </c>
      <c r="H25" s="32" t="s">
        <v>349</v>
      </c>
      <c r="I25" s="23">
        <v>113000</v>
      </c>
      <c r="J25" s="23">
        <v>3180</v>
      </c>
      <c r="K25" s="23">
        <f t="shared" si="0"/>
        <v>359340000</v>
      </c>
      <c r="M25" s="28" t="s">
        <v>356</v>
      </c>
      <c r="N25" s="29">
        <v>10300</v>
      </c>
      <c r="O25"/>
      <c r="P25"/>
      <c r="Q25"/>
      <c r="R25"/>
      <c r="S25"/>
      <c r="T25"/>
      <c r="U25"/>
      <c r="V25"/>
      <c r="W25"/>
      <c r="X25"/>
      <c r="Y25"/>
    </row>
    <row r="26" spans="4:25" x14ac:dyDescent="0.25">
      <c r="D26" s="31">
        <v>42448</v>
      </c>
      <c r="E26" s="9" t="s">
        <v>364</v>
      </c>
      <c r="F26" s="9"/>
      <c r="G26" s="9" t="s">
        <v>348</v>
      </c>
      <c r="H26" s="32" t="s">
        <v>350</v>
      </c>
      <c r="I26" s="23">
        <v>109200</v>
      </c>
      <c r="J26" s="23">
        <v>3685</v>
      </c>
      <c r="K26" s="23">
        <f t="shared" si="0"/>
        <v>402402000</v>
      </c>
      <c r="M26" s="27" t="s">
        <v>346</v>
      </c>
      <c r="N26" s="29">
        <v>10300</v>
      </c>
      <c r="O26"/>
      <c r="P26"/>
      <c r="Q26"/>
      <c r="R26"/>
      <c r="S26"/>
      <c r="T26"/>
      <c r="U26"/>
      <c r="V26"/>
      <c r="W26"/>
      <c r="X26"/>
      <c r="Y26"/>
    </row>
    <row r="27" spans="4:25" x14ac:dyDescent="0.25">
      <c r="D27" s="31">
        <v>42448</v>
      </c>
      <c r="E27" s="9" t="s">
        <v>364</v>
      </c>
      <c r="F27" s="9"/>
      <c r="G27" s="9" t="s">
        <v>348</v>
      </c>
      <c r="H27" s="32" t="s">
        <v>351</v>
      </c>
      <c r="I27" s="23">
        <v>10200</v>
      </c>
      <c r="J27" s="23">
        <v>4515</v>
      </c>
      <c r="K27" s="23">
        <f t="shared" si="0"/>
        <v>46053000</v>
      </c>
      <c r="M27" s="28" t="s">
        <v>349</v>
      </c>
      <c r="N27" s="29">
        <v>497500</v>
      </c>
      <c r="O27"/>
      <c r="P27"/>
      <c r="Q27"/>
      <c r="R27"/>
      <c r="S27"/>
      <c r="T27"/>
      <c r="U27"/>
      <c r="V27"/>
      <c r="W27"/>
      <c r="X27"/>
      <c r="Y27"/>
    </row>
    <row r="28" spans="4:25" x14ac:dyDescent="0.25">
      <c r="D28" s="31">
        <v>42448</v>
      </c>
      <c r="E28" s="9" t="s">
        <v>364</v>
      </c>
      <c r="F28" s="9"/>
      <c r="G28" s="9" t="s">
        <v>348</v>
      </c>
      <c r="H28" s="32" t="s">
        <v>14</v>
      </c>
      <c r="I28" s="23">
        <v>202300</v>
      </c>
      <c r="J28" s="23">
        <v>3540</v>
      </c>
      <c r="K28" s="23">
        <f t="shared" si="0"/>
        <v>716142000</v>
      </c>
      <c r="M28" s="27" t="s">
        <v>348</v>
      </c>
      <c r="N28" s="29">
        <v>497500</v>
      </c>
      <c r="O28"/>
      <c r="P28"/>
      <c r="Q28"/>
      <c r="R28"/>
      <c r="S28"/>
      <c r="T28"/>
      <c r="U28"/>
      <c r="V28"/>
      <c r="W28"/>
      <c r="X28"/>
      <c r="Y28"/>
    </row>
    <row r="29" spans="4:25" x14ac:dyDescent="0.25">
      <c r="D29" s="31">
        <v>42448</v>
      </c>
      <c r="E29" s="9" t="s">
        <v>365</v>
      </c>
      <c r="F29" s="9"/>
      <c r="G29" s="9" t="s">
        <v>348</v>
      </c>
      <c r="H29" s="32" t="s">
        <v>14</v>
      </c>
      <c r="I29" s="23">
        <v>95900</v>
      </c>
      <c r="J29" s="23">
        <v>3355</v>
      </c>
      <c r="K29" s="23">
        <f t="shared" si="0"/>
        <v>321744500</v>
      </c>
      <c r="M29" s="28" t="s">
        <v>357</v>
      </c>
      <c r="N29" s="29">
        <v>11700</v>
      </c>
      <c r="O29"/>
      <c r="P29"/>
      <c r="Q29"/>
      <c r="R29"/>
      <c r="S29"/>
      <c r="T29"/>
      <c r="U29"/>
      <c r="V29"/>
      <c r="W29"/>
      <c r="X29"/>
      <c r="Y29"/>
    </row>
    <row r="30" spans="4:25" x14ac:dyDescent="0.25">
      <c r="D30" s="31">
        <v>42455</v>
      </c>
      <c r="E30" s="9" t="s">
        <v>366</v>
      </c>
      <c r="F30" s="9"/>
      <c r="G30" s="9" t="s">
        <v>348</v>
      </c>
      <c r="H30" s="32" t="s">
        <v>14</v>
      </c>
      <c r="I30" s="15">
        <v>45000</v>
      </c>
      <c r="J30" s="15">
        <v>3355</v>
      </c>
      <c r="K30" s="15">
        <f t="shared" si="0"/>
        <v>150975000</v>
      </c>
      <c r="M30" s="27" t="s">
        <v>346</v>
      </c>
      <c r="N30" s="29">
        <v>11700</v>
      </c>
      <c r="O30"/>
      <c r="P30"/>
      <c r="Q30"/>
      <c r="R30"/>
      <c r="S30"/>
      <c r="T30"/>
      <c r="U30"/>
      <c r="V30"/>
      <c r="W30"/>
      <c r="X30"/>
      <c r="Y30"/>
    </row>
    <row r="31" spans="4:25" x14ac:dyDescent="0.25">
      <c r="D31" s="31">
        <v>42455</v>
      </c>
      <c r="E31" s="9" t="s">
        <v>367</v>
      </c>
      <c r="F31" s="9"/>
      <c r="G31" s="9" t="s">
        <v>348</v>
      </c>
      <c r="H31" s="32" t="s">
        <v>349</v>
      </c>
      <c r="I31" s="15">
        <v>87600</v>
      </c>
      <c r="J31" s="15">
        <v>3180</v>
      </c>
      <c r="K31" s="15">
        <f t="shared" si="0"/>
        <v>278568000</v>
      </c>
      <c r="M31" s="28" t="s">
        <v>350</v>
      </c>
      <c r="N31" s="29">
        <v>525900</v>
      </c>
      <c r="O31"/>
      <c r="P31"/>
      <c r="Q31"/>
      <c r="R31"/>
      <c r="S31"/>
      <c r="T31"/>
      <c r="U31"/>
      <c r="V31"/>
      <c r="W31"/>
      <c r="X31"/>
      <c r="Y31"/>
    </row>
    <row r="32" spans="4:25" x14ac:dyDescent="0.25">
      <c r="D32" s="31">
        <v>42455</v>
      </c>
      <c r="E32" s="9" t="s">
        <v>367</v>
      </c>
      <c r="F32" s="9"/>
      <c r="G32" s="9" t="s">
        <v>348</v>
      </c>
      <c r="H32" s="9" t="s">
        <v>350</v>
      </c>
      <c r="I32" s="15">
        <v>138300</v>
      </c>
      <c r="J32" s="15">
        <v>3685</v>
      </c>
      <c r="K32" s="15">
        <f t="shared" si="0"/>
        <v>509635500</v>
      </c>
      <c r="M32" s="27" t="s">
        <v>348</v>
      </c>
      <c r="N32" s="29">
        <v>525900</v>
      </c>
      <c r="O32"/>
      <c r="P32"/>
      <c r="Q32"/>
      <c r="R32"/>
      <c r="S32"/>
      <c r="T32"/>
      <c r="U32"/>
      <c r="V32"/>
      <c r="W32"/>
      <c r="X32"/>
      <c r="Y32"/>
    </row>
    <row r="33" spans="4:25" x14ac:dyDescent="0.25">
      <c r="D33" s="31">
        <v>42455</v>
      </c>
      <c r="E33" s="9" t="s">
        <v>367</v>
      </c>
      <c r="F33" s="9"/>
      <c r="G33" s="9" t="s">
        <v>348</v>
      </c>
      <c r="H33" s="9" t="s">
        <v>14</v>
      </c>
      <c r="I33" s="15">
        <v>96900</v>
      </c>
      <c r="J33" s="15">
        <v>3540</v>
      </c>
      <c r="K33" s="15">
        <f t="shared" si="0"/>
        <v>343026000</v>
      </c>
      <c r="M33" s="28" t="s">
        <v>351</v>
      </c>
      <c r="N33" s="29">
        <v>45200</v>
      </c>
      <c r="O33"/>
      <c r="P33"/>
      <c r="Q33"/>
      <c r="R33"/>
      <c r="S33"/>
      <c r="T33"/>
      <c r="U33"/>
      <c r="V33"/>
      <c r="W33"/>
      <c r="X33"/>
      <c r="Y33"/>
    </row>
    <row r="34" spans="4:25" x14ac:dyDescent="0.25">
      <c r="D34" s="31">
        <v>42460</v>
      </c>
      <c r="E34" s="9" t="s">
        <v>368</v>
      </c>
      <c r="F34" s="9"/>
      <c r="G34" s="9" t="s">
        <v>361</v>
      </c>
      <c r="H34" s="9" t="s">
        <v>362</v>
      </c>
      <c r="I34" s="15">
        <v>9801</v>
      </c>
      <c r="J34" s="15">
        <v>3530.97</v>
      </c>
      <c r="K34" s="15">
        <f t="shared" si="0"/>
        <v>34607036.969999999</v>
      </c>
      <c r="M34" s="27" t="s">
        <v>348</v>
      </c>
      <c r="N34" s="29">
        <v>45200</v>
      </c>
      <c r="O34"/>
      <c r="P34"/>
      <c r="Q34"/>
      <c r="R34"/>
      <c r="S34"/>
      <c r="T34"/>
      <c r="U34"/>
      <c r="V34"/>
      <c r="W34"/>
      <c r="X34"/>
      <c r="Y34"/>
    </row>
    <row r="35" spans="4:25" x14ac:dyDescent="0.25">
      <c r="D35" s="31">
        <v>42460</v>
      </c>
      <c r="E35" s="9" t="s">
        <v>368</v>
      </c>
      <c r="F35" s="9"/>
      <c r="G35" s="9" t="s">
        <v>361</v>
      </c>
      <c r="H35" s="9" t="s">
        <v>369</v>
      </c>
      <c r="I35" s="15">
        <v>4304</v>
      </c>
      <c r="J35" s="15">
        <v>4482.76</v>
      </c>
      <c r="K35" s="15">
        <f t="shared" si="0"/>
        <v>19293799.039999999</v>
      </c>
      <c r="M35" s="28" t="s">
        <v>341</v>
      </c>
      <c r="N35" s="29">
        <v>2170442</v>
      </c>
      <c r="O35"/>
      <c r="P35"/>
      <c r="Q35"/>
      <c r="R35"/>
      <c r="S35"/>
      <c r="T35"/>
      <c r="U35"/>
      <c r="V35"/>
      <c r="W35"/>
      <c r="X35"/>
      <c r="Y35"/>
    </row>
    <row r="36" spans="4:25" x14ac:dyDescent="0.25">
      <c r="D36" s="31">
        <v>42460</v>
      </c>
      <c r="E36" s="9" t="s">
        <v>368</v>
      </c>
      <c r="F36" s="9"/>
      <c r="G36" s="9" t="s">
        <v>361</v>
      </c>
      <c r="H36" s="9" t="s">
        <v>291</v>
      </c>
      <c r="I36" s="15">
        <v>47210</v>
      </c>
      <c r="J36" s="15">
        <v>3796.46</v>
      </c>
      <c r="K36" s="15">
        <f t="shared" si="0"/>
        <v>179230876.59999999</v>
      </c>
      <c r="M36"/>
      <c r="N36" s="29"/>
      <c r="O36"/>
      <c r="P36"/>
      <c r="Q36"/>
      <c r="R36"/>
      <c r="S36"/>
      <c r="T36"/>
      <c r="U36"/>
      <c r="V36"/>
      <c r="W36"/>
      <c r="X36"/>
      <c r="Y36"/>
    </row>
    <row r="37" spans="4:25" x14ac:dyDescent="0.25">
      <c r="D37" s="31">
        <v>42460</v>
      </c>
      <c r="E37" s="32" t="s">
        <v>370</v>
      </c>
      <c r="F37" s="32"/>
      <c r="G37" s="32" t="s">
        <v>348</v>
      </c>
      <c r="H37" s="9" t="s">
        <v>14</v>
      </c>
      <c r="I37" s="15">
        <v>61600</v>
      </c>
      <c r="J37" s="15">
        <v>3355</v>
      </c>
      <c r="K37" s="15">
        <f t="shared" si="0"/>
        <v>206668000</v>
      </c>
      <c r="M37"/>
      <c r="N37" s="29"/>
      <c r="O37"/>
      <c r="P37"/>
      <c r="Q37"/>
      <c r="R37"/>
      <c r="S37"/>
      <c r="T37"/>
      <c r="U37"/>
      <c r="V37"/>
      <c r="W37"/>
      <c r="X37"/>
      <c r="Y37"/>
    </row>
    <row r="38" spans="4:25" x14ac:dyDescent="0.25">
      <c r="D38" s="31">
        <v>42460</v>
      </c>
      <c r="E38" s="32" t="s">
        <v>371</v>
      </c>
      <c r="F38" s="32"/>
      <c r="G38" s="32" t="s">
        <v>348</v>
      </c>
      <c r="H38" s="9" t="s">
        <v>349</v>
      </c>
      <c r="I38" s="15">
        <v>90500</v>
      </c>
      <c r="J38" s="15">
        <v>3180</v>
      </c>
      <c r="K38" s="15">
        <f t="shared" si="0"/>
        <v>287790000</v>
      </c>
      <c r="M38"/>
      <c r="N38" s="29"/>
      <c r="O38"/>
      <c r="P38"/>
      <c r="Q38"/>
      <c r="R38"/>
      <c r="S38"/>
      <c r="T38"/>
      <c r="U38"/>
      <c r="V38"/>
      <c r="W38"/>
      <c r="X38"/>
      <c r="Y38"/>
    </row>
    <row r="39" spans="4:25" x14ac:dyDescent="0.25">
      <c r="D39" s="31">
        <v>42460</v>
      </c>
      <c r="E39" s="32" t="s">
        <v>371</v>
      </c>
      <c r="F39" s="32"/>
      <c r="G39" s="32" t="s">
        <v>348</v>
      </c>
      <c r="H39" s="9" t="s">
        <v>350</v>
      </c>
      <c r="I39" s="15">
        <v>80500</v>
      </c>
      <c r="J39" s="15">
        <v>3685</v>
      </c>
      <c r="K39" s="15">
        <f t="shared" si="0"/>
        <v>296642500</v>
      </c>
      <c r="M39"/>
      <c r="N39" s="29"/>
      <c r="O39"/>
      <c r="P39"/>
      <c r="Q39"/>
      <c r="R39"/>
      <c r="S39"/>
      <c r="T39"/>
      <c r="U39"/>
      <c r="V39"/>
      <c r="W39"/>
      <c r="X39"/>
      <c r="Y39"/>
    </row>
    <row r="40" spans="4:25" x14ac:dyDescent="0.25">
      <c r="D40" s="31">
        <v>42460</v>
      </c>
      <c r="E40" s="32" t="s">
        <v>371</v>
      </c>
      <c r="F40" s="32"/>
      <c r="G40" s="32" t="s">
        <v>348</v>
      </c>
      <c r="H40" s="9" t="s">
        <v>14</v>
      </c>
      <c r="I40" s="15">
        <v>123600</v>
      </c>
      <c r="J40" s="15">
        <v>3540</v>
      </c>
      <c r="K40" s="15">
        <f t="shared" si="0"/>
        <v>437544000</v>
      </c>
      <c r="M40"/>
      <c r="N40" s="29"/>
      <c r="O40"/>
      <c r="P40"/>
      <c r="Q40"/>
      <c r="R40"/>
      <c r="S40"/>
      <c r="T40"/>
      <c r="U40"/>
      <c r="V40"/>
      <c r="W40"/>
      <c r="X40"/>
      <c r="Y40"/>
    </row>
    <row r="41" spans="4:25" x14ac:dyDescent="0.25">
      <c r="D41" s="31">
        <v>42460</v>
      </c>
      <c r="E41" s="32" t="s">
        <v>371</v>
      </c>
      <c r="F41" s="32"/>
      <c r="G41" s="32" t="s">
        <v>348</v>
      </c>
      <c r="H41" s="9" t="s">
        <v>352</v>
      </c>
      <c r="I41" s="15">
        <v>5200</v>
      </c>
      <c r="J41" s="15">
        <v>3850</v>
      </c>
      <c r="K41" s="15">
        <f t="shared" si="0"/>
        <v>20020000</v>
      </c>
      <c r="M41"/>
      <c r="N41" s="29"/>
      <c r="O41"/>
      <c r="P41"/>
      <c r="Q41"/>
      <c r="R41"/>
      <c r="S41"/>
      <c r="T41"/>
      <c r="U41"/>
      <c r="V41"/>
      <c r="W41"/>
      <c r="X41"/>
      <c r="Y41"/>
    </row>
    <row r="42" spans="4:25" x14ac:dyDescent="0.25">
      <c r="D42" s="31"/>
      <c r="E42" s="20"/>
      <c r="F42" s="9"/>
      <c r="G42" s="9"/>
      <c r="H42" s="9"/>
      <c r="I42" s="15">
        <f>SUM(I7:I41)</f>
        <v>2170442</v>
      </c>
      <c r="J42" s="15"/>
      <c r="K42" s="15">
        <f>SUM(K7:K41)</f>
        <v>7607276212.8000011</v>
      </c>
      <c r="M42"/>
      <c r="N42" s="29"/>
      <c r="O42"/>
      <c r="P42"/>
      <c r="Q42"/>
      <c r="R42"/>
      <c r="S42"/>
      <c r="T42"/>
      <c r="U42"/>
      <c r="V42"/>
      <c r="W42"/>
      <c r="X42"/>
      <c r="Y42"/>
    </row>
    <row r="43" spans="4:25" x14ac:dyDescent="0.25">
      <c r="M43"/>
      <c r="N43" s="29"/>
      <c r="O43"/>
      <c r="P43"/>
      <c r="Q43"/>
      <c r="R43"/>
      <c r="S43"/>
      <c r="T43"/>
      <c r="U43"/>
      <c r="V43"/>
      <c r="W43"/>
      <c r="X43"/>
      <c r="Y43"/>
    </row>
    <row r="44" spans="4:25" x14ac:dyDescent="0.25">
      <c r="M44"/>
      <c r="N44" s="29"/>
      <c r="O44"/>
      <c r="P44"/>
      <c r="Q44"/>
      <c r="R44"/>
      <c r="S44"/>
      <c r="T44"/>
      <c r="U44"/>
      <c r="V44"/>
      <c r="W44"/>
      <c r="X44"/>
      <c r="Y44"/>
    </row>
    <row r="45" spans="4:25" x14ac:dyDescent="0.25">
      <c r="M45"/>
      <c r="N45" s="29"/>
      <c r="O45"/>
      <c r="P45"/>
      <c r="Q45"/>
      <c r="R45"/>
      <c r="S45"/>
      <c r="T45"/>
      <c r="U45"/>
      <c r="V45"/>
      <c r="W45"/>
      <c r="X45"/>
      <c r="Y45"/>
    </row>
    <row r="46" spans="4:25" x14ac:dyDescent="0.25">
      <c r="M46"/>
      <c r="N46" s="29"/>
      <c r="O46"/>
      <c r="P46"/>
      <c r="Q46"/>
      <c r="R46"/>
      <c r="S46"/>
      <c r="T46"/>
      <c r="U46"/>
      <c r="V46"/>
      <c r="W46"/>
      <c r="X46"/>
      <c r="Y46"/>
    </row>
  </sheetData>
  <mergeCells count="1"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37"/>
  <sheetViews>
    <sheetView topLeftCell="A247" workbookViewId="0">
      <selection activeCell="F267" sqref="F267"/>
    </sheetView>
  </sheetViews>
  <sheetFormatPr baseColWidth="10" defaultColWidth="10.7109375" defaultRowHeight="15" x14ac:dyDescent="0.25"/>
  <cols>
    <col min="1" max="1" width="10.7109375" style="7"/>
    <col min="2" max="2" width="9" style="7" bestFit="1" customWidth="1"/>
    <col min="3" max="3" width="10.42578125" style="7" bestFit="1" customWidth="1"/>
    <col min="4" max="4" width="12.28515625" style="7" customWidth="1"/>
    <col min="5" max="6" width="15" style="7" bestFit="1" customWidth="1"/>
    <col min="7" max="7" width="8.7109375" style="5" customWidth="1"/>
    <col min="8" max="8" width="10.7109375" style="7" customWidth="1"/>
    <col min="9" max="9" width="11.7109375" style="7" bestFit="1" customWidth="1"/>
    <col min="10" max="10" width="17.85546875" style="7" customWidth="1"/>
    <col min="11" max="11" width="13.28515625" style="7" customWidth="1"/>
    <col min="12" max="12" width="14.85546875" style="7" bestFit="1" customWidth="1"/>
    <col min="13" max="13" width="13.42578125" style="7" bestFit="1" customWidth="1"/>
    <col min="14" max="14" width="14.7109375" style="7" bestFit="1" customWidth="1"/>
    <col min="15" max="15" width="13.85546875" style="7" bestFit="1" customWidth="1"/>
    <col min="16" max="16384" width="10.7109375" style="7"/>
  </cols>
  <sheetData>
    <row r="3" spans="2:11" ht="18.75" x14ac:dyDescent="0.3">
      <c r="D3" s="8" t="s">
        <v>0</v>
      </c>
    </row>
    <row r="5" spans="2:11" x14ac:dyDescent="0.25">
      <c r="B5" s="9"/>
      <c r="C5" s="9"/>
      <c r="D5" s="9"/>
      <c r="E5" s="9"/>
      <c r="F5" s="9"/>
      <c r="G5" s="10" t="s">
        <v>1</v>
      </c>
      <c r="H5" s="10"/>
      <c r="I5" s="9"/>
    </row>
    <row r="6" spans="2:11" x14ac:dyDescent="0.25">
      <c r="B6" s="11" t="s">
        <v>2</v>
      </c>
      <c r="C6" s="11" t="s">
        <v>3</v>
      </c>
      <c r="D6" s="11" t="s">
        <v>4</v>
      </c>
      <c r="E6" s="11" t="s">
        <v>5</v>
      </c>
      <c r="F6" s="11" t="s">
        <v>6</v>
      </c>
      <c r="G6" s="25" t="s">
        <v>7</v>
      </c>
      <c r="H6" s="11" t="s">
        <v>8</v>
      </c>
      <c r="I6" s="11" t="s">
        <v>9</v>
      </c>
      <c r="J6" s="5" t="s">
        <v>10</v>
      </c>
    </row>
    <row r="7" spans="2:11" x14ac:dyDescent="0.25">
      <c r="B7" s="12">
        <v>42430</v>
      </c>
      <c r="C7" s="13" t="s">
        <v>11</v>
      </c>
      <c r="D7" s="13" t="s">
        <v>12</v>
      </c>
      <c r="E7" s="13" t="s">
        <v>13</v>
      </c>
      <c r="F7" s="13" t="s">
        <v>14</v>
      </c>
      <c r="G7" s="21">
        <v>15800</v>
      </c>
      <c r="H7" s="14">
        <v>3595</v>
      </c>
      <c r="I7" s="15">
        <f t="shared" ref="I7:I70" si="0">G7*H7</f>
        <v>56801000</v>
      </c>
    </row>
    <row r="8" spans="2:11" x14ac:dyDescent="0.25">
      <c r="B8" s="12">
        <v>42430</v>
      </c>
      <c r="C8" s="13" t="s">
        <v>11</v>
      </c>
      <c r="D8" s="13" t="s">
        <v>12</v>
      </c>
      <c r="E8" s="13" t="s">
        <v>13</v>
      </c>
      <c r="F8" s="13" t="s">
        <v>15</v>
      </c>
      <c r="G8" s="21">
        <v>17900</v>
      </c>
      <c r="H8" s="14">
        <v>3380</v>
      </c>
      <c r="I8" s="15">
        <f t="shared" si="0"/>
        <v>60502000</v>
      </c>
    </row>
    <row r="9" spans="2:11" x14ac:dyDescent="0.25">
      <c r="B9" s="12">
        <v>42430</v>
      </c>
      <c r="C9" s="13" t="s">
        <v>16</v>
      </c>
      <c r="D9" s="12" t="s">
        <v>17</v>
      </c>
      <c r="E9" s="13" t="s">
        <v>18</v>
      </c>
      <c r="F9" s="13" t="s">
        <v>14</v>
      </c>
      <c r="G9" s="21">
        <v>5000</v>
      </c>
      <c r="H9" s="14">
        <v>3595</v>
      </c>
      <c r="I9" s="15">
        <f t="shared" si="0"/>
        <v>17975000</v>
      </c>
    </row>
    <row r="10" spans="2:11" x14ac:dyDescent="0.25">
      <c r="B10" s="12">
        <v>42430</v>
      </c>
      <c r="C10" s="13" t="s">
        <v>16</v>
      </c>
      <c r="D10" s="12" t="s">
        <v>17</v>
      </c>
      <c r="E10" s="13" t="s">
        <v>18</v>
      </c>
      <c r="F10" s="13" t="s">
        <v>19</v>
      </c>
      <c r="G10" s="21">
        <v>5000</v>
      </c>
      <c r="H10" s="14">
        <v>3885</v>
      </c>
      <c r="I10" s="15">
        <f t="shared" si="0"/>
        <v>19425000</v>
      </c>
    </row>
    <row r="11" spans="2:11" x14ac:dyDescent="0.25">
      <c r="B11" s="12">
        <v>42430</v>
      </c>
      <c r="C11" s="13" t="s">
        <v>20</v>
      </c>
      <c r="D11" s="13" t="s">
        <v>21</v>
      </c>
      <c r="E11" s="13" t="s">
        <v>22</v>
      </c>
      <c r="F11" s="13" t="s">
        <v>14</v>
      </c>
      <c r="G11" s="21">
        <v>10000</v>
      </c>
      <c r="H11" s="14">
        <v>3595</v>
      </c>
      <c r="I11" s="15">
        <f t="shared" si="0"/>
        <v>35950000</v>
      </c>
    </row>
    <row r="12" spans="2:11" x14ac:dyDescent="0.25">
      <c r="B12" s="12">
        <v>42430</v>
      </c>
      <c r="C12" s="13" t="s">
        <v>20</v>
      </c>
      <c r="D12" s="13" t="s">
        <v>21</v>
      </c>
      <c r="E12" s="13" t="s">
        <v>22</v>
      </c>
      <c r="F12" s="13" t="s">
        <v>19</v>
      </c>
      <c r="G12" s="21">
        <v>10000</v>
      </c>
      <c r="H12" s="14">
        <v>3885</v>
      </c>
      <c r="I12" s="15">
        <f t="shared" si="0"/>
        <v>38850000</v>
      </c>
      <c r="J12" s="16"/>
    </row>
    <row r="13" spans="2:11" x14ac:dyDescent="0.25">
      <c r="B13" s="12">
        <v>42430</v>
      </c>
      <c r="C13" s="13" t="s">
        <v>20</v>
      </c>
      <c r="D13" s="13" t="s">
        <v>21</v>
      </c>
      <c r="E13" s="13" t="s">
        <v>22</v>
      </c>
      <c r="F13" s="13" t="s">
        <v>23</v>
      </c>
      <c r="G13" s="21">
        <v>10000</v>
      </c>
      <c r="H13" s="14">
        <v>4715</v>
      </c>
      <c r="I13" s="15">
        <f t="shared" si="0"/>
        <v>47150000</v>
      </c>
    </row>
    <row r="14" spans="2:11" x14ac:dyDescent="0.25">
      <c r="B14" s="12">
        <v>42430</v>
      </c>
      <c r="C14" s="13" t="s">
        <v>24</v>
      </c>
      <c r="D14" s="13" t="s">
        <v>25</v>
      </c>
      <c r="E14" s="13" t="s">
        <v>26</v>
      </c>
      <c r="F14" s="13" t="s">
        <v>19</v>
      </c>
      <c r="G14" s="21">
        <v>6200</v>
      </c>
      <c r="H14" s="14">
        <v>3885</v>
      </c>
      <c r="I14" s="14">
        <f t="shared" si="0"/>
        <v>24087000</v>
      </c>
    </row>
    <row r="15" spans="2:11" x14ac:dyDescent="0.25">
      <c r="B15" s="12">
        <v>42430</v>
      </c>
      <c r="C15" s="13" t="s">
        <v>24</v>
      </c>
      <c r="D15" s="13" t="s">
        <v>25</v>
      </c>
      <c r="E15" s="13" t="s">
        <v>26</v>
      </c>
      <c r="F15" s="13" t="s">
        <v>23</v>
      </c>
      <c r="G15" s="21">
        <v>5300</v>
      </c>
      <c r="H15" s="14">
        <v>4715</v>
      </c>
      <c r="I15" s="14">
        <f t="shared" si="0"/>
        <v>24989500</v>
      </c>
    </row>
    <row r="16" spans="2:11" x14ac:dyDescent="0.25">
      <c r="B16" s="12">
        <v>42430</v>
      </c>
      <c r="C16" s="13" t="s">
        <v>24</v>
      </c>
      <c r="D16" s="13" t="s">
        <v>25</v>
      </c>
      <c r="E16" s="13" t="s">
        <v>26</v>
      </c>
      <c r="F16" s="13" t="s">
        <v>27</v>
      </c>
      <c r="G16" s="21">
        <v>1</v>
      </c>
      <c r="H16" s="14">
        <v>2702500</v>
      </c>
      <c r="I16" s="14">
        <f t="shared" si="0"/>
        <v>2702500</v>
      </c>
      <c r="K16" s="16"/>
    </row>
    <row r="17" spans="2:15" x14ac:dyDescent="0.25">
      <c r="B17" s="12">
        <v>42430</v>
      </c>
      <c r="C17" s="13" t="s">
        <v>28</v>
      </c>
      <c r="D17" s="13" t="s">
        <v>29</v>
      </c>
      <c r="E17" s="13" t="s">
        <v>26</v>
      </c>
      <c r="F17" s="13" t="s">
        <v>14</v>
      </c>
      <c r="G17" s="21">
        <v>5200</v>
      </c>
      <c r="H17" s="14">
        <v>3595</v>
      </c>
      <c r="I17" s="14">
        <f t="shared" si="0"/>
        <v>18694000</v>
      </c>
      <c r="J17" s="16"/>
      <c r="K17" s="16"/>
    </row>
    <row r="18" spans="2:15" x14ac:dyDescent="0.25">
      <c r="B18" s="12">
        <v>42430</v>
      </c>
      <c r="C18" s="13" t="s">
        <v>28</v>
      </c>
      <c r="D18" s="13" t="s">
        <v>29</v>
      </c>
      <c r="E18" s="13" t="s">
        <v>26</v>
      </c>
      <c r="F18" s="13" t="s">
        <v>27</v>
      </c>
      <c r="G18" s="21">
        <v>1</v>
      </c>
      <c r="H18" s="14">
        <v>1222000</v>
      </c>
      <c r="I18" s="14">
        <f t="shared" si="0"/>
        <v>1222000</v>
      </c>
      <c r="J18" s="16"/>
      <c r="K18" s="16"/>
    </row>
    <row r="19" spans="2:15" x14ac:dyDescent="0.25">
      <c r="B19" s="12">
        <v>42431</v>
      </c>
      <c r="C19" s="13" t="s">
        <v>30</v>
      </c>
      <c r="D19" s="13" t="s">
        <v>31</v>
      </c>
      <c r="E19" s="13" t="s">
        <v>32</v>
      </c>
      <c r="F19" s="13" t="s">
        <v>14</v>
      </c>
      <c r="G19" s="21">
        <v>5000</v>
      </c>
      <c r="H19" s="14">
        <v>3990</v>
      </c>
      <c r="I19" s="14">
        <f t="shared" si="0"/>
        <v>19950000</v>
      </c>
      <c r="J19" s="16"/>
    </row>
    <row r="20" spans="2:15" x14ac:dyDescent="0.25">
      <c r="B20" s="12">
        <v>42431</v>
      </c>
      <c r="C20" s="13" t="s">
        <v>30</v>
      </c>
      <c r="D20" s="13" t="s">
        <v>31</v>
      </c>
      <c r="E20" s="13" t="s">
        <v>32</v>
      </c>
      <c r="F20" s="13" t="s">
        <v>15</v>
      </c>
      <c r="G20" s="21">
        <v>5000</v>
      </c>
      <c r="H20" s="14">
        <v>3671</v>
      </c>
      <c r="I20" s="14">
        <f t="shared" si="0"/>
        <v>18355000</v>
      </c>
      <c r="J20" s="16"/>
    </row>
    <row r="21" spans="2:15" x14ac:dyDescent="0.25">
      <c r="B21" s="12">
        <v>42431</v>
      </c>
      <c r="C21" s="13" t="s">
        <v>30</v>
      </c>
      <c r="D21" s="13" t="s">
        <v>31</v>
      </c>
      <c r="E21" s="13" t="s">
        <v>32</v>
      </c>
      <c r="F21" s="13" t="s">
        <v>27</v>
      </c>
      <c r="G21" s="21">
        <v>1</v>
      </c>
      <c r="H21" s="14">
        <v>2500000</v>
      </c>
      <c r="I21" s="14">
        <f t="shared" si="0"/>
        <v>2500000</v>
      </c>
    </row>
    <row r="22" spans="2:15" x14ac:dyDescent="0.25">
      <c r="B22" s="12">
        <v>42431</v>
      </c>
      <c r="C22" s="13" t="s">
        <v>33</v>
      </c>
      <c r="D22" s="13" t="s">
        <v>34</v>
      </c>
      <c r="E22" s="13" t="s">
        <v>22</v>
      </c>
      <c r="F22" s="13" t="s">
        <v>14</v>
      </c>
      <c r="G22" s="21">
        <v>5000</v>
      </c>
      <c r="H22" s="14">
        <v>3595</v>
      </c>
      <c r="I22" s="14">
        <f t="shared" si="0"/>
        <v>17975000</v>
      </c>
      <c r="K22" s="16"/>
      <c r="L22" s="16"/>
    </row>
    <row r="23" spans="2:15" x14ac:dyDescent="0.25">
      <c r="B23" s="12">
        <v>42431</v>
      </c>
      <c r="C23" s="13" t="s">
        <v>33</v>
      </c>
      <c r="D23" s="13" t="s">
        <v>34</v>
      </c>
      <c r="E23" s="13" t="s">
        <v>22</v>
      </c>
      <c r="F23" s="13" t="s">
        <v>19</v>
      </c>
      <c r="G23" s="21">
        <v>10000</v>
      </c>
      <c r="H23" s="14">
        <v>3885</v>
      </c>
      <c r="I23" s="14">
        <f t="shared" si="0"/>
        <v>38850000</v>
      </c>
      <c r="J23" s="17"/>
    </row>
    <row r="24" spans="2:15" x14ac:dyDescent="0.25">
      <c r="B24" s="12">
        <v>42431</v>
      </c>
      <c r="C24" s="13" t="s">
        <v>33</v>
      </c>
      <c r="D24" s="13" t="s">
        <v>34</v>
      </c>
      <c r="E24" s="13" t="s">
        <v>22</v>
      </c>
      <c r="F24" s="13" t="s">
        <v>27</v>
      </c>
      <c r="G24" s="21">
        <v>1</v>
      </c>
      <c r="H24" s="14">
        <v>3525000</v>
      </c>
      <c r="I24" s="14">
        <f t="shared" si="0"/>
        <v>3525000</v>
      </c>
      <c r="J24" s="18"/>
    </row>
    <row r="25" spans="2:15" x14ac:dyDescent="0.25">
      <c r="B25" s="12">
        <v>42431</v>
      </c>
      <c r="C25" s="13" t="s">
        <v>35</v>
      </c>
      <c r="D25" s="13" t="s">
        <v>36</v>
      </c>
      <c r="E25" s="13" t="s">
        <v>37</v>
      </c>
      <c r="F25" s="13" t="s">
        <v>19</v>
      </c>
      <c r="G25" s="21">
        <v>5000</v>
      </c>
      <c r="H25" s="14">
        <v>4738</v>
      </c>
      <c r="I25" s="14">
        <f t="shared" si="0"/>
        <v>23690000</v>
      </c>
      <c r="J25" s="16"/>
    </row>
    <row r="26" spans="2:15" x14ac:dyDescent="0.25">
      <c r="B26" s="12">
        <v>42431</v>
      </c>
      <c r="C26" s="13" t="s">
        <v>35</v>
      </c>
      <c r="D26" s="13" t="s">
        <v>36</v>
      </c>
      <c r="E26" s="13" t="s">
        <v>37</v>
      </c>
      <c r="F26" s="13" t="s">
        <v>27</v>
      </c>
      <c r="G26" s="21">
        <v>1</v>
      </c>
      <c r="H26" s="14">
        <v>1500000</v>
      </c>
      <c r="I26" s="14">
        <f t="shared" si="0"/>
        <v>1500000</v>
      </c>
      <c r="J26" s="16"/>
      <c r="K26" s="16"/>
    </row>
    <row r="27" spans="2:15" x14ac:dyDescent="0.25">
      <c r="B27" s="12">
        <v>42431</v>
      </c>
      <c r="C27" s="13" t="s">
        <v>38</v>
      </c>
      <c r="D27" s="13" t="s">
        <v>39</v>
      </c>
      <c r="E27" s="13" t="s">
        <v>22</v>
      </c>
      <c r="F27" s="13" t="s">
        <v>19</v>
      </c>
      <c r="G27" s="21">
        <v>4300</v>
      </c>
      <c r="H27" s="14">
        <v>3885</v>
      </c>
      <c r="I27" s="14">
        <f t="shared" si="0"/>
        <v>16705500</v>
      </c>
    </row>
    <row r="28" spans="2:15" x14ac:dyDescent="0.25">
      <c r="B28" s="12">
        <v>42431</v>
      </c>
      <c r="C28" s="13" t="s">
        <v>40</v>
      </c>
      <c r="D28" s="13" t="s">
        <v>41</v>
      </c>
      <c r="E28" s="13" t="s">
        <v>18</v>
      </c>
      <c r="F28" s="13" t="s">
        <v>15</v>
      </c>
      <c r="G28" s="21">
        <v>4500</v>
      </c>
      <c r="H28" s="14">
        <v>3380</v>
      </c>
      <c r="I28" s="14">
        <f t="shared" si="0"/>
        <v>15210000</v>
      </c>
    </row>
    <row r="29" spans="2:15" x14ac:dyDescent="0.25">
      <c r="B29" s="12">
        <v>42431</v>
      </c>
      <c r="C29" s="13" t="s">
        <v>42</v>
      </c>
      <c r="D29" s="13" t="s">
        <v>43</v>
      </c>
      <c r="E29" s="13" t="s">
        <v>18</v>
      </c>
      <c r="F29" s="13" t="s">
        <v>14</v>
      </c>
      <c r="G29" s="21">
        <v>10000</v>
      </c>
      <c r="H29" s="14">
        <v>3595</v>
      </c>
      <c r="I29" s="14">
        <f t="shared" si="0"/>
        <v>35950000</v>
      </c>
    </row>
    <row r="30" spans="2:15" x14ac:dyDescent="0.25">
      <c r="B30" s="12">
        <v>42431</v>
      </c>
      <c r="C30" s="13" t="s">
        <v>42</v>
      </c>
      <c r="D30" s="13" t="s">
        <v>43</v>
      </c>
      <c r="E30" s="13" t="s">
        <v>18</v>
      </c>
      <c r="F30" s="13" t="s">
        <v>15</v>
      </c>
      <c r="G30" s="21">
        <v>5300</v>
      </c>
      <c r="H30" s="14">
        <v>3380</v>
      </c>
      <c r="I30" s="14">
        <f t="shared" si="0"/>
        <v>17914000</v>
      </c>
      <c r="J30" s="16"/>
    </row>
    <row r="31" spans="2:15" x14ac:dyDescent="0.25">
      <c r="B31" s="12">
        <v>42431</v>
      </c>
      <c r="C31" s="13" t="s">
        <v>42</v>
      </c>
      <c r="D31" s="13" t="s">
        <v>43</v>
      </c>
      <c r="E31" s="13" t="s">
        <v>18</v>
      </c>
      <c r="F31" s="13" t="s">
        <v>19</v>
      </c>
      <c r="G31" s="21">
        <v>7200</v>
      </c>
      <c r="H31" s="14">
        <v>3885</v>
      </c>
      <c r="I31" s="14">
        <f t="shared" si="0"/>
        <v>27972000</v>
      </c>
      <c r="J31" s="16"/>
    </row>
    <row r="32" spans="2:15" x14ac:dyDescent="0.25">
      <c r="B32" s="12">
        <v>42431</v>
      </c>
      <c r="C32" s="13" t="s">
        <v>44</v>
      </c>
      <c r="D32" s="13" t="s">
        <v>45</v>
      </c>
      <c r="E32" s="13" t="s">
        <v>46</v>
      </c>
      <c r="F32" s="13" t="s">
        <v>14</v>
      </c>
      <c r="G32" s="21">
        <v>5400</v>
      </c>
      <c r="H32" s="14">
        <v>3595</v>
      </c>
      <c r="I32" s="14">
        <f t="shared" si="0"/>
        <v>19413000</v>
      </c>
      <c r="L32" s="16"/>
      <c r="M32" s="16"/>
      <c r="O32" s="19"/>
    </row>
    <row r="33" spans="2:12" x14ac:dyDescent="0.25">
      <c r="B33" s="12">
        <v>42431</v>
      </c>
      <c r="C33" s="13" t="s">
        <v>44</v>
      </c>
      <c r="D33" s="13" t="s">
        <v>45</v>
      </c>
      <c r="E33" s="13" t="s">
        <v>46</v>
      </c>
      <c r="F33" s="13" t="s">
        <v>47</v>
      </c>
      <c r="G33" s="21">
        <v>5200</v>
      </c>
      <c r="H33" s="14">
        <v>4050</v>
      </c>
      <c r="I33" s="14">
        <f t="shared" si="0"/>
        <v>21060000</v>
      </c>
    </row>
    <row r="34" spans="2:12" x14ac:dyDescent="0.25">
      <c r="B34" s="12">
        <v>42431</v>
      </c>
      <c r="C34" s="13" t="s">
        <v>44</v>
      </c>
      <c r="D34" s="13" t="s">
        <v>45</v>
      </c>
      <c r="E34" s="13" t="s">
        <v>46</v>
      </c>
      <c r="F34" s="13" t="s">
        <v>23</v>
      </c>
      <c r="G34" s="21">
        <v>5200</v>
      </c>
      <c r="H34" s="14">
        <v>5015</v>
      </c>
      <c r="I34" s="14">
        <f t="shared" si="0"/>
        <v>26078000</v>
      </c>
    </row>
    <row r="35" spans="2:12" x14ac:dyDescent="0.25">
      <c r="B35" s="12">
        <v>42432</v>
      </c>
      <c r="C35" s="13" t="s">
        <v>48</v>
      </c>
      <c r="D35" s="13" t="s">
        <v>49</v>
      </c>
      <c r="E35" s="13" t="s">
        <v>18</v>
      </c>
      <c r="F35" s="13" t="s">
        <v>14</v>
      </c>
      <c r="G35" s="21">
        <v>10500</v>
      </c>
      <c r="H35" s="14">
        <v>3595</v>
      </c>
      <c r="I35" s="14">
        <f t="shared" si="0"/>
        <v>37747500</v>
      </c>
    </row>
    <row r="36" spans="2:12" x14ac:dyDescent="0.25">
      <c r="B36" s="12">
        <v>42432</v>
      </c>
      <c r="C36" s="13" t="s">
        <v>48</v>
      </c>
      <c r="D36" s="13" t="s">
        <v>49</v>
      </c>
      <c r="E36" s="13" t="s">
        <v>18</v>
      </c>
      <c r="F36" s="13" t="s">
        <v>19</v>
      </c>
      <c r="G36" s="21">
        <v>6200</v>
      </c>
      <c r="H36" s="14">
        <v>3885</v>
      </c>
      <c r="I36" s="14">
        <f t="shared" si="0"/>
        <v>24087000</v>
      </c>
    </row>
    <row r="37" spans="2:12" x14ac:dyDescent="0.25">
      <c r="B37" s="12">
        <v>42432</v>
      </c>
      <c r="C37" s="13" t="s">
        <v>48</v>
      </c>
      <c r="D37" s="13" t="s">
        <v>49</v>
      </c>
      <c r="E37" s="13" t="s">
        <v>18</v>
      </c>
      <c r="F37" s="13" t="s">
        <v>27</v>
      </c>
      <c r="G37" s="21">
        <v>1</v>
      </c>
      <c r="H37" s="14">
        <v>2338000</v>
      </c>
      <c r="I37" s="14">
        <f t="shared" si="0"/>
        <v>2338000</v>
      </c>
    </row>
    <row r="38" spans="2:12" x14ac:dyDescent="0.25">
      <c r="B38" s="12">
        <v>42432</v>
      </c>
      <c r="C38" s="13" t="s">
        <v>50</v>
      </c>
      <c r="D38" s="13" t="s">
        <v>51</v>
      </c>
      <c r="E38" s="13" t="s">
        <v>46</v>
      </c>
      <c r="F38" s="13" t="s">
        <v>14</v>
      </c>
      <c r="G38" s="21">
        <v>11500</v>
      </c>
      <c r="H38" s="14">
        <v>3595</v>
      </c>
      <c r="I38" s="14">
        <f t="shared" si="0"/>
        <v>41342500</v>
      </c>
      <c r="J38" s="16"/>
    </row>
    <row r="39" spans="2:12" x14ac:dyDescent="0.25">
      <c r="B39" s="12">
        <v>42432</v>
      </c>
      <c r="C39" s="13" t="s">
        <v>50</v>
      </c>
      <c r="D39" s="13" t="s">
        <v>51</v>
      </c>
      <c r="E39" s="13" t="s">
        <v>46</v>
      </c>
      <c r="F39" s="13" t="s">
        <v>19</v>
      </c>
      <c r="G39" s="21">
        <v>4000</v>
      </c>
      <c r="H39" s="14">
        <v>3885</v>
      </c>
      <c r="I39" s="14">
        <f t="shared" si="0"/>
        <v>15540000</v>
      </c>
      <c r="K39" s="16"/>
    </row>
    <row r="40" spans="2:12" x14ac:dyDescent="0.25">
      <c r="B40" s="12">
        <v>42432</v>
      </c>
      <c r="C40" s="13" t="s">
        <v>52</v>
      </c>
      <c r="D40" s="13" t="s">
        <v>53</v>
      </c>
      <c r="E40" s="13" t="s">
        <v>18</v>
      </c>
      <c r="F40" s="13" t="s">
        <v>15</v>
      </c>
      <c r="G40" s="21">
        <v>9000</v>
      </c>
      <c r="H40" s="14">
        <v>3380</v>
      </c>
      <c r="I40" s="14">
        <f t="shared" si="0"/>
        <v>30420000</v>
      </c>
    </row>
    <row r="41" spans="2:12" x14ac:dyDescent="0.25">
      <c r="B41" s="12">
        <v>42432</v>
      </c>
      <c r="C41" s="13" t="s">
        <v>54</v>
      </c>
      <c r="D41" s="13" t="s">
        <v>55</v>
      </c>
      <c r="E41" s="13" t="s">
        <v>46</v>
      </c>
      <c r="F41" s="13" t="s">
        <v>14</v>
      </c>
      <c r="G41" s="21">
        <v>10400</v>
      </c>
      <c r="H41" s="14">
        <v>3595</v>
      </c>
      <c r="I41" s="14">
        <f t="shared" si="0"/>
        <v>37388000</v>
      </c>
      <c r="K41" s="16"/>
    </row>
    <row r="42" spans="2:12" x14ac:dyDescent="0.25">
      <c r="B42" s="12">
        <v>42432</v>
      </c>
      <c r="C42" s="13" t="s">
        <v>54</v>
      </c>
      <c r="D42" s="13" t="s">
        <v>55</v>
      </c>
      <c r="E42" s="13" t="s">
        <v>46</v>
      </c>
      <c r="F42" s="13" t="s">
        <v>19</v>
      </c>
      <c r="G42" s="21">
        <v>5400</v>
      </c>
      <c r="H42" s="14">
        <v>3885</v>
      </c>
      <c r="I42" s="14">
        <f t="shared" si="0"/>
        <v>20979000</v>
      </c>
    </row>
    <row r="43" spans="2:12" x14ac:dyDescent="0.25">
      <c r="B43" s="12">
        <v>42433</v>
      </c>
      <c r="C43" s="13" t="s">
        <v>56</v>
      </c>
      <c r="D43" s="13" t="s">
        <v>57</v>
      </c>
      <c r="E43" s="13" t="s">
        <v>13</v>
      </c>
      <c r="F43" s="13" t="s">
        <v>14</v>
      </c>
      <c r="G43" s="21">
        <v>15000</v>
      </c>
      <c r="H43" s="14">
        <v>3410</v>
      </c>
      <c r="I43" s="14">
        <f t="shared" si="0"/>
        <v>51150000</v>
      </c>
    </row>
    <row r="44" spans="2:12" x14ac:dyDescent="0.25">
      <c r="B44" s="12">
        <v>42433</v>
      </c>
      <c r="C44" s="13" t="s">
        <v>58</v>
      </c>
      <c r="D44" s="13" t="s">
        <v>59</v>
      </c>
      <c r="E44" s="13" t="s">
        <v>13</v>
      </c>
      <c r="F44" s="13" t="s">
        <v>15</v>
      </c>
      <c r="G44" s="21">
        <v>15000</v>
      </c>
      <c r="H44" s="14">
        <v>3380</v>
      </c>
      <c r="I44" s="14">
        <f t="shared" si="0"/>
        <v>50700000</v>
      </c>
      <c r="K44" s="16"/>
      <c r="L44" s="16"/>
    </row>
    <row r="45" spans="2:12" x14ac:dyDescent="0.25">
      <c r="B45" s="12">
        <v>42433</v>
      </c>
      <c r="C45" s="13" t="s">
        <v>60</v>
      </c>
      <c r="D45" s="13" t="s">
        <v>61</v>
      </c>
      <c r="E45" s="13" t="s">
        <v>13</v>
      </c>
      <c r="F45" s="13" t="s">
        <v>15</v>
      </c>
      <c r="G45" s="21">
        <v>10000</v>
      </c>
      <c r="H45" s="14">
        <v>3380</v>
      </c>
      <c r="I45" s="14">
        <f t="shared" si="0"/>
        <v>33800000</v>
      </c>
    </row>
    <row r="46" spans="2:12" x14ac:dyDescent="0.25">
      <c r="B46" s="12">
        <v>42433</v>
      </c>
      <c r="C46" s="13" t="s">
        <v>60</v>
      </c>
      <c r="D46" s="13" t="s">
        <v>61</v>
      </c>
      <c r="E46" s="13" t="s">
        <v>13</v>
      </c>
      <c r="F46" s="13" t="s">
        <v>19</v>
      </c>
      <c r="G46" s="21">
        <v>10000</v>
      </c>
      <c r="H46" s="14">
        <v>3885</v>
      </c>
      <c r="I46" s="14">
        <f t="shared" si="0"/>
        <v>38850000</v>
      </c>
    </row>
    <row r="47" spans="2:12" x14ac:dyDescent="0.25">
      <c r="B47" s="12">
        <v>42433</v>
      </c>
      <c r="C47" s="13" t="s">
        <v>62</v>
      </c>
      <c r="D47" s="13" t="s">
        <v>63</v>
      </c>
      <c r="E47" s="13" t="s">
        <v>26</v>
      </c>
      <c r="F47" s="13" t="s">
        <v>14</v>
      </c>
      <c r="G47" s="21">
        <v>6200</v>
      </c>
      <c r="H47" s="14">
        <v>3595</v>
      </c>
      <c r="I47" s="14">
        <f t="shared" si="0"/>
        <v>22289000</v>
      </c>
    </row>
    <row r="48" spans="2:12" x14ac:dyDescent="0.25">
      <c r="B48" s="12">
        <v>42433</v>
      </c>
      <c r="C48" s="13" t="s">
        <v>62</v>
      </c>
      <c r="D48" s="13" t="s">
        <v>63</v>
      </c>
      <c r="E48" s="13" t="s">
        <v>26</v>
      </c>
      <c r="F48" s="13" t="s">
        <v>27</v>
      </c>
      <c r="G48" s="21">
        <v>1</v>
      </c>
      <c r="H48" s="14">
        <v>1457000</v>
      </c>
      <c r="I48" s="14">
        <f t="shared" si="0"/>
        <v>1457000</v>
      </c>
    </row>
    <row r="49" spans="2:15" x14ac:dyDescent="0.25">
      <c r="B49" s="12">
        <v>42433</v>
      </c>
      <c r="C49" s="13" t="s">
        <v>64</v>
      </c>
      <c r="D49" s="13" t="s">
        <v>65</v>
      </c>
      <c r="E49" s="13" t="s">
        <v>26</v>
      </c>
      <c r="F49" s="13" t="s">
        <v>19</v>
      </c>
      <c r="G49" s="21">
        <v>5300</v>
      </c>
      <c r="H49" s="14">
        <v>3885</v>
      </c>
      <c r="I49" s="14">
        <f t="shared" si="0"/>
        <v>20590500</v>
      </c>
    </row>
    <row r="50" spans="2:15" x14ac:dyDescent="0.25">
      <c r="B50" s="12">
        <v>42433</v>
      </c>
      <c r="C50" s="13" t="s">
        <v>64</v>
      </c>
      <c r="D50" s="13" t="s">
        <v>65</v>
      </c>
      <c r="E50" s="13" t="s">
        <v>26</v>
      </c>
      <c r="F50" s="20" t="s">
        <v>27</v>
      </c>
      <c r="G50" s="21">
        <v>1</v>
      </c>
      <c r="H50" s="21">
        <v>1245500</v>
      </c>
      <c r="I50" s="21">
        <f t="shared" si="0"/>
        <v>1245500</v>
      </c>
    </row>
    <row r="51" spans="2:15" x14ac:dyDescent="0.25">
      <c r="B51" s="12">
        <v>42433</v>
      </c>
      <c r="C51" s="13" t="s">
        <v>66</v>
      </c>
      <c r="D51" s="13" t="s">
        <v>67</v>
      </c>
      <c r="E51" s="13" t="s">
        <v>26</v>
      </c>
      <c r="F51" s="13" t="s">
        <v>19</v>
      </c>
      <c r="G51" s="21">
        <v>5200</v>
      </c>
      <c r="H51" s="14">
        <v>3885</v>
      </c>
      <c r="I51" s="22">
        <f t="shared" si="0"/>
        <v>20202000</v>
      </c>
    </row>
    <row r="52" spans="2:15" x14ac:dyDescent="0.25">
      <c r="B52" s="12">
        <v>42433</v>
      </c>
      <c r="C52" s="13" t="s">
        <v>66</v>
      </c>
      <c r="D52" s="13" t="s">
        <v>67</v>
      </c>
      <c r="E52" s="13" t="s">
        <v>26</v>
      </c>
      <c r="F52" s="13" t="s">
        <v>27</v>
      </c>
      <c r="G52" s="21">
        <v>1</v>
      </c>
      <c r="H52" s="14">
        <v>1222000</v>
      </c>
      <c r="I52" s="14">
        <f t="shared" si="0"/>
        <v>1222000</v>
      </c>
    </row>
    <row r="53" spans="2:15" x14ac:dyDescent="0.25">
      <c r="B53" s="12">
        <v>42430</v>
      </c>
      <c r="C53" s="13" t="s">
        <v>68</v>
      </c>
      <c r="D53" s="13" t="s">
        <v>69</v>
      </c>
      <c r="E53" s="13" t="s">
        <v>26</v>
      </c>
      <c r="F53" s="13" t="s">
        <v>14</v>
      </c>
      <c r="G53" s="21">
        <v>6200</v>
      </c>
      <c r="H53" s="14">
        <v>3595</v>
      </c>
      <c r="I53" s="14">
        <f t="shared" si="0"/>
        <v>22289000</v>
      </c>
    </row>
    <row r="54" spans="2:15" x14ac:dyDescent="0.25">
      <c r="B54" s="12">
        <v>42430</v>
      </c>
      <c r="C54" s="13" t="s">
        <v>68</v>
      </c>
      <c r="D54" s="13" t="s">
        <v>69</v>
      </c>
      <c r="E54" s="13" t="s">
        <v>26</v>
      </c>
      <c r="F54" s="13" t="s">
        <v>27</v>
      </c>
      <c r="G54" s="21">
        <v>1</v>
      </c>
      <c r="H54" s="14">
        <v>1457000</v>
      </c>
      <c r="I54" s="14">
        <f t="shared" si="0"/>
        <v>1457000</v>
      </c>
    </row>
    <row r="55" spans="2:15" x14ac:dyDescent="0.25">
      <c r="B55" s="12">
        <v>42430</v>
      </c>
      <c r="C55" s="13" t="s">
        <v>70</v>
      </c>
      <c r="D55" s="13" t="s">
        <v>71</v>
      </c>
      <c r="E55" s="13" t="s">
        <v>26</v>
      </c>
      <c r="F55" s="13" t="s">
        <v>19</v>
      </c>
      <c r="G55" s="21">
        <v>5300</v>
      </c>
      <c r="H55" s="14">
        <v>3885</v>
      </c>
      <c r="I55" s="14">
        <f t="shared" si="0"/>
        <v>20590500</v>
      </c>
    </row>
    <row r="56" spans="2:15" x14ac:dyDescent="0.25">
      <c r="B56" s="12">
        <v>42430</v>
      </c>
      <c r="C56" s="13" t="s">
        <v>70</v>
      </c>
      <c r="D56" s="13" t="s">
        <v>71</v>
      </c>
      <c r="E56" s="13" t="s">
        <v>26</v>
      </c>
      <c r="F56" s="13" t="s">
        <v>27</v>
      </c>
      <c r="G56" s="21">
        <v>1</v>
      </c>
      <c r="H56" s="14">
        <v>1245500</v>
      </c>
      <c r="I56" s="14">
        <f t="shared" si="0"/>
        <v>1245500</v>
      </c>
      <c r="J56" s="16"/>
    </row>
    <row r="57" spans="2:15" x14ac:dyDescent="0.25">
      <c r="B57" s="12">
        <v>42430</v>
      </c>
      <c r="C57" s="13" t="s">
        <v>72</v>
      </c>
      <c r="D57" s="13" t="s">
        <v>73</v>
      </c>
      <c r="E57" s="13" t="s">
        <v>26</v>
      </c>
      <c r="F57" s="13" t="s">
        <v>15</v>
      </c>
      <c r="G57" s="21">
        <v>5200</v>
      </c>
      <c r="H57" s="14">
        <v>3380</v>
      </c>
      <c r="I57" s="14">
        <f t="shared" si="0"/>
        <v>17576000</v>
      </c>
      <c r="J57" s="7" t="s">
        <v>14</v>
      </c>
      <c r="K57" s="7" t="s">
        <v>74</v>
      </c>
      <c r="L57" s="7" t="s">
        <v>75</v>
      </c>
      <c r="M57" s="7" t="s">
        <v>76</v>
      </c>
      <c r="N57" s="7" t="s">
        <v>47</v>
      </c>
    </row>
    <row r="58" spans="2:15" x14ac:dyDescent="0.25">
      <c r="B58" s="12">
        <v>42430</v>
      </c>
      <c r="C58" s="13" t="s">
        <v>72</v>
      </c>
      <c r="D58" s="13" t="s">
        <v>73</v>
      </c>
      <c r="E58" s="13" t="s">
        <v>26</v>
      </c>
      <c r="F58" s="13" t="s">
        <v>27</v>
      </c>
      <c r="G58" s="21">
        <v>1</v>
      </c>
      <c r="H58" s="14">
        <v>1222000</v>
      </c>
      <c r="I58" s="14">
        <f t="shared" si="0"/>
        <v>1222000</v>
      </c>
      <c r="J58" s="16">
        <f>G8+G10+G12+G18+G20+G23+G30+G33+G36+G39+G42+G47+G53</f>
        <v>86401</v>
      </c>
      <c r="K58" s="16">
        <f>G11+G21+G29+G31+G41+G44+G45+G57</f>
        <v>67801</v>
      </c>
      <c r="L58" s="16">
        <f>G9+G13+G15+G24+G26+G28+G32+G37+G40+G43+G46+G49+G51+G55</f>
        <v>80003</v>
      </c>
      <c r="M58" s="16">
        <f>G14+G16+G35</f>
        <v>16701</v>
      </c>
      <c r="N58" s="16">
        <f>G34</f>
        <v>5200</v>
      </c>
    </row>
    <row r="59" spans="2:15" x14ac:dyDescent="0.25">
      <c r="B59" s="12">
        <v>42433</v>
      </c>
      <c r="C59" s="13" t="s">
        <v>77</v>
      </c>
      <c r="D59" s="13" t="s">
        <v>78</v>
      </c>
      <c r="E59" s="13" t="s">
        <v>46</v>
      </c>
      <c r="F59" s="13" t="s">
        <v>14</v>
      </c>
      <c r="G59" s="21">
        <v>16600</v>
      </c>
      <c r="H59" s="14">
        <v>3410</v>
      </c>
      <c r="I59" s="14">
        <f t="shared" si="0"/>
        <v>56606000</v>
      </c>
      <c r="O59" s="16">
        <f>J58+K58+L58+M58+N58</f>
        <v>256106</v>
      </c>
    </row>
    <row r="60" spans="2:15" x14ac:dyDescent="0.25">
      <c r="B60" s="12">
        <v>42436</v>
      </c>
      <c r="C60" s="13" t="s">
        <v>79</v>
      </c>
      <c r="D60" s="13" t="s">
        <v>80</v>
      </c>
      <c r="E60" s="13" t="s">
        <v>13</v>
      </c>
      <c r="F60" s="13" t="s">
        <v>14</v>
      </c>
      <c r="G60" s="21">
        <v>10000</v>
      </c>
      <c r="H60" s="14">
        <v>3595</v>
      </c>
      <c r="I60" s="14">
        <f t="shared" si="0"/>
        <v>35950000</v>
      </c>
    </row>
    <row r="61" spans="2:15" x14ac:dyDescent="0.25">
      <c r="B61" s="12">
        <v>42436</v>
      </c>
      <c r="C61" s="13" t="s">
        <v>79</v>
      </c>
      <c r="D61" s="13" t="s">
        <v>80</v>
      </c>
      <c r="E61" s="13" t="s">
        <v>13</v>
      </c>
      <c r="F61" s="13" t="s">
        <v>15</v>
      </c>
      <c r="G61" s="21">
        <v>25000</v>
      </c>
      <c r="H61" s="14">
        <v>3380</v>
      </c>
      <c r="I61" s="14">
        <f t="shared" si="0"/>
        <v>84500000</v>
      </c>
    </row>
    <row r="62" spans="2:15" x14ac:dyDescent="0.25">
      <c r="B62" s="12">
        <v>42436</v>
      </c>
      <c r="C62" s="13" t="s">
        <v>81</v>
      </c>
      <c r="D62" s="13" t="s">
        <v>82</v>
      </c>
      <c r="E62" s="13" t="s">
        <v>13</v>
      </c>
      <c r="F62" s="13" t="s">
        <v>14</v>
      </c>
      <c r="G62" s="21">
        <v>21700</v>
      </c>
      <c r="H62" s="14">
        <v>3410</v>
      </c>
      <c r="I62" s="14">
        <f t="shared" si="0"/>
        <v>73997000</v>
      </c>
    </row>
    <row r="63" spans="2:15" x14ac:dyDescent="0.25">
      <c r="B63" s="12">
        <v>42436</v>
      </c>
      <c r="C63" s="13" t="s">
        <v>83</v>
      </c>
      <c r="D63" s="13" t="s">
        <v>84</v>
      </c>
      <c r="E63" s="13" t="s">
        <v>18</v>
      </c>
      <c r="F63" s="13" t="s">
        <v>14</v>
      </c>
      <c r="G63" s="21">
        <v>4000</v>
      </c>
      <c r="H63" s="14">
        <v>3595</v>
      </c>
      <c r="I63" s="14">
        <f t="shared" si="0"/>
        <v>14380000</v>
      </c>
    </row>
    <row r="64" spans="2:15" x14ac:dyDescent="0.25">
      <c r="B64" s="12">
        <v>42436</v>
      </c>
      <c r="C64" s="13" t="s">
        <v>83</v>
      </c>
      <c r="D64" s="13" t="s">
        <v>84</v>
      </c>
      <c r="E64" s="13" t="s">
        <v>18</v>
      </c>
      <c r="F64" s="13" t="s">
        <v>19</v>
      </c>
      <c r="G64" s="21">
        <v>5000</v>
      </c>
      <c r="H64" s="14">
        <v>3885</v>
      </c>
      <c r="I64" s="14">
        <f t="shared" si="0"/>
        <v>19425000</v>
      </c>
    </row>
    <row r="65" spans="2:10" x14ac:dyDescent="0.25">
      <c r="B65" s="12">
        <v>42436</v>
      </c>
      <c r="C65" s="13" t="s">
        <v>85</v>
      </c>
      <c r="D65" s="13" t="s">
        <v>86</v>
      </c>
      <c r="E65" s="13" t="s">
        <v>18</v>
      </c>
      <c r="F65" s="13" t="s">
        <v>87</v>
      </c>
      <c r="G65" s="21">
        <v>15300</v>
      </c>
      <c r="H65" s="14">
        <v>3595</v>
      </c>
      <c r="I65" s="14">
        <f t="shared" si="0"/>
        <v>55003500</v>
      </c>
    </row>
    <row r="66" spans="2:10" x14ac:dyDescent="0.25">
      <c r="B66" s="12">
        <v>42436</v>
      </c>
      <c r="C66" s="13" t="s">
        <v>88</v>
      </c>
      <c r="D66" s="13" t="s">
        <v>89</v>
      </c>
      <c r="E66" s="13" t="s">
        <v>46</v>
      </c>
      <c r="F66" s="13" t="s">
        <v>14</v>
      </c>
      <c r="G66" s="21">
        <v>5200</v>
      </c>
      <c r="H66" s="14">
        <v>3595</v>
      </c>
      <c r="I66" s="14">
        <f t="shared" si="0"/>
        <v>18694000</v>
      </c>
      <c r="J66" s="17"/>
    </row>
    <row r="67" spans="2:10" x14ac:dyDescent="0.25">
      <c r="B67" s="12">
        <v>42436</v>
      </c>
      <c r="C67" s="13" t="s">
        <v>88</v>
      </c>
      <c r="D67" s="13" t="s">
        <v>89</v>
      </c>
      <c r="E67" s="13" t="s">
        <v>46</v>
      </c>
      <c r="F67" s="13" t="s">
        <v>15</v>
      </c>
      <c r="G67" s="21">
        <v>5400</v>
      </c>
      <c r="H67" s="14">
        <v>3380</v>
      </c>
      <c r="I67" s="14">
        <f t="shared" si="0"/>
        <v>18252000</v>
      </c>
    </row>
    <row r="68" spans="2:10" x14ac:dyDescent="0.25">
      <c r="B68" s="12">
        <v>42436</v>
      </c>
      <c r="C68" s="13" t="s">
        <v>88</v>
      </c>
      <c r="D68" s="13" t="s">
        <v>89</v>
      </c>
      <c r="E68" s="13" t="s">
        <v>46</v>
      </c>
      <c r="F68" s="13" t="s">
        <v>19</v>
      </c>
      <c r="G68" s="21">
        <v>5200</v>
      </c>
      <c r="H68" s="14">
        <v>3885</v>
      </c>
      <c r="I68" s="14">
        <f t="shared" si="0"/>
        <v>20202000</v>
      </c>
    </row>
    <row r="69" spans="2:10" x14ac:dyDescent="0.25">
      <c r="B69" s="12">
        <v>42436</v>
      </c>
      <c r="C69" s="13" t="s">
        <v>90</v>
      </c>
      <c r="D69" s="13" t="s">
        <v>91</v>
      </c>
      <c r="E69" s="13" t="s">
        <v>46</v>
      </c>
      <c r="F69" s="13" t="s">
        <v>14</v>
      </c>
      <c r="G69" s="21">
        <v>5300</v>
      </c>
      <c r="H69" s="14">
        <v>3595</v>
      </c>
      <c r="I69" s="14">
        <f t="shared" si="0"/>
        <v>19053500</v>
      </c>
    </row>
    <row r="70" spans="2:10" x14ac:dyDescent="0.25">
      <c r="B70" s="12">
        <v>42436</v>
      </c>
      <c r="C70" s="13" t="s">
        <v>90</v>
      </c>
      <c r="D70" s="13" t="s">
        <v>91</v>
      </c>
      <c r="E70" s="13" t="s">
        <v>46</v>
      </c>
      <c r="F70" s="13" t="s">
        <v>15</v>
      </c>
      <c r="G70" s="21">
        <v>6200</v>
      </c>
      <c r="H70" s="14">
        <v>3380</v>
      </c>
      <c r="I70" s="14">
        <f t="shared" si="0"/>
        <v>20956000</v>
      </c>
    </row>
    <row r="71" spans="2:10" x14ac:dyDescent="0.25">
      <c r="B71" s="12">
        <v>42436</v>
      </c>
      <c r="C71" s="13" t="s">
        <v>90</v>
      </c>
      <c r="D71" s="13" t="s">
        <v>91</v>
      </c>
      <c r="E71" s="13" t="s">
        <v>46</v>
      </c>
      <c r="F71" s="13" t="s">
        <v>19</v>
      </c>
      <c r="G71" s="21">
        <v>4000</v>
      </c>
      <c r="H71" s="14">
        <v>3885</v>
      </c>
      <c r="I71" s="14">
        <f t="shared" ref="I71:I134" si="1">G71*H71</f>
        <v>15540000</v>
      </c>
    </row>
    <row r="72" spans="2:10" x14ac:dyDescent="0.25">
      <c r="B72" s="12">
        <v>42437</v>
      </c>
      <c r="C72" s="13" t="s">
        <v>92</v>
      </c>
      <c r="D72" s="13" t="s">
        <v>93</v>
      </c>
      <c r="E72" s="13" t="s">
        <v>18</v>
      </c>
      <c r="F72" s="13" t="s">
        <v>14</v>
      </c>
      <c r="G72" s="21">
        <v>4500</v>
      </c>
      <c r="H72" s="14">
        <v>3595</v>
      </c>
      <c r="I72" s="14">
        <f t="shared" si="1"/>
        <v>16177500</v>
      </c>
    </row>
    <row r="73" spans="2:10" x14ac:dyDescent="0.25">
      <c r="B73" s="12">
        <v>42437</v>
      </c>
      <c r="C73" s="13" t="s">
        <v>92</v>
      </c>
      <c r="D73" s="13" t="s">
        <v>93</v>
      </c>
      <c r="E73" s="13" t="s">
        <v>18</v>
      </c>
      <c r="F73" s="13" t="s">
        <v>19</v>
      </c>
      <c r="G73" s="21">
        <v>7200</v>
      </c>
      <c r="H73" s="14">
        <v>3885</v>
      </c>
      <c r="I73" s="14">
        <f t="shared" si="1"/>
        <v>27972000</v>
      </c>
    </row>
    <row r="74" spans="2:10" x14ac:dyDescent="0.25">
      <c r="B74" s="12">
        <v>42437</v>
      </c>
      <c r="C74" s="13" t="s">
        <v>92</v>
      </c>
      <c r="D74" s="13" t="s">
        <v>93</v>
      </c>
      <c r="E74" s="13" t="s">
        <v>18</v>
      </c>
      <c r="F74" s="13" t="s">
        <v>23</v>
      </c>
      <c r="G74" s="21">
        <v>4300</v>
      </c>
      <c r="H74" s="14">
        <v>4715</v>
      </c>
      <c r="I74" s="14">
        <f t="shared" si="1"/>
        <v>20274500</v>
      </c>
    </row>
    <row r="75" spans="2:10" x14ac:dyDescent="0.25">
      <c r="B75" s="12">
        <v>42437</v>
      </c>
      <c r="C75" s="13" t="s">
        <v>94</v>
      </c>
      <c r="D75" s="13" t="s">
        <v>95</v>
      </c>
      <c r="E75" s="13" t="s">
        <v>18</v>
      </c>
      <c r="F75" s="13" t="s">
        <v>14</v>
      </c>
      <c r="G75" s="21">
        <v>5300</v>
      </c>
      <c r="H75" s="14">
        <v>3595</v>
      </c>
      <c r="I75" s="14">
        <f t="shared" si="1"/>
        <v>19053500</v>
      </c>
    </row>
    <row r="76" spans="2:10" x14ac:dyDescent="0.25">
      <c r="B76" s="12">
        <v>42437</v>
      </c>
      <c r="C76" s="13" t="s">
        <v>94</v>
      </c>
      <c r="D76" s="13" t="s">
        <v>95</v>
      </c>
      <c r="E76" s="13" t="s">
        <v>18</v>
      </c>
      <c r="F76" s="13" t="s">
        <v>15</v>
      </c>
      <c r="G76" s="21">
        <v>10000</v>
      </c>
      <c r="H76" s="14">
        <v>3380</v>
      </c>
      <c r="I76" s="14">
        <f t="shared" si="1"/>
        <v>33800000</v>
      </c>
    </row>
    <row r="77" spans="2:10" x14ac:dyDescent="0.25">
      <c r="B77" s="12">
        <v>42437</v>
      </c>
      <c r="C77" s="13" t="s">
        <v>96</v>
      </c>
      <c r="D77" s="13" t="s">
        <v>97</v>
      </c>
      <c r="E77" s="13" t="s">
        <v>13</v>
      </c>
      <c r="F77" s="13" t="s">
        <v>14</v>
      </c>
      <c r="G77" s="21">
        <v>6000</v>
      </c>
      <c r="H77" s="14">
        <v>3595</v>
      </c>
      <c r="I77" s="14">
        <f t="shared" si="1"/>
        <v>21570000</v>
      </c>
    </row>
    <row r="78" spans="2:10" x14ac:dyDescent="0.25">
      <c r="B78" s="12">
        <v>42437</v>
      </c>
      <c r="C78" s="13" t="s">
        <v>96</v>
      </c>
      <c r="D78" s="13" t="s">
        <v>97</v>
      </c>
      <c r="E78" s="13" t="s">
        <v>13</v>
      </c>
      <c r="F78" s="13" t="s">
        <v>19</v>
      </c>
      <c r="G78" s="21">
        <v>6000</v>
      </c>
      <c r="H78" s="14">
        <v>3885</v>
      </c>
      <c r="I78" s="14">
        <f t="shared" si="1"/>
        <v>23310000</v>
      </c>
    </row>
    <row r="79" spans="2:10" x14ac:dyDescent="0.25">
      <c r="B79" s="12">
        <v>42437</v>
      </c>
      <c r="C79" s="13" t="s">
        <v>98</v>
      </c>
      <c r="D79" s="13" t="s">
        <v>99</v>
      </c>
      <c r="E79" s="13" t="s">
        <v>22</v>
      </c>
      <c r="F79" s="13" t="s">
        <v>15</v>
      </c>
      <c r="G79" s="21">
        <v>5000</v>
      </c>
      <c r="H79" s="14">
        <v>3380</v>
      </c>
      <c r="I79" s="14">
        <f t="shared" si="1"/>
        <v>16900000</v>
      </c>
    </row>
    <row r="80" spans="2:10" x14ac:dyDescent="0.25">
      <c r="B80" s="12">
        <v>42437</v>
      </c>
      <c r="C80" s="13" t="s">
        <v>100</v>
      </c>
      <c r="D80" s="13" t="s">
        <v>101</v>
      </c>
      <c r="E80" s="13" t="s">
        <v>26</v>
      </c>
      <c r="F80" s="13" t="s">
        <v>14</v>
      </c>
      <c r="G80" s="21">
        <v>5200</v>
      </c>
      <c r="H80" s="14">
        <v>3595</v>
      </c>
      <c r="I80" s="14">
        <f t="shared" si="1"/>
        <v>18694000</v>
      </c>
    </row>
    <row r="81" spans="2:9" x14ac:dyDescent="0.25">
      <c r="B81" s="12">
        <v>42437</v>
      </c>
      <c r="C81" s="13" t="s">
        <v>100</v>
      </c>
      <c r="D81" s="13" t="s">
        <v>101</v>
      </c>
      <c r="E81" s="13" t="s">
        <v>26</v>
      </c>
      <c r="F81" s="13" t="s">
        <v>27</v>
      </c>
      <c r="G81" s="21">
        <v>1</v>
      </c>
      <c r="H81" s="14">
        <v>1222000</v>
      </c>
      <c r="I81" s="14">
        <f t="shared" si="1"/>
        <v>1222000</v>
      </c>
    </row>
    <row r="82" spans="2:9" x14ac:dyDescent="0.25">
      <c r="B82" s="12">
        <v>42437</v>
      </c>
      <c r="C82" s="13" t="s">
        <v>102</v>
      </c>
      <c r="D82" s="13" t="s">
        <v>103</v>
      </c>
      <c r="E82" s="13" t="s">
        <v>26</v>
      </c>
      <c r="F82" s="13" t="s">
        <v>19</v>
      </c>
      <c r="G82" s="21">
        <v>5300</v>
      </c>
      <c r="H82" s="14">
        <v>3885</v>
      </c>
      <c r="I82" s="14">
        <f t="shared" si="1"/>
        <v>20590500</v>
      </c>
    </row>
    <row r="83" spans="2:9" x14ac:dyDescent="0.25">
      <c r="B83" s="12">
        <v>42437</v>
      </c>
      <c r="C83" s="13" t="s">
        <v>102</v>
      </c>
      <c r="D83" s="13" t="s">
        <v>103</v>
      </c>
      <c r="E83" s="13" t="s">
        <v>26</v>
      </c>
      <c r="F83" s="13" t="s">
        <v>27</v>
      </c>
      <c r="G83" s="21">
        <v>1</v>
      </c>
      <c r="H83" s="14">
        <v>1245500</v>
      </c>
      <c r="I83" s="14">
        <f t="shared" si="1"/>
        <v>1245500</v>
      </c>
    </row>
    <row r="84" spans="2:9" x14ac:dyDescent="0.25">
      <c r="B84" s="12">
        <v>42437</v>
      </c>
      <c r="C84" s="13" t="s">
        <v>104</v>
      </c>
      <c r="D84" s="13" t="s">
        <v>105</v>
      </c>
      <c r="E84" s="13" t="s">
        <v>26</v>
      </c>
      <c r="F84" s="13" t="s">
        <v>19</v>
      </c>
      <c r="G84" s="21">
        <v>6200</v>
      </c>
      <c r="H84" s="14">
        <v>3885</v>
      </c>
      <c r="I84" s="14">
        <f t="shared" si="1"/>
        <v>24087000</v>
      </c>
    </row>
    <row r="85" spans="2:9" x14ac:dyDescent="0.25">
      <c r="B85" s="12">
        <v>42437</v>
      </c>
      <c r="C85" s="13" t="s">
        <v>104</v>
      </c>
      <c r="D85" s="13" t="s">
        <v>105</v>
      </c>
      <c r="E85" s="13" t="s">
        <v>26</v>
      </c>
      <c r="F85" s="13" t="s">
        <v>27</v>
      </c>
      <c r="G85" s="21">
        <v>1</v>
      </c>
      <c r="H85" s="14">
        <v>1457000</v>
      </c>
      <c r="I85" s="14">
        <f t="shared" si="1"/>
        <v>1457000</v>
      </c>
    </row>
    <row r="86" spans="2:9" x14ac:dyDescent="0.25">
      <c r="B86" s="12">
        <v>42437</v>
      </c>
      <c r="C86" s="13" t="s">
        <v>106</v>
      </c>
      <c r="D86" s="13" t="s">
        <v>107</v>
      </c>
      <c r="E86" s="13" t="s">
        <v>18</v>
      </c>
      <c r="F86" s="13" t="s">
        <v>15</v>
      </c>
      <c r="G86" s="21">
        <v>5000</v>
      </c>
      <c r="H86" s="14">
        <v>3380</v>
      </c>
      <c r="I86" s="14">
        <f t="shared" si="1"/>
        <v>16900000</v>
      </c>
    </row>
    <row r="87" spans="2:9" x14ac:dyDescent="0.25">
      <c r="B87" s="12">
        <v>42437</v>
      </c>
      <c r="C87" s="13" t="s">
        <v>106</v>
      </c>
      <c r="D87" s="13" t="s">
        <v>107</v>
      </c>
      <c r="E87" s="13" t="s">
        <v>18</v>
      </c>
      <c r="F87" s="13" t="s">
        <v>19</v>
      </c>
      <c r="G87" s="21">
        <v>4000</v>
      </c>
      <c r="H87" s="14">
        <v>3885</v>
      </c>
      <c r="I87" s="14">
        <f t="shared" si="1"/>
        <v>15540000</v>
      </c>
    </row>
    <row r="88" spans="2:9" x14ac:dyDescent="0.25">
      <c r="B88" s="12">
        <v>42438</v>
      </c>
      <c r="C88" s="13" t="s">
        <v>108</v>
      </c>
      <c r="D88" s="13" t="s">
        <v>109</v>
      </c>
      <c r="E88" s="13" t="s">
        <v>13</v>
      </c>
      <c r="F88" s="13" t="s">
        <v>14</v>
      </c>
      <c r="G88" s="21">
        <v>35000</v>
      </c>
      <c r="H88" s="14">
        <v>3410</v>
      </c>
      <c r="I88" s="14">
        <f t="shared" si="1"/>
        <v>119350000</v>
      </c>
    </row>
    <row r="89" spans="2:9" x14ac:dyDescent="0.25">
      <c r="B89" s="12">
        <v>42438</v>
      </c>
      <c r="C89" s="13" t="s">
        <v>110</v>
      </c>
      <c r="D89" s="13" t="s">
        <v>111</v>
      </c>
      <c r="E89" s="13" t="s">
        <v>13</v>
      </c>
      <c r="F89" s="13" t="s">
        <v>14</v>
      </c>
      <c r="G89" s="21">
        <v>15000</v>
      </c>
      <c r="H89" s="14">
        <v>3595</v>
      </c>
      <c r="I89" s="14">
        <f t="shared" si="1"/>
        <v>53925000</v>
      </c>
    </row>
    <row r="90" spans="2:9" x14ac:dyDescent="0.25">
      <c r="B90" s="12">
        <v>42438</v>
      </c>
      <c r="C90" s="13" t="s">
        <v>110</v>
      </c>
      <c r="D90" s="13" t="s">
        <v>111</v>
      </c>
      <c r="E90" s="13" t="s">
        <v>13</v>
      </c>
      <c r="F90" s="13" t="s">
        <v>15</v>
      </c>
      <c r="G90" s="21">
        <v>20000</v>
      </c>
      <c r="H90" s="14">
        <v>3380</v>
      </c>
      <c r="I90" s="14">
        <f t="shared" si="1"/>
        <v>67600000</v>
      </c>
    </row>
    <row r="91" spans="2:9" x14ac:dyDescent="0.25">
      <c r="B91" s="12">
        <v>42437</v>
      </c>
      <c r="C91" s="13" t="s">
        <v>112</v>
      </c>
      <c r="D91" s="13" t="s">
        <v>113</v>
      </c>
      <c r="E91" s="13" t="s">
        <v>46</v>
      </c>
      <c r="F91" s="13" t="s">
        <v>14</v>
      </c>
      <c r="G91" s="21">
        <v>8300</v>
      </c>
      <c r="H91" s="14">
        <v>3410</v>
      </c>
      <c r="I91" s="14">
        <f t="shared" si="1"/>
        <v>28303000</v>
      </c>
    </row>
    <row r="92" spans="2:9" x14ac:dyDescent="0.25">
      <c r="B92" s="12">
        <v>42435</v>
      </c>
      <c r="C92" s="13" t="s">
        <v>114</v>
      </c>
      <c r="D92" s="13" t="s">
        <v>115</v>
      </c>
      <c r="E92" s="13" t="s">
        <v>46</v>
      </c>
      <c r="F92" s="13" t="s">
        <v>15</v>
      </c>
      <c r="G92" s="21">
        <v>4100</v>
      </c>
      <c r="H92" s="14">
        <v>3380</v>
      </c>
      <c r="I92" s="14">
        <f t="shared" si="1"/>
        <v>13858000</v>
      </c>
    </row>
    <row r="93" spans="2:9" x14ac:dyDescent="0.25">
      <c r="B93" s="12">
        <v>42435</v>
      </c>
      <c r="C93" s="13" t="s">
        <v>114</v>
      </c>
      <c r="D93" s="13" t="s">
        <v>115</v>
      </c>
      <c r="E93" s="13" t="s">
        <v>46</v>
      </c>
      <c r="F93" s="13" t="s">
        <v>19</v>
      </c>
      <c r="G93" s="21">
        <v>4200</v>
      </c>
      <c r="H93" s="14">
        <v>3885</v>
      </c>
      <c r="I93" s="14">
        <f t="shared" si="1"/>
        <v>16317000</v>
      </c>
    </row>
    <row r="94" spans="2:9" x14ac:dyDescent="0.25">
      <c r="B94" s="12">
        <v>42438</v>
      </c>
      <c r="C94" s="13" t="s">
        <v>116</v>
      </c>
      <c r="D94" s="13" t="s">
        <v>117</v>
      </c>
      <c r="E94" s="13" t="s">
        <v>22</v>
      </c>
      <c r="F94" s="13" t="s">
        <v>14</v>
      </c>
      <c r="G94" s="21">
        <v>5000</v>
      </c>
      <c r="H94" s="14">
        <v>3595</v>
      </c>
      <c r="I94" s="14">
        <f t="shared" si="1"/>
        <v>17975000</v>
      </c>
    </row>
    <row r="95" spans="2:9" x14ac:dyDescent="0.25">
      <c r="B95" s="12">
        <v>42438</v>
      </c>
      <c r="C95" s="13" t="s">
        <v>116</v>
      </c>
      <c r="D95" s="13" t="s">
        <v>117</v>
      </c>
      <c r="E95" s="13" t="s">
        <v>22</v>
      </c>
      <c r="F95" s="20" t="s">
        <v>19</v>
      </c>
      <c r="G95" s="21">
        <v>15000</v>
      </c>
      <c r="H95" s="21">
        <v>3885</v>
      </c>
      <c r="I95" s="21">
        <f t="shared" si="1"/>
        <v>58275000</v>
      </c>
    </row>
    <row r="96" spans="2:9" x14ac:dyDescent="0.25">
      <c r="B96" s="12">
        <v>42438</v>
      </c>
      <c r="C96" s="13" t="s">
        <v>116</v>
      </c>
      <c r="D96" s="13" t="s">
        <v>117</v>
      </c>
      <c r="E96" s="13" t="s">
        <v>22</v>
      </c>
      <c r="F96" s="20" t="s">
        <v>27</v>
      </c>
      <c r="G96" s="21">
        <v>1</v>
      </c>
      <c r="H96" s="21">
        <v>4700000</v>
      </c>
      <c r="I96" s="21">
        <f t="shared" si="1"/>
        <v>4700000</v>
      </c>
    </row>
    <row r="97" spans="2:9" x14ac:dyDescent="0.25">
      <c r="B97" s="12">
        <v>42438</v>
      </c>
      <c r="C97" s="13" t="s">
        <v>118</v>
      </c>
      <c r="D97" s="13" t="s">
        <v>119</v>
      </c>
      <c r="E97" s="13" t="s">
        <v>46</v>
      </c>
      <c r="F97" s="20" t="s">
        <v>14</v>
      </c>
      <c r="G97" s="21">
        <v>9300</v>
      </c>
      <c r="H97" s="21">
        <v>3595</v>
      </c>
      <c r="I97" s="21">
        <f t="shared" si="1"/>
        <v>33433500</v>
      </c>
    </row>
    <row r="98" spans="2:9" x14ac:dyDescent="0.25">
      <c r="B98" s="12">
        <v>42438</v>
      </c>
      <c r="C98" s="20" t="s">
        <v>120</v>
      </c>
      <c r="D98" s="20" t="s">
        <v>121</v>
      </c>
      <c r="E98" s="20" t="s">
        <v>46</v>
      </c>
      <c r="F98" s="20" t="s">
        <v>14</v>
      </c>
      <c r="G98" s="21">
        <v>5400</v>
      </c>
      <c r="H98" s="21">
        <v>3595</v>
      </c>
      <c r="I98" s="21">
        <f t="shared" si="1"/>
        <v>19413000</v>
      </c>
    </row>
    <row r="99" spans="2:9" x14ac:dyDescent="0.25">
      <c r="B99" s="12">
        <v>42438</v>
      </c>
      <c r="C99" s="20" t="s">
        <v>120</v>
      </c>
      <c r="D99" s="20" t="s">
        <v>121</v>
      </c>
      <c r="E99" s="20" t="s">
        <v>46</v>
      </c>
      <c r="F99" s="20" t="s">
        <v>15</v>
      </c>
      <c r="G99" s="21">
        <v>5200</v>
      </c>
      <c r="H99" s="21">
        <v>3380</v>
      </c>
      <c r="I99" s="21">
        <f t="shared" si="1"/>
        <v>17576000</v>
      </c>
    </row>
    <row r="100" spans="2:9" x14ac:dyDescent="0.25">
      <c r="B100" s="12">
        <v>42438</v>
      </c>
      <c r="C100" s="20" t="s">
        <v>120</v>
      </c>
      <c r="D100" s="20" t="s">
        <v>121</v>
      </c>
      <c r="E100" s="20" t="s">
        <v>46</v>
      </c>
      <c r="F100" s="20" t="s">
        <v>19</v>
      </c>
      <c r="G100" s="21">
        <v>5200</v>
      </c>
      <c r="H100" s="21">
        <v>3885</v>
      </c>
      <c r="I100" s="21">
        <f t="shared" si="1"/>
        <v>20202000</v>
      </c>
    </row>
    <row r="101" spans="2:9" x14ac:dyDescent="0.25">
      <c r="B101" s="12">
        <v>42439</v>
      </c>
      <c r="C101" s="20" t="s">
        <v>122</v>
      </c>
      <c r="D101" s="20" t="s">
        <v>123</v>
      </c>
      <c r="E101" s="20" t="s">
        <v>46</v>
      </c>
      <c r="F101" s="20" t="s">
        <v>14</v>
      </c>
      <c r="G101" s="21">
        <v>5400</v>
      </c>
      <c r="H101" s="21">
        <v>3595</v>
      </c>
      <c r="I101" s="21">
        <f t="shared" si="1"/>
        <v>19413000</v>
      </c>
    </row>
    <row r="102" spans="2:9" x14ac:dyDescent="0.25">
      <c r="B102" s="12">
        <v>42439</v>
      </c>
      <c r="C102" s="20" t="s">
        <v>122</v>
      </c>
      <c r="D102" s="20" t="s">
        <v>123</v>
      </c>
      <c r="E102" s="20" t="s">
        <v>46</v>
      </c>
      <c r="F102" s="20" t="s">
        <v>15</v>
      </c>
      <c r="G102" s="21">
        <v>5200</v>
      </c>
      <c r="H102" s="21">
        <v>3380</v>
      </c>
      <c r="I102" s="21">
        <f t="shared" si="1"/>
        <v>17576000</v>
      </c>
    </row>
    <row r="103" spans="2:9" x14ac:dyDescent="0.25">
      <c r="B103" s="12">
        <v>42439</v>
      </c>
      <c r="C103" s="20" t="s">
        <v>122</v>
      </c>
      <c r="D103" s="20" t="s">
        <v>123</v>
      </c>
      <c r="E103" s="20" t="s">
        <v>46</v>
      </c>
      <c r="F103" s="20" t="s">
        <v>19</v>
      </c>
      <c r="G103" s="21">
        <v>5200</v>
      </c>
      <c r="H103" s="21">
        <v>3885</v>
      </c>
      <c r="I103" s="21">
        <f t="shared" si="1"/>
        <v>20202000</v>
      </c>
    </row>
    <row r="104" spans="2:9" x14ac:dyDescent="0.25">
      <c r="B104" s="12">
        <v>42439</v>
      </c>
      <c r="C104" s="20" t="s">
        <v>124</v>
      </c>
      <c r="D104" s="20" t="s">
        <v>125</v>
      </c>
      <c r="E104" s="20" t="s">
        <v>46</v>
      </c>
      <c r="F104" s="20" t="s">
        <v>19</v>
      </c>
      <c r="G104" s="21">
        <v>15500</v>
      </c>
      <c r="H104" s="21">
        <v>3885</v>
      </c>
      <c r="I104" s="21">
        <f t="shared" si="1"/>
        <v>60217500</v>
      </c>
    </row>
    <row r="105" spans="2:9" x14ac:dyDescent="0.25">
      <c r="B105" s="12">
        <v>42440</v>
      </c>
      <c r="C105" s="13" t="s">
        <v>126</v>
      </c>
      <c r="D105" s="13" t="s">
        <v>127</v>
      </c>
      <c r="E105" s="13" t="s">
        <v>18</v>
      </c>
      <c r="F105" s="13" t="s">
        <v>14</v>
      </c>
      <c r="G105" s="21">
        <v>9300</v>
      </c>
      <c r="H105" s="14">
        <v>3645</v>
      </c>
      <c r="I105" s="14">
        <f t="shared" si="1"/>
        <v>33898500</v>
      </c>
    </row>
    <row r="106" spans="2:9" x14ac:dyDescent="0.25">
      <c r="B106" s="12">
        <v>42440</v>
      </c>
      <c r="C106" s="13" t="s">
        <v>126</v>
      </c>
      <c r="D106" s="13" t="s">
        <v>127</v>
      </c>
      <c r="E106" s="13" t="s">
        <v>18</v>
      </c>
      <c r="F106" s="13" t="s">
        <v>15</v>
      </c>
      <c r="G106" s="21">
        <v>10300</v>
      </c>
      <c r="H106" s="14">
        <v>3200</v>
      </c>
      <c r="I106" s="14">
        <f t="shared" si="1"/>
        <v>32960000</v>
      </c>
    </row>
    <row r="107" spans="2:9" x14ac:dyDescent="0.25">
      <c r="B107" s="12">
        <v>42440</v>
      </c>
      <c r="C107" s="13" t="s">
        <v>126</v>
      </c>
      <c r="D107" s="13" t="s">
        <v>127</v>
      </c>
      <c r="E107" s="13" t="s">
        <v>18</v>
      </c>
      <c r="F107" s="13" t="s">
        <v>19</v>
      </c>
      <c r="G107" s="21">
        <v>11700</v>
      </c>
      <c r="H107" s="14">
        <v>3750</v>
      </c>
      <c r="I107" s="14">
        <f t="shared" si="1"/>
        <v>43875000</v>
      </c>
    </row>
    <row r="108" spans="2:9" x14ac:dyDescent="0.25">
      <c r="B108" s="12">
        <v>42440</v>
      </c>
      <c r="C108" s="20" t="s">
        <v>128</v>
      </c>
      <c r="D108" s="20" t="s">
        <v>129</v>
      </c>
      <c r="E108" s="20" t="s">
        <v>13</v>
      </c>
      <c r="F108" s="20" t="s">
        <v>15</v>
      </c>
      <c r="G108" s="21">
        <v>15800</v>
      </c>
      <c r="H108" s="21">
        <v>3380</v>
      </c>
      <c r="I108" s="21">
        <f t="shared" si="1"/>
        <v>53404000</v>
      </c>
    </row>
    <row r="109" spans="2:9" x14ac:dyDescent="0.25">
      <c r="B109" s="12">
        <v>42440</v>
      </c>
      <c r="C109" s="20" t="s">
        <v>130</v>
      </c>
      <c r="D109" s="20" t="s">
        <v>131</v>
      </c>
      <c r="E109" s="20" t="s">
        <v>13</v>
      </c>
      <c r="F109" s="20" t="s">
        <v>14</v>
      </c>
      <c r="G109" s="21">
        <v>6000</v>
      </c>
      <c r="H109" s="21">
        <v>3595</v>
      </c>
      <c r="I109" s="21">
        <f t="shared" si="1"/>
        <v>21570000</v>
      </c>
    </row>
    <row r="110" spans="2:9" x14ac:dyDescent="0.25">
      <c r="B110" s="12">
        <v>42440</v>
      </c>
      <c r="C110" s="20" t="s">
        <v>130</v>
      </c>
      <c r="D110" s="20" t="s">
        <v>131</v>
      </c>
      <c r="E110" s="20" t="s">
        <v>13</v>
      </c>
      <c r="F110" s="20" t="s">
        <v>15</v>
      </c>
      <c r="G110" s="21">
        <v>6000</v>
      </c>
      <c r="H110" s="21">
        <v>3380</v>
      </c>
      <c r="I110" s="21">
        <f t="shared" si="1"/>
        <v>20280000</v>
      </c>
    </row>
    <row r="111" spans="2:9" x14ac:dyDescent="0.25">
      <c r="B111" s="12">
        <v>42440</v>
      </c>
      <c r="C111" s="20" t="s">
        <v>132</v>
      </c>
      <c r="D111" s="20" t="s">
        <v>133</v>
      </c>
      <c r="E111" s="20" t="s">
        <v>13</v>
      </c>
      <c r="F111" s="20" t="s">
        <v>14</v>
      </c>
      <c r="G111" s="21">
        <v>5900</v>
      </c>
      <c r="H111" s="21">
        <v>3595</v>
      </c>
      <c r="I111" s="21">
        <f t="shared" si="1"/>
        <v>21210500</v>
      </c>
    </row>
    <row r="112" spans="2:9" x14ac:dyDescent="0.25">
      <c r="B112" s="12">
        <v>42440</v>
      </c>
      <c r="C112" s="20" t="s">
        <v>134</v>
      </c>
      <c r="D112" s="20" t="s">
        <v>135</v>
      </c>
      <c r="E112" s="20" t="s">
        <v>26</v>
      </c>
      <c r="F112" s="20" t="s">
        <v>47</v>
      </c>
      <c r="G112" s="21">
        <v>5200</v>
      </c>
      <c r="H112" s="21">
        <v>4050</v>
      </c>
      <c r="I112" s="21">
        <f t="shared" si="1"/>
        <v>21060000</v>
      </c>
    </row>
    <row r="113" spans="2:14" x14ac:dyDescent="0.25">
      <c r="B113" s="12">
        <v>42440</v>
      </c>
      <c r="C113" s="20" t="s">
        <v>134</v>
      </c>
      <c r="D113" s="20" t="s">
        <v>135</v>
      </c>
      <c r="E113" s="20" t="s">
        <v>26</v>
      </c>
      <c r="F113" s="20" t="s">
        <v>15</v>
      </c>
      <c r="G113" s="21">
        <v>6200</v>
      </c>
      <c r="H113" s="21">
        <v>3380</v>
      </c>
      <c r="I113" s="21">
        <f t="shared" si="1"/>
        <v>20956000</v>
      </c>
    </row>
    <row r="114" spans="2:14" x14ac:dyDescent="0.25">
      <c r="B114" s="12">
        <v>42440</v>
      </c>
      <c r="C114" s="20" t="s">
        <v>134</v>
      </c>
      <c r="D114" s="20" t="s">
        <v>135</v>
      </c>
      <c r="E114" s="20" t="s">
        <v>26</v>
      </c>
      <c r="F114" s="20" t="s">
        <v>27</v>
      </c>
      <c r="G114" s="21">
        <v>1</v>
      </c>
      <c r="H114" s="21">
        <v>2679000</v>
      </c>
      <c r="I114" s="21">
        <f t="shared" si="1"/>
        <v>2679000</v>
      </c>
    </row>
    <row r="115" spans="2:14" x14ac:dyDescent="0.25">
      <c r="B115" s="12">
        <v>42440</v>
      </c>
      <c r="C115" s="20" t="s">
        <v>136</v>
      </c>
      <c r="D115" s="20" t="s">
        <v>137</v>
      </c>
      <c r="E115" s="20" t="s">
        <v>26</v>
      </c>
      <c r="F115" s="20" t="s">
        <v>19</v>
      </c>
      <c r="G115" s="21">
        <v>5300</v>
      </c>
      <c r="H115" s="21">
        <v>3885</v>
      </c>
      <c r="I115" s="21">
        <f t="shared" si="1"/>
        <v>20590500</v>
      </c>
    </row>
    <row r="116" spans="2:14" x14ac:dyDescent="0.25">
      <c r="B116" s="12">
        <v>42440</v>
      </c>
      <c r="C116" s="20" t="s">
        <v>136</v>
      </c>
      <c r="D116" s="20" t="s">
        <v>137</v>
      </c>
      <c r="E116" s="20" t="s">
        <v>26</v>
      </c>
      <c r="F116" s="20" t="s">
        <v>27</v>
      </c>
      <c r="G116" s="21">
        <v>1</v>
      </c>
      <c r="H116" s="21">
        <v>1245500</v>
      </c>
      <c r="I116" s="21">
        <f t="shared" si="1"/>
        <v>1245500</v>
      </c>
    </row>
    <row r="117" spans="2:14" x14ac:dyDescent="0.25">
      <c r="B117" s="12">
        <v>42440</v>
      </c>
      <c r="C117" s="20" t="s">
        <v>138</v>
      </c>
      <c r="D117" s="20" t="s">
        <v>139</v>
      </c>
      <c r="E117" s="20" t="s">
        <v>46</v>
      </c>
      <c r="F117" s="13" t="s">
        <v>19</v>
      </c>
      <c r="G117" s="21">
        <v>15500</v>
      </c>
      <c r="H117" s="14">
        <v>3885</v>
      </c>
      <c r="I117" s="14">
        <f t="shared" si="1"/>
        <v>60217500</v>
      </c>
    </row>
    <row r="118" spans="2:14" x14ac:dyDescent="0.25">
      <c r="B118" s="12">
        <v>42443</v>
      </c>
      <c r="C118" s="13" t="s">
        <v>140</v>
      </c>
      <c r="D118" s="13" t="s">
        <v>141</v>
      </c>
      <c r="E118" s="13" t="s">
        <v>13</v>
      </c>
      <c r="F118" s="13" t="s">
        <v>14</v>
      </c>
      <c r="G118" s="21">
        <v>17900</v>
      </c>
      <c r="H118" s="14">
        <v>3410</v>
      </c>
      <c r="I118" s="15">
        <f t="shared" si="1"/>
        <v>61039000</v>
      </c>
    </row>
    <row r="119" spans="2:14" x14ac:dyDescent="0.25">
      <c r="B119" s="12">
        <v>42443</v>
      </c>
      <c r="C119" s="13" t="s">
        <v>142</v>
      </c>
      <c r="D119" s="13" t="s">
        <v>143</v>
      </c>
      <c r="E119" s="13" t="s">
        <v>13</v>
      </c>
      <c r="F119" s="13" t="s">
        <v>15</v>
      </c>
      <c r="G119" s="21">
        <v>15800</v>
      </c>
      <c r="H119" s="14">
        <v>3380</v>
      </c>
      <c r="I119" s="14">
        <f t="shared" si="1"/>
        <v>53404000</v>
      </c>
    </row>
    <row r="120" spans="2:14" x14ac:dyDescent="0.25">
      <c r="B120" s="12">
        <v>42443</v>
      </c>
      <c r="C120" s="13" t="s">
        <v>144</v>
      </c>
      <c r="D120" s="13" t="s">
        <v>145</v>
      </c>
      <c r="E120" s="13" t="s">
        <v>22</v>
      </c>
      <c r="F120" s="13" t="s">
        <v>14</v>
      </c>
      <c r="G120" s="21">
        <v>5000</v>
      </c>
      <c r="H120" s="14">
        <v>3595</v>
      </c>
      <c r="I120" s="14">
        <f t="shared" si="1"/>
        <v>17975000</v>
      </c>
    </row>
    <row r="121" spans="2:14" x14ac:dyDescent="0.25">
      <c r="B121" s="12">
        <v>42443</v>
      </c>
      <c r="C121" s="13" t="s">
        <v>144</v>
      </c>
      <c r="D121" s="13" t="s">
        <v>145</v>
      </c>
      <c r="E121" s="13" t="s">
        <v>22</v>
      </c>
      <c r="F121" s="13" t="s">
        <v>19</v>
      </c>
      <c r="G121" s="21">
        <v>5000</v>
      </c>
      <c r="H121" s="14">
        <v>3885</v>
      </c>
      <c r="I121" s="14">
        <f t="shared" si="1"/>
        <v>19425000</v>
      </c>
    </row>
    <row r="122" spans="2:14" x14ac:dyDescent="0.25">
      <c r="B122" s="12">
        <v>42443</v>
      </c>
      <c r="C122" s="13" t="s">
        <v>144</v>
      </c>
      <c r="D122" s="13" t="s">
        <v>145</v>
      </c>
      <c r="E122" s="13" t="s">
        <v>22</v>
      </c>
      <c r="F122" s="13" t="s">
        <v>23</v>
      </c>
      <c r="G122" s="21">
        <v>5000</v>
      </c>
      <c r="H122" s="14">
        <v>4715</v>
      </c>
      <c r="I122" s="14">
        <f t="shared" si="1"/>
        <v>23575000</v>
      </c>
      <c r="K122" s="7" t="s">
        <v>74</v>
      </c>
      <c r="L122" s="7" t="s">
        <v>75</v>
      </c>
      <c r="M122" s="7" t="s">
        <v>76</v>
      </c>
      <c r="N122" s="7" t="s">
        <v>47</v>
      </c>
    </row>
    <row r="123" spans="2:14" x14ac:dyDescent="0.25">
      <c r="B123" s="12">
        <v>42443</v>
      </c>
      <c r="C123" s="20" t="s">
        <v>146</v>
      </c>
      <c r="D123" s="20" t="s">
        <v>147</v>
      </c>
      <c r="E123" s="20" t="s">
        <v>46</v>
      </c>
      <c r="F123" s="13" t="s">
        <v>15</v>
      </c>
      <c r="G123" s="21">
        <v>15800</v>
      </c>
      <c r="H123" s="14">
        <v>3380</v>
      </c>
      <c r="I123" s="14">
        <f t="shared" si="1"/>
        <v>53404000</v>
      </c>
      <c r="J123" s="7" t="s">
        <v>148</v>
      </c>
      <c r="K123" s="16">
        <f>G68+G72+G75+G77+G85+G86+G93+G96+G102+G105+G108+G110+G113+G118+G122</f>
        <v>95602</v>
      </c>
      <c r="L123" s="16">
        <f>G70+G73+G76+G78+G80+G82+G89+G91+G94+G98+G103+G106+G107+G115+G120</f>
        <v>111100</v>
      </c>
      <c r="M123" s="16">
        <f>G83+G119+G123</f>
        <v>31601</v>
      </c>
      <c r="N123" s="16">
        <f>G112</f>
        <v>5200</v>
      </c>
    </row>
    <row r="124" spans="2:14" x14ac:dyDescent="0.25">
      <c r="B124" s="12">
        <v>42443</v>
      </c>
      <c r="C124" s="13" t="s">
        <v>149</v>
      </c>
      <c r="D124" s="13" t="s">
        <v>150</v>
      </c>
      <c r="E124" s="13" t="s">
        <v>46</v>
      </c>
      <c r="F124" s="13" t="s">
        <v>14</v>
      </c>
      <c r="G124" s="21">
        <v>6200</v>
      </c>
      <c r="H124" s="14">
        <v>3595</v>
      </c>
      <c r="I124" s="14">
        <f t="shared" si="1"/>
        <v>22289000</v>
      </c>
      <c r="N124" s="16" t="e">
        <f>J123+K123+L123+M123+N123</f>
        <v>#VALUE!</v>
      </c>
    </row>
    <row r="125" spans="2:14" x14ac:dyDescent="0.25">
      <c r="B125" s="12">
        <v>42443</v>
      </c>
      <c r="C125" s="13" t="s">
        <v>149</v>
      </c>
      <c r="D125" s="13" t="s">
        <v>150</v>
      </c>
      <c r="E125" s="13" t="s">
        <v>46</v>
      </c>
      <c r="F125" s="13" t="s">
        <v>15</v>
      </c>
      <c r="G125" s="21">
        <v>5300</v>
      </c>
      <c r="H125" s="14">
        <v>3380</v>
      </c>
      <c r="I125" s="14">
        <f t="shared" si="1"/>
        <v>17914000</v>
      </c>
    </row>
    <row r="126" spans="2:14" x14ac:dyDescent="0.25">
      <c r="B126" s="12">
        <v>42443</v>
      </c>
      <c r="C126" s="13" t="s">
        <v>149</v>
      </c>
      <c r="D126" s="13" t="s">
        <v>150</v>
      </c>
      <c r="E126" s="13" t="s">
        <v>46</v>
      </c>
      <c r="F126" s="13" t="s">
        <v>19</v>
      </c>
      <c r="G126" s="21">
        <v>4000</v>
      </c>
      <c r="H126" s="14">
        <v>3885</v>
      </c>
      <c r="I126" s="14">
        <f t="shared" si="1"/>
        <v>15540000</v>
      </c>
    </row>
    <row r="127" spans="2:14" x14ac:dyDescent="0.25">
      <c r="B127" s="12">
        <v>42443</v>
      </c>
      <c r="C127" s="13" t="s">
        <v>151</v>
      </c>
      <c r="D127" s="13" t="s">
        <v>152</v>
      </c>
      <c r="E127" s="13" t="s">
        <v>26</v>
      </c>
      <c r="F127" s="13" t="s">
        <v>14</v>
      </c>
      <c r="G127" s="21">
        <v>10500</v>
      </c>
      <c r="H127" s="14">
        <v>3595</v>
      </c>
      <c r="I127" s="14">
        <f t="shared" si="1"/>
        <v>37747500</v>
      </c>
      <c r="J127" s="7" t="s">
        <v>153</v>
      </c>
    </row>
    <row r="128" spans="2:14" x14ac:dyDescent="0.25">
      <c r="B128" s="12">
        <v>42443</v>
      </c>
      <c r="C128" s="13" t="s">
        <v>151</v>
      </c>
      <c r="D128" s="13" t="s">
        <v>152</v>
      </c>
      <c r="E128" s="13" t="s">
        <v>26</v>
      </c>
      <c r="F128" s="13" t="s">
        <v>19</v>
      </c>
      <c r="G128" s="21">
        <v>6200</v>
      </c>
      <c r="H128" s="14">
        <v>3885</v>
      </c>
      <c r="I128" s="15">
        <f t="shared" si="1"/>
        <v>24087000</v>
      </c>
    </row>
    <row r="129" spans="2:10" x14ac:dyDescent="0.25">
      <c r="B129" s="12">
        <v>42443</v>
      </c>
      <c r="C129" s="13" t="s">
        <v>154</v>
      </c>
      <c r="D129" s="13" t="s">
        <v>155</v>
      </c>
      <c r="E129" s="13" t="s">
        <v>22</v>
      </c>
      <c r="F129" s="13" t="s">
        <v>19</v>
      </c>
      <c r="G129" s="21">
        <v>10000</v>
      </c>
      <c r="H129" s="14">
        <v>3885</v>
      </c>
      <c r="I129" s="15">
        <f t="shared" si="1"/>
        <v>38850000</v>
      </c>
    </row>
    <row r="130" spans="2:10" x14ac:dyDescent="0.25">
      <c r="B130" s="12">
        <v>42443</v>
      </c>
      <c r="C130" s="20" t="s">
        <v>156</v>
      </c>
      <c r="D130" s="13" t="s">
        <v>157</v>
      </c>
      <c r="E130" s="13" t="s">
        <v>37</v>
      </c>
      <c r="F130" s="13" t="s">
        <v>19</v>
      </c>
      <c r="G130" s="21">
        <v>5000</v>
      </c>
      <c r="H130" s="14">
        <v>5038</v>
      </c>
      <c r="I130" s="15">
        <f t="shared" si="1"/>
        <v>25190000</v>
      </c>
    </row>
    <row r="131" spans="2:10" x14ac:dyDescent="0.25">
      <c r="B131" s="12">
        <v>42443</v>
      </c>
      <c r="C131" s="20" t="s">
        <v>158</v>
      </c>
      <c r="D131" s="13" t="s">
        <v>159</v>
      </c>
      <c r="E131" s="13" t="s">
        <v>32</v>
      </c>
      <c r="F131" s="13" t="s">
        <v>14</v>
      </c>
      <c r="G131" s="21">
        <v>5000</v>
      </c>
      <c r="H131" s="14">
        <v>4290</v>
      </c>
      <c r="I131" s="15">
        <f t="shared" si="1"/>
        <v>21450000</v>
      </c>
    </row>
    <row r="132" spans="2:10" x14ac:dyDescent="0.25">
      <c r="B132" s="12">
        <v>42444</v>
      </c>
      <c r="C132" s="13" t="s">
        <v>160</v>
      </c>
      <c r="D132" s="13" t="s">
        <v>161</v>
      </c>
      <c r="E132" s="13" t="s">
        <v>13</v>
      </c>
      <c r="F132" s="13" t="s">
        <v>14</v>
      </c>
      <c r="G132" s="21">
        <v>15000</v>
      </c>
      <c r="H132" s="14">
        <v>3595</v>
      </c>
      <c r="I132" s="15">
        <f t="shared" si="1"/>
        <v>53925000</v>
      </c>
    </row>
    <row r="133" spans="2:10" x14ac:dyDescent="0.25">
      <c r="B133" s="12">
        <v>42444</v>
      </c>
      <c r="C133" s="13" t="s">
        <v>160</v>
      </c>
      <c r="D133" s="13" t="s">
        <v>161</v>
      </c>
      <c r="E133" s="13" t="s">
        <v>13</v>
      </c>
      <c r="F133" s="13" t="s">
        <v>15</v>
      </c>
      <c r="G133" s="21">
        <v>15000</v>
      </c>
      <c r="H133" s="14">
        <v>3380</v>
      </c>
      <c r="I133" s="15">
        <f t="shared" si="1"/>
        <v>50700000</v>
      </c>
    </row>
    <row r="134" spans="2:10" x14ac:dyDescent="0.25">
      <c r="B134" s="12">
        <v>42444</v>
      </c>
      <c r="C134" s="13" t="s">
        <v>160</v>
      </c>
      <c r="D134" s="13" t="s">
        <v>161</v>
      </c>
      <c r="E134" s="13" t="s">
        <v>13</v>
      </c>
      <c r="F134" s="13" t="s">
        <v>19</v>
      </c>
      <c r="G134" s="21">
        <v>5000</v>
      </c>
      <c r="H134" s="14">
        <v>3885</v>
      </c>
      <c r="I134" s="15">
        <f t="shared" si="1"/>
        <v>19425000</v>
      </c>
    </row>
    <row r="135" spans="2:10" x14ac:dyDescent="0.25">
      <c r="B135" s="12">
        <v>42444</v>
      </c>
      <c r="C135" s="13" t="s">
        <v>162</v>
      </c>
      <c r="D135" s="13" t="s">
        <v>163</v>
      </c>
      <c r="E135" s="13" t="s">
        <v>18</v>
      </c>
      <c r="F135" s="13" t="s">
        <v>14</v>
      </c>
      <c r="G135" s="21">
        <v>15300</v>
      </c>
      <c r="H135" s="14">
        <v>3595</v>
      </c>
      <c r="I135" s="15">
        <f t="shared" ref="I135:I198" si="2">G135*H135</f>
        <v>55003500</v>
      </c>
    </row>
    <row r="136" spans="2:10" x14ac:dyDescent="0.25">
      <c r="B136" s="12">
        <v>42445</v>
      </c>
      <c r="C136" s="13" t="s">
        <v>164</v>
      </c>
      <c r="D136" s="13" t="s">
        <v>165</v>
      </c>
      <c r="E136" s="13" t="s">
        <v>13</v>
      </c>
      <c r="F136" s="13" t="s">
        <v>14</v>
      </c>
      <c r="G136" s="21">
        <v>15800</v>
      </c>
      <c r="H136" s="14">
        <v>3410</v>
      </c>
      <c r="I136" s="15">
        <f t="shared" si="2"/>
        <v>53878000</v>
      </c>
    </row>
    <row r="137" spans="2:10" x14ac:dyDescent="0.25">
      <c r="B137" s="12">
        <v>42445</v>
      </c>
      <c r="C137" s="13" t="s">
        <v>166</v>
      </c>
      <c r="D137" s="13" t="s">
        <v>167</v>
      </c>
      <c r="E137" s="13" t="s">
        <v>13</v>
      </c>
      <c r="F137" s="13" t="s">
        <v>14</v>
      </c>
      <c r="G137" s="21">
        <v>21700</v>
      </c>
      <c r="H137" s="14">
        <v>3410</v>
      </c>
      <c r="I137" s="15">
        <f t="shared" si="2"/>
        <v>73997000</v>
      </c>
    </row>
    <row r="138" spans="2:10" x14ac:dyDescent="0.25">
      <c r="B138" s="12">
        <v>42445</v>
      </c>
      <c r="C138" s="13" t="s">
        <v>168</v>
      </c>
      <c r="D138" s="13" t="s">
        <v>169</v>
      </c>
      <c r="E138" s="13" t="s">
        <v>13</v>
      </c>
      <c r="F138" s="13" t="s">
        <v>14</v>
      </c>
      <c r="G138" s="21">
        <v>6000</v>
      </c>
      <c r="H138" s="14">
        <v>3595</v>
      </c>
      <c r="I138" s="15">
        <f t="shared" si="2"/>
        <v>21570000</v>
      </c>
    </row>
    <row r="139" spans="2:10" x14ac:dyDescent="0.25">
      <c r="B139" s="12">
        <v>42445</v>
      </c>
      <c r="C139" s="13" t="s">
        <v>168</v>
      </c>
      <c r="D139" s="13" t="s">
        <v>169</v>
      </c>
      <c r="E139" s="13" t="s">
        <v>13</v>
      </c>
      <c r="F139" s="13" t="s">
        <v>15</v>
      </c>
      <c r="G139" s="21">
        <v>6000</v>
      </c>
      <c r="H139" s="14">
        <v>3380</v>
      </c>
      <c r="I139" s="15">
        <f t="shared" si="2"/>
        <v>20280000</v>
      </c>
    </row>
    <row r="140" spans="2:10" x14ac:dyDescent="0.25">
      <c r="B140" s="12">
        <v>42440</v>
      </c>
      <c r="C140" s="20" t="s">
        <v>170</v>
      </c>
      <c r="D140" s="20" t="s">
        <v>171</v>
      </c>
      <c r="E140" s="20" t="s">
        <v>46</v>
      </c>
      <c r="F140" s="13" t="s">
        <v>14</v>
      </c>
      <c r="G140" s="21">
        <v>5200</v>
      </c>
      <c r="H140" s="14">
        <v>3595</v>
      </c>
      <c r="I140" s="14">
        <f t="shared" si="2"/>
        <v>18694000</v>
      </c>
    </row>
    <row r="141" spans="2:10" x14ac:dyDescent="0.25">
      <c r="B141" s="12">
        <v>42440</v>
      </c>
      <c r="C141" s="20" t="s">
        <v>170</v>
      </c>
      <c r="D141" s="20" t="s">
        <v>171</v>
      </c>
      <c r="E141" s="20" t="s">
        <v>46</v>
      </c>
      <c r="F141" s="13" t="s">
        <v>15</v>
      </c>
      <c r="G141" s="21">
        <v>5400</v>
      </c>
      <c r="H141" s="14">
        <v>3380</v>
      </c>
      <c r="I141" s="14">
        <f t="shared" si="2"/>
        <v>18252000</v>
      </c>
      <c r="J141" s="7" t="s">
        <v>14</v>
      </c>
    </row>
    <row r="142" spans="2:10" x14ac:dyDescent="0.25">
      <c r="B142" s="12">
        <v>42440</v>
      </c>
      <c r="C142" s="20" t="s">
        <v>170</v>
      </c>
      <c r="D142" s="20" t="s">
        <v>171</v>
      </c>
      <c r="E142" s="20" t="s">
        <v>46</v>
      </c>
      <c r="F142" s="13" t="s">
        <v>23</v>
      </c>
      <c r="G142" s="21">
        <v>5200</v>
      </c>
      <c r="H142" s="14">
        <v>4715</v>
      </c>
      <c r="I142" s="14">
        <f t="shared" si="2"/>
        <v>24518000</v>
      </c>
      <c r="J142" s="16">
        <f>G86+G88+G90+G93+G98+G100+G103+G106+G114+G116+G119+G120+G123+G128+G130+G136+G140</f>
        <v>159102</v>
      </c>
    </row>
    <row r="143" spans="2:10" x14ac:dyDescent="0.25">
      <c r="B143" s="12">
        <v>42445</v>
      </c>
      <c r="C143" s="13" t="s">
        <v>172</v>
      </c>
      <c r="D143" s="13" t="s">
        <v>173</v>
      </c>
      <c r="E143" s="13" t="s">
        <v>46</v>
      </c>
      <c r="F143" s="13" t="s">
        <v>14</v>
      </c>
      <c r="G143" s="21">
        <v>20000</v>
      </c>
      <c r="H143" s="14">
        <v>3595</v>
      </c>
      <c r="I143" s="15">
        <f t="shared" si="2"/>
        <v>71900000</v>
      </c>
    </row>
    <row r="144" spans="2:10" x14ac:dyDescent="0.25">
      <c r="B144" s="12">
        <v>42445</v>
      </c>
      <c r="C144" s="13" t="s">
        <v>172</v>
      </c>
      <c r="D144" s="13" t="s">
        <v>173</v>
      </c>
      <c r="E144" s="13" t="s">
        <v>46</v>
      </c>
      <c r="F144" s="13" t="s">
        <v>15</v>
      </c>
      <c r="G144" s="21">
        <v>5000</v>
      </c>
      <c r="H144" s="14">
        <v>3380</v>
      </c>
      <c r="I144" s="15">
        <f t="shared" si="2"/>
        <v>16900000</v>
      </c>
    </row>
    <row r="145" spans="2:9" x14ac:dyDescent="0.25">
      <c r="B145" s="12">
        <v>42445</v>
      </c>
      <c r="C145" s="13" t="s">
        <v>172</v>
      </c>
      <c r="D145" s="13" t="s">
        <v>173</v>
      </c>
      <c r="E145" s="13" t="s">
        <v>46</v>
      </c>
      <c r="F145" s="13" t="s">
        <v>19</v>
      </c>
      <c r="G145" s="21">
        <v>5000</v>
      </c>
      <c r="H145" s="14">
        <v>3885</v>
      </c>
      <c r="I145" s="15">
        <f t="shared" si="2"/>
        <v>19425000</v>
      </c>
    </row>
    <row r="146" spans="2:9" x14ac:dyDescent="0.25">
      <c r="B146" s="12">
        <v>42445</v>
      </c>
      <c r="C146" s="13" t="s">
        <v>174</v>
      </c>
      <c r="D146" s="13" t="s">
        <v>175</v>
      </c>
      <c r="E146" s="13" t="s">
        <v>18</v>
      </c>
      <c r="F146" s="13" t="s">
        <v>14</v>
      </c>
      <c r="G146" s="21">
        <v>15300</v>
      </c>
      <c r="H146" s="14">
        <v>3595</v>
      </c>
      <c r="I146" s="15">
        <f t="shared" si="2"/>
        <v>55003500</v>
      </c>
    </row>
    <row r="147" spans="2:9" x14ac:dyDescent="0.25">
      <c r="B147" s="12">
        <v>42445</v>
      </c>
      <c r="C147" s="13" t="s">
        <v>176</v>
      </c>
      <c r="D147" s="13" t="s">
        <v>177</v>
      </c>
      <c r="E147" s="13" t="s">
        <v>46</v>
      </c>
      <c r="F147" s="13" t="s">
        <v>14</v>
      </c>
      <c r="G147" s="21">
        <v>5200</v>
      </c>
      <c r="H147" s="14">
        <v>3595</v>
      </c>
      <c r="I147" s="15">
        <f t="shared" si="2"/>
        <v>18694000</v>
      </c>
    </row>
    <row r="148" spans="2:9" x14ac:dyDescent="0.25">
      <c r="B148" s="12">
        <v>42445</v>
      </c>
      <c r="C148" s="13" t="s">
        <v>178</v>
      </c>
      <c r="D148" s="13" t="s">
        <v>179</v>
      </c>
      <c r="E148" s="13" t="s">
        <v>46</v>
      </c>
      <c r="F148" s="13" t="s">
        <v>14</v>
      </c>
      <c r="G148" s="21">
        <v>10200</v>
      </c>
      <c r="H148" s="14">
        <v>3595</v>
      </c>
      <c r="I148" s="15">
        <f t="shared" si="2"/>
        <v>36669000</v>
      </c>
    </row>
    <row r="149" spans="2:9" x14ac:dyDescent="0.25">
      <c r="B149" s="12">
        <v>42445</v>
      </c>
      <c r="C149" s="13" t="s">
        <v>178</v>
      </c>
      <c r="D149" s="13" t="s">
        <v>179</v>
      </c>
      <c r="E149" s="13" t="s">
        <v>46</v>
      </c>
      <c r="F149" s="13" t="s">
        <v>19</v>
      </c>
      <c r="G149" s="21">
        <v>5300</v>
      </c>
      <c r="H149" s="14">
        <v>3885</v>
      </c>
      <c r="I149" s="15">
        <f t="shared" si="2"/>
        <v>20590500</v>
      </c>
    </row>
    <row r="150" spans="2:9" x14ac:dyDescent="0.25">
      <c r="B150" s="12">
        <v>42446</v>
      </c>
      <c r="C150" s="13" t="s">
        <v>180</v>
      </c>
      <c r="D150" s="13" t="s">
        <v>181</v>
      </c>
      <c r="E150" s="13" t="s">
        <v>26</v>
      </c>
      <c r="F150" s="13" t="s">
        <v>14</v>
      </c>
      <c r="G150" s="21">
        <v>5200</v>
      </c>
      <c r="H150" s="14">
        <v>3595</v>
      </c>
      <c r="I150" s="15">
        <f t="shared" si="2"/>
        <v>18694000</v>
      </c>
    </row>
    <row r="151" spans="2:9" x14ac:dyDescent="0.25">
      <c r="B151" s="12">
        <v>42446</v>
      </c>
      <c r="C151" s="13" t="s">
        <v>180</v>
      </c>
      <c r="D151" s="13" t="s">
        <v>181</v>
      </c>
      <c r="E151" s="13" t="s">
        <v>26</v>
      </c>
      <c r="F151" s="13" t="s">
        <v>19</v>
      </c>
      <c r="G151" s="21">
        <v>5300</v>
      </c>
      <c r="H151" s="14">
        <v>3885</v>
      </c>
      <c r="I151" s="15">
        <f t="shared" si="2"/>
        <v>20590500</v>
      </c>
    </row>
    <row r="152" spans="2:9" x14ac:dyDescent="0.25">
      <c r="B152" s="12">
        <v>42446</v>
      </c>
      <c r="C152" s="13" t="s">
        <v>182</v>
      </c>
      <c r="D152" s="13" t="s">
        <v>183</v>
      </c>
      <c r="E152" s="13" t="s">
        <v>26</v>
      </c>
      <c r="F152" s="13" t="s">
        <v>19</v>
      </c>
      <c r="G152" s="21">
        <v>6200</v>
      </c>
      <c r="H152" s="14">
        <v>3885</v>
      </c>
      <c r="I152" s="15">
        <f t="shared" si="2"/>
        <v>24087000</v>
      </c>
    </row>
    <row r="153" spans="2:9" x14ac:dyDescent="0.25">
      <c r="B153" s="12">
        <v>42446</v>
      </c>
      <c r="C153" s="13" t="s">
        <v>184</v>
      </c>
      <c r="D153" s="13" t="s">
        <v>185</v>
      </c>
      <c r="E153" s="13" t="s">
        <v>46</v>
      </c>
      <c r="F153" s="13" t="s">
        <v>14</v>
      </c>
      <c r="G153" s="21">
        <v>5200</v>
      </c>
      <c r="H153" s="14">
        <v>3595</v>
      </c>
      <c r="I153" s="15">
        <f t="shared" si="2"/>
        <v>18694000</v>
      </c>
    </row>
    <row r="154" spans="2:9" x14ac:dyDescent="0.25">
      <c r="B154" s="12">
        <v>42446</v>
      </c>
      <c r="C154" s="13" t="s">
        <v>184</v>
      </c>
      <c r="D154" s="13" t="s">
        <v>185</v>
      </c>
      <c r="E154" s="13" t="s">
        <v>46</v>
      </c>
      <c r="F154" s="13" t="s">
        <v>15</v>
      </c>
      <c r="G154" s="21">
        <v>5200</v>
      </c>
      <c r="H154" s="14">
        <v>3380</v>
      </c>
      <c r="I154" s="15">
        <f t="shared" si="2"/>
        <v>17576000</v>
      </c>
    </row>
    <row r="155" spans="2:9" x14ac:dyDescent="0.25">
      <c r="B155" s="12">
        <v>42446</v>
      </c>
      <c r="C155" s="13" t="s">
        <v>184</v>
      </c>
      <c r="D155" s="13" t="s">
        <v>185</v>
      </c>
      <c r="E155" s="13" t="s">
        <v>46</v>
      </c>
      <c r="F155" s="13" t="s">
        <v>19</v>
      </c>
      <c r="G155" s="21">
        <v>5400</v>
      </c>
      <c r="H155" s="14">
        <v>3885</v>
      </c>
      <c r="I155" s="15">
        <f t="shared" si="2"/>
        <v>20979000</v>
      </c>
    </row>
    <row r="156" spans="2:9" x14ac:dyDescent="0.25">
      <c r="B156" s="12">
        <v>42447</v>
      </c>
      <c r="C156" s="13" t="s">
        <v>186</v>
      </c>
      <c r="D156" s="13" t="s">
        <v>187</v>
      </c>
      <c r="E156" s="13" t="s">
        <v>13</v>
      </c>
      <c r="F156" s="13" t="s">
        <v>14</v>
      </c>
      <c r="G156" s="21">
        <v>10800</v>
      </c>
      <c r="H156" s="14">
        <v>3595</v>
      </c>
      <c r="I156" s="15">
        <f t="shared" si="2"/>
        <v>38826000</v>
      </c>
    </row>
    <row r="157" spans="2:9" x14ac:dyDescent="0.25">
      <c r="B157" s="12">
        <v>42447</v>
      </c>
      <c r="C157" s="13" t="s">
        <v>186</v>
      </c>
      <c r="D157" s="13" t="s">
        <v>187</v>
      </c>
      <c r="E157" s="13" t="s">
        <v>13</v>
      </c>
      <c r="F157" s="13" t="s">
        <v>15</v>
      </c>
      <c r="G157" s="21">
        <v>5000</v>
      </c>
      <c r="H157" s="14">
        <v>3380</v>
      </c>
      <c r="I157" s="15">
        <f t="shared" si="2"/>
        <v>16900000</v>
      </c>
    </row>
    <row r="158" spans="2:9" x14ac:dyDescent="0.25">
      <c r="B158" s="12">
        <v>42445</v>
      </c>
      <c r="C158" s="13" t="s">
        <v>188</v>
      </c>
      <c r="D158" s="13" t="s">
        <v>189</v>
      </c>
      <c r="E158" s="13" t="s">
        <v>13</v>
      </c>
      <c r="F158" s="13" t="s">
        <v>14</v>
      </c>
      <c r="G158" s="21">
        <v>12000</v>
      </c>
      <c r="H158" s="14">
        <v>3410</v>
      </c>
      <c r="I158" s="15">
        <f t="shared" si="2"/>
        <v>40920000</v>
      </c>
    </row>
    <row r="159" spans="2:9" x14ac:dyDescent="0.25">
      <c r="B159" s="12">
        <v>42447</v>
      </c>
      <c r="C159" s="13" t="s">
        <v>190</v>
      </c>
      <c r="D159" s="13" t="s">
        <v>191</v>
      </c>
      <c r="E159" s="13" t="s">
        <v>13</v>
      </c>
      <c r="F159" s="13" t="s">
        <v>15</v>
      </c>
      <c r="G159" s="21">
        <v>5900</v>
      </c>
      <c r="H159" s="14">
        <v>3380</v>
      </c>
      <c r="I159" s="15">
        <f t="shared" si="2"/>
        <v>19942000</v>
      </c>
    </row>
    <row r="160" spans="2:9" x14ac:dyDescent="0.25">
      <c r="B160" s="12">
        <v>42447</v>
      </c>
      <c r="C160" s="13" t="s">
        <v>192</v>
      </c>
      <c r="D160" s="13" t="s">
        <v>193</v>
      </c>
      <c r="E160" s="13" t="s">
        <v>13</v>
      </c>
      <c r="F160" s="13" t="s">
        <v>14</v>
      </c>
      <c r="G160" s="21">
        <v>15000</v>
      </c>
      <c r="H160" s="14">
        <v>3595</v>
      </c>
      <c r="I160" s="15">
        <f t="shared" si="2"/>
        <v>53925000</v>
      </c>
    </row>
    <row r="161" spans="2:10" x14ac:dyDescent="0.25">
      <c r="B161" s="12">
        <v>42447</v>
      </c>
      <c r="C161" s="13" t="s">
        <v>192</v>
      </c>
      <c r="D161" s="13" t="s">
        <v>193</v>
      </c>
      <c r="E161" s="13" t="s">
        <v>13</v>
      </c>
      <c r="F161" s="13" t="s">
        <v>15</v>
      </c>
      <c r="G161" s="21">
        <v>20000</v>
      </c>
      <c r="H161" s="14">
        <v>3380</v>
      </c>
      <c r="I161" s="15">
        <f t="shared" si="2"/>
        <v>67600000</v>
      </c>
    </row>
    <row r="162" spans="2:10" x14ac:dyDescent="0.25">
      <c r="B162" s="12">
        <v>42447</v>
      </c>
      <c r="C162" s="13" t="s">
        <v>194</v>
      </c>
      <c r="D162" s="13" t="s">
        <v>195</v>
      </c>
      <c r="E162" s="13" t="s">
        <v>18</v>
      </c>
      <c r="F162" s="20" t="s">
        <v>14</v>
      </c>
      <c r="G162" s="21">
        <v>15300</v>
      </c>
      <c r="H162" s="21">
        <v>3595</v>
      </c>
      <c r="I162" s="23">
        <f t="shared" si="2"/>
        <v>55003500</v>
      </c>
    </row>
    <row r="163" spans="2:10" x14ac:dyDescent="0.25">
      <c r="B163" s="12">
        <v>42447</v>
      </c>
      <c r="C163" s="13" t="s">
        <v>196</v>
      </c>
      <c r="D163" s="13" t="s">
        <v>197</v>
      </c>
      <c r="E163" s="13" t="s">
        <v>18</v>
      </c>
      <c r="F163" s="20" t="s">
        <v>14</v>
      </c>
      <c r="G163" s="21">
        <v>5000</v>
      </c>
      <c r="H163" s="21">
        <v>3595</v>
      </c>
      <c r="I163" s="23">
        <f t="shared" si="2"/>
        <v>17975000</v>
      </c>
    </row>
    <row r="164" spans="2:10" x14ac:dyDescent="0.25">
      <c r="B164" s="12">
        <v>42447</v>
      </c>
      <c r="C164" s="13" t="s">
        <v>196</v>
      </c>
      <c r="D164" s="13" t="s">
        <v>197</v>
      </c>
      <c r="E164" s="13" t="s">
        <v>18</v>
      </c>
      <c r="F164" s="20" t="s">
        <v>15</v>
      </c>
      <c r="G164" s="21">
        <v>4000</v>
      </c>
      <c r="H164" s="21">
        <v>3380</v>
      </c>
      <c r="I164" s="23">
        <f t="shared" si="2"/>
        <v>13520000</v>
      </c>
    </row>
    <row r="165" spans="2:10" x14ac:dyDescent="0.25">
      <c r="B165" s="12">
        <v>42447</v>
      </c>
      <c r="C165" s="20" t="s">
        <v>198</v>
      </c>
      <c r="D165" s="20" t="s">
        <v>199</v>
      </c>
      <c r="E165" s="20" t="s">
        <v>26</v>
      </c>
      <c r="F165" s="20" t="s">
        <v>14</v>
      </c>
      <c r="G165" s="21">
        <v>5000</v>
      </c>
      <c r="H165" s="21">
        <v>3595</v>
      </c>
      <c r="I165" s="23">
        <f t="shared" si="2"/>
        <v>17975000</v>
      </c>
    </row>
    <row r="166" spans="2:10" x14ac:dyDescent="0.25">
      <c r="B166" s="12">
        <v>42447</v>
      </c>
      <c r="C166" s="20" t="s">
        <v>200</v>
      </c>
      <c r="D166" s="20" t="s">
        <v>201</v>
      </c>
      <c r="E166" s="20" t="s">
        <v>26</v>
      </c>
      <c r="F166" s="20" t="s">
        <v>19</v>
      </c>
      <c r="G166" s="21">
        <v>5000</v>
      </c>
      <c r="H166" s="21">
        <v>3885</v>
      </c>
      <c r="I166" s="23">
        <f t="shared" si="2"/>
        <v>19425000</v>
      </c>
    </row>
    <row r="167" spans="2:10" x14ac:dyDescent="0.25">
      <c r="B167" s="12">
        <v>42447</v>
      </c>
      <c r="C167" s="20" t="s">
        <v>202</v>
      </c>
      <c r="D167" s="20" t="s">
        <v>203</v>
      </c>
      <c r="E167" s="20" t="s">
        <v>22</v>
      </c>
      <c r="F167" s="20" t="s">
        <v>19</v>
      </c>
      <c r="G167" s="21">
        <v>10000</v>
      </c>
      <c r="H167" s="21">
        <v>3885</v>
      </c>
      <c r="I167" s="23">
        <f t="shared" si="2"/>
        <v>38850000</v>
      </c>
    </row>
    <row r="168" spans="2:10" x14ac:dyDescent="0.25">
      <c r="B168" s="12">
        <v>42447</v>
      </c>
      <c r="C168" s="20" t="s">
        <v>204</v>
      </c>
      <c r="D168" s="20" t="s">
        <v>205</v>
      </c>
      <c r="E168" s="20" t="s">
        <v>32</v>
      </c>
      <c r="F168" s="20" t="s">
        <v>14</v>
      </c>
      <c r="G168" s="21">
        <v>5000</v>
      </c>
      <c r="H168" s="21">
        <v>4240</v>
      </c>
      <c r="I168" s="23">
        <f t="shared" si="2"/>
        <v>21200000</v>
      </c>
    </row>
    <row r="169" spans="2:10" x14ac:dyDescent="0.25">
      <c r="B169" s="12">
        <v>42447</v>
      </c>
      <c r="C169" s="20" t="s">
        <v>204</v>
      </c>
      <c r="D169" s="20" t="s">
        <v>205</v>
      </c>
      <c r="E169" s="20" t="s">
        <v>32</v>
      </c>
      <c r="F169" s="20" t="s">
        <v>19</v>
      </c>
      <c r="G169" s="21">
        <v>5000</v>
      </c>
      <c r="H169" s="21">
        <v>4988</v>
      </c>
      <c r="I169" s="23">
        <f t="shared" si="2"/>
        <v>24940000</v>
      </c>
    </row>
    <row r="170" spans="2:10" x14ac:dyDescent="0.25">
      <c r="B170" s="12">
        <v>42447</v>
      </c>
      <c r="C170" s="13" t="s">
        <v>206</v>
      </c>
      <c r="D170" s="13" t="s">
        <v>207</v>
      </c>
      <c r="E170" s="13" t="s">
        <v>46</v>
      </c>
      <c r="F170" s="20" t="s">
        <v>14</v>
      </c>
      <c r="G170" s="21">
        <v>16600</v>
      </c>
      <c r="H170" s="21">
        <v>3410</v>
      </c>
      <c r="I170" s="23">
        <f t="shared" si="2"/>
        <v>56606000</v>
      </c>
      <c r="J170" s="16">
        <f>G165+G166+G167+G168+G169+G170</f>
        <v>46600</v>
      </c>
    </row>
    <row r="171" spans="2:10" x14ac:dyDescent="0.25">
      <c r="B171" s="12">
        <v>42447</v>
      </c>
      <c r="C171" s="20" t="s">
        <v>208</v>
      </c>
      <c r="D171" s="20" t="s">
        <v>209</v>
      </c>
      <c r="E171" s="20" t="s">
        <v>46</v>
      </c>
      <c r="F171" s="20" t="s">
        <v>14</v>
      </c>
      <c r="G171" s="21">
        <v>6200</v>
      </c>
      <c r="H171" s="21">
        <v>3595</v>
      </c>
      <c r="I171" s="23">
        <f t="shared" si="2"/>
        <v>22289000</v>
      </c>
    </row>
    <row r="172" spans="2:10" x14ac:dyDescent="0.25">
      <c r="B172" s="12">
        <v>42447</v>
      </c>
      <c r="C172" s="20" t="s">
        <v>208</v>
      </c>
      <c r="D172" s="20" t="s">
        <v>209</v>
      </c>
      <c r="E172" s="20" t="s">
        <v>46</v>
      </c>
      <c r="F172" s="20" t="s">
        <v>15</v>
      </c>
      <c r="G172" s="21">
        <v>4000</v>
      </c>
      <c r="H172" s="21">
        <v>3380</v>
      </c>
      <c r="I172" s="23">
        <f t="shared" si="2"/>
        <v>13520000</v>
      </c>
    </row>
    <row r="173" spans="2:10" x14ac:dyDescent="0.25">
      <c r="B173" s="12">
        <v>42447</v>
      </c>
      <c r="C173" s="20" t="s">
        <v>208</v>
      </c>
      <c r="D173" s="20" t="s">
        <v>209</v>
      </c>
      <c r="E173" s="20" t="s">
        <v>46</v>
      </c>
      <c r="F173" s="20" t="s">
        <v>19</v>
      </c>
      <c r="G173" s="21">
        <v>5300</v>
      </c>
      <c r="H173" s="21">
        <v>3885</v>
      </c>
      <c r="I173" s="23">
        <f t="shared" si="2"/>
        <v>20590500</v>
      </c>
    </row>
    <row r="174" spans="2:10" x14ac:dyDescent="0.25">
      <c r="B174" s="12">
        <v>42447</v>
      </c>
      <c r="C174" s="20" t="s">
        <v>210</v>
      </c>
      <c r="D174" s="20" t="s">
        <v>211</v>
      </c>
      <c r="E174" s="20" t="s">
        <v>46</v>
      </c>
      <c r="F174" s="20" t="s">
        <v>14</v>
      </c>
      <c r="G174" s="21">
        <v>10600</v>
      </c>
      <c r="H174" s="21">
        <v>3595</v>
      </c>
      <c r="I174" s="23">
        <f t="shared" si="2"/>
        <v>38107000</v>
      </c>
    </row>
    <row r="175" spans="2:10" x14ac:dyDescent="0.25">
      <c r="B175" s="12">
        <v>42447</v>
      </c>
      <c r="C175" s="13" t="s">
        <v>212</v>
      </c>
      <c r="D175" s="20"/>
      <c r="E175" s="20" t="s">
        <v>46</v>
      </c>
      <c r="F175" s="20" t="s">
        <v>213</v>
      </c>
      <c r="G175" s="21">
        <v>1</v>
      </c>
      <c r="H175" s="21">
        <v>1621000</v>
      </c>
      <c r="I175" s="23">
        <f t="shared" si="2"/>
        <v>1621000</v>
      </c>
    </row>
    <row r="176" spans="2:10" x14ac:dyDescent="0.25">
      <c r="B176" s="12">
        <v>42448</v>
      </c>
      <c r="C176" s="13" t="s">
        <v>214</v>
      </c>
      <c r="D176" s="13" t="s">
        <v>215</v>
      </c>
      <c r="E176" s="13" t="s">
        <v>13</v>
      </c>
      <c r="F176" s="13" t="s">
        <v>14</v>
      </c>
      <c r="G176" s="21">
        <v>11900</v>
      </c>
      <c r="H176" s="14">
        <v>3410</v>
      </c>
      <c r="I176" s="15">
        <f t="shared" si="2"/>
        <v>40579000</v>
      </c>
      <c r="J176" s="7" t="s">
        <v>14</v>
      </c>
    </row>
    <row r="177" spans="2:13" x14ac:dyDescent="0.25">
      <c r="B177" s="12">
        <v>42448</v>
      </c>
      <c r="C177" s="20" t="s">
        <v>216</v>
      </c>
      <c r="D177" s="20" t="s">
        <v>217</v>
      </c>
      <c r="E177" s="20" t="s">
        <v>18</v>
      </c>
      <c r="F177" s="20" t="s">
        <v>15</v>
      </c>
      <c r="G177" s="21">
        <v>5000</v>
      </c>
      <c r="H177" s="21">
        <v>3380</v>
      </c>
      <c r="I177" s="23">
        <f t="shared" si="2"/>
        <v>16900000</v>
      </c>
    </row>
    <row r="178" spans="2:13" x14ac:dyDescent="0.25">
      <c r="B178" s="12">
        <v>42448</v>
      </c>
      <c r="C178" s="20" t="s">
        <v>216</v>
      </c>
      <c r="D178" s="20" t="s">
        <v>217</v>
      </c>
      <c r="E178" s="20" t="s">
        <v>18</v>
      </c>
      <c r="F178" s="20" t="s">
        <v>19</v>
      </c>
      <c r="G178" s="21">
        <v>5300</v>
      </c>
      <c r="H178" s="21">
        <v>3885</v>
      </c>
      <c r="I178" s="23">
        <f t="shared" si="2"/>
        <v>20590500</v>
      </c>
    </row>
    <row r="179" spans="2:13" x14ac:dyDescent="0.25">
      <c r="B179" s="12">
        <v>42448</v>
      </c>
      <c r="C179" s="20" t="s">
        <v>218</v>
      </c>
      <c r="D179" s="20" t="s">
        <v>219</v>
      </c>
      <c r="E179" s="20" t="s">
        <v>13</v>
      </c>
      <c r="F179" s="13" t="s">
        <v>15</v>
      </c>
      <c r="G179" s="21">
        <v>11800</v>
      </c>
      <c r="H179" s="14">
        <v>3380</v>
      </c>
      <c r="I179" s="15">
        <f t="shared" si="2"/>
        <v>39884000</v>
      </c>
    </row>
    <row r="180" spans="2:13" x14ac:dyDescent="0.25">
      <c r="B180" s="12">
        <v>42448</v>
      </c>
      <c r="C180" s="20" t="s">
        <v>218</v>
      </c>
      <c r="D180" s="20" t="s">
        <v>219</v>
      </c>
      <c r="E180" s="20" t="s">
        <v>13</v>
      </c>
      <c r="F180" s="13" t="s">
        <v>19</v>
      </c>
      <c r="G180" s="21">
        <v>10000</v>
      </c>
      <c r="H180" s="14">
        <v>3885</v>
      </c>
      <c r="I180" s="15">
        <f t="shared" si="2"/>
        <v>38850000</v>
      </c>
      <c r="K180" s="7" t="s">
        <v>74</v>
      </c>
      <c r="L180" s="7" t="s">
        <v>75</v>
      </c>
      <c r="M180" s="7" t="s">
        <v>76</v>
      </c>
    </row>
    <row r="181" spans="2:13" x14ac:dyDescent="0.25">
      <c r="B181" s="12">
        <v>42448</v>
      </c>
      <c r="C181" s="13" t="s">
        <v>220</v>
      </c>
      <c r="D181" s="13" t="s">
        <v>221</v>
      </c>
      <c r="E181" s="13" t="s">
        <v>18</v>
      </c>
      <c r="F181" s="13" t="s">
        <v>15</v>
      </c>
      <c r="G181" s="21">
        <v>5000</v>
      </c>
      <c r="H181" s="14">
        <v>3380</v>
      </c>
      <c r="I181" s="15">
        <f t="shared" si="2"/>
        <v>16900000</v>
      </c>
      <c r="K181" s="16">
        <f>G126+G131+G139+G143+G145+G155+G158+G159+G161+G164+G171+G174+G176+G178</f>
        <v>121300</v>
      </c>
      <c r="L181" s="16">
        <f>G128+G132+G134+G135+G136+G140+G146+G150+G152+G153+G156+G166+G167+G169+G172+G175+G177+G180</f>
        <v>144201</v>
      </c>
      <c r="M181" s="16">
        <f>G129+G181</f>
        <v>15000</v>
      </c>
    </row>
    <row r="182" spans="2:13" x14ac:dyDescent="0.25">
      <c r="B182" s="12">
        <v>42448</v>
      </c>
      <c r="C182" s="13" t="s">
        <v>222</v>
      </c>
      <c r="D182" s="13" t="s">
        <v>223</v>
      </c>
      <c r="E182" s="13" t="s">
        <v>26</v>
      </c>
      <c r="F182" s="13" t="s">
        <v>14</v>
      </c>
      <c r="G182" s="21">
        <v>5300</v>
      </c>
      <c r="H182" s="14">
        <v>3595</v>
      </c>
      <c r="I182" s="15">
        <f t="shared" si="2"/>
        <v>19053500</v>
      </c>
    </row>
    <row r="183" spans="2:13" x14ac:dyDescent="0.25">
      <c r="B183" s="12">
        <v>42448</v>
      </c>
      <c r="C183" s="13" t="s">
        <v>222</v>
      </c>
      <c r="D183" s="13" t="s">
        <v>223</v>
      </c>
      <c r="E183" s="13" t="s">
        <v>26</v>
      </c>
      <c r="F183" s="13" t="s">
        <v>19</v>
      </c>
      <c r="G183" s="21">
        <v>6200</v>
      </c>
      <c r="H183" s="14">
        <v>3885</v>
      </c>
      <c r="I183" s="15">
        <f t="shared" si="2"/>
        <v>24087000</v>
      </c>
      <c r="J183" s="7" t="s">
        <v>14</v>
      </c>
    </row>
    <row r="184" spans="2:13" x14ac:dyDescent="0.25">
      <c r="B184" s="12">
        <v>42448</v>
      </c>
      <c r="C184" s="13" t="s">
        <v>222</v>
      </c>
      <c r="D184" s="13" t="s">
        <v>223</v>
      </c>
      <c r="E184" s="13" t="s">
        <v>26</v>
      </c>
      <c r="F184" s="13" t="s">
        <v>23</v>
      </c>
      <c r="G184" s="21">
        <v>5200</v>
      </c>
      <c r="H184" s="14">
        <v>4715</v>
      </c>
      <c r="I184" s="15">
        <f t="shared" si="2"/>
        <v>24518000</v>
      </c>
      <c r="J184" s="16">
        <f>G130+G133+G136+G140+G141+G144+G145+G147+G150+G151+G152+G154+G157+G160+G163+G165+G166+G168+G171+G173+G176+G182</f>
        <v>152200</v>
      </c>
    </row>
    <row r="185" spans="2:13" x14ac:dyDescent="0.25">
      <c r="B185" s="12">
        <v>42450</v>
      </c>
      <c r="C185" s="13" t="s">
        <v>224</v>
      </c>
      <c r="D185" s="13" t="s">
        <v>225</v>
      </c>
      <c r="E185" s="13" t="s">
        <v>13</v>
      </c>
      <c r="F185" s="20" t="s">
        <v>14</v>
      </c>
      <c r="G185" s="21">
        <v>10000</v>
      </c>
      <c r="H185" s="21">
        <v>3410</v>
      </c>
      <c r="I185" s="23">
        <f t="shared" si="2"/>
        <v>34100000</v>
      </c>
      <c r="J185" s="7" t="s">
        <v>14</v>
      </c>
    </row>
    <row r="186" spans="2:13" x14ac:dyDescent="0.25">
      <c r="B186" s="12">
        <v>42450</v>
      </c>
      <c r="C186" s="13" t="s">
        <v>226</v>
      </c>
      <c r="D186" s="13" t="s">
        <v>227</v>
      </c>
      <c r="E186" s="13" t="s">
        <v>13</v>
      </c>
      <c r="F186" s="20" t="s">
        <v>14</v>
      </c>
      <c r="G186" s="21">
        <v>10000</v>
      </c>
      <c r="H186" s="21">
        <v>3410</v>
      </c>
      <c r="I186" s="23">
        <f t="shared" si="2"/>
        <v>34100000</v>
      </c>
      <c r="J186" s="16">
        <f>G184+G185+G186</f>
        <v>25200</v>
      </c>
    </row>
    <row r="187" spans="2:13" x14ac:dyDescent="0.25">
      <c r="B187" s="12">
        <v>42450</v>
      </c>
      <c r="C187" s="13" t="s">
        <v>228</v>
      </c>
      <c r="D187" s="20" t="s">
        <v>229</v>
      </c>
      <c r="E187" s="20" t="s">
        <v>13</v>
      </c>
      <c r="F187" s="20" t="s">
        <v>15</v>
      </c>
      <c r="G187" s="21">
        <v>20000</v>
      </c>
      <c r="H187" s="21">
        <v>3595</v>
      </c>
      <c r="I187" s="23">
        <f t="shared" si="2"/>
        <v>71900000</v>
      </c>
    </row>
    <row r="188" spans="2:13" x14ac:dyDescent="0.25">
      <c r="B188" s="12">
        <v>42450</v>
      </c>
      <c r="C188" s="13" t="s">
        <v>228</v>
      </c>
      <c r="D188" s="20" t="s">
        <v>229</v>
      </c>
      <c r="E188" s="20" t="s">
        <v>13</v>
      </c>
      <c r="F188" s="20" t="s">
        <v>19</v>
      </c>
      <c r="G188" s="21">
        <v>5000</v>
      </c>
      <c r="H188" s="21">
        <v>3885</v>
      </c>
      <c r="I188" s="23">
        <f t="shared" si="2"/>
        <v>19425000</v>
      </c>
    </row>
    <row r="189" spans="2:13" x14ac:dyDescent="0.25">
      <c r="B189" s="12">
        <v>42450</v>
      </c>
      <c r="C189" s="20" t="s">
        <v>230</v>
      </c>
      <c r="D189" s="20" t="s">
        <v>231</v>
      </c>
      <c r="E189" s="20" t="s">
        <v>22</v>
      </c>
      <c r="F189" s="20" t="s">
        <v>14</v>
      </c>
      <c r="G189" s="21">
        <v>10000</v>
      </c>
      <c r="H189" s="21">
        <v>3595</v>
      </c>
      <c r="I189" s="23">
        <f t="shared" si="2"/>
        <v>35950000</v>
      </c>
    </row>
    <row r="190" spans="2:13" x14ac:dyDescent="0.25">
      <c r="B190" s="12">
        <v>42450</v>
      </c>
      <c r="C190" s="20" t="s">
        <v>230</v>
      </c>
      <c r="D190" s="20" t="s">
        <v>231</v>
      </c>
      <c r="E190" s="20" t="s">
        <v>22</v>
      </c>
      <c r="F190" s="20" t="s">
        <v>19</v>
      </c>
      <c r="G190" s="21">
        <v>20000</v>
      </c>
      <c r="H190" s="21">
        <v>3885</v>
      </c>
      <c r="I190" s="23">
        <f t="shared" si="2"/>
        <v>77700000</v>
      </c>
    </row>
    <row r="191" spans="2:13" x14ac:dyDescent="0.25">
      <c r="B191" s="12">
        <v>42450</v>
      </c>
      <c r="C191" s="20" t="s">
        <v>232</v>
      </c>
      <c r="D191" s="20" t="s">
        <v>233</v>
      </c>
      <c r="E191" s="20" t="s">
        <v>46</v>
      </c>
      <c r="F191" s="20" t="s">
        <v>14</v>
      </c>
      <c r="G191" s="21">
        <v>10600</v>
      </c>
      <c r="H191" s="21">
        <v>3595</v>
      </c>
      <c r="I191" s="23">
        <f t="shared" si="2"/>
        <v>38107000</v>
      </c>
    </row>
    <row r="192" spans="2:13" x14ac:dyDescent="0.25">
      <c r="B192" s="12">
        <v>42450</v>
      </c>
      <c r="C192" s="20" t="s">
        <v>232</v>
      </c>
      <c r="D192" s="20" t="s">
        <v>233</v>
      </c>
      <c r="E192" s="20" t="s">
        <v>46</v>
      </c>
      <c r="F192" s="20" t="s">
        <v>19</v>
      </c>
      <c r="G192" s="21">
        <v>5200</v>
      </c>
      <c r="H192" s="21">
        <v>3885</v>
      </c>
      <c r="I192" s="23">
        <f t="shared" si="2"/>
        <v>20202000</v>
      </c>
    </row>
    <row r="193" spans="2:9" x14ac:dyDescent="0.25">
      <c r="B193" s="12">
        <v>42450</v>
      </c>
      <c r="C193" s="20" t="s">
        <v>234</v>
      </c>
      <c r="D193" s="20" t="s">
        <v>235</v>
      </c>
      <c r="E193" s="20" t="s">
        <v>46</v>
      </c>
      <c r="F193" s="20" t="s">
        <v>14</v>
      </c>
      <c r="G193" s="21">
        <v>10200</v>
      </c>
      <c r="H193" s="21">
        <v>3595</v>
      </c>
      <c r="I193" s="23">
        <f t="shared" si="2"/>
        <v>36669000</v>
      </c>
    </row>
    <row r="194" spans="2:9" x14ac:dyDescent="0.25">
      <c r="B194" s="12">
        <v>42450</v>
      </c>
      <c r="C194" s="20" t="s">
        <v>236</v>
      </c>
      <c r="D194" s="20" t="s">
        <v>237</v>
      </c>
      <c r="E194" s="20" t="s">
        <v>18</v>
      </c>
      <c r="F194" s="20" t="s">
        <v>14</v>
      </c>
      <c r="G194" s="21">
        <v>6200</v>
      </c>
      <c r="H194" s="21">
        <v>3595</v>
      </c>
      <c r="I194" s="23">
        <f t="shared" si="2"/>
        <v>22289000</v>
      </c>
    </row>
    <row r="195" spans="2:9" x14ac:dyDescent="0.25">
      <c r="B195" s="12">
        <v>42450</v>
      </c>
      <c r="C195" s="20" t="s">
        <v>236</v>
      </c>
      <c r="D195" s="20" t="s">
        <v>237</v>
      </c>
      <c r="E195" s="20" t="s">
        <v>18</v>
      </c>
      <c r="F195" s="20" t="s">
        <v>19</v>
      </c>
      <c r="G195" s="21">
        <v>10500</v>
      </c>
      <c r="H195" s="21">
        <v>3885</v>
      </c>
      <c r="I195" s="23">
        <f t="shared" si="2"/>
        <v>40792500</v>
      </c>
    </row>
    <row r="196" spans="2:9" x14ac:dyDescent="0.25">
      <c r="B196" s="12">
        <v>42451</v>
      </c>
      <c r="C196" s="20" t="s">
        <v>238</v>
      </c>
      <c r="D196" s="20" t="s">
        <v>239</v>
      </c>
      <c r="E196" s="20" t="s">
        <v>13</v>
      </c>
      <c r="F196" s="20" t="s">
        <v>15</v>
      </c>
      <c r="G196" s="21">
        <v>15800</v>
      </c>
      <c r="H196" s="21">
        <v>3380</v>
      </c>
      <c r="I196" s="23">
        <f t="shared" si="2"/>
        <v>53404000</v>
      </c>
    </row>
    <row r="197" spans="2:9" x14ac:dyDescent="0.25">
      <c r="B197" s="12">
        <v>42451</v>
      </c>
      <c r="C197" s="20" t="s">
        <v>240</v>
      </c>
      <c r="D197" s="20" t="s">
        <v>241</v>
      </c>
      <c r="E197" s="20" t="s">
        <v>13</v>
      </c>
      <c r="F197" s="20" t="s">
        <v>14</v>
      </c>
      <c r="G197" s="21">
        <v>6000</v>
      </c>
      <c r="H197" s="21">
        <v>3595</v>
      </c>
      <c r="I197" s="23">
        <f t="shared" si="2"/>
        <v>21570000</v>
      </c>
    </row>
    <row r="198" spans="2:9" x14ac:dyDescent="0.25">
      <c r="B198" s="12">
        <v>42451</v>
      </c>
      <c r="C198" s="20" t="s">
        <v>240</v>
      </c>
      <c r="D198" s="20" t="s">
        <v>241</v>
      </c>
      <c r="E198" s="20" t="s">
        <v>13</v>
      </c>
      <c r="F198" s="20" t="s">
        <v>15</v>
      </c>
      <c r="G198" s="21">
        <v>6000</v>
      </c>
      <c r="H198" s="21">
        <v>3380</v>
      </c>
      <c r="I198" s="23">
        <f t="shared" si="2"/>
        <v>20280000</v>
      </c>
    </row>
    <row r="199" spans="2:9" x14ac:dyDescent="0.25">
      <c r="B199" s="12">
        <v>42451</v>
      </c>
      <c r="C199" s="20" t="s">
        <v>242</v>
      </c>
      <c r="D199" s="20" t="s">
        <v>243</v>
      </c>
      <c r="E199" s="20" t="s">
        <v>13</v>
      </c>
      <c r="F199" s="20" t="s">
        <v>15</v>
      </c>
      <c r="G199" s="21">
        <v>5900</v>
      </c>
      <c r="H199" s="21">
        <v>3380</v>
      </c>
      <c r="I199" s="23">
        <f t="shared" ref="I199:I262" si="3">G199*H199</f>
        <v>19942000</v>
      </c>
    </row>
    <row r="200" spans="2:9" x14ac:dyDescent="0.25">
      <c r="B200" s="12">
        <v>42451</v>
      </c>
      <c r="C200" s="20" t="s">
        <v>244</v>
      </c>
      <c r="D200" s="20" t="s">
        <v>245</v>
      </c>
      <c r="E200" s="20" t="s">
        <v>18</v>
      </c>
      <c r="F200" s="20" t="s">
        <v>14</v>
      </c>
      <c r="G200" s="21">
        <v>5000</v>
      </c>
      <c r="H200" s="21">
        <v>3595</v>
      </c>
      <c r="I200" s="23">
        <f t="shared" si="3"/>
        <v>17975000</v>
      </c>
    </row>
    <row r="201" spans="2:9" x14ac:dyDescent="0.25">
      <c r="B201" s="12">
        <v>42451</v>
      </c>
      <c r="C201" s="20" t="s">
        <v>244</v>
      </c>
      <c r="D201" s="20" t="s">
        <v>245</v>
      </c>
      <c r="E201" s="20" t="s">
        <v>18</v>
      </c>
      <c r="F201" s="20" t="s">
        <v>19</v>
      </c>
      <c r="G201" s="21">
        <v>5000</v>
      </c>
      <c r="H201" s="21">
        <v>3885</v>
      </c>
      <c r="I201" s="23">
        <f t="shared" si="3"/>
        <v>19425000</v>
      </c>
    </row>
    <row r="202" spans="2:9" x14ac:dyDescent="0.25">
      <c r="B202" s="12">
        <v>42451</v>
      </c>
      <c r="C202" s="20" t="s">
        <v>246</v>
      </c>
      <c r="D202" s="20" t="s">
        <v>247</v>
      </c>
      <c r="E202" s="20" t="s">
        <v>22</v>
      </c>
      <c r="F202" s="20" t="s">
        <v>14</v>
      </c>
      <c r="G202" s="21">
        <v>30000</v>
      </c>
      <c r="H202" s="21">
        <v>3595</v>
      </c>
      <c r="I202" s="23">
        <f t="shared" si="3"/>
        <v>107850000</v>
      </c>
    </row>
    <row r="203" spans="2:9" x14ac:dyDescent="0.25">
      <c r="B203" s="12">
        <v>42451</v>
      </c>
      <c r="C203" s="20" t="s">
        <v>248</v>
      </c>
      <c r="D203" s="20" t="s">
        <v>249</v>
      </c>
      <c r="E203" s="20" t="s">
        <v>46</v>
      </c>
      <c r="F203" s="20" t="s">
        <v>19</v>
      </c>
      <c r="G203" s="21">
        <v>15500</v>
      </c>
      <c r="H203" s="21">
        <v>3885</v>
      </c>
      <c r="I203" s="23">
        <f t="shared" si="3"/>
        <v>60217500</v>
      </c>
    </row>
    <row r="204" spans="2:9" x14ac:dyDescent="0.25">
      <c r="B204" s="12">
        <v>42451</v>
      </c>
      <c r="C204" s="20" t="s">
        <v>250</v>
      </c>
      <c r="D204" s="20" t="s">
        <v>251</v>
      </c>
      <c r="E204" s="20" t="s">
        <v>46</v>
      </c>
      <c r="F204" s="20" t="s">
        <v>14</v>
      </c>
      <c r="G204" s="21">
        <v>10600</v>
      </c>
      <c r="H204" s="21">
        <v>3410</v>
      </c>
      <c r="I204" s="23">
        <f t="shared" si="3"/>
        <v>36146000</v>
      </c>
    </row>
    <row r="205" spans="2:9" x14ac:dyDescent="0.25">
      <c r="B205" s="12">
        <v>42451</v>
      </c>
      <c r="C205" s="20" t="s">
        <v>252</v>
      </c>
      <c r="D205" s="20" t="s">
        <v>253</v>
      </c>
      <c r="E205" s="20" t="s">
        <v>46</v>
      </c>
      <c r="F205" s="20" t="s">
        <v>19</v>
      </c>
      <c r="G205" s="21">
        <v>5200</v>
      </c>
      <c r="H205" s="21">
        <v>3885</v>
      </c>
      <c r="I205" s="23">
        <f t="shared" si="3"/>
        <v>20202000</v>
      </c>
    </row>
    <row r="206" spans="2:9" x14ac:dyDescent="0.25">
      <c r="B206" s="12">
        <v>42452</v>
      </c>
      <c r="C206" s="13" t="s">
        <v>254</v>
      </c>
      <c r="D206" s="13" t="s">
        <v>255</v>
      </c>
      <c r="E206" s="13" t="s">
        <v>13</v>
      </c>
      <c r="F206" s="20" t="s">
        <v>14</v>
      </c>
      <c r="G206" s="21">
        <v>25000</v>
      </c>
      <c r="H206" s="21">
        <v>3410</v>
      </c>
      <c r="I206" s="23">
        <f t="shared" si="3"/>
        <v>85250000</v>
      </c>
    </row>
    <row r="207" spans="2:9" x14ac:dyDescent="0.25">
      <c r="B207" s="12">
        <v>42452</v>
      </c>
      <c r="C207" s="20" t="s">
        <v>256</v>
      </c>
      <c r="D207" s="20" t="s">
        <v>257</v>
      </c>
      <c r="E207" s="20" t="s">
        <v>13</v>
      </c>
      <c r="F207" s="20" t="s">
        <v>15</v>
      </c>
      <c r="G207" s="21">
        <v>10000</v>
      </c>
      <c r="H207" s="21">
        <v>3380</v>
      </c>
      <c r="I207" s="23">
        <f t="shared" si="3"/>
        <v>33800000</v>
      </c>
    </row>
    <row r="208" spans="2:9" x14ac:dyDescent="0.25">
      <c r="B208" s="12">
        <v>42452</v>
      </c>
      <c r="C208" s="20" t="s">
        <v>258</v>
      </c>
      <c r="D208" s="20" t="s">
        <v>259</v>
      </c>
      <c r="E208" s="20" t="s">
        <v>18</v>
      </c>
      <c r="F208" s="20" t="s">
        <v>19</v>
      </c>
      <c r="G208" s="21">
        <v>15300</v>
      </c>
      <c r="H208" s="21">
        <v>3885</v>
      </c>
      <c r="I208" s="23">
        <f t="shared" si="3"/>
        <v>59440500</v>
      </c>
    </row>
    <row r="209" spans="2:12" x14ac:dyDescent="0.25">
      <c r="B209" s="12">
        <v>42452</v>
      </c>
      <c r="C209" s="20" t="s">
        <v>260</v>
      </c>
      <c r="D209" s="20" t="s">
        <v>261</v>
      </c>
      <c r="E209" s="20" t="s">
        <v>18</v>
      </c>
      <c r="F209" s="20" t="s">
        <v>15</v>
      </c>
      <c r="G209" s="21">
        <v>11500</v>
      </c>
      <c r="H209" s="21">
        <v>3380</v>
      </c>
      <c r="I209" s="23">
        <f t="shared" si="3"/>
        <v>38870000</v>
      </c>
    </row>
    <row r="210" spans="2:12" x14ac:dyDescent="0.25">
      <c r="B210" s="12">
        <v>42452</v>
      </c>
      <c r="C210" s="20" t="s">
        <v>260</v>
      </c>
      <c r="D210" s="20" t="s">
        <v>261</v>
      </c>
      <c r="E210" s="20" t="s">
        <v>18</v>
      </c>
      <c r="F210" s="20" t="s">
        <v>19</v>
      </c>
      <c r="G210" s="21">
        <v>4500</v>
      </c>
      <c r="H210" s="21">
        <v>3885</v>
      </c>
      <c r="I210" s="24">
        <f t="shared" si="3"/>
        <v>17482500</v>
      </c>
    </row>
    <row r="211" spans="2:12" x14ac:dyDescent="0.25">
      <c r="B211" s="12">
        <v>42452</v>
      </c>
      <c r="C211" s="20" t="s">
        <v>262</v>
      </c>
      <c r="D211" s="20" t="s">
        <v>263</v>
      </c>
      <c r="E211" s="20" t="s">
        <v>26</v>
      </c>
      <c r="F211" s="20" t="s">
        <v>19</v>
      </c>
      <c r="G211" s="21">
        <v>6200</v>
      </c>
      <c r="H211" s="21">
        <v>3885</v>
      </c>
      <c r="I211" s="23">
        <f t="shared" si="3"/>
        <v>24087000</v>
      </c>
    </row>
    <row r="212" spans="2:12" x14ac:dyDescent="0.25">
      <c r="B212" s="12">
        <v>42452</v>
      </c>
      <c r="C212" s="20" t="s">
        <v>264</v>
      </c>
      <c r="D212" s="20" t="s">
        <v>265</v>
      </c>
      <c r="E212" s="20" t="s">
        <v>26</v>
      </c>
      <c r="F212" s="20" t="s">
        <v>19</v>
      </c>
      <c r="G212" s="21">
        <v>5300</v>
      </c>
      <c r="H212" s="21">
        <v>3885</v>
      </c>
      <c r="I212" s="23">
        <f t="shared" si="3"/>
        <v>20590500</v>
      </c>
    </row>
    <row r="213" spans="2:12" x14ac:dyDescent="0.25">
      <c r="B213" s="12">
        <v>42452</v>
      </c>
      <c r="C213" s="20" t="s">
        <v>266</v>
      </c>
      <c r="D213" s="20" t="s">
        <v>267</v>
      </c>
      <c r="E213" s="20" t="s">
        <v>26</v>
      </c>
      <c r="F213" s="20" t="s">
        <v>19</v>
      </c>
      <c r="G213" s="21">
        <v>5200</v>
      </c>
      <c r="H213" s="21">
        <v>3885</v>
      </c>
      <c r="I213" s="23">
        <f t="shared" si="3"/>
        <v>20202000</v>
      </c>
    </row>
    <row r="214" spans="2:12" x14ac:dyDescent="0.25">
      <c r="B214" s="12">
        <v>42452</v>
      </c>
      <c r="C214" s="20" t="s">
        <v>268</v>
      </c>
      <c r="D214" s="20" t="s">
        <v>269</v>
      </c>
      <c r="E214" s="20" t="s">
        <v>22</v>
      </c>
      <c r="F214" s="20" t="s">
        <v>19</v>
      </c>
      <c r="G214" s="21">
        <v>15000</v>
      </c>
      <c r="H214" s="21">
        <v>3885</v>
      </c>
      <c r="I214" s="23">
        <f t="shared" si="3"/>
        <v>58275000</v>
      </c>
    </row>
    <row r="215" spans="2:12" x14ac:dyDescent="0.25">
      <c r="B215" s="12">
        <v>42452</v>
      </c>
      <c r="C215" s="20" t="s">
        <v>270</v>
      </c>
      <c r="D215" s="20" t="s">
        <v>271</v>
      </c>
      <c r="E215" s="20" t="s">
        <v>37</v>
      </c>
      <c r="F215" s="20" t="s">
        <v>19</v>
      </c>
      <c r="G215" s="21">
        <v>10000</v>
      </c>
      <c r="H215" s="21">
        <v>4988</v>
      </c>
      <c r="I215" s="23">
        <f t="shared" si="3"/>
        <v>49880000</v>
      </c>
    </row>
    <row r="216" spans="2:12" x14ac:dyDescent="0.25">
      <c r="B216" s="12">
        <v>42452</v>
      </c>
      <c r="C216" s="20" t="s">
        <v>272</v>
      </c>
      <c r="D216" s="20" t="s">
        <v>273</v>
      </c>
      <c r="E216" s="20" t="s">
        <v>32</v>
      </c>
      <c r="F216" s="20" t="s">
        <v>15</v>
      </c>
      <c r="G216" s="21">
        <v>5000</v>
      </c>
      <c r="H216" s="21">
        <v>3971</v>
      </c>
      <c r="I216" s="23">
        <f t="shared" si="3"/>
        <v>19855000</v>
      </c>
    </row>
    <row r="217" spans="2:12" x14ac:dyDescent="0.25">
      <c r="B217" s="12">
        <v>42452</v>
      </c>
      <c r="C217" s="20" t="s">
        <v>274</v>
      </c>
      <c r="D217" s="20" t="s">
        <v>275</v>
      </c>
      <c r="E217" s="20" t="s">
        <v>46</v>
      </c>
      <c r="F217" s="20" t="s">
        <v>14</v>
      </c>
      <c r="G217" s="21">
        <v>8300</v>
      </c>
      <c r="H217" s="21">
        <v>3410</v>
      </c>
      <c r="I217" s="23">
        <f t="shared" si="3"/>
        <v>28303000</v>
      </c>
    </row>
    <row r="218" spans="2:12" x14ac:dyDescent="0.25">
      <c r="B218" s="12">
        <v>42452</v>
      </c>
      <c r="C218" s="20" t="s">
        <v>276</v>
      </c>
      <c r="D218" s="20" t="s">
        <v>277</v>
      </c>
      <c r="E218" s="20" t="s">
        <v>46</v>
      </c>
      <c r="F218" s="20" t="s">
        <v>15</v>
      </c>
      <c r="G218" s="21">
        <v>4100</v>
      </c>
      <c r="H218" s="21">
        <v>3380</v>
      </c>
      <c r="I218" s="23">
        <f t="shared" si="3"/>
        <v>13858000</v>
      </c>
    </row>
    <row r="219" spans="2:12" x14ac:dyDescent="0.25">
      <c r="B219" s="12">
        <v>42452</v>
      </c>
      <c r="C219" s="20" t="s">
        <v>276</v>
      </c>
      <c r="D219" s="20" t="s">
        <v>277</v>
      </c>
      <c r="E219" s="20" t="s">
        <v>46</v>
      </c>
      <c r="F219" s="20" t="s">
        <v>19</v>
      </c>
      <c r="G219" s="21">
        <v>4200</v>
      </c>
      <c r="H219" s="21">
        <v>3885</v>
      </c>
      <c r="I219" s="23">
        <f t="shared" si="3"/>
        <v>16317000</v>
      </c>
    </row>
    <row r="220" spans="2:12" x14ac:dyDescent="0.25">
      <c r="B220" s="12">
        <v>42452</v>
      </c>
      <c r="C220" s="20" t="s">
        <v>278</v>
      </c>
      <c r="D220" s="20" t="s">
        <v>279</v>
      </c>
      <c r="E220" s="20" t="s">
        <v>46</v>
      </c>
      <c r="F220" s="20" t="s">
        <v>15</v>
      </c>
      <c r="G220" s="21">
        <v>9300</v>
      </c>
      <c r="H220" s="21">
        <v>3380</v>
      </c>
      <c r="I220" s="23">
        <f t="shared" si="3"/>
        <v>31434000</v>
      </c>
      <c r="J220" s="7" t="s">
        <v>14</v>
      </c>
    </row>
    <row r="221" spans="2:12" x14ac:dyDescent="0.25">
      <c r="B221" s="12">
        <v>42452</v>
      </c>
      <c r="C221" s="20" t="s">
        <v>278</v>
      </c>
      <c r="D221" s="20" t="s">
        <v>279</v>
      </c>
      <c r="E221" s="20" t="s">
        <v>46</v>
      </c>
      <c r="F221" s="20" t="s">
        <v>19</v>
      </c>
      <c r="G221" s="21">
        <v>6200</v>
      </c>
      <c r="H221" s="21">
        <v>3885</v>
      </c>
      <c r="I221" s="23">
        <f t="shared" si="3"/>
        <v>24087000</v>
      </c>
      <c r="J221" s="16">
        <f>G190+G192+G194+G195+G198+G201+G203+G205+G207</f>
        <v>83600</v>
      </c>
    </row>
    <row r="222" spans="2:12" x14ac:dyDescent="0.25">
      <c r="B222" s="12">
        <v>42440</v>
      </c>
      <c r="C222" s="20" t="s">
        <v>280</v>
      </c>
      <c r="D222" s="20" t="s">
        <v>281</v>
      </c>
      <c r="E222" s="20" t="s">
        <v>22</v>
      </c>
      <c r="F222" s="20" t="s">
        <v>14</v>
      </c>
      <c r="G222" s="21">
        <v>15000</v>
      </c>
      <c r="H222" s="21">
        <v>3595</v>
      </c>
      <c r="I222" s="21">
        <f t="shared" si="3"/>
        <v>53925000</v>
      </c>
    </row>
    <row r="223" spans="2:12" x14ac:dyDescent="0.25">
      <c r="B223" s="12">
        <v>42440</v>
      </c>
      <c r="C223" s="20" t="s">
        <v>280</v>
      </c>
      <c r="D223" s="20" t="s">
        <v>281</v>
      </c>
      <c r="E223" s="20" t="s">
        <v>22</v>
      </c>
      <c r="F223" s="13" t="s">
        <v>15</v>
      </c>
      <c r="G223" s="21">
        <v>10000</v>
      </c>
      <c r="H223" s="14">
        <v>3380</v>
      </c>
      <c r="I223" s="14">
        <f t="shared" si="3"/>
        <v>33800000</v>
      </c>
    </row>
    <row r="224" spans="2:12" x14ac:dyDescent="0.25">
      <c r="B224" s="12">
        <v>42440</v>
      </c>
      <c r="C224" s="20" t="s">
        <v>280</v>
      </c>
      <c r="D224" s="20" t="s">
        <v>281</v>
      </c>
      <c r="E224" s="20" t="s">
        <v>22</v>
      </c>
      <c r="F224" s="13" t="s">
        <v>23</v>
      </c>
      <c r="G224" s="21">
        <v>5000</v>
      </c>
      <c r="H224" s="14">
        <v>3715</v>
      </c>
      <c r="I224" s="14">
        <f t="shared" si="3"/>
        <v>18575000</v>
      </c>
      <c r="K224" s="7" t="s">
        <v>74</v>
      </c>
      <c r="L224" s="7" t="s">
        <v>75</v>
      </c>
    </row>
    <row r="225" spans="2:12" x14ac:dyDescent="0.25">
      <c r="B225" s="12">
        <v>42457</v>
      </c>
      <c r="C225" s="20" t="s">
        <v>282</v>
      </c>
      <c r="D225" s="20" t="s">
        <v>283</v>
      </c>
      <c r="E225" s="20" t="s">
        <v>13</v>
      </c>
      <c r="F225" s="20" t="s">
        <v>14</v>
      </c>
      <c r="G225" s="21">
        <v>35000</v>
      </c>
      <c r="H225" s="21">
        <v>3410</v>
      </c>
      <c r="I225" s="23">
        <f t="shared" si="3"/>
        <v>119350000</v>
      </c>
      <c r="J225" s="7" t="s">
        <v>284</v>
      </c>
      <c r="K225" s="16">
        <f>G192+G201+G203+G204+G212+G214+G221+G222+G224</f>
        <v>82800</v>
      </c>
      <c r="L225" s="16">
        <f>G193+G195+G197+G200+G206+G208+G210+G213+G215+G216+G217+G218+G219+G220+G223+G225</f>
        <v>167600</v>
      </c>
    </row>
    <row r="226" spans="2:12" x14ac:dyDescent="0.25">
      <c r="B226" s="12">
        <v>42457</v>
      </c>
      <c r="C226" s="20" t="s">
        <v>285</v>
      </c>
      <c r="D226" s="20" t="s">
        <v>286</v>
      </c>
      <c r="E226" s="20" t="s">
        <v>18</v>
      </c>
      <c r="F226" s="20" t="s">
        <v>14</v>
      </c>
      <c r="G226" s="21">
        <v>5000</v>
      </c>
      <c r="H226" s="21">
        <v>3595</v>
      </c>
      <c r="I226" s="23">
        <f t="shared" si="3"/>
        <v>17975000</v>
      </c>
      <c r="L226" s="16"/>
    </row>
    <row r="227" spans="2:12" x14ac:dyDescent="0.25">
      <c r="B227" s="12">
        <v>42457</v>
      </c>
      <c r="C227" s="20" t="s">
        <v>285</v>
      </c>
      <c r="D227" s="20" t="s">
        <v>286</v>
      </c>
      <c r="E227" s="20" t="s">
        <v>18</v>
      </c>
      <c r="F227" s="20" t="s">
        <v>15</v>
      </c>
      <c r="G227" s="21">
        <v>10300</v>
      </c>
      <c r="H227" s="21">
        <v>3380</v>
      </c>
      <c r="I227" s="23">
        <f t="shared" si="3"/>
        <v>34814000</v>
      </c>
    </row>
    <row r="228" spans="2:12" x14ac:dyDescent="0.25">
      <c r="B228" s="12">
        <v>42457</v>
      </c>
      <c r="C228" s="20" t="s">
        <v>287</v>
      </c>
      <c r="D228" s="20" t="s">
        <v>288</v>
      </c>
      <c r="E228" s="20" t="s">
        <v>22</v>
      </c>
      <c r="F228" s="20" t="s">
        <v>19</v>
      </c>
      <c r="G228" s="21">
        <v>15000</v>
      </c>
      <c r="H228" s="21">
        <v>3885</v>
      </c>
      <c r="I228" s="23">
        <f t="shared" si="3"/>
        <v>58275000</v>
      </c>
    </row>
    <row r="229" spans="2:12" x14ac:dyDescent="0.25">
      <c r="B229" s="12">
        <v>42457</v>
      </c>
      <c r="C229" s="20" t="s">
        <v>289</v>
      </c>
      <c r="D229" s="20" t="s">
        <v>290</v>
      </c>
      <c r="E229" s="20" t="s">
        <v>32</v>
      </c>
      <c r="F229" s="20" t="s">
        <v>14</v>
      </c>
      <c r="G229" s="21">
        <v>5000</v>
      </c>
      <c r="H229" s="21">
        <v>4290</v>
      </c>
      <c r="I229" s="23">
        <f t="shared" si="3"/>
        <v>21450000</v>
      </c>
      <c r="K229" s="7" t="s">
        <v>74</v>
      </c>
      <c r="L229" s="7" t="s">
        <v>291</v>
      </c>
    </row>
    <row r="230" spans="2:12" x14ac:dyDescent="0.25">
      <c r="B230" s="12">
        <v>42457</v>
      </c>
      <c r="C230" s="20" t="s">
        <v>292</v>
      </c>
      <c r="D230" s="20" t="s">
        <v>293</v>
      </c>
      <c r="E230" s="20" t="s">
        <v>46</v>
      </c>
      <c r="F230" s="20" t="s">
        <v>14</v>
      </c>
      <c r="G230" s="21">
        <v>5000</v>
      </c>
      <c r="H230" s="21">
        <v>3595</v>
      </c>
      <c r="I230" s="23">
        <f t="shared" si="3"/>
        <v>17975000</v>
      </c>
      <c r="K230" s="16">
        <f>G229</f>
        <v>5000</v>
      </c>
      <c r="L230" s="16">
        <f>G230</f>
        <v>5000</v>
      </c>
    </row>
    <row r="231" spans="2:12" x14ac:dyDescent="0.25">
      <c r="B231" s="12">
        <v>42457</v>
      </c>
      <c r="C231" s="20" t="s">
        <v>292</v>
      </c>
      <c r="D231" s="20" t="s">
        <v>293</v>
      </c>
      <c r="E231" s="20" t="s">
        <v>46</v>
      </c>
      <c r="F231" s="20" t="s">
        <v>19</v>
      </c>
      <c r="G231" s="21">
        <v>4000</v>
      </c>
      <c r="H231" s="21">
        <v>3885</v>
      </c>
      <c r="I231" s="23">
        <f t="shared" si="3"/>
        <v>15540000</v>
      </c>
      <c r="K231" s="7" t="s">
        <v>294</v>
      </c>
      <c r="L231" s="7" t="s">
        <v>295</v>
      </c>
    </row>
    <row r="232" spans="2:12" x14ac:dyDescent="0.25">
      <c r="B232" s="12">
        <v>42457</v>
      </c>
      <c r="C232" s="20" t="s">
        <v>296</v>
      </c>
      <c r="D232" s="20" t="s">
        <v>297</v>
      </c>
      <c r="E232" s="20" t="s">
        <v>46</v>
      </c>
      <c r="F232" s="20" t="s">
        <v>14</v>
      </c>
      <c r="G232" s="21">
        <v>10400</v>
      </c>
      <c r="H232" s="21">
        <v>3595</v>
      </c>
      <c r="I232" s="23">
        <f t="shared" si="3"/>
        <v>37388000</v>
      </c>
    </row>
    <row r="233" spans="2:12" x14ac:dyDescent="0.25">
      <c r="B233" s="12">
        <v>42457</v>
      </c>
      <c r="C233" s="20" t="s">
        <v>296</v>
      </c>
      <c r="D233" s="20" t="s">
        <v>297</v>
      </c>
      <c r="E233" s="20" t="s">
        <v>46</v>
      </c>
      <c r="F233" s="20" t="s">
        <v>15</v>
      </c>
      <c r="G233" s="21">
        <v>5400</v>
      </c>
      <c r="H233" s="21">
        <v>3380</v>
      </c>
      <c r="I233" s="23">
        <f t="shared" si="3"/>
        <v>18252000</v>
      </c>
    </row>
    <row r="234" spans="2:12" x14ac:dyDescent="0.25">
      <c r="B234" s="12">
        <v>42458</v>
      </c>
      <c r="C234" s="20" t="s">
        <v>298</v>
      </c>
      <c r="D234" s="20" t="s">
        <v>299</v>
      </c>
      <c r="E234" s="20" t="s">
        <v>13</v>
      </c>
      <c r="F234" s="20" t="s">
        <v>300</v>
      </c>
      <c r="G234" s="21">
        <v>15800</v>
      </c>
      <c r="H234" s="21">
        <v>3410</v>
      </c>
      <c r="I234" s="23">
        <f t="shared" si="3"/>
        <v>53878000</v>
      </c>
    </row>
    <row r="235" spans="2:12" x14ac:dyDescent="0.25">
      <c r="B235" s="12">
        <v>42458</v>
      </c>
      <c r="C235" s="20" t="s">
        <v>301</v>
      </c>
      <c r="D235" s="20" t="s">
        <v>302</v>
      </c>
      <c r="E235" s="20" t="s">
        <v>13</v>
      </c>
      <c r="F235" s="20" t="s">
        <v>14</v>
      </c>
      <c r="G235" s="21">
        <v>10800</v>
      </c>
      <c r="H235" s="21">
        <v>3410</v>
      </c>
      <c r="I235" s="23">
        <f t="shared" si="3"/>
        <v>36828000</v>
      </c>
      <c r="J235" s="16">
        <f>G233+G234+G235</f>
        <v>32000</v>
      </c>
    </row>
    <row r="236" spans="2:12" x14ac:dyDescent="0.25">
      <c r="B236" s="12">
        <v>42458</v>
      </c>
      <c r="C236" s="20" t="s">
        <v>303</v>
      </c>
      <c r="D236" s="20" t="s">
        <v>304</v>
      </c>
      <c r="E236" s="20" t="s">
        <v>13</v>
      </c>
      <c r="F236" s="20" t="s">
        <v>15</v>
      </c>
      <c r="G236" s="21">
        <v>22900</v>
      </c>
      <c r="H236" s="21">
        <v>3380</v>
      </c>
      <c r="I236" s="21">
        <f t="shared" si="3"/>
        <v>77402000</v>
      </c>
    </row>
    <row r="237" spans="2:12" x14ac:dyDescent="0.25">
      <c r="B237" s="12">
        <v>42458</v>
      </c>
      <c r="C237" s="13" t="s">
        <v>305</v>
      </c>
      <c r="D237" s="13" t="s">
        <v>306</v>
      </c>
      <c r="E237" s="13" t="s">
        <v>18</v>
      </c>
      <c r="F237" s="13" t="s">
        <v>14</v>
      </c>
      <c r="G237" s="21">
        <v>16700</v>
      </c>
      <c r="H237" s="14">
        <v>3645</v>
      </c>
      <c r="I237" s="15">
        <f t="shared" si="3"/>
        <v>60871500</v>
      </c>
    </row>
    <row r="238" spans="2:12" x14ac:dyDescent="0.25">
      <c r="B238" s="12">
        <v>42458</v>
      </c>
      <c r="C238" s="20" t="s">
        <v>307</v>
      </c>
      <c r="D238" s="20" t="s">
        <v>308</v>
      </c>
      <c r="E238" s="20" t="s">
        <v>18</v>
      </c>
      <c r="F238" s="20" t="s">
        <v>14</v>
      </c>
      <c r="G238" s="21">
        <v>15300</v>
      </c>
      <c r="H238" s="21">
        <v>3595</v>
      </c>
      <c r="I238" s="23">
        <f t="shared" si="3"/>
        <v>55003500</v>
      </c>
    </row>
    <row r="239" spans="2:12" x14ac:dyDescent="0.25">
      <c r="B239" s="12">
        <v>42459</v>
      </c>
      <c r="C239" s="20" t="s">
        <v>309</v>
      </c>
      <c r="D239" s="20" t="s">
        <v>310</v>
      </c>
      <c r="E239" s="20" t="s">
        <v>18</v>
      </c>
      <c r="F239" s="20" t="s">
        <v>19</v>
      </c>
      <c r="G239" s="21">
        <v>9000</v>
      </c>
      <c r="H239" s="21">
        <v>3885</v>
      </c>
      <c r="I239" s="23">
        <f t="shared" si="3"/>
        <v>34965000</v>
      </c>
    </row>
    <row r="240" spans="2:12" x14ac:dyDescent="0.25">
      <c r="B240" s="12">
        <v>42459</v>
      </c>
      <c r="C240" s="20" t="s">
        <v>311</v>
      </c>
      <c r="D240" s="20" t="s">
        <v>312</v>
      </c>
      <c r="E240" s="20" t="s">
        <v>22</v>
      </c>
      <c r="F240" s="20" t="s">
        <v>14</v>
      </c>
      <c r="G240" s="21">
        <v>15000</v>
      </c>
      <c r="H240" s="21">
        <v>3595</v>
      </c>
      <c r="I240" s="23">
        <f t="shared" si="3"/>
        <v>53925000</v>
      </c>
    </row>
    <row r="241" spans="2:10" x14ac:dyDescent="0.25">
      <c r="B241" s="12">
        <v>42459</v>
      </c>
      <c r="C241" s="20" t="s">
        <v>311</v>
      </c>
      <c r="D241" s="20" t="s">
        <v>312</v>
      </c>
      <c r="E241" s="20" t="s">
        <v>22</v>
      </c>
      <c r="F241" s="20" t="s">
        <v>19</v>
      </c>
      <c r="G241" s="21">
        <v>15000</v>
      </c>
      <c r="H241" s="21">
        <v>3885</v>
      </c>
      <c r="I241" s="23">
        <f t="shared" si="3"/>
        <v>58275000</v>
      </c>
    </row>
    <row r="242" spans="2:10" x14ac:dyDescent="0.25">
      <c r="B242" s="12">
        <v>42459</v>
      </c>
      <c r="C242" s="20" t="s">
        <v>313</v>
      </c>
      <c r="D242" s="20" t="s">
        <v>314</v>
      </c>
      <c r="E242" s="20" t="s">
        <v>46</v>
      </c>
      <c r="F242" s="20" t="s">
        <v>14</v>
      </c>
      <c r="G242" s="21">
        <v>5300</v>
      </c>
      <c r="H242" s="21">
        <v>4021</v>
      </c>
      <c r="I242" s="23">
        <f t="shared" si="3"/>
        <v>21311300</v>
      </c>
    </row>
    <row r="243" spans="2:10" x14ac:dyDescent="0.25">
      <c r="B243" s="12">
        <v>42459</v>
      </c>
      <c r="C243" s="20" t="s">
        <v>313</v>
      </c>
      <c r="D243" s="20" t="s">
        <v>314</v>
      </c>
      <c r="E243" s="20" t="s">
        <v>46</v>
      </c>
      <c r="F243" s="20" t="s">
        <v>15</v>
      </c>
      <c r="G243" s="21">
        <v>4000</v>
      </c>
      <c r="H243" s="21">
        <v>3380</v>
      </c>
      <c r="I243" s="23">
        <f t="shared" si="3"/>
        <v>13520000</v>
      </c>
    </row>
    <row r="244" spans="2:10" x14ac:dyDescent="0.25">
      <c r="B244" s="12">
        <v>42459</v>
      </c>
      <c r="C244" s="20" t="s">
        <v>313</v>
      </c>
      <c r="D244" s="20" t="s">
        <v>314</v>
      </c>
      <c r="E244" s="20" t="s">
        <v>46</v>
      </c>
      <c r="F244" s="20" t="s">
        <v>19</v>
      </c>
      <c r="G244" s="21">
        <v>6200</v>
      </c>
      <c r="H244" s="21">
        <v>3885</v>
      </c>
      <c r="I244" s="23">
        <f t="shared" si="3"/>
        <v>24087000</v>
      </c>
    </row>
    <row r="245" spans="2:10" x14ac:dyDescent="0.25">
      <c r="B245" s="12">
        <v>42459</v>
      </c>
      <c r="C245" s="20" t="s">
        <v>315</v>
      </c>
      <c r="D245" s="20" t="s">
        <v>316</v>
      </c>
      <c r="E245" s="20" t="s">
        <v>46</v>
      </c>
      <c r="F245" s="20" t="s">
        <v>14</v>
      </c>
      <c r="G245" s="21">
        <v>5400</v>
      </c>
      <c r="H245" s="21">
        <v>3595</v>
      </c>
      <c r="I245" s="23">
        <f t="shared" si="3"/>
        <v>19413000</v>
      </c>
    </row>
    <row r="246" spans="2:10" x14ac:dyDescent="0.25">
      <c r="B246" s="12">
        <v>42459</v>
      </c>
      <c r="C246" s="20" t="s">
        <v>315</v>
      </c>
      <c r="D246" s="20" t="s">
        <v>316</v>
      </c>
      <c r="E246" s="20" t="s">
        <v>46</v>
      </c>
      <c r="F246" s="20" t="s">
        <v>47</v>
      </c>
      <c r="G246" s="21">
        <v>5200</v>
      </c>
      <c r="H246" s="21">
        <v>4050</v>
      </c>
      <c r="I246" s="23">
        <f t="shared" si="3"/>
        <v>21060000</v>
      </c>
    </row>
    <row r="247" spans="2:10" x14ac:dyDescent="0.25">
      <c r="B247" s="12">
        <v>42459</v>
      </c>
      <c r="C247" s="20" t="s">
        <v>315</v>
      </c>
      <c r="D247" s="20" t="s">
        <v>316</v>
      </c>
      <c r="E247" s="20" t="s">
        <v>46</v>
      </c>
      <c r="F247" s="20" t="s">
        <v>19</v>
      </c>
      <c r="G247" s="21">
        <v>5200</v>
      </c>
      <c r="H247" s="21">
        <v>3885</v>
      </c>
      <c r="I247" s="23">
        <f t="shared" si="3"/>
        <v>20202000</v>
      </c>
    </row>
    <row r="248" spans="2:10" x14ac:dyDescent="0.25">
      <c r="B248" s="12">
        <v>42460</v>
      </c>
      <c r="C248" s="20" t="s">
        <v>317</v>
      </c>
      <c r="D248" s="20" t="s">
        <v>318</v>
      </c>
      <c r="E248" s="20" t="s">
        <v>13</v>
      </c>
      <c r="F248" s="20" t="s">
        <v>14</v>
      </c>
      <c r="G248" s="21">
        <v>15000</v>
      </c>
      <c r="H248" s="21">
        <v>3410</v>
      </c>
      <c r="I248" s="23">
        <f t="shared" si="3"/>
        <v>51150000</v>
      </c>
    </row>
    <row r="249" spans="2:10" x14ac:dyDescent="0.25">
      <c r="B249" s="12">
        <v>42460</v>
      </c>
      <c r="C249" s="20" t="s">
        <v>319</v>
      </c>
      <c r="D249" s="20" t="s">
        <v>320</v>
      </c>
      <c r="E249" s="20" t="s">
        <v>13</v>
      </c>
      <c r="F249" s="20" t="s">
        <v>15</v>
      </c>
      <c r="G249" s="21">
        <v>15000</v>
      </c>
      <c r="H249" s="21">
        <v>3380</v>
      </c>
      <c r="I249" s="23">
        <f t="shared" si="3"/>
        <v>50700000</v>
      </c>
    </row>
    <row r="250" spans="2:10" x14ac:dyDescent="0.25">
      <c r="B250" s="12">
        <v>42460</v>
      </c>
      <c r="C250" s="20" t="s">
        <v>319</v>
      </c>
      <c r="D250" s="20" t="s">
        <v>320</v>
      </c>
      <c r="E250" s="20" t="s">
        <v>13</v>
      </c>
      <c r="F250" s="20" t="s">
        <v>19</v>
      </c>
      <c r="G250" s="21">
        <v>5000</v>
      </c>
      <c r="H250" s="21">
        <v>3885</v>
      </c>
      <c r="I250" s="23">
        <f t="shared" si="3"/>
        <v>19425000</v>
      </c>
      <c r="J250" s="7" t="s">
        <v>14</v>
      </c>
    </row>
    <row r="251" spans="2:10" x14ac:dyDescent="0.25">
      <c r="B251" s="12">
        <v>42460</v>
      </c>
      <c r="C251" s="20" t="s">
        <v>321</v>
      </c>
      <c r="D251" s="20" t="s">
        <v>322</v>
      </c>
      <c r="E251" s="20" t="s">
        <v>13</v>
      </c>
      <c r="F251" s="20" t="s">
        <v>14</v>
      </c>
      <c r="G251" s="21">
        <v>15800</v>
      </c>
      <c r="H251" s="21">
        <v>3410</v>
      </c>
      <c r="I251" s="23">
        <f t="shared" si="3"/>
        <v>53878000</v>
      </c>
    </row>
    <row r="252" spans="2:10" x14ac:dyDescent="0.25">
      <c r="B252" s="12">
        <v>42460</v>
      </c>
      <c r="C252" s="20" t="s">
        <v>323</v>
      </c>
      <c r="D252" s="20" t="s">
        <v>324</v>
      </c>
      <c r="E252" s="20" t="s">
        <v>13</v>
      </c>
      <c r="F252" s="20" t="s">
        <v>15</v>
      </c>
      <c r="G252" s="21">
        <v>17900</v>
      </c>
      <c r="H252" s="21">
        <v>3380</v>
      </c>
      <c r="I252" s="23">
        <f t="shared" si="3"/>
        <v>60502000</v>
      </c>
      <c r="J252" s="16">
        <f>G222+G223+G225+G227+G228+G230+G233+G235+G237+G240+G243+G246+G248</f>
        <v>162400</v>
      </c>
    </row>
    <row r="253" spans="2:10" x14ac:dyDescent="0.25">
      <c r="B253" s="12">
        <v>42460</v>
      </c>
      <c r="C253" s="20" t="s">
        <v>325</v>
      </c>
      <c r="D253" s="20" t="s">
        <v>326</v>
      </c>
      <c r="E253" s="20" t="s">
        <v>22</v>
      </c>
      <c r="F253" s="20" t="s">
        <v>327</v>
      </c>
      <c r="G253" s="21">
        <v>15000</v>
      </c>
      <c r="H253" s="21">
        <v>3595</v>
      </c>
      <c r="I253" s="23">
        <f t="shared" si="3"/>
        <v>53925000</v>
      </c>
    </row>
    <row r="254" spans="2:10" x14ac:dyDescent="0.25">
      <c r="B254" s="12">
        <v>42460</v>
      </c>
      <c r="C254" s="20" t="s">
        <v>328</v>
      </c>
      <c r="D254" s="20" t="s">
        <v>329</v>
      </c>
      <c r="E254" s="20" t="s">
        <v>26</v>
      </c>
      <c r="F254" s="20" t="s">
        <v>327</v>
      </c>
      <c r="G254" s="21">
        <v>15000</v>
      </c>
      <c r="H254" s="21">
        <v>3595</v>
      </c>
      <c r="I254" s="23">
        <f t="shared" si="3"/>
        <v>53925000</v>
      </c>
    </row>
    <row r="255" spans="2:10" x14ac:dyDescent="0.25">
      <c r="B255" s="12">
        <v>42460</v>
      </c>
      <c r="C255" s="20" t="s">
        <v>330</v>
      </c>
      <c r="D255" s="20" t="s">
        <v>331</v>
      </c>
      <c r="E255" s="20" t="s">
        <v>26</v>
      </c>
      <c r="F255" s="20" t="s">
        <v>14</v>
      </c>
      <c r="G255" s="21">
        <v>6200</v>
      </c>
      <c r="H255" s="21">
        <v>3595</v>
      </c>
      <c r="I255" s="23">
        <f t="shared" si="3"/>
        <v>22289000</v>
      </c>
    </row>
    <row r="256" spans="2:10" x14ac:dyDescent="0.25">
      <c r="B256" s="12">
        <v>42460</v>
      </c>
      <c r="C256" s="20" t="s">
        <v>332</v>
      </c>
      <c r="D256" s="20" t="s">
        <v>333</v>
      </c>
      <c r="E256" s="20" t="s">
        <v>26</v>
      </c>
      <c r="F256" s="20" t="s">
        <v>19</v>
      </c>
      <c r="G256" s="21">
        <v>5300</v>
      </c>
      <c r="H256" s="21">
        <v>3885</v>
      </c>
      <c r="I256" s="23">
        <f t="shared" si="3"/>
        <v>20590500</v>
      </c>
    </row>
    <row r="257" spans="2:13" x14ac:dyDescent="0.25">
      <c r="B257" s="12">
        <v>42460</v>
      </c>
      <c r="C257" s="20" t="s">
        <v>334</v>
      </c>
      <c r="D257" s="20" t="s">
        <v>322</v>
      </c>
      <c r="E257" s="20" t="s">
        <v>26</v>
      </c>
      <c r="F257" s="20" t="s">
        <v>19</v>
      </c>
      <c r="G257" s="21">
        <v>5200</v>
      </c>
      <c r="H257" s="21">
        <v>3885</v>
      </c>
      <c r="I257" s="23">
        <f t="shared" si="3"/>
        <v>20202000</v>
      </c>
    </row>
    <row r="258" spans="2:13" x14ac:dyDescent="0.25">
      <c r="B258" s="12">
        <v>42460</v>
      </c>
      <c r="C258" s="20" t="s">
        <v>335</v>
      </c>
      <c r="D258" s="20" t="s">
        <v>336</v>
      </c>
      <c r="E258" s="20" t="s">
        <v>18</v>
      </c>
      <c r="F258" s="20" t="s">
        <v>327</v>
      </c>
      <c r="G258" s="21">
        <v>17200</v>
      </c>
      <c r="H258" s="21">
        <v>3595</v>
      </c>
      <c r="I258" s="23">
        <f t="shared" si="3"/>
        <v>61834000</v>
      </c>
    </row>
    <row r="259" spans="2:13" x14ac:dyDescent="0.25">
      <c r="B259" s="12">
        <v>42460</v>
      </c>
      <c r="C259" s="20" t="s">
        <v>335</v>
      </c>
      <c r="D259" s="20" t="s">
        <v>336</v>
      </c>
      <c r="E259" s="20" t="s">
        <v>18</v>
      </c>
      <c r="F259" s="20" t="s">
        <v>15</v>
      </c>
      <c r="G259" s="21">
        <v>9800</v>
      </c>
      <c r="H259" s="21">
        <v>3380</v>
      </c>
      <c r="I259" s="23">
        <f t="shared" si="3"/>
        <v>33124000</v>
      </c>
      <c r="J259" s="7" t="s">
        <v>14</v>
      </c>
    </row>
    <row r="260" spans="2:13" x14ac:dyDescent="0.25">
      <c r="B260" s="12">
        <v>42460</v>
      </c>
      <c r="C260" s="20" t="s">
        <v>335</v>
      </c>
      <c r="D260" s="20" t="s">
        <v>336</v>
      </c>
      <c r="E260" s="20" t="s">
        <v>18</v>
      </c>
      <c r="F260" s="20" t="s">
        <v>19</v>
      </c>
      <c r="G260" s="21">
        <v>4300</v>
      </c>
      <c r="H260" s="21">
        <v>3885</v>
      </c>
      <c r="I260" s="23">
        <f t="shared" si="3"/>
        <v>16705500</v>
      </c>
      <c r="J260" s="16">
        <f>G256+G257+G258</f>
        <v>27700</v>
      </c>
    </row>
    <row r="261" spans="2:13" x14ac:dyDescent="0.25">
      <c r="B261" s="12">
        <v>42460</v>
      </c>
      <c r="C261" s="20" t="s">
        <v>337</v>
      </c>
      <c r="D261" s="20" t="s">
        <v>338</v>
      </c>
      <c r="E261" s="20" t="s">
        <v>46</v>
      </c>
      <c r="F261" s="20" t="s">
        <v>14</v>
      </c>
      <c r="G261" s="21">
        <v>5200</v>
      </c>
      <c r="H261" s="21">
        <v>3595</v>
      </c>
      <c r="I261" s="23">
        <f t="shared" si="3"/>
        <v>18694000</v>
      </c>
    </row>
    <row r="262" spans="2:13" x14ac:dyDescent="0.25">
      <c r="B262" s="12">
        <v>42460</v>
      </c>
      <c r="C262" s="20" t="s">
        <v>337</v>
      </c>
      <c r="D262" s="20" t="s">
        <v>338</v>
      </c>
      <c r="E262" s="20" t="s">
        <v>46</v>
      </c>
      <c r="F262" s="20" t="s">
        <v>19</v>
      </c>
      <c r="G262" s="21">
        <v>10600</v>
      </c>
      <c r="H262" s="21">
        <v>3885</v>
      </c>
      <c r="I262" s="23">
        <f t="shared" si="3"/>
        <v>41181000</v>
      </c>
    </row>
    <row r="263" spans="2:13" x14ac:dyDescent="0.25">
      <c r="B263" s="12">
        <v>42460</v>
      </c>
      <c r="C263" s="20" t="s">
        <v>339</v>
      </c>
      <c r="D263" s="20" t="s">
        <v>340</v>
      </c>
      <c r="E263" s="20" t="s">
        <v>46</v>
      </c>
      <c r="F263" s="20" t="s">
        <v>14</v>
      </c>
      <c r="G263" s="21">
        <v>15000</v>
      </c>
      <c r="H263" s="21">
        <v>3595</v>
      </c>
      <c r="I263" s="23">
        <f t="shared" ref="I263:I264" si="4">G263*H263</f>
        <v>53925000</v>
      </c>
      <c r="K263" s="7" t="s">
        <v>74</v>
      </c>
      <c r="L263" s="7" t="s">
        <v>75</v>
      </c>
      <c r="M263" s="7" t="s">
        <v>47</v>
      </c>
    </row>
    <row r="264" spans="2:13" x14ac:dyDescent="0.25">
      <c r="B264" s="12">
        <v>42460</v>
      </c>
      <c r="C264" s="20" t="s">
        <v>339</v>
      </c>
      <c r="D264" s="20" t="s">
        <v>340</v>
      </c>
      <c r="E264" s="20" t="s">
        <v>46</v>
      </c>
      <c r="F264" s="20" t="s">
        <v>15</v>
      </c>
      <c r="G264" s="21">
        <v>15000</v>
      </c>
      <c r="H264" s="21">
        <v>3380</v>
      </c>
      <c r="I264" s="23">
        <f t="shared" si="4"/>
        <v>50700000</v>
      </c>
      <c r="K264" s="16">
        <f>G238+G243+G244+G250+G261+G262+G264</f>
        <v>61300</v>
      </c>
      <c r="L264" s="16">
        <f>G236+G241+G246+G248+G251+G254+G256+G257+G259+G263</f>
        <v>124200</v>
      </c>
      <c r="M264" s="16">
        <f>G253</f>
        <v>15000</v>
      </c>
    </row>
    <row r="265" spans="2:13" x14ac:dyDescent="0.25">
      <c r="B265" s="12"/>
      <c r="C265" s="20"/>
      <c r="D265" s="20"/>
      <c r="E265" s="20"/>
      <c r="F265" s="20"/>
      <c r="G265" s="21">
        <f>SUM(G7:G264)</f>
        <v>2170419</v>
      </c>
      <c r="H265" s="21"/>
      <c r="I265" s="21">
        <f>SUM(I7:I264)</f>
        <v>7918177800</v>
      </c>
    </row>
    <row r="266" spans="2:13" x14ac:dyDescent="0.25">
      <c r="B266" s="12"/>
      <c r="C266" s="20"/>
      <c r="D266" s="20"/>
      <c r="E266" s="20"/>
      <c r="F266" s="20"/>
      <c r="G266" s="21"/>
      <c r="H266" s="21"/>
      <c r="I266" s="23">
        <f>G266*H266</f>
        <v>0</v>
      </c>
    </row>
    <row r="267" spans="2:13" x14ac:dyDescent="0.25">
      <c r="B267" s="1"/>
      <c r="C267" s="2"/>
      <c r="D267" s="2"/>
      <c r="E267" s="2"/>
      <c r="F267" s="2"/>
      <c r="G267" s="3"/>
      <c r="H267" s="3"/>
      <c r="I267" s="4"/>
    </row>
    <row r="268" spans="2:13" x14ac:dyDescent="0.25">
      <c r="B268" s="1"/>
      <c r="C268" s="2"/>
      <c r="D268" s="2"/>
      <c r="E268" s="2"/>
      <c r="F268" s="2"/>
      <c r="G268" s="2"/>
      <c r="H268" s="2"/>
      <c r="I268" s="5"/>
    </row>
    <row r="269" spans="2:13" x14ac:dyDescent="0.25">
      <c r="B269" s="1"/>
      <c r="C269" s="2"/>
      <c r="D269" s="2"/>
      <c r="E269" s="2"/>
      <c r="F269" s="2"/>
      <c r="G269" s="2"/>
      <c r="H269" s="2"/>
      <c r="I269" s="5"/>
    </row>
    <row r="270" spans="2:13" x14ac:dyDescent="0.25">
      <c r="B270" s="1"/>
      <c r="C270" s="2"/>
      <c r="D270" s="2"/>
      <c r="E270" s="2"/>
      <c r="F270" s="2"/>
      <c r="G270" s="2"/>
      <c r="H270" s="2"/>
      <c r="I270" s="5"/>
    </row>
    <row r="271" spans="2:13" x14ac:dyDescent="0.25">
      <c r="B271" s="1"/>
      <c r="C271" s="2"/>
      <c r="D271" s="2"/>
      <c r="E271" s="2"/>
      <c r="F271" s="2"/>
      <c r="G271" s="2"/>
      <c r="H271" s="2"/>
      <c r="I271" s="5"/>
    </row>
    <row r="272" spans="2:13" x14ac:dyDescent="0.25">
      <c r="B272" s="1"/>
      <c r="C272" s="2"/>
      <c r="D272" s="2"/>
      <c r="E272" s="2"/>
      <c r="F272" s="2"/>
      <c r="G272" s="2"/>
      <c r="H272" s="2"/>
      <c r="I272" s="5"/>
    </row>
    <row r="273" spans="2:9" x14ac:dyDescent="0.25">
      <c r="B273" s="1"/>
      <c r="C273" s="2"/>
      <c r="D273" s="2"/>
      <c r="E273" s="2"/>
      <c r="F273" s="2"/>
      <c r="G273" s="2"/>
      <c r="H273" s="2"/>
      <c r="I273" s="5"/>
    </row>
    <row r="274" spans="2:9" x14ac:dyDescent="0.25">
      <c r="B274" s="1"/>
      <c r="C274" s="2"/>
      <c r="D274" s="2"/>
      <c r="E274" s="2"/>
      <c r="F274" s="2"/>
      <c r="G274" s="2"/>
      <c r="H274" s="2"/>
      <c r="I274" s="5"/>
    </row>
    <row r="275" spans="2:9" x14ac:dyDescent="0.25">
      <c r="B275" s="1"/>
      <c r="C275" s="2"/>
      <c r="D275" s="2"/>
      <c r="E275" s="2"/>
      <c r="F275" s="2"/>
      <c r="G275" s="2"/>
      <c r="H275" s="2"/>
      <c r="I275" s="5"/>
    </row>
    <row r="276" spans="2:9" x14ac:dyDescent="0.25">
      <c r="B276" s="1"/>
      <c r="C276" s="2"/>
      <c r="D276" s="2"/>
      <c r="E276" s="2"/>
      <c r="F276" s="2"/>
      <c r="G276" s="2"/>
      <c r="H276" s="2"/>
      <c r="I276" s="5"/>
    </row>
    <row r="277" spans="2:9" x14ac:dyDescent="0.25">
      <c r="B277" s="1"/>
      <c r="C277" s="2"/>
      <c r="D277" s="2"/>
      <c r="E277" s="2"/>
      <c r="F277" s="2"/>
      <c r="G277" s="2"/>
      <c r="H277" s="2"/>
      <c r="I277" s="5"/>
    </row>
    <row r="278" spans="2:9" x14ac:dyDescent="0.25">
      <c r="B278" s="1"/>
      <c r="C278" s="2"/>
      <c r="D278" s="2"/>
      <c r="E278" s="2"/>
      <c r="F278" s="2"/>
      <c r="G278" s="2"/>
      <c r="H278" s="2"/>
      <c r="I278" s="5"/>
    </row>
    <row r="279" spans="2:9" x14ac:dyDescent="0.25">
      <c r="B279" s="6"/>
      <c r="C279" s="5"/>
      <c r="D279" s="5"/>
      <c r="E279" s="5"/>
      <c r="F279" s="5"/>
      <c r="H279" s="5"/>
      <c r="I279" s="5"/>
    </row>
    <row r="280" spans="2:9" x14ac:dyDescent="0.25">
      <c r="B280" s="6"/>
      <c r="C280" s="5"/>
      <c r="D280" s="5"/>
      <c r="E280" s="5"/>
      <c r="F280" s="5"/>
      <c r="H280" s="5"/>
      <c r="I280" s="5"/>
    </row>
    <row r="281" spans="2:9" x14ac:dyDescent="0.25">
      <c r="B281" s="6"/>
      <c r="C281" s="5"/>
      <c r="D281" s="5"/>
      <c r="E281" s="5"/>
      <c r="F281" s="5"/>
      <c r="H281" s="5"/>
      <c r="I281" s="5"/>
    </row>
    <row r="282" spans="2:9" x14ac:dyDescent="0.25">
      <c r="B282" s="6"/>
      <c r="C282" s="5"/>
      <c r="D282" s="5"/>
      <c r="E282" s="5"/>
      <c r="F282" s="5"/>
      <c r="H282" s="5"/>
      <c r="I282" s="5"/>
    </row>
    <row r="283" spans="2:9" x14ac:dyDescent="0.25">
      <c r="B283" s="6"/>
      <c r="C283" s="5"/>
      <c r="D283" s="5"/>
      <c r="E283" s="5"/>
      <c r="F283" s="5"/>
      <c r="H283" s="5"/>
      <c r="I283" s="5"/>
    </row>
    <row r="284" spans="2:9" x14ac:dyDescent="0.25">
      <c r="B284" s="6"/>
      <c r="C284" s="5"/>
      <c r="D284" s="5"/>
      <c r="E284" s="5"/>
      <c r="F284" s="5"/>
      <c r="H284" s="5"/>
      <c r="I284" s="5"/>
    </row>
    <row r="285" spans="2:9" x14ac:dyDescent="0.25">
      <c r="B285" s="6"/>
      <c r="C285" s="5"/>
      <c r="D285" s="5"/>
      <c r="E285" s="5"/>
      <c r="F285" s="5"/>
      <c r="H285" s="5"/>
      <c r="I285" s="5"/>
    </row>
    <row r="286" spans="2:9" x14ac:dyDescent="0.25">
      <c r="B286" s="6"/>
      <c r="C286" s="5"/>
      <c r="D286" s="5"/>
      <c r="E286" s="5"/>
      <c r="F286" s="5"/>
      <c r="H286" s="5"/>
      <c r="I286" s="5"/>
    </row>
    <row r="287" spans="2:9" x14ac:dyDescent="0.25">
      <c r="B287" s="6"/>
      <c r="C287" s="5"/>
      <c r="D287" s="5"/>
      <c r="E287" s="5"/>
      <c r="F287" s="5"/>
      <c r="H287" s="5"/>
      <c r="I287" s="5"/>
    </row>
    <row r="288" spans="2:9" x14ac:dyDescent="0.25">
      <c r="B288" s="6"/>
      <c r="C288" s="5"/>
      <c r="D288" s="5"/>
      <c r="E288" s="5"/>
      <c r="F288" s="5"/>
      <c r="H288" s="5"/>
      <c r="I288" s="5"/>
    </row>
    <row r="289" spans="2:9" x14ac:dyDescent="0.25">
      <c r="B289" s="6"/>
      <c r="C289" s="5"/>
      <c r="D289" s="5"/>
      <c r="E289" s="5"/>
      <c r="F289" s="5"/>
      <c r="H289" s="5"/>
      <c r="I289" s="5"/>
    </row>
    <row r="290" spans="2:9" x14ac:dyDescent="0.25">
      <c r="B290" s="6"/>
      <c r="C290" s="5"/>
      <c r="D290" s="5"/>
      <c r="E290" s="5"/>
      <c r="F290" s="5"/>
      <c r="H290" s="5"/>
      <c r="I290" s="5"/>
    </row>
    <row r="291" spans="2:9" x14ac:dyDescent="0.25">
      <c r="B291" s="6"/>
      <c r="C291" s="5"/>
      <c r="D291" s="5"/>
      <c r="E291" s="5"/>
      <c r="F291" s="5"/>
      <c r="H291" s="5"/>
      <c r="I291" s="5"/>
    </row>
    <row r="292" spans="2:9" x14ac:dyDescent="0.25">
      <c r="B292" s="6"/>
      <c r="C292" s="5"/>
      <c r="D292" s="5"/>
      <c r="E292" s="5"/>
      <c r="F292" s="5"/>
      <c r="H292" s="5"/>
      <c r="I292" s="5"/>
    </row>
    <row r="293" spans="2:9" x14ac:dyDescent="0.25">
      <c r="B293" s="6"/>
      <c r="C293" s="5"/>
      <c r="D293" s="5"/>
      <c r="E293" s="5"/>
      <c r="F293" s="5"/>
      <c r="H293" s="5"/>
      <c r="I293" s="5"/>
    </row>
    <row r="294" spans="2:9" x14ac:dyDescent="0.25">
      <c r="B294" s="6"/>
      <c r="C294" s="5"/>
      <c r="D294" s="5"/>
      <c r="E294" s="5"/>
      <c r="F294" s="5"/>
      <c r="H294" s="5"/>
      <c r="I294" s="5"/>
    </row>
    <row r="295" spans="2:9" x14ac:dyDescent="0.25">
      <c r="B295" s="6"/>
      <c r="C295" s="5"/>
      <c r="D295" s="5"/>
      <c r="E295" s="5"/>
      <c r="F295" s="5"/>
      <c r="H295" s="5"/>
      <c r="I295" s="5"/>
    </row>
    <row r="296" spans="2:9" x14ac:dyDescent="0.25">
      <c r="B296" s="6"/>
      <c r="C296" s="5"/>
      <c r="D296" s="5"/>
      <c r="E296" s="5"/>
      <c r="F296" s="5"/>
      <c r="H296" s="5"/>
      <c r="I296" s="5"/>
    </row>
    <row r="297" spans="2:9" x14ac:dyDescent="0.25">
      <c r="B297" s="6"/>
      <c r="C297" s="5"/>
      <c r="D297" s="5"/>
      <c r="E297" s="5"/>
      <c r="F297" s="5"/>
      <c r="H297" s="5"/>
      <c r="I297" s="5"/>
    </row>
    <row r="298" spans="2:9" x14ac:dyDescent="0.25">
      <c r="B298" s="6"/>
      <c r="C298" s="5"/>
      <c r="D298" s="5"/>
      <c r="E298" s="5"/>
      <c r="F298" s="5"/>
      <c r="H298" s="5"/>
      <c r="I298" s="5"/>
    </row>
    <row r="299" spans="2:9" x14ac:dyDescent="0.25">
      <c r="B299" s="6"/>
      <c r="C299" s="5"/>
      <c r="D299" s="5"/>
      <c r="E299" s="5"/>
      <c r="F299" s="5"/>
      <c r="H299" s="5"/>
      <c r="I299" s="5"/>
    </row>
    <row r="300" spans="2:9" x14ac:dyDescent="0.25">
      <c r="B300" s="6"/>
      <c r="C300" s="5"/>
      <c r="D300" s="5"/>
      <c r="E300" s="5"/>
      <c r="F300" s="5"/>
      <c r="H300" s="5"/>
      <c r="I300" s="5"/>
    </row>
    <row r="301" spans="2:9" x14ac:dyDescent="0.25">
      <c r="B301" s="6"/>
      <c r="C301" s="5"/>
      <c r="D301" s="5"/>
      <c r="E301" s="5"/>
      <c r="F301" s="5"/>
      <c r="H301" s="5"/>
      <c r="I301" s="5"/>
    </row>
    <row r="302" spans="2:9" x14ac:dyDescent="0.25">
      <c r="B302" s="6"/>
      <c r="C302" s="5"/>
      <c r="D302" s="5"/>
      <c r="E302" s="5"/>
      <c r="F302" s="5"/>
      <c r="H302" s="5"/>
      <c r="I302" s="5"/>
    </row>
    <row r="303" spans="2:9" x14ac:dyDescent="0.25">
      <c r="B303" s="6"/>
      <c r="C303" s="5"/>
      <c r="D303" s="5"/>
      <c r="E303" s="5"/>
      <c r="F303" s="5"/>
      <c r="H303" s="5"/>
      <c r="I303" s="5"/>
    </row>
    <row r="304" spans="2:9" x14ac:dyDescent="0.25">
      <c r="B304" s="6"/>
      <c r="C304" s="5"/>
      <c r="D304" s="5"/>
      <c r="E304" s="5"/>
      <c r="F304" s="5"/>
      <c r="H304" s="5"/>
      <c r="I304" s="5"/>
    </row>
    <row r="305" spans="2:9" x14ac:dyDescent="0.25">
      <c r="B305" s="6"/>
      <c r="C305" s="5"/>
      <c r="D305" s="5"/>
      <c r="E305" s="5"/>
      <c r="F305" s="5"/>
      <c r="H305" s="5"/>
      <c r="I305" s="5"/>
    </row>
    <row r="306" spans="2:9" x14ac:dyDescent="0.25">
      <c r="B306" s="6"/>
      <c r="C306" s="5"/>
      <c r="D306" s="5"/>
      <c r="E306" s="5"/>
      <c r="F306" s="5"/>
      <c r="H306" s="5"/>
      <c r="I306" s="5"/>
    </row>
    <row r="307" spans="2:9" x14ac:dyDescent="0.25">
      <c r="B307" s="6"/>
      <c r="C307" s="5"/>
      <c r="D307" s="5"/>
      <c r="E307" s="5"/>
      <c r="F307" s="5"/>
      <c r="H307" s="5"/>
      <c r="I307" s="5"/>
    </row>
    <row r="308" spans="2:9" x14ac:dyDescent="0.25">
      <c r="B308" s="6"/>
      <c r="C308" s="5"/>
      <c r="D308" s="5"/>
      <c r="E308" s="5"/>
      <c r="F308" s="5"/>
      <c r="H308" s="5"/>
      <c r="I308" s="5"/>
    </row>
    <row r="309" spans="2:9" x14ac:dyDescent="0.25">
      <c r="B309" s="6"/>
      <c r="C309" s="5"/>
      <c r="D309" s="5"/>
      <c r="E309" s="5"/>
      <c r="F309" s="5"/>
      <c r="H309" s="5"/>
      <c r="I309" s="5"/>
    </row>
    <row r="310" spans="2:9" x14ac:dyDescent="0.25">
      <c r="B310" s="6"/>
      <c r="C310" s="5"/>
      <c r="D310" s="5"/>
      <c r="E310" s="5"/>
      <c r="F310" s="5"/>
      <c r="H310" s="5"/>
      <c r="I310" s="5"/>
    </row>
    <row r="311" spans="2:9" x14ac:dyDescent="0.25">
      <c r="B311" s="6"/>
      <c r="C311" s="5"/>
      <c r="D311" s="5"/>
      <c r="E311" s="5"/>
      <c r="F311" s="5"/>
      <c r="H311" s="5"/>
      <c r="I311" s="5"/>
    </row>
    <row r="312" spans="2:9" x14ac:dyDescent="0.25">
      <c r="B312" s="6"/>
      <c r="C312" s="5"/>
      <c r="D312" s="5"/>
      <c r="E312" s="5"/>
      <c r="F312" s="5"/>
      <c r="H312" s="5"/>
      <c r="I312" s="5"/>
    </row>
    <row r="313" spans="2:9" x14ac:dyDescent="0.25">
      <c r="B313" s="6"/>
      <c r="C313" s="5"/>
      <c r="D313" s="5"/>
      <c r="E313" s="5"/>
      <c r="F313" s="5"/>
      <c r="H313" s="5"/>
      <c r="I313" s="5"/>
    </row>
    <row r="314" spans="2:9" x14ac:dyDescent="0.25">
      <c r="B314" s="6"/>
      <c r="C314" s="5"/>
      <c r="D314" s="5"/>
      <c r="E314" s="5"/>
      <c r="F314" s="5"/>
      <c r="H314" s="5"/>
      <c r="I314" s="5"/>
    </row>
    <row r="315" spans="2:9" x14ac:dyDescent="0.25">
      <c r="B315" s="6"/>
      <c r="C315" s="5"/>
      <c r="D315" s="5"/>
      <c r="E315" s="5"/>
      <c r="F315" s="5"/>
      <c r="H315" s="5"/>
      <c r="I315" s="5"/>
    </row>
    <row r="316" spans="2:9" x14ac:dyDescent="0.25">
      <c r="B316" s="6"/>
      <c r="C316" s="5"/>
      <c r="D316" s="5"/>
      <c r="E316" s="5"/>
      <c r="F316" s="5"/>
      <c r="H316" s="5"/>
      <c r="I316" s="5"/>
    </row>
    <row r="317" spans="2:9" x14ac:dyDescent="0.25">
      <c r="B317" s="6"/>
      <c r="C317" s="5"/>
      <c r="D317" s="5"/>
      <c r="E317" s="5"/>
      <c r="F317" s="5"/>
      <c r="H317" s="5"/>
      <c r="I317" s="5"/>
    </row>
    <row r="318" spans="2:9" x14ac:dyDescent="0.25">
      <c r="B318" s="6"/>
      <c r="C318" s="5"/>
      <c r="D318" s="5"/>
      <c r="E318" s="5"/>
      <c r="F318" s="5"/>
      <c r="H318" s="5"/>
      <c r="I318" s="5"/>
    </row>
    <row r="319" spans="2:9" x14ac:dyDescent="0.25">
      <c r="B319" s="6"/>
      <c r="C319" s="5"/>
      <c r="D319" s="5"/>
      <c r="E319" s="5"/>
      <c r="F319" s="5"/>
      <c r="H319" s="5"/>
      <c r="I319" s="5"/>
    </row>
    <row r="320" spans="2:9" x14ac:dyDescent="0.25">
      <c r="B320" s="6"/>
      <c r="C320" s="5"/>
      <c r="D320" s="5"/>
      <c r="E320" s="5"/>
      <c r="F320" s="5"/>
      <c r="H320" s="5"/>
      <c r="I320" s="5"/>
    </row>
    <row r="321" spans="2:13" x14ac:dyDescent="0.25">
      <c r="B321" s="6"/>
      <c r="C321" s="5"/>
      <c r="D321" s="5"/>
      <c r="E321" s="5"/>
      <c r="F321" s="5"/>
      <c r="H321" s="5"/>
      <c r="I321" s="5"/>
    </row>
    <row r="322" spans="2:13" x14ac:dyDescent="0.25">
      <c r="B322" s="6"/>
      <c r="C322" s="5"/>
      <c r="D322" s="5"/>
      <c r="E322" s="5"/>
      <c r="F322" s="5"/>
      <c r="H322" s="5"/>
      <c r="I322" s="5"/>
    </row>
    <row r="323" spans="2:13" x14ac:dyDescent="0.25">
      <c r="B323" s="6"/>
      <c r="C323" s="5"/>
      <c r="D323" s="5"/>
      <c r="E323" s="5"/>
      <c r="F323" s="5"/>
      <c r="H323" s="5"/>
      <c r="I323" s="5"/>
    </row>
    <row r="324" spans="2:13" x14ac:dyDescent="0.25">
      <c r="B324" s="6"/>
      <c r="C324" s="5"/>
      <c r="D324" s="5"/>
      <c r="E324" s="5"/>
      <c r="F324" s="5"/>
      <c r="H324" s="5"/>
      <c r="I324" s="5"/>
    </row>
    <row r="325" spans="2:13" x14ac:dyDescent="0.25">
      <c r="B325" s="6"/>
      <c r="C325" s="5"/>
      <c r="D325" s="5"/>
      <c r="E325" s="5"/>
      <c r="F325" s="5"/>
      <c r="H325" s="5"/>
      <c r="I325" s="5"/>
    </row>
    <row r="326" spans="2:13" x14ac:dyDescent="0.25">
      <c r="B326" s="6"/>
      <c r="C326" s="5"/>
      <c r="D326" s="5"/>
      <c r="E326" s="5"/>
      <c r="F326" s="5"/>
      <c r="H326" s="5"/>
      <c r="I326" s="5"/>
    </row>
    <row r="327" spans="2:13" x14ac:dyDescent="0.25">
      <c r="B327" s="6"/>
      <c r="C327" s="5"/>
      <c r="D327" s="5"/>
      <c r="E327" s="5"/>
      <c r="F327" s="5"/>
      <c r="H327" s="5"/>
      <c r="I327" s="5"/>
    </row>
    <row r="328" spans="2:13" x14ac:dyDescent="0.25">
      <c r="B328" s="6"/>
      <c r="C328" s="5"/>
      <c r="D328" s="5"/>
      <c r="E328" s="5"/>
      <c r="F328" s="2"/>
      <c r="H328" s="5"/>
      <c r="I328" s="5"/>
    </row>
    <row r="329" spans="2:13" x14ac:dyDescent="0.25">
      <c r="B329" s="6"/>
      <c r="C329" s="5"/>
      <c r="D329" s="5"/>
      <c r="E329" s="5"/>
      <c r="F329" s="5"/>
      <c r="H329" s="5"/>
      <c r="I329" s="5"/>
    </row>
    <row r="330" spans="2:13" x14ac:dyDescent="0.25">
      <c r="B330" s="6"/>
      <c r="C330" s="5"/>
      <c r="D330" s="5"/>
      <c r="E330" s="5"/>
      <c r="F330" s="5"/>
      <c r="H330" s="5"/>
      <c r="I330" s="5"/>
    </row>
    <row r="331" spans="2:13" x14ac:dyDescent="0.25">
      <c r="B331" s="6"/>
      <c r="C331" s="5"/>
      <c r="D331" s="5"/>
      <c r="E331" s="5"/>
      <c r="F331" s="5"/>
      <c r="H331" s="5"/>
      <c r="I331" s="5"/>
    </row>
    <row r="332" spans="2:13" x14ac:dyDescent="0.25">
      <c r="B332" s="6"/>
      <c r="C332" s="5"/>
      <c r="D332" s="5"/>
      <c r="E332" s="5"/>
      <c r="F332" s="5"/>
      <c r="H332" s="5"/>
      <c r="I332" s="5"/>
    </row>
    <row r="333" spans="2:13" x14ac:dyDescent="0.25">
      <c r="B333" s="6"/>
      <c r="C333" s="5"/>
      <c r="D333" s="5"/>
      <c r="E333" s="5"/>
      <c r="F333" s="5"/>
      <c r="H333" s="5"/>
      <c r="I333" s="5"/>
    </row>
    <row r="334" spans="2:13" x14ac:dyDescent="0.25">
      <c r="B334" s="6"/>
      <c r="C334" s="5"/>
      <c r="D334" s="5"/>
      <c r="E334" s="5"/>
      <c r="F334" s="5"/>
      <c r="H334" s="5"/>
      <c r="I334" s="5"/>
      <c r="K334" s="19"/>
      <c r="L334" s="19"/>
      <c r="M334" s="19"/>
    </row>
    <row r="335" spans="2:13" x14ac:dyDescent="0.25">
      <c r="B335" s="6"/>
      <c r="C335" s="5"/>
      <c r="D335" s="5"/>
      <c r="E335" s="5"/>
      <c r="F335" s="5"/>
      <c r="H335" s="5"/>
      <c r="I335" s="5"/>
      <c r="K335" s="16"/>
      <c r="L335" s="16"/>
    </row>
    <row r="336" spans="2:13" x14ac:dyDescent="0.25">
      <c r="B336" s="6"/>
      <c r="C336" s="5"/>
      <c r="D336" s="5"/>
      <c r="E336" s="5"/>
      <c r="F336" s="5"/>
      <c r="H336" s="5"/>
      <c r="I336" s="5"/>
    </row>
    <row r="337" spans="2:9" x14ac:dyDescent="0.25">
      <c r="B337" s="6"/>
      <c r="C337" s="5"/>
      <c r="D337" s="5"/>
      <c r="E337" s="5"/>
      <c r="F337" s="5"/>
      <c r="H337" s="5"/>
      <c r="I337" s="5"/>
    </row>
  </sheetData>
  <mergeCells count="1"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COMPRAS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2018-12-12T01:21:34Z</dcterms:modified>
</cp:coreProperties>
</file>