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65" firstSheet="3" activeTab="4"/>
  </bookViews>
  <sheets>
    <sheet name="Registro de Ventas" sheetId="19" r:id="rId1"/>
    <sheet name="Orden por fecha" sheetId="20" r:id="rId2"/>
    <sheet name="Orden por factura" sheetId="21" r:id="rId3"/>
    <sheet name="Facturas faltantes" sheetId="18" r:id="rId4"/>
    <sheet name="Deposito" sheetId="4" r:id="rId5"/>
    <sheet name="Libro de bancos" sheetId="22" r:id="rId6"/>
    <sheet name="Celso Vargas Medina" sheetId="5" r:id="rId7"/>
    <sheet name="Beraf SA" sheetId="6" r:id="rId8"/>
    <sheet name="San Luis SA" sheetId="7" r:id="rId9"/>
    <sheet name="Alcosur SA" sheetId="8" r:id="rId10"/>
    <sheet name="Vargas Medina SA" sheetId="9" r:id="rId11"/>
    <sheet name="Juan Roa Benitez" sheetId="10" r:id="rId12"/>
    <sheet name="Rosa Isabel Canale" sheetId="11" r:id="rId13"/>
    <sheet name="Zunilda Concepción Vargas M" sheetId="12" r:id="rId14"/>
    <sheet name="TLP SA" sheetId="13" r:id="rId15"/>
    <sheet name="San Luis S.A." sheetId="14" r:id="rId16"/>
    <sheet name="PETROPAR " sheetId="15" r:id="rId17"/>
    <sheet name="Resumen Ventas" sheetId="16" r:id="rId18"/>
    <sheet name="Resumen Compras" sheetId="17" r:id="rId19"/>
  </sheets>
  <definedNames>
    <definedName name="_xlnm._FilterDatabase" localSheetId="4" hidden="1">Deposito!$B$7:$P$207</definedName>
    <definedName name="_xlnm._FilterDatabase" localSheetId="5" hidden="1">'Libro de bancos'!$C$4:$J$4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9" i="22"/>
  <c r="I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6"/>
  <c r="H249" l="1"/>
  <c r="G249"/>
  <c r="G423" i="19" l="1"/>
  <c r="I376"/>
  <c r="I375"/>
  <c r="I374"/>
  <c r="I294"/>
  <c r="I396"/>
  <c r="I293"/>
  <c r="I292"/>
  <c r="I291"/>
  <c r="I373"/>
  <c r="I372"/>
  <c r="I371"/>
  <c r="I370"/>
  <c r="I369"/>
  <c r="I368"/>
  <c r="I395"/>
  <c r="I290"/>
  <c r="I289"/>
  <c r="I367"/>
  <c r="I366"/>
  <c r="I394"/>
  <c r="I393"/>
  <c r="I392"/>
  <c r="I391"/>
  <c r="I390"/>
  <c r="I319"/>
  <c r="I318"/>
  <c r="I317"/>
  <c r="I288"/>
  <c r="I365"/>
  <c r="I364"/>
  <c r="I363"/>
  <c r="I262"/>
  <c r="I261"/>
  <c r="I260"/>
  <c r="I259"/>
  <c r="I258"/>
  <c r="I400"/>
  <c r="I399"/>
  <c r="I408"/>
  <c r="I407"/>
  <c r="I389"/>
  <c r="I362"/>
  <c r="I287"/>
  <c r="I361"/>
  <c r="I360"/>
  <c r="I359"/>
  <c r="I358"/>
  <c r="I286"/>
  <c r="I285"/>
  <c r="I284"/>
  <c r="I283"/>
  <c r="I388"/>
  <c r="I357"/>
  <c r="I356"/>
  <c r="I355"/>
  <c r="I422"/>
  <c r="I421"/>
  <c r="I257"/>
  <c r="I256"/>
  <c r="I255"/>
  <c r="I254"/>
  <c r="I282"/>
  <c r="I281"/>
  <c r="I280"/>
  <c r="I354"/>
  <c r="I353"/>
  <c r="I316"/>
  <c r="I315"/>
  <c r="I314"/>
  <c r="I352"/>
  <c r="I351"/>
  <c r="I350"/>
  <c r="I387"/>
  <c r="I253"/>
  <c r="I252"/>
  <c r="I279"/>
  <c r="I278"/>
  <c r="I251"/>
  <c r="I250"/>
  <c r="I249"/>
  <c r="I248"/>
  <c r="I247"/>
  <c r="I349"/>
  <c r="I348"/>
  <c r="I347"/>
  <c r="I346"/>
  <c r="I345"/>
  <c r="I313"/>
  <c r="I312"/>
  <c r="I311"/>
  <c r="I310"/>
  <c r="I420"/>
  <c r="I419"/>
  <c r="I246"/>
  <c r="I245"/>
  <c r="I418"/>
  <c r="I344"/>
  <c r="I277"/>
  <c r="I386"/>
  <c r="I343"/>
  <c r="I342"/>
  <c r="I341"/>
  <c r="I406"/>
  <c r="I405"/>
  <c r="I417"/>
  <c r="I385"/>
  <c r="I384"/>
  <c r="I340"/>
  <c r="I339"/>
  <c r="I416"/>
  <c r="I415"/>
  <c r="I414"/>
  <c r="I276"/>
  <c r="I275"/>
  <c r="I244"/>
  <c r="I243"/>
  <c r="I242"/>
  <c r="I241"/>
  <c r="I240"/>
  <c r="I239"/>
  <c r="I309"/>
  <c r="I308"/>
  <c r="I307"/>
  <c r="I274"/>
  <c r="I273"/>
  <c r="I338"/>
  <c r="I337"/>
  <c r="I336"/>
  <c r="I335"/>
  <c r="I398"/>
  <c r="I397"/>
  <c r="I404"/>
  <c r="I403"/>
  <c r="I383"/>
  <c r="I238"/>
  <c r="I237"/>
  <c r="I236"/>
  <c r="I235"/>
  <c r="I306"/>
  <c r="I305"/>
  <c r="I304"/>
  <c r="I334"/>
  <c r="I333"/>
  <c r="I332"/>
  <c r="I272"/>
  <c r="I271"/>
  <c r="I270"/>
  <c r="I269"/>
  <c r="I382"/>
  <c r="I381"/>
  <c r="I413"/>
  <c r="I412"/>
  <c r="I411"/>
  <c r="I410"/>
  <c r="I409"/>
  <c r="I303"/>
  <c r="I302"/>
  <c r="I331"/>
  <c r="I330"/>
  <c r="I329"/>
  <c r="I268"/>
  <c r="I267"/>
  <c r="I266"/>
  <c r="I328"/>
  <c r="I327"/>
  <c r="I326"/>
  <c r="I325"/>
  <c r="I234"/>
  <c r="I233"/>
  <c r="I232"/>
  <c r="I231"/>
  <c r="I230"/>
  <c r="I229"/>
  <c r="I301"/>
  <c r="I300"/>
  <c r="I299"/>
  <c r="I298"/>
  <c r="I228"/>
  <c r="I227"/>
  <c r="I380"/>
  <c r="I265"/>
  <c r="I264"/>
  <c r="I226"/>
  <c r="I225"/>
  <c r="I224"/>
  <c r="I402"/>
  <c r="I401"/>
  <c r="I379"/>
  <c r="I324"/>
  <c r="I323"/>
  <c r="I322"/>
  <c r="I321"/>
  <c r="I320"/>
  <c r="I263"/>
  <c r="I378"/>
  <c r="I377"/>
  <c r="I297"/>
  <c r="I296"/>
  <c r="I295"/>
  <c r="H207" i="21"/>
  <c r="J206"/>
  <c r="J205"/>
  <c r="J204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203"/>
  <c r="J181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G205" i="20"/>
  <c r="I200"/>
  <c r="I199"/>
  <c r="I198"/>
  <c r="I197"/>
  <c r="I196"/>
  <c r="I195"/>
  <c r="I194"/>
  <c r="I193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1"/>
  <c r="I170"/>
  <c r="I169"/>
  <c r="I168"/>
  <c r="I167"/>
  <c r="I166"/>
  <c r="I165"/>
  <c r="I164"/>
  <c r="I163"/>
  <c r="I162"/>
  <c r="I161"/>
  <c r="I160"/>
  <c r="I159"/>
  <c r="I158"/>
  <c r="I192"/>
  <c r="I172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204"/>
  <c r="I203"/>
  <c r="I202"/>
  <c r="I201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G210" i="19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K70"/>
  <c r="I70"/>
  <c r="L69"/>
  <c r="K69"/>
  <c r="J69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210" s="1"/>
  <c r="G206" i="4"/>
  <c r="N206" s="1"/>
  <c r="I423" i="19" l="1"/>
  <c r="J207" i="21"/>
  <c r="I205" i="20"/>
  <c r="L14" i="16"/>
  <c r="L21" i="17" l="1"/>
  <c r="K21"/>
  <c r="J21"/>
  <c r="I21"/>
  <c r="H21"/>
  <c r="G21"/>
  <c r="F21"/>
  <c r="E21"/>
  <c r="D21"/>
  <c r="C21"/>
  <c r="M20"/>
  <c r="M19"/>
  <c r="M18"/>
  <c r="L13"/>
  <c r="K13"/>
  <c r="J13"/>
  <c r="I13"/>
  <c r="H13"/>
  <c r="G13"/>
  <c r="F13"/>
  <c r="E13"/>
  <c r="D13"/>
  <c r="C13"/>
  <c r="M12"/>
  <c r="M11"/>
  <c r="M10"/>
  <c r="K47" i="16"/>
  <c r="J47"/>
  <c r="I47"/>
  <c r="H47"/>
  <c r="G47"/>
  <c r="F47"/>
  <c r="E47"/>
  <c r="D47"/>
  <c r="L46"/>
  <c r="L45"/>
  <c r="L44"/>
  <c r="L43"/>
  <c r="L42"/>
  <c r="L41"/>
  <c r="L40"/>
  <c r="L39"/>
  <c r="L38"/>
  <c r="L37"/>
  <c r="L36"/>
  <c r="L35"/>
  <c r="L34"/>
  <c r="L33"/>
  <c r="L32"/>
  <c r="L31"/>
  <c r="K26"/>
  <c r="J26"/>
  <c r="I26"/>
  <c r="H26"/>
  <c r="G26"/>
  <c r="F26"/>
  <c r="E26"/>
  <c r="D26"/>
  <c r="L25"/>
  <c r="L24"/>
  <c r="L23"/>
  <c r="L22"/>
  <c r="L21"/>
  <c r="L20"/>
  <c r="L19"/>
  <c r="L18"/>
  <c r="L17"/>
  <c r="L16"/>
  <c r="L15"/>
  <c r="L13"/>
  <c r="L12"/>
  <c r="L11"/>
  <c r="L10"/>
  <c r="L26" l="1"/>
  <c r="L47"/>
  <c r="M21" i="17"/>
  <c r="M13"/>
  <c r="H11" i="14"/>
  <c r="M17" i="15"/>
  <c r="N15"/>
  <c r="M15"/>
  <c r="I18"/>
  <c r="J17"/>
  <c r="J18" s="1"/>
  <c r="J15"/>
  <c r="L15"/>
  <c r="L17"/>
  <c r="N17" s="1"/>
  <c r="L16"/>
  <c r="J9"/>
  <c r="J8"/>
  <c r="J7"/>
  <c r="J10" s="1"/>
  <c r="J10" i="14"/>
  <c r="J9"/>
  <c r="J8"/>
  <c r="J7"/>
  <c r="X28" i="13"/>
  <c r="X25"/>
  <c r="X20"/>
  <c r="X18"/>
  <c r="X15"/>
  <c r="X11"/>
  <c r="Y11"/>
  <c r="W15"/>
  <c r="Y15" s="1"/>
  <c r="U28"/>
  <c r="U11"/>
  <c r="U29" s="1"/>
  <c r="U15"/>
  <c r="U18"/>
  <c r="U20"/>
  <c r="U25"/>
  <c r="V29"/>
  <c r="T29"/>
  <c r="W28"/>
  <c r="Y28" s="1"/>
  <c r="W25"/>
  <c r="Y25" s="1"/>
  <c r="W18"/>
  <c r="Y18" s="1"/>
  <c r="W11"/>
  <c r="W24"/>
  <c r="W27"/>
  <c r="W23"/>
  <c r="W20"/>
  <c r="Y20" s="1"/>
  <c r="W10"/>
  <c r="W14"/>
  <c r="W22"/>
  <c r="W17"/>
  <c r="W9"/>
  <c r="W13"/>
  <c r="W26"/>
  <c r="W21"/>
  <c r="W16"/>
  <c r="W19"/>
  <c r="W8"/>
  <c r="W12"/>
  <c r="N18" i="15" l="1"/>
  <c r="Y29" i="13"/>
  <c r="W29"/>
  <c r="L18" i="15"/>
  <c r="J11" i="14"/>
  <c r="I59" i="13"/>
  <c r="H59"/>
  <c r="J53"/>
  <c r="L53" s="1"/>
  <c r="J58"/>
  <c r="J57"/>
  <c r="J56"/>
  <c r="J55"/>
  <c r="J54"/>
  <c r="J52"/>
  <c r="J51"/>
  <c r="J50"/>
  <c r="J49"/>
  <c r="J48"/>
  <c r="J47"/>
  <c r="J46"/>
  <c r="J45"/>
  <c r="J44"/>
  <c r="J43"/>
  <c r="J42"/>
  <c r="J41"/>
  <c r="J40"/>
  <c r="J39"/>
  <c r="J38"/>
  <c r="H29"/>
  <c r="I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29" s="1"/>
  <c r="Y8" i="12"/>
  <c r="Y7"/>
  <c r="X20"/>
  <c r="X16"/>
  <c r="X10"/>
  <c r="X8"/>
  <c r="X7"/>
  <c r="T20"/>
  <c r="T16"/>
  <c r="T10"/>
  <c r="T8"/>
  <c r="T7"/>
  <c r="T21" s="1"/>
  <c r="U21"/>
  <c r="W16"/>
  <c r="Y16" s="1"/>
  <c r="W20"/>
  <c r="W15"/>
  <c r="W19"/>
  <c r="Y20" s="1"/>
  <c r="W7"/>
  <c r="W14"/>
  <c r="W10"/>
  <c r="Y10" s="1"/>
  <c r="W13"/>
  <c r="W18"/>
  <c r="W9"/>
  <c r="W12"/>
  <c r="W17"/>
  <c r="W11"/>
  <c r="W8"/>
  <c r="L36"/>
  <c r="H43"/>
  <c r="J42"/>
  <c r="J41"/>
  <c r="L42" s="1"/>
  <c r="J40"/>
  <c r="L40" s="1"/>
  <c r="J39"/>
  <c r="J38"/>
  <c r="J37"/>
  <c r="L37" s="1"/>
  <c r="J36"/>
  <c r="J35"/>
  <c r="J34"/>
  <c r="J33"/>
  <c r="L33" s="1"/>
  <c r="J32"/>
  <c r="J31"/>
  <c r="J30"/>
  <c r="J29"/>
  <c r="J43" s="1"/>
  <c r="H21"/>
  <c r="J20"/>
  <c r="J19"/>
  <c r="J18"/>
  <c r="J17"/>
  <c r="J16"/>
  <c r="J15"/>
  <c r="J14"/>
  <c r="J13"/>
  <c r="J12"/>
  <c r="J11"/>
  <c r="J10"/>
  <c r="J9"/>
  <c r="J8"/>
  <c r="J7"/>
  <c r="AA10" i="11"/>
  <c r="Z10"/>
  <c r="Z13"/>
  <c r="W18"/>
  <c r="W13"/>
  <c r="W10"/>
  <c r="V18"/>
  <c r="Y13"/>
  <c r="AA13" s="1"/>
  <c r="AA18" s="1"/>
  <c r="Y10"/>
  <c r="Y12"/>
  <c r="Y11"/>
  <c r="Y18" s="1"/>
  <c r="M31"/>
  <c r="N29"/>
  <c r="M27"/>
  <c r="N25"/>
  <c r="H32"/>
  <c r="K31"/>
  <c r="N31" s="1"/>
  <c r="J30"/>
  <c r="K29"/>
  <c r="J28"/>
  <c r="M29" s="1"/>
  <c r="K27"/>
  <c r="N27" s="1"/>
  <c r="J26"/>
  <c r="K25"/>
  <c r="J24"/>
  <c r="M25" s="1"/>
  <c r="M32" s="1"/>
  <c r="N20" i="10"/>
  <c r="M20"/>
  <c r="H23"/>
  <c r="K22"/>
  <c r="N22" s="1"/>
  <c r="J21"/>
  <c r="M22" s="1"/>
  <c r="M23" s="1"/>
  <c r="K20"/>
  <c r="K23" s="1"/>
  <c r="J19"/>
  <c r="H18" i="11"/>
  <c r="K17"/>
  <c r="J16"/>
  <c r="K15"/>
  <c r="J14"/>
  <c r="K13"/>
  <c r="J12"/>
  <c r="K11"/>
  <c r="J10"/>
  <c r="H11" i="10"/>
  <c r="I11"/>
  <c r="K10"/>
  <c r="J9"/>
  <c r="K8"/>
  <c r="K11" s="1"/>
  <c r="J7"/>
  <c r="J11" s="1"/>
  <c r="Z25" i="9"/>
  <c r="Z22"/>
  <c r="Z9"/>
  <c r="Z8"/>
  <c r="Z7"/>
  <c r="W25"/>
  <c r="W22"/>
  <c r="W9"/>
  <c r="W8"/>
  <c r="W7"/>
  <c r="W27" s="1"/>
  <c r="V27"/>
  <c r="Y22"/>
  <c r="Y21"/>
  <c r="Y9"/>
  <c r="AA9" s="1"/>
  <c r="Y20"/>
  <c r="Y7"/>
  <c r="AA7" s="1"/>
  <c r="Y8"/>
  <c r="AA8" s="1"/>
  <c r="Y25"/>
  <c r="AA25" s="1"/>
  <c r="Y19"/>
  <c r="Y18"/>
  <c r="Y17"/>
  <c r="Y16"/>
  <c r="Y15"/>
  <c r="Y24"/>
  <c r="Y14"/>
  <c r="Y13"/>
  <c r="Y12"/>
  <c r="Y11"/>
  <c r="Y10"/>
  <c r="AA22" s="1"/>
  <c r="Y23"/>
  <c r="Y27" s="1"/>
  <c r="M53"/>
  <c r="M47"/>
  <c r="M44"/>
  <c r="M40"/>
  <c r="H55"/>
  <c r="J54"/>
  <c r="M54" s="1"/>
  <c r="J53"/>
  <c r="J52"/>
  <c r="J51"/>
  <c r="J50"/>
  <c r="J49"/>
  <c r="J48"/>
  <c r="J47"/>
  <c r="J46"/>
  <c r="M46" s="1"/>
  <c r="J45"/>
  <c r="M45" s="1"/>
  <c r="J44"/>
  <c r="J43"/>
  <c r="J42"/>
  <c r="M43" s="1"/>
  <c r="J41"/>
  <c r="M41" s="1"/>
  <c r="K40"/>
  <c r="K55" s="1"/>
  <c r="J39"/>
  <c r="J38"/>
  <c r="M38" s="1"/>
  <c r="J37"/>
  <c r="J36"/>
  <c r="M36" s="1"/>
  <c r="M55" s="1"/>
  <c r="J35"/>
  <c r="H27"/>
  <c r="J26"/>
  <c r="J25"/>
  <c r="J24"/>
  <c r="J23"/>
  <c r="J22"/>
  <c r="J21"/>
  <c r="J20"/>
  <c r="J19"/>
  <c r="J18"/>
  <c r="J17"/>
  <c r="J16"/>
  <c r="J15"/>
  <c r="J14"/>
  <c r="J13"/>
  <c r="K12"/>
  <c r="K27" s="1"/>
  <c r="J11"/>
  <c r="J10"/>
  <c r="J9"/>
  <c r="J8"/>
  <c r="J27" s="1"/>
  <c r="J7"/>
  <c r="X63" i="8"/>
  <c r="X38"/>
  <c r="X23"/>
  <c r="X20"/>
  <c r="X19"/>
  <c r="U63"/>
  <c r="U38"/>
  <c r="U23"/>
  <c r="U20"/>
  <c r="U19"/>
  <c r="U64" s="1"/>
  <c r="T64"/>
  <c r="W63"/>
  <c r="W38"/>
  <c r="W62"/>
  <c r="W19"/>
  <c r="W37"/>
  <c r="W18"/>
  <c r="W61"/>
  <c r="W17"/>
  <c r="W20"/>
  <c r="Y20" s="1"/>
  <c r="W60"/>
  <c r="W23"/>
  <c r="W59"/>
  <c r="W58"/>
  <c r="W36"/>
  <c r="W57"/>
  <c r="W35"/>
  <c r="W56"/>
  <c r="W34"/>
  <c r="W55"/>
  <c r="W54"/>
  <c r="W16"/>
  <c r="W53"/>
  <c r="W15"/>
  <c r="W52"/>
  <c r="W33"/>
  <c r="W14"/>
  <c r="W51"/>
  <c r="W32"/>
  <c r="W50"/>
  <c r="W31"/>
  <c r="W13"/>
  <c r="W49"/>
  <c r="W48"/>
  <c r="W30"/>
  <c r="W12"/>
  <c r="W47"/>
  <c r="W29"/>
  <c r="W46"/>
  <c r="W45"/>
  <c r="W22"/>
  <c r="Y23" s="1"/>
  <c r="W28"/>
  <c r="W11"/>
  <c r="W10"/>
  <c r="W27"/>
  <c r="W44"/>
  <c r="W26"/>
  <c r="W9"/>
  <c r="W43"/>
  <c r="W25"/>
  <c r="W8"/>
  <c r="W42"/>
  <c r="W41"/>
  <c r="Y63" s="1"/>
  <c r="W21"/>
  <c r="W40"/>
  <c r="W24"/>
  <c r="Y38" s="1"/>
  <c r="W7"/>
  <c r="Y19" s="1"/>
  <c r="W39"/>
  <c r="L94"/>
  <c r="H127"/>
  <c r="J126"/>
  <c r="L126" s="1"/>
  <c r="J125"/>
  <c r="J124"/>
  <c r="J122"/>
  <c r="L122" s="1"/>
  <c r="J121"/>
  <c r="J120"/>
  <c r="J119"/>
  <c r="J118"/>
  <c r="L119" s="1"/>
  <c r="J117"/>
  <c r="J116"/>
  <c r="J115"/>
  <c r="J114"/>
  <c r="L114" s="1"/>
  <c r="J113"/>
  <c r="J112"/>
  <c r="J123"/>
  <c r="J111"/>
  <c r="L111" s="1"/>
  <c r="J110"/>
  <c r="J109"/>
  <c r="J108"/>
  <c r="J107"/>
  <c r="L107" s="1"/>
  <c r="J106"/>
  <c r="J105"/>
  <c r="J104"/>
  <c r="J103"/>
  <c r="L104" s="1"/>
  <c r="J102"/>
  <c r="L102" s="1"/>
  <c r="J101"/>
  <c r="J100"/>
  <c r="J99"/>
  <c r="L99" s="1"/>
  <c r="J98"/>
  <c r="J97"/>
  <c r="J96"/>
  <c r="J95"/>
  <c r="J94"/>
  <c r="J93"/>
  <c r="J92"/>
  <c r="J91"/>
  <c r="L93" s="1"/>
  <c r="J90"/>
  <c r="L90" s="1"/>
  <c r="J89"/>
  <c r="J88"/>
  <c r="L88" s="1"/>
  <c r="J87"/>
  <c r="J86"/>
  <c r="J85"/>
  <c r="J84"/>
  <c r="J83"/>
  <c r="L84" s="1"/>
  <c r="J82"/>
  <c r="J81"/>
  <c r="J80"/>
  <c r="J79"/>
  <c r="L81" s="1"/>
  <c r="J78"/>
  <c r="L78" s="1"/>
  <c r="J77"/>
  <c r="J76"/>
  <c r="J75"/>
  <c r="J74"/>
  <c r="J73"/>
  <c r="L74" s="1"/>
  <c r="J72"/>
  <c r="J71"/>
  <c r="J70"/>
  <c r="H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4" s="1"/>
  <c r="X31" i="7"/>
  <c r="X18"/>
  <c r="X10"/>
  <c r="Y9"/>
  <c r="X9"/>
  <c r="U31"/>
  <c r="U18"/>
  <c r="U10"/>
  <c r="U9"/>
  <c r="U32" s="1"/>
  <c r="T32"/>
  <c r="W18"/>
  <c r="W31"/>
  <c r="W30"/>
  <c r="W17"/>
  <c r="W29"/>
  <c r="W28"/>
  <c r="W27"/>
  <c r="W9"/>
  <c r="W16"/>
  <c r="Y18" s="1"/>
  <c r="W26"/>
  <c r="W15"/>
  <c r="W25"/>
  <c r="W24"/>
  <c r="W14"/>
  <c r="W13"/>
  <c r="W23"/>
  <c r="W10"/>
  <c r="Y10" s="1"/>
  <c r="W12"/>
  <c r="W8"/>
  <c r="W11"/>
  <c r="W22"/>
  <c r="W21"/>
  <c r="W7"/>
  <c r="W20"/>
  <c r="W19"/>
  <c r="W32" s="1"/>
  <c r="H64"/>
  <c r="J63"/>
  <c r="L63" s="1"/>
  <c r="J62"/>
  <c r="J61"/>
  <c r="J60"/>
  <c r="L60" s="1"/>
  <c r="J59"/>
  <c r="J58"/>
  <c r="J57"/>
  <c r="J56"/>
  <c r="J55"/>
  <c r="J54"/>
  <c r="L57" s="1"/>
  <c r="J53"/>
  <c r="L53" s="1"/>
  <c r="J52"/>
  <c r="J51"/>
  <c r="J50"/>
  <c r="L50" s="1"/>
  <c r="J49"/>
  <c r="J48"/>
  <c r="J47"/>
  <c r="L47" s="1"/>
  <c r="J46"/>
  <c r="J45"/>
  <c r="J44"/>
  <c r="J43"/>
  <c r="J42"/>
  <c r="L45" s="1"/>
  <c r="J41"/>
  <c r="L41" s="1"/>
  <c r="J40"/>
  <c r="J39"/>
  <c r="H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32" s="1"/>
  <c r="AA14" i="6"/>
  <c r="Z7"/>
  <c r="Z37"/>
  <c r="Z28"/>
  <c r="Z14"/>
  <c r="Z12"/>
  <c r="W37"/>
  <c r="W28"/>
  <c r="W14"/>
  <c r="W12"/>
  <c r="W7"/>
  <c r="W39" s="1"/>
  <c r="V39"/>
  <c r="Y14"/>
  <c r="Y28"/>
  <c r="Y12"/>
  <c r="AA12" s="1"/>
  <c r="Y37"/>
  <c r="Y7"/>
  <c r="AA7" s="1"/>
  <c r="Y27"/>
  <c r="Y11"/>
  <c r="Y26"/>
  <c r="Y25"/>
  <c r="Y10"/>
  <c r="Y36"/>
  <c r="Y24"/>
  <c r="Y23"/>
  <c r="Y35"/>
  <c r="Y22"/>
  <c r="Y9"/>
  <c r="Y21"/>
  <c r="Y20"/>
  <c r="Y34"/>
  <c r="Y19"/>
  <c r="Y33"/>
  <c r="Y32"/>
  <c r="Y18"/>
  <c r="Y8"/>
  <c r="Y31"/>
  <c r="Y17"/>
  <c r="Y13"/>
  <c r="Y30"/>
  <c r="Y16"/>
  <c r="Y29"/>
  <c r="AA37" s="1"/>
  <c r="Y15"/>
  <c r="AA28" s="1"/>
  <c r="M70"/>
  <c r="M62"/>
  <c r="I78"/>
  <c r="H78"/>
  <c r="J73"/>
  <c r="M73" s="1"/>
  <c r="J77"/>
  <c r="M77" s="1"/>
  <c r="J76"/>
  <c r="J75"/>
  <c r="J74"/>
  <c r="J72"/>
  <c r="J71"/>
  <c r="J70"/>
  <c r="J69"/>
  <c r="M69" s="1"/>
  <c r="J68"/>
  <c r="J67"/>
  <c r="J66"/>
  <c r="K65"/>
  <c r="K78" s="1"/>
  <c r="J64"/>
  <c r="M65" s="1"/>
  <c r="J63"/>
  <c r="J62"/>
  <c r="J61"/>
  <c r="J60"/>
  <c r="M60" s="1"/>
  <c r="J59"/>
  <c r="M59" s="1"/>
  <c r="J58"/>
  <c r="J57"/>
  <c r="M57" s="1"/>
  <c r="J56"/>
  <c r="J55"/>
  <c r="M55" s="1"/>
  <c r="J54"/>
  <c r="J53"/>
  <c r="J52"/>
  <c r="J51"/>
  <c r="M51" s="1"/>
  <c r="J50"/>
  <c r="J49"/>
  <c r="J48"/>
  <c r="M48" s="1"/>
  <c r="J47"/>
  <c r="J46"/>
  <c r="H39"/>
  <c r="I39"/>
  <c r="K39"/>
  <c r="J38"/>
  <c r="J37"/>
  <c r="J36"/>
  <c r="J35"/>
  <c r="J34"/>
  <c r="J33"/>
  <c r="J32"/>
  <c r="J31"/>
  <c r="J30"/>
  <c r="J29"/>
  <c r="J28"/>
  <c r="J27"/>
  <c r="K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39" s="1"/>
  <c r="J7"/>
  <c r="Z29" i="5"/>
  <c r="Z26"/>
  <c r="Z12"/>
  <c r="Z11"/>
  <c r="Z10"/>
  <c r="Z8"/>
  <c r="W29"/>
  <c r="W26"/>
  <c r="W12"/>
  <c r="W11"/>
  <c r="W10"/>
  <c r="W8"/>
  <c r="W47" s="1"/>
  <c r="V47"/>
  <c r="Y26"/>
  <c r="Y25"/>
  <c r="Y29"/>
  <c r="AA29" s="1"/>
  <c r="Y24"/>
  <c r="Y23"/>
  <c r="Y11"/>
  <c r="AA11" s="1"/>
  <c r="Y22"/>
  <c r="Y28"/>
  <c r="Y21"/>
  <c r="Y8"/>
  <c r="AA8" s="1"/>
  <c r="Y20"/>
  <c r="Y19"/>
  <c r="Y18"/>
  <c r="Y12"/>
  <c r="AA12" s="1"/>
  <c r="Y27"/>
  <c r="Y17"/>
  <c r="Y10"/>
  <c r="AA10" s="1"/>
  <c r="Y16"/>
  <c r="Y15"/>
  <c r="Y14"/>
  <c r="Y13"/>
  <c r="AA26" s="1"/>
  <c r="Y9"/>
  <c r="Y47" s="1"/>
  <c r="I95"/>
  <c r="H95"/>
  <c r="K94"/>
  <c r="N94" s="1"/>
  <c r="J93"/>
  <c r="K92"/>
  <c r="J91"/>
  <c r="M94" s="1"/>
  <c r="J90"/>
  <c r="K89"/>
  <c r="J88"/>
  <c r="M89" s="1"/>
  <c r="K87"/>
  <c r="N89" s="1"/>
  <c r="J86"/>
  <c r="K85"/>
  <c r="N85" s="1"/>
  <c r="J84"/>
  <c r="K83"/>
  <c r="J82"/>
  <c r="J81"/>
  <c r="K80"/>
  <c r="J79"/>
  <c r="M85" s="1"/>
  <c r="K78"/>
  <c r="N78" s="1"/>
  <c r="J77"/>
  <c r="M78" s="1"/>
  <c r="K74"/>
  <c r="J73"/>
  <c r="K72"/>
  <c r="J71"/>
  <c r="K76"/>
  <c r="N76" s="1"/>
  <c r="J75"/>
  <c r="M76" s="1"/>
  <c r="K70"/>
  <c r="N70" s="1"/>
  <c r="J69"/>
  <c r="M70" s="1"/>
  <c r="J68"/>
  <c r="J67"/>
  <c r="K66"/>
  <c r="N66" s="1"/>
  <c r="J65"/>
  <c r="K64"/>
  <c r="J63"/>
  <c r="M66" s="1"/>
  <c r="K62"/>
  <c r="J61"/>
  <c r="K60"/>
  <c r="N60" s="1"/>
  <c r="N95" s="1"/>
  <c r="J59"/>
  <c r="M60" s="1"/>
  <c r="K58"/>
  <c r="J57"/>
  <c r="J56"/>
  <c r="H47"/>
  <c r="I47"/>
  <c r="K46"/>
  <c r="J45"/>
  <c r="K44"/>
  <c r="J43"/>
  <c r="J42"/>
  <c r="K41"/>
  <c r="J40"/>
  <c r="K39"/>
  <c r="J38"/>
  <c r="K37"/>
  <c r="J36"/>
  <c r="K35"/>
  <c r="J34"/>
  <c r="J33"/>
  <c r="K32"/>
  <c r="J31"/>
  <c r="K30"/>
  <c r="J29"/>
  <c r="K28"/>
  <c r="J27"/>
  <c r="K26"/>
  <c r="J25"/>
  <c r="K24"/>
  <c r="J23"/>
  <c r="K22"/>
  <c r="J21"/>
  <c r="J20"/>
  <c r="J19"/>
  <c r="K18"/>
  <c r="J17"/>
  <c r="K16"/>
  <c r="J15"/>
  <c r="K14"/>
  <c r="J13"/>
  <c r="K12"/>
  <c r="J11"/>
  <c r="K10"/>
  <c r="K47" s="1"/>
  <c r="J9"/>
  <c r="J8"/>
  <c r="J47" s="1"/>
  <c r="E207" i="4"/>
  <c r="H173"/>
  <c r="H171"/>
  <c r="H168"/>
  <c r="H166"/>
  <c r="H149"/>
  <c r="H147"/>
  <c r="H145"/>
  <c r="H133"/>
  <c r="H129"/>
  <c r="H126"/>
  <c r="H113"/>
  <c r="K124" s="1"/>
  <c r="H104"/>
  <c r="K107" s="1"/>
  <c r="H92"/>
  <c r="H90"/>
  <c r="H88"/>
  <c r="H77"/>
  <c r="H75"/>
  <c r="H72"/>
  <c r="H58"/>
  <c r="K65" s="1"/>
  <c r="H39"/>
  <c r="H37"/>
  <c r="H32"/>
  <c r="H29"/>
  <c r="H24"/>
  <c r="H21"/>
  <c r="G205"/>
  <c r="G204"/>
  <c r="G202"/>
  <c r="N202" s="1"/>
  <c r="G201"/>
  <c r="N201" s="1"/>
  <c r="G200"/>
  <c r="G199"/>
  <c r="G198"/>
  <c r="G197"/>
  <c r="G196"/>
  <c r="G195"/>
  <c r="G194"/>
  <c r="G193"/>
  <c r="G192"/>
  <c r="G191"/>
  <c r="N191" s="1"/>
  <c r="G190"/>
  <c r="G189"/>
  <c r="G188"/>
  <c r="G187"/>
  <c r="G186"/>
  <c r="G185"/>
  <c r="G184"/>
  <c r="G183"/>
  <c r="G182"/>
  <c r="G180"/>
  <c r="G179"/>
  <c r="G178"/>
  <c r="N178" s="1"/>
  <c r="G177"/>
  <c r="G176"/>
  <c r="N176" s="1"/>
  <c r="G175"/>
  <c r="G174"/>
  <c r="G172"/>
  <c r="G170"/>
  <c r="G169"/>
  <c r="G167"/>
  <c r="N168" s="1"/>
  <c r="G165"/>
  <c r="N166" s="1"/>
  <c r="G164"/>
  <c r="N164" s="1"/>
  <c r="G203"/>
  <c r="N203" s="1"/>
  <c r="G181"/>
  <c r="G163"/>
  <c r="G162"/>
  <c r="G161"/>
  <c r="G160"/>
  <c r="G159"/>
  <c r="G158"/>
  <c r="G157"/>
  <c r="G156"/>
  <c r="N156" s="1"/>
  <c r="G155"/>
  <c r="N155" s="1"/>
  <c r="G154"/>
  <c r="N154" s="1"/>
  <c r="G153"/>
  <c r="G152"/>
  <c r="G151"/>
  <c r="G150"/>
  <c r="G148"/>
  <c r="G146"/>
  <c r="G144"/>
  <c r="G143"/>
  <c r="N143" s="1"/>
  <c r="G142"/>
  <c r="G141"/>
  <c r="G140"/>
  <c r="G139"/>
  <c r="G138"/>
  <c r="N138" s="1"/>
  <c r="G137"/>
  <c r="G136"/>
  <c r="G135"/>
  <c r="G134"/>
  <c r="N134" s="1"/>
  <c r="G132"/>
  <c r="G131"/>
  <c r="G130"/>
  <c r="G128"/>
  <c r="G127"/>
  <c r="G125"/>
  <c r="G124"/>
  <c r="G123"/>
  <c r="G122"/>
  <c r="G121"/>
  <c r="G120"/>
  <c r="G119"/>
  <c r="N119" s="1"/>
  <c r="G118"/>
  <c r="G117"/>
  <c r="G116"/>
  <c r="G115"/>
  <c r="G114"/>
  <c r="G112"/>
  <c r="G111"/>
  <c r="G110"/>
  <c r="N110" s="1"/>
  <c r="G109"/>
  <c r="N109" s="1"/>
  <c r="G108"/>
  <c r="N108" s="1"/>
  <c r="G107"/>
  <c r="G106"/>
  <c r="G105"/>
  <c r="G103"/>
  <c r="N104" s="1"/>
  <c r="G102"/>
  <c r="N102" s="1"/>
  <c r="G101"/>
  <c r="G100"/>
  <c r="G99"/>
  <c r="G98"/>
  <c r="G97"/>
  <c r="G96"/>
  <c r="G95"/>
  <c r="G94"/>
  <c r="G93"/>
  <c r="G91"/>
  <c r="G89"/>
  <c r="G87"/>
  <c r="G86"/>
  <c r="G85"/>
  <c r="G84"/>
  <c r="N84" s="1"/>
  <c r="G83"/>
  <c r="G82"/>
  <c r="G81"/>
  <c r="N81" s="1"/>
  <c r="G80"/>
  <c r="G79"/>
  <c r="G78"/>
  <c r="G76"/>
  <c r="G74"/>
  <c r="G73"/>
  <c r="N73" s="1"/>
  <c r="G71"/>
  <c r="G70"/>
  <c r="G69"/>
  <c r="G68"/>
  <c r="N68" s="1"/>
  <c r="G67"/>
  <c r="G66"/>
  <c r="G65"/>
  <c r="G64"/>
  <c r="G63"/>
  <c r="G62"/>
  <c r="N62" s="1"/>
  <c r="G61"/>
  <c r="G60"/>
  <c r="G59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N40" s="1"/>
  <c r="G38"/>
  <c r="G36"/>
  <c r="G31"/>
  <c r="G35"/>
  <c r="G34"/>
  <c r="G33"/>
  <c r="G30"/>
  <c r="N30" s="1"/>
  <c r="G28"/>
  <c r="G27"/>
  <c r="N27" s="1"/>
  <c r="G26"/>
  <c r="G25"/>
  <c r="G23"/>
  <c r="G22"/>
  <c r="G20"/>
  <c r="G19"/>
  <c r="N19" s="1"/>
  <c r="G18"/>
  <c r="G17"/>
  <c r="G16"/>
  <c r="G15"/>
  <c r="G14"/>
  <c r="G13"/>
  <c r="N13" s="1"/>
  <c r="G12"/>
  <c r="G11"/>
  <c r="G10"/>
  <c r="G9"/>
  <c r="G8"/>
  <c r="N8" s="1"/>
  <c r="N92" l="1"/>
  <c r="N173"/>
  <c r="N149"/>
  <c r="K137"/>
  <c r="N145"/>
  <c r="N88"/>
  <c r="K99"/>
  <c r="K154"/>
  <c r="N10"/>
  <c r="N18"/>
  <c r="N49"/>
  <c r="N53"/>
  <c r="N86"/>
  <c r="N101"/>
  <c r="N107"/>
  <c r="N129"/>
  <c r="N133"/>
  <c r="N142"/>
  <c r="N147"/>
  <c r="N153"/>
  <c r="N161"/>
  <c r="N175"/>
  <c r="N188"/>
  <c r="N197"/>
  <c r="N205"/>
  <c r="N35"/>
  <c r="N56"/>
  <c r="N61"/>
  <c r="N65"/>
  <c r="N90"/>
  <c r="N186"/>
  <c r="N200"/>
  <c r="N126"/>
  <c r="N51"/>
  <c r="N12"/>
  <c r="N46"/>
  <c r="N67"/>
  <c r="N80"/>
  <c r="N83"/>
  <c r="N94"/>
  <c r="N124"/>
  <c r="N159"/>
  <c r="N171"/>
  <c r="N180"/>
  <c r="N194"/>
  <c r="N32"/>
  <c r="N29"/>
  <c r="J177"/>
  <c r="N177"/>
  <c r="N72"/>
  <c r="N97"/>
  <c r="N24"/>
  <c r="N39"/>
  <c r="N43"/>
  <c r="N99"/>
  <c r="N118"/>
  <c r="N122"/>
  <c r="N131"/>
  <c r="N137"/>
  <c r="N140"/>
  <c r="N151"/>
  <c r="N163"/>
  <c r="N190"/>
  <c r="N21"/>
  <c r="N37"/>
  <c r="J81"/>
  <c r="J99"/>
  <c r="J110"/>
  <c r="J124"/>
  <c r="J137"/>
  <c r="J163"/>
  <c r="J206"/>
  <c r="M95" i="5"/>
  <c r="Y64" i="8"/>
  <c r="N23" i="10"/>
  <c r="L43" i="12"/>
  <c r="L64" i="7"/>
  <c r="L127" i="8"/>
  <c r="AA27" i="9"/>
  <c r="AA47" i="5"/>
  <c r="AA39" i="6"/>
  <c r="N32" i="11"/>
  <c r="Y21" i="12"/>
  <c r="L58" i="13"/>
  <c r="J29" i="4"/>
  <c r="J194"/>
  <c r="J197"/>
  <c r="K43"/>
  <c r="K81"/>
  <c r="K176"/>
  <c r="K95" i="5"/>
  <c r="J78" i="6"/>
  <c r="J127" i="8"/>
  <c r="W64"/>
  <c r="L52" i="13"/>
  <c r="J18" i="4"/>
  <c r="J65"/>
  <c r="J83"/>
  <c r="J142"/>
  <c r="J176"/>
  <c r="N65" i="6"/>
  <c r="N78" s="1"/>
  <c r="Y31" i="7"/>
  <c r="Y32" s="1"/>
  <c r="K18" i="11"/>
  <c r="J23" i="10"/>
  <c r="K32" i="11"/>
  <c r="L43" i="13"/>
  <c r="L59" s="1"/>
  <c r="L47"/>
  <c r="J49" i="4"/>
  <c r="J43"/>
  <c r="J107"/>
  <c r="J154"/>
  <c r="J159"/>
  <c r="K29"/>
  <c r="J95" i="5"/>
  <c r="M46" i="6"/>
  <c r="M78" s="1"/>
  <c r="Y39"/>
  <c r="J64" i="7"/>
  <c r="J55" i="9"/>
  <c r="N40"/>
  <c r="N55" s="1"/>
  <c r="J18" i="11"/>
  <c r="J32"/>
  <c r="J21" i="12"/>
  <c r="W21"/>
  <c r="J59" i="13"/>
  <c r="G207" i="4"/>
  <c r="H207"/>
  <c r="G209" l="1"/>
  <c r="N207"/>
  <c r="N209" s="1"/>
  <c r="J207"/>
  <c r="K207"/>
  <c r="J209" l="1"/>
  <c r="N213" s="1"/>
</calcChain>
</file>

<file path=xl/sharedStrings.xml><?xml version="1.0" encoding="utf-8"?>
<sst xmlns="http://schemas.openxmlformats.org/spreadsheetml/2006/main" count="7504" uniqueCount="427">
  <si>
    <t>N° Fact</t>
  </si>
  <si>
    <t>N° Remisión</t>
  </si>
  <si>
    <t>Nombre de Clientes</t>
  </si>
  <si>
    <t>Importes</t>
  </si>
  <si>
    <t>Litros</t>
  </si>
  <si>
    <t>Descripción</t>
  </si>
  <si>
    <t>Fecha</t>
  </si>
  <si>
    <t>Precio</t>
  </si>
  <si>
    <t>San Luis SA</t>
  </si>
  <si>
    <t>Alcosur SA</t>
  </si>
  <si>
    <t>Nafta Unica 90</t>
  </si>
  <si>
    <t>Beraf SA</t>
  </si>
  <si>
    <t>Nafta Sol Normal</t>
  </si>
  <si>
    <t>Juan Roa Benitez</t>
  </si>
  <si>
    <t>Rosa Isabel Canale</t>
  </si>
  <si>
    <t>001-001-1424</t>
  </si>
  <si>
    <t>TLP SA</t>
  </si>
  <si>
    <t xml:space="preserve">Nafta comun TLP 85 octanos </t>
  </si>
  <si>
    <t xml:space="preserve">Nafta economica TLP </t>
  </si>
  <si>
    <t>Nafta normal TLP 90 O</t>
  </si>
  <si>
    <t>Nafta Super TLP 95 O</t>
  </si>
  <si>
    <t>Diesel Tipo I TLP</t>
  </si>
  <si>
    <t xml:space="preserve">Diesel Tipo I Extra </t>
  </si>
  <si>
    <t>001-001-3026</t>
  </si>
  <si>
    <t>001-001-2349</t>
  </si>
  <si>
    <t>Diesel Tipo I</t>
  </si>
  <si>
    <t>001-001-3027</t>
  </si>
  <si>
    <t>001-001-2350</t>
  </si>
  <si>
    <t>001-001-3028</t>
  </si>
  <si>
    <t>001-001-2351</t>
  </si>
  <si>
    <t>Vargas Medina SA</t>
  </si>
  <si>
    <t>001-001-3030</t>
  </si>
  <si>
    <t>001-001-2353</t>
  </si>
  <si>
    <t>001-001-3031</t>
  </si>
  <si>
    <t>001-001-2354</t>
  </si>
  <si>
    <t>Nafta eco Sol 85</t>
  </si>
  <si>
    <t>001-001-3032</t>
  </si>
  <si>
    <t>001-001-2355</t>
  </si>
  <si>
    <t>Nafta Super SOL</t>
  </si>
  <si>
    <t>001-001-3033</t>
  </si>
  <si>
    <t>001-001-2356</t>
  </si>
  <si>
    <t>001-001-3034</t>
  </si>
  <si>
    <t>001-001-2357</t>
  </si>
  <si>
    <t xml:space="preserve">Servicio de Flete  </t>
  </si>
  <si>
    <t>001-001-3035</t>
  </si>
  <si>
    <t>001-001-2358</t>
  </si>
  <si>
    <t>Celso Vargas Medina</t>
  </si>
  <si>
    <t>001-001-3036</t>
  </si>
  <si>
    <t>001-001-3037</t>
  </si>
  <si>
    <t>001-001-2359</t>
  </si>
  <si>
    <t>001-001-2360</t>
  </si>
  <si>
    <t>001-001-3038</t>
  </si>
  <si>
    <t>001-001-2361</t>
  </si>
  <si>
    <t>001-001-3041</t>
  </si>
  <si>
    <t>001-001-2362</t>
  </si>
  <si>
    <t>001-001-3042</t>
  </si>
  <si>
    <t>001-001-2363</t>
  </si>
  <si>
    <t>001-001-2364</t>
  </si>
  <si>
    <t>001-001-3044</t>
  </si>
  <si>
    <t>001-001-2365</t>
  </si>
  <si>
    <t>001-001-3045</t>
  </si>
  <si>
    <t>001-001-2366</t>
  </si>
  <si>
    <t>001-001-3046</t>
  </si>
  <si>
    <t>001-001-2368</t>
  </si>
  <si>
    <t>001-001-3047</t>
  </si>
  <si>
    <t>001-001-2369</t>
  </si>
  <si>
    <t>001-001-3048</t>
  </si>
  <si>
    <t>0001-001-2370</t>
  </si>
  <si>
    <t xml:space="preserve">Diesel Solium </t>
  </si>
  <si>
    <t>001-001-3049</t>
  </si>
  <si>
    <t>001-001-2371</t>
  </si>
  <si>
    <t>001-001-3050</t>
  </si>
  <si>
    <t>001-001-2372</t>
  </si>
  <si>
    <t>001-001-3052</t>
  </si>
  <si>
    <t>001-001-2374</t>
  </si>
  <si>
    <t>Zunilda Concepción Vargas M</t>
  </si>
  <si>
    <t>001-001-3053</t>
  </si>
  <si>
    <t>001-001-2375</t>
  </si>
  <si>
    <t>001-001-3054</t>
  </si>
  <si>
    <t>001-001-2376</t>
  </si>
  <si>
    <t>001-001-3055</t>
  </si>
  <si>
    <t>001-001-2377</t>
  </si>
  <si>
    <t>001-001-3056</t>
  </si>
  <si>
    <t>001-001-2378</t>
  </si>
  <si>
    <t>001-001-3057</t>
  </si>
  <si>
    <t>001-001-2379</t>
  </si>
  <si>
    <t>001-001-1432</t>
  </si>
  <si>
    <t>001-001-3058</t>
  </si>
  <si>
    <t>001-001-2380</t>
  </si>
  <si>
    <t>001-001-3059</t>
  </si>
  <si>
    <t>001-001-2381</t>
  </si>
  <si>
    <t>001-001-3061</t>
  </si>
  <si>
    <t>001-001-2383</t>
  </si>
  <si>
    <t>001-001-3062</t>
  </si>
  <si>
    <t>001-001-2384</t>
  </si>
  <si>
    <t>001-001-3063</t>
  </si>
  <si>
    <t>001-001-2385</t>
  </si>
  <si>
    <t>001-001-3064</t>
  </si>
  <si>
    <t>001-001-2386</t>
  </si>
  <si>
    <t>001-001-3065</t>
  </si>
  <si>
    <t>001-001-2387</t>
  </si>
  <si>
    <t>001-001-3066</t>
  </si>
  <si>
    <t>001-001-2389</t>
  </si>
  <si>
    <t>001-001-3067</t>
  </si>
  <si>
    <t>001-001-2388</t>
  </si>
  <si>
    <t>001-001-3068</t>
  </si>
  <si>
    <t>001-001-2390</t>
  </si>
  <si>
    <t>001-001-3069</t>
  </si>
  <si>
    <t>001-001-2391</t>
  </si>
  <si>
    <t>001-001-3070</t>
  </si>
  <si>
    <t>001-001-2392</t>
  </si>
  <si>
    <t>001-001-3071</t>
  </si>
  <si>
    <t>001-001-2393</t>
  </si>
  <si>
    <t>001-001-3072</t>
  </si>
  <si>
    <t>001-001-2394</t>
  </si>
  <si>
    <t>001-001-3073</t>
  </si>
  <si>
    <t>001-001-2395</t>
  </si>
  <si>
    <t>001-001-3074</t>
  </si>
  <si>
    <t>001-001-2396</t>
  </si>
  <si>
    <t>001-001-3076</t>
  </si>
  <si>
    <t>001-001-2397</t>
  </si>
  <si>
    <t>001-001-3077</t>
  </si>
  <si>
    <t>001-001-2398</t>
  </si>
  <si>
    <t>001-001-3078</t>
  </si>
  <si>
    <t>001-001-2399</t>
  </si>
  <si>
    <t>001-001-3079</t>
  </si>
  <si>
    <t>001-001-2400</t>
  </si>
  <si>
    <t>001-001-3080</t>
  </si>
  <si>
    <t>001-001-2401</t>
  </si>
  <si>
    <t>001-001-3081</t>
  </si>
  <si>
    <t>001-001-2402</t>
  </si>
  <si>
    <t>001-001-3082</t>
  </si>
  <si>
    <t>001-001-2403</t>
  </si>
  <si>
    <t>001-001-3083</t>
  </si>
  <si>
    <t>001-001-2404</t>
  </si>
  <si>
    <t>002-001-13755</t>
  </si>
  <si>
    <t xml:space="preserve">PETROPAR </t>
  </si>
  <si>
    <t xml:space="preserve">Gasoil </t>
  </si>
  <si>
    <t>001-001-3084</t>
  </si>
  <si>
    <t>001-001-2405</t>
  </si>
  <si>
    <t>001-001-3085</t>
  </si>
  <si>
    <t>001-001-2406</t>
  </si>
  <si>
    <t>Diesel Comun  Tipo III</t>
  </si>
  <si>
    <t>001-001-1440</t>
  </si>
  <si>
    <t>001-001-3086</t>
  </si>
  <si>
    <t>001-001-2407</t>
  </si>
  <si>
    <t>001-001-3087</t>
  </si>
  <si>
    <t>001-001-2408</t>
  </si>
  <si>
    <t>001-001-3088</t>
  </si>
  <si>
    <t>001-001-2409</t>
  </si>
  <si>
    <t>001-001-3089</t>
  </si>
  <si>
    <t>001-001-2410</t>
  </si>
  <si>
    <t>001-001-3090</t>
  </si>
  <si>
    <t>001-001-2411</t>
  </si>
  <si>
    <t>001-001-3091</t>
  </si>
  <si>
    <t>001-001-2412</t>
  </si>
  <si>
    <t>001-001-3092</t>
  </si>
  <si>
    <t>001-001-2413</t>
  </si>
  <si>
    <t>001-001-3093</t>
  </si>
  <si>
    <t>001-001-2414</t>
  </si>
  <si>
    <t>001-001-3094</t>
  </si>
  <si>
    <t>001-001-2415</t>
  </si>
  <si>
    <t>001-001-3095</t>
  </si>
  <si>
    <t>001-001-2416</t>
  </si>
  <si>
    <t>001-001-3096</t>
  </si>
  <si>
    <t>001-001-2417</t>
  </si>
  <si>
    <t>001-001-3097</t>
  </si>
  <si>
    <t>001-001-2418</t>
  </si>
  <si>
    <t>001-001-3098</t>
  </si>
  <si>
    <t>001-001-2419</t>
  </si>
  <si>
    <t>001-001-3099</t>
  </si>
  <si>
    <t>001-001-2420</t>
  </si>
  <si>
    <t>001-001-3100</t>
  </si>
  <si>
    <t>001-001-2421</t>
  </si>
  <si>
    <t>001-001-3101</t>
  </si>
  <si>
    <t>001-001-2422</t>
  </si>
  <si>
    <t>001-001-3102</t>
  </si>
  <si>
    <t>001-001-2423</t>
  </si>
  <si>
    <t>001-001-3103</t>
  </si>
  <si>
    <t>001-001-2424</t>
  </si>
  <si>
    <t>001-001-3104</t>
  </si>
  <si>
    <t>001-001-2425</t>
  </si>
  <si>
    <t>001-001-3105</t>
  </si>
  <si>
    <t>001-001-2426</t>
  </si>
  <si>
    <t>001-001-3106</t>
  </si>
  <si>
    <t>001-001-2427</t>
  </si>
  <si>
    <t>001-001-3107</t>
  </si>
  <si>
    <t>001-001-2428</t>
  </si>
  <si>
    <t>001-001-3108</t>
  </si>
  <si>
    <t>001-001-2429</t>
  </si>
  <si>
    <t>001-001-3109</t>
  </si>
  <si>
    <t>001-001-2430</t>
  </si>
  <si>
    <t>001-001-3110</t>
  </si>
  <si>
    <t>001-001-2431</t>
  </si>
  <si>
    <t>001-001-3111</t>
  </si>
  <si>
    <t>001-001-2432</t>
  </si>
  <si>
    <t>002-001-1394</t>
  </si>
  <si>
    <t>001-001-3124</t>
  </si>
  <si>
    <t>001-001-2445</t>
  </si>
  <si>
    <t>002-001-13994</t>
  </si>
  <si>
    <t>Nafta econo 85</t>
  </si>
  <si>
    <t>001-001-3134</t>
  </si>
  <si>
    <t>001-001-2455</t>
  </si>
  <si>
    <t>001-001-1451</t>
  </si>
  <si>
    <t>Diesel Tipo  I Extra TLP</t>
  </si>
  <si>
    <t>001-001-3112</t>
  </si>
  <si>
    <t>001-001-2433</t>
  </si>
  <si>
    <t>001-001-3113</t>
  </si>
  <si>
    <t>001-001-2434</t>
  </si>
  <si>
    <t>001-001-3114</t>
  </si>
  <si>
    <t>001-001-2435</t>
  </si>
  <si>
    <t>001-001-3115</t>
  </si>
  <si>
    <t>001-001-2436</t>
  </si>
  <si>
    <t>001-001-3116</t>
  </si>
  <si>
    <t>001-001-2437</t>
  </si>
  <si>
    <t>001-001-3118</t>
  </si>
  <si>
    <t>001-001-2439</t>
  </si>
  <si>
    <t>001-001-3119</t>
  </si>
  <si>
    <t>001-001-2440</t>
  </si>
  <si>
    <t>001-001-3120</t>
  </si>
  <si>
    <t>001-001-2441</t>
  </si>
  <si>
    <t>001-001-3121</t>
  </si>
  <si>
    <t>001-001-2442</t>
  </si>
  <si>
    <t>001-001-3122</t>
  </si>
  <si>
    <t>001-001-2443</t>
  </si>
  <si>
    <t>001-001-3125</t>
  </si>
  <si>
    <t>001-001-2446</t>
  </si>
  <si>
    <t>001-001-3126</t>
  </si>
  <si>
    <t>001-001-2447</t>
  </si>
  <si>
    <t>001-001-3127</t>
  </si>
  <si>
    <t>001-001-2448</t>
  </si>
  <si>
    <t>001-001-3128</t>
  </si>
  <si>
    <t>001-001-2449</t>
  </si>
  <si>
    <t>001-001-3129</t>
  </si>
  <si>
    <t>001-001-2450</t>
  </si>
  <si>
    <t>001-001-3130</t>
  </si>
  <si>
    <t>001-001-2451</t>
  </si>
  <si>
    <t>001-001-3131</t>
  </si>
  <si>
    <t>001-001-2452</t>
  </si>
  <si>
    <t>001-001-3132</t>
  </si>
  <si>
    <t>001-001-2453</t>
  </si>
  <si>
    <t>001-001-3133</t>
  </si>
  <si>
    <t>001-001-2454</t>
  </si>
  <si>
    <t>001-001-3135</t>
  </si>
  <si>
    <t>001-001-2456</t>
  </si>
  <si>
    <t>001-001-3140</t>
  </si>
  <si>
    <t>001-001-2461</t>
  </si>
  <si>
    <t>001-001-1445</t>
  </si>
  <si>
    <t>001-004-19997</t>
  </si>
  <si>
    <t>San Luis S.A.</t>
  </si>
  <si>
    <t>Diesel Normal</t>
  </si>
  <si>
    <t>Diesel Solium</t>
  </si>
  <si>
    <t>Nafta Super Sol</t>
  </si>
  <si>
    <t>Servicios</t>
  </si>
  <si>
    <t>Venc</t>
  </si>
  <si>
    <t>Productos</t>
  </si>
  <si>
    <t>Fletes</t>
  </si>
  <si>
    <t>Clase</t>
  </si>
  <si>
    <t>T. Lts</t>
  </si>
  <si>
    <t>T. Productos</t>
  </si>
  <si>
    <t>Clientes</t>
  </si>
  <si>
    <t>Calse</t>
  </si>
  <si>
    <t>T. Producto</t>
  </si>
  <si>
    <t>N° Rem.</t>
  </si>
  <si>
    <t xml:space="preserve"> Proveedor</t>
  </si>
  <si>
    <t>Producto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</si>
  <si>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</si>
  <si>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</si>
  <si>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</si>
  <si>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</si>
  <si>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</si>
  <si>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</si>
  <si>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</si>
  <si>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</si>
  <si>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</si>
  <si>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</si>
  <si>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</si>
  <si>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</si>
  <si>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</si>
  <si>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</si>
  <si>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</si>
  <si>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</si>
  <si>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</si>
  <si>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</si>
  <si>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</si>
  <si>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</si>
  <si>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</si>
  <si>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</si>
  <si>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</si>
  <si>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</si>
  <si>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</si>
  <si>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</si>
  <si>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</si>
  <si>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</si>
  <si>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Diesel Tipo III</t>
  </si>
  <si>
    <t>Nafta Comun</t>
  </si>
  <si>
    <t>Nafta Especial</t>
  </si>
  <si>
    <t>Naf . Super 95</t>
  </si>
  <si>
    <t>Diesel Tipo I Extra</t>
  </si>
  <si>
    <t>Gas Oil</t>
  </si>
  <si>
    <t>D. T. II ESPECIAL</t>
  </si>
  <si>
    <t>Monte Alegre</t>
  </si>
  <si>
    <t>TLP</t>
  </si>
  <si>
    <t>Petropar</t>
  </si>
  <si>
    <t>d t iii</t>
  </si>
  <si>
    <t>eco</t>
  </si>
  <si>
    <t>n s</t>
  </si>
  <si>
    <t>n n</t>
  </si>
  <si>
    <t>d ti</t>
  </si>
  <si>
    <t>Deposito Nº</t>
  </si>
  <si>
    <t>Monto</t>
  </si>
  <si>
    <t>Banco</t>
  </si>
  <si>
    <t>Cheque</t>
  </si>
  <si>
    <t>Continental</t>
  </si>
  <si>
    <t>BBVA</t>
  </si>
  <si>
    <t>Familiar</t>
  </si>
  <si>
    <t>Itau</t>
  </si>
  <si>
    <t>continental</t>
  </si>
  <si>
    <t>FAMILIAR</t>
  </si>
  <si>
    <t>Atlas</t>
  </si>
  <si>
    <t>BBVA, Arg.</t>
  </si>
  <si>
    <t>001-001-3043</t>
  </si>
  <si>
    <t>Ojo</t>
  </si>
  <si>
    <t>con rentencion numero fac.3054 Gs. 54.545</t>
  </si>
  <si>
    <t>B N A</t>
  </si>
  <si>
    <t>ATLAS</t>
  </si>
  <si>
    <t>CON NOTA DE CREDITO</t>
  </si>
  <si>
    <t xml:space="preserve">Continental </t>
  </si>
  <si>
    <t>Argentina</t>
  </si>
  <si>
    <t>Transferencia de ITAU</t>
  </si>
  <si>
    <t>Deposito en continental</t>
  </si>
  <si>
    <t>001-001-3029</t>
  </si>
  <si>
    <t>001-001-3039</t>
  </si>
  <si>
    <t>001-001-3040</t>
  </si>
  <si>
    <t>001-001-3051</t>
  </si>
  <si>
    <t>001-001-3060</t>
  </si>
  <si>
    <t>001-001-3075</t>
  </si>
  <si>
    <t>001-001-3117</t>
  </si>
  <si>
    <t>001-001-3123</t>
  </si>
  <si>
    <t>001-001-3136</t>
  </si>
  <si>
    <t>001-001-3137</t>
  </si>
  <si>
    <t>001-001-3138</t>
  </si>
  <si>
    <t>001-001-3139</t>
  </si>
  <si>
    <t>Depositos de Ventas Enero 2016</t>
  </si>
  <si>
    <t>Cantidad</t>
  </si>
  <si>
    <t>Observ.</t>
  </si>
  <si>
    <t>ojo precio del diesel verificar si hay nota de credito</t>
  </si>
  <si>
    <t>Diferencia 10 LTS</t>
  </si>
  <si>
    <t>Registro de Ventas 2016</t>
  </si>
  <si>
    <t>Mes: Enero</t>
  </si>
  <si>
    <t>Ordenado por Fecha</t>
  </si>
  <si>
    <t>Ordenado por Factura</t>
  </si>
  <si>
    <t>Clasificacion por Cliente</t>
  </si>
  <si>
    <t>Cheque Nº</t>
  </si>
  <si>
    <t>Concepto</t>
  </si>
  <si>
    <t>Cheques</t>
  </si>
  <si>
    <t>Deposito</t>
  </si>
  <si>
    <t>Saldo</t>
  </si>
  <si>
    <t>Beneficiarios</t>
  </si>
  <si>
    <t>Factura Nº</t>
  </si>
  <si>
    <t xml:space="preserve">Celso Vargas </t>
  </si>
  <si>
    <t>Luis Bordon</t>
  </si>
  <si>
    <t>sueldo direc.</t>
  </si>
  <si>
    <t>Eligio Acosta</t>
  </si>
  <si>
    <t>sueldo</t>
  </si>
  <si>
    <t>Saldo del mes anterior</t>
  </si>
  <si>
    <t>170-71</t>
  </si>
  <si>
    <t>Reinaldo</t>
  </si>
  <si>
    <t>Sueldo</t>
  </si>
  <si>
    <t>Marta Bareiro</t>
  </si>
  <si>
    <t>Alquiler</t>
  </si>
  <si>
    <t>Benita Leon</t>
  </si>
  <si>
    <t>Ande</t>
  </si>
  <si>
    <t>Energia Elect.</t>
  </si>
  <si>
    <t>Agustina</t>
  </si>
  <si>
    <t>1853450/55</t>
  </si>
  <si>
    <t>Fatima</t>
  </si>
  <si>
    <t>Carlos</t>
  </si>
  <si>
    <t>Humberto Vargas</t>
  </si>
  <si>
    <t>Bonificacion</t>
  </si>
  <si>
    <t>227/3057</t>
  </si>
  <si>
    <t>muni. Alquiler</t>
  </si>
  <si>
    <t>Combu.</t>
  </si>
  <si>
    <t>Vargas Medina</t>
  </si>
  <si>
    <t>Combu. Cn</t>
  </si>
  <si>
    <t>combu. As</t>
  </si>
  <si>
    <t>caja chica Cn</t>
  </si>
  <si>
    <t>Nelson</t>
  </si>
  <si>
    <t>caja chica As</t>
  </si>
  <si>
    <t>Zunilda Vargas</t>
  </si>
  <si>
    <t>pago direc.</t>
  </si>
  <si>
    <t>NCMP</t>
  </si>
  <si>
    <t>seguridad</t>
  </si>
  <si>
    <t>fletes DR</t>
  </si>
  <si>
    <t>escribania</t>
  </si>
  <si>
    <t>Livieres</t>
  </si>
  <si>
    <t>fletes boni</t>
  </si>
  <si>
    <t>711/712</t>
  </si>
  <si>
    <t>Imprenda Cn</t>
  </si>
  <si>
    <t>impresos</t>
  </si>
  <si>
    <t>combu.</t>
  </si>
  <si>
    <t>Gustavo Noguera</t>
  </si>
  <si>
    <t>Remuneracion</t>
  </si>
  <si>
    <t>HDS</t>
  </si>
  <si>
    <t>Alquiler mesita</t>
  </si>
  <si>
    <t>tigo</t>
  </si>
  <si>
    <t>servicios</t>
  </si>
  <si>
    <t>282/284/287</t>
  </si>
  <si>
    <t>Sitro Car</t>
  </si>
  <si>
    <t>seguro</t>
  </si>
  <si>
    <t>Copaco</t>
  </si>
  <si>
    <t>Venc.</t>
  </si>
  <si>
    <t>N° Factura</t>
  </si>
  <si>
    <t xml:space="preserve">Nota de Crédito Nº 279 </t>
  </si>
  <si>
    <t>CONTINENTAL</t>
  </si>
  <si>
    <t>SIPAP</t>
  </si>
  <si>
    <t>BNF</t>
  </si>
  <si>
    <t>BNA</t>
  </si>
  <si>
    <t>N.C Nº 262 y 268</t>
  </si>
  <si>
    <t>boleta no encontrado</t>
  </si>
  <si>
    <t>clearing</t>
  </si>
  <si>
    <t>gestion de cobro</t>
  </si>
  <si>
    <t>cheque devuelto</t>
  </si>
  <si>
    <t>sobre giro</t>
  </si>
  <si>
    <t>68-cm-ari</t>
  </si>
  <si>
    <t>débito por gira</t>
  </si>
  <si>
    <t>00-68-cm-ari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</si>
</sst>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_-* #,##0\ _$_-;\-* #,##0\ _$_-;_-* &quot;-&quot;??\ _$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165" fontId="0" fillId="0" borderId="0" xfId="0" applyNumberFormat="1"/>
    <xf numFmtId="16" fontId="0" fillId="0" borderId="1" xfId="0" applyNumberFormat="1" applyBorder="1"/>
    <xf numFmtId="14" fontId="0" fillId="0" borderId="1" xfId="0" applyNumberFormat="1" applyBorder="1"/>
    <xf numFmtId="14" fontId="0" fillId="0" borderId="3" xfId="0" applyNumberFormat="1" applyBorder="1"/>
    <xf numFmtId="0" fontId="3" fillId="0" borderId="1" xfId="0" applyFont="1" applyBorder="1"/>
    <xf numFmtId="165" fontId="0" fillId="0" borderId="0" xfId="1" applyNumberFormat="1" applyFont="1"/>
    <xf numFmtId="0" fontId="0" fillId="0" borderId="1" xfId="0" applyFill="1" applyBorder="1"/>
    <xf numFmtId="14" fontId="0" fillId="0" borderId="0" xfId="0" applyNumberFormat="1"/>
    <xf numFmtId="14" fontId="2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Fill="1" applyBorder="1"/>
    <xf numFmtId="16" fontId="2" fillId="0" borderId="1" xfId="0" applyNumberFormat="1" applyFont="1" applyBorder="1"/>
    <xf numFmtId="0" fontId="4" fillId="0" borderId="1" xfId="0" applyFont="1" applyBorder="1"/>
    <xf numFmtId="16" fontId="4" fillId="0" borderId="1" xfId="0" applyNumberFormat="1" applyFont="1" applyBorder="1"/>
    <xf numFmtId="165" fontId="4" fillId="0" borderId="1" xfId="1" applyNumberFormat="1" applyFont="1" applyBorder="1"/>
    <xf numFmtId="14" fontId="4" fillId="0" borderId="1" xfId="0" applyNumberFormat="1" applyFont="1" applyBorder="1"/>
    <xf numFmtId="0" fontId="4" fillId="0" borderId="1" xfId="0" applyFont="1" applyFill="1" applyBorder="1"/>
    <xf numFmtId="14" fontId="4" fillId="3" borderId="1" xfId="0" applyNumberFormat="1" applyFont="1" applyFill="1" applyBorder="1"/>
    <xf numFmtId="0" fontId="4" fillId="3" borderId="1" xfId="0" applyFont="1" applyFill="1" applyBorder="1"/>
    <xf numFmtId="0" fontId="4" fillId="0" borderId="4" xfId="0" applyFont="1" applyBorder="1"/>
    <xf numFmtId="0" fontId="4" fillId="0" borderId="4" xfId="0" applyFont="1" applyFill="1" applyBorder="1"/>
    <xf numFmtId="0" fontId="4" fillId="3" borderId="4" xfId="0" applyFont="1" applyFill="1" applyBorder="1"/>
    <xf numFmtId="0" fontId="5" fillId="0" borderId="1" xfId="0" applyFont="1" applyBorder="1"/>
    <xf numFmtId="165" fontId="5" fillId="0" borderId="1" xfId="0" applyNumberFormat="1" applyFont="1" applyBorder="1"/>
    <xf numFmtId="0" fontId="5" fillId="0" borderId="4" xfId="0" applyFont="1" applyBorder="1"/>
    <xf numFmtId="165" fontId="4" fillId="0" borderId="4" xfId="1" applyNumberFormat="1" applyFont="1" applyBorder="1"/>
    <xf numFmtId="165" fontId="5" fillId="0" borderId="4" xfId="0" applyNumberFormat="1" applyFont="1" applyBorder="1"/>
    <xf numFmtId="165" fontId="4" fillId="0" borderId="0" xfId="1" applyNumberFormat="1" applyFont="1" applyBorder="1"/>
    <xf numFmtId="165" fontId="0" fillId="0" borderId="1" xfId="0" applyNumberFormat="1" applyBorder="1"/>
    <xf numFmtId="165" fontId="5" fillId="0" borderId="1" xfId="1" applyNumberFormat="1" applyFont="1" applyBorder="1"/>
    <xf numFmtId="165" fontId="4" fillId="0" borderId="1" xfId="0" applyNumberFormat="1" applyFont="1" applyFill="1" applyBorder="1"/>
    <xf numFmtId="165" fontId="4" fillId="0" borderId="1" xfId="0" applyNumberFormat="1" applyFont="1" applyBorder="1"/>
    <xf numFmtId="0" fontId="0" fillId="0" borderId="4" xfId="0" applyBorder="1"/>
    <xf numFmtId="0" fontId="0" fillId="0" borderId="4" xfId="0" applyFill="1" applyBorder="1"/>
    <xf numFmtId="165" fontId="5" fillId="0" borderId="1" xfId="1" applyNumberFormat="1" applyFont="1" applyFill="1" applyBorder="1"/>
    <xf numFmtId="0" fontId="5" fillId="0" borderId="1" xfId="0" applyFont="1" applyFill="1" applyBorder="1"/>
    <xf numFmtId="14" fontId="5" fillId="0" borderId="1" xfId="0" applyNumberFormat="1" applyFont="1" applyBorder="1"/>
    <xf numFmtId="0" fontId="5" fillId="0" borderId="4" xfId="0" applyFont="1" applyFill="1" applyBorder="1"/>
    <xf numFmtId="0" fontId="5" fillId="0" borderId="0" xfId="0" applyFont="1"/>
    <xf numFmtId="0" fontId="10" fillId="0" borderId="0" xfId="0" applyFont="1"/>
    <xf numFmtId="0" fontId="5" fillId="0" borderId="8" xfId="0" applyFont="1" applyBorder="1"/>
    <xf numFmtId="165" fontId="5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0" xfId="1" applyNumberFormat="1" applyFont="1"/>
    <xf numFmtId="166" fontId="5" fillId="0" borderId="1" xfId="1" applyNumberFormat="1" applyFont="1" applyBorder="1"/>
    <xf numFmtId="0" fontId="8" fillId="0" borderId="0" xfId="0" applyFont="1"/>
    <xf numFmtId="165" fontId="8" fillId="0" borderId="0" xfId="1" applyNumberFormat="1" applyFont="1"/>
    <xf numFmtId="14" fontId="0" fillId="2" borderId="3" xfId="0" applyNumberFormat="1" applyFill="1" applyBorder="1"/>
    <xf numFmtId="0" fontId="0" fillId="0" borderId="2" xfId="0" applyBorder="1"/>
    <xf numFmtId="0" fontId="0" fillId="0" borderId="3" xfId="0" applyFill="1" applyBorder="1"/>
    <xf numFmtId="0" fontId="0" fillId="2" borderId="3" xfId="0" applyFill="1" applyBorder="1"/>
    <xf numFmtId="17" fontId="0" fillId="0" borderId="0" xfId="0" applyNumberFormat="1"/>
    <xf numFmtId="0" fontId="5" fillId="3" borderId="1" xfId="0" applyFont="1" applyFill="1" applyBorder="1"/>
    <xf numFmtId="14" fontId="0" fillId="0" borderId="1" xfId="0" applyNumberFormat="1" applyFont="1" applyBorder="1"/>
    <xf numFmtId="0" fontId="0" fillId="3" borderId="1" xfId="0" applyFont="1" applyFill="1" applyBorder="1"/>
    <xf numFmtId="165" fontId="0" fillId="3" borderId="1" xfId="1" applyNumberFormat="1" applyFont="1" applyFill="1" applyBorder="1"/>
    <xf numFmtId="0" fontId="2" fillId="0" borderId="0" xfId="0" applyFont="1"/>
    <xf numFmtId="165" fontId="0" fillId="3" borderId="1" xfId="1" applyNumberFormat="1" applyFont="1" applyFill="1" applyBorder="1" applyAlignment="1">
      <alignment horizontal="left" indent="1"/>
    </xf>
    <xf numFmtId="14" fontId="0" fillId="3" borderId="1" xfId="0" applyNumberFormat="1" applyFont="1" applyFill="1" applyBorder="1"/>
    <xf numFmtId="14" fontId="0" fillId="0" borderId="1" xfId="0" applyNumberFormat="1" applyFill="1" applyBorder="1"/>
    <xf numFmtId="165" fontId="0" fillId="0" borderId="1" xfId="0" applyNumberFormat="1" applyFill="1" applyBorder="1"/>
    <xf numFmtId="14" fontId="0" fillId="0" borderId="0" xfId="0" applyNumberFormat="1" applyBorder="1"/>
    <xf numFmtId="0" fontId="0" fillId="0" borderId="0" xfId="0" applyFill="1" applyBorder="1"/>
    <xf numFmtId="14" fontId="2" fillId="0" borderId="0" xfId="0" applyNumberFormat="1" applyFont="1" applyBorder="1"/>
    <xf numFmtId="0" fontId="2" fillId="0" borderId="0" xfId="0" applyFont="1" applyFill="1" applyBorder="1"/>
    <xf numFmtId="0" fontId="9" fillId="0" borderId="0" xfId="0" applyFont="1"/>
    <xf numFmtId="0" fontId="10" fillId="0" borderId="0" xfId="0" applyFont="1" applyAlignment="1">
      <alignment horizontal="center"/>
    </xf>
    <xf numFmtId="165" fontId="5" fillId="3" borderId="1" xfId="1" applyNumberFormat="1" applyFont="1" applyFill="1" applyBorder="1"/>
    <xf numFmtId="165" fontId="5" fillId="3" borderId="1" xfId="1" applyNumberFormat="1" applyFont="1" applyFill="1" applyBorder="1" applyAlignment="1">
      <alignment horizontal="left" indent="1"/>
    </xf>
    <xf numFmtId="14" fontId="5" fillId="3" borderId="1" xfId="0" applyNumberFormat="1" applyFont="1" applyFill="1" applyBorder="1"/>
    <xf numFmtId="0" fontId="5" fillId="0" borderId="0" xfId="0" applyFont="1" applyBorder="1"/>
    <xf numFmtId="0" fontId="11" fillId="0" borderId="0" xfId="0" applyFont="1" applyBorder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14" fontId="3" fillId="0" borderId="0" xfId="0" applyNumberFormat="1" applyFont="1" applyBorder="1"/>
    <xf numFmtId="0" fontId="3" fillId="0" borderId="0" xfId="0" applyFont="1" applyBorder="1"/>
    <xf numFmtId="165" fontId="3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5" fontId="0" fillId="0" borderId="0" xfId="0" applyNumberFormat="1" applyFont="1" applyBorder="1"/>
    <xf numFmtId="14" fontId="3" fillId="2" borderId="0" xfId="0" applyNumberFormat="1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165" fontId="3" fillId="3" borderId="0" xfId="1" applyNumberFormat="1" applyFont="1" applyFill="1" applyBorder="1"/>
    <xf numFmtId="14" fontId="3" fillId="3" borderId="0" xfId="0" applyNumberFormat="1" applyFont="1" applyFill="1" applyBorder="1"/>
    <xf numFmtId="0" fontId="0" fillId="3" borderId="0" xfId="0" applyFont="1" applyFill="1" applyBorder="1"/>
    <xf numFmtId="165" fontId="3" fillId="2" borderId="0" xfId="1" applyNumberFormat="1" applyFont="1" applyFill="1" applyBorder="1"/>
    <xf numFmtId="0" fontId="0" fillId="2" borderId="0" xfId="0" applyFont="1" applyFill="1" applyBorder="1"/>
    <xf numFmtId="14" fontId="0" fillId="2" borderId="0" xfId="0" applyNumberFormat="1" applyFont="1" applyFill="1" applyBorder="1"/>
    <xf numFmtId="165" fontId="0" fillId="2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3" fontId="0" fillId="0" borderId="0" xfId="0" applyNumberFormat="1"/>
    <xf numFmtId="3" fontId="10" fillId="0" borderId="0" xfId="0" applyNumberFormat="1" applyFont="1"/>
    <xf numFmtId="165" fontId="10" fillId="0" borderId="0" xfId="0" applyNumberFormat="1" applyFont="1"/>
    <xf numFmtId="165" fontId="11" fillId="0" borderId="0" xfId="1" applyNumberFormat="1" applyFont="1" applyBorder="1"/>
    <xf numFmtId="165" fontId="10" fillId="0" borderId="0" xfId="0" applyNumberFormat="1" applyFont="1" applyBorder="1"/>
    <xf numFmtId="0" fontId="0" fillId="0" borderId="0" xfId="0" applyBorder="1"/>
    <xf numFmtId="0" fontId="0" fillId="0" borderId="0" xfId="0" applyBorder="1" applyAlignment="1"/>
    <xf numFmtId="165" fontId="0" fillId="0" borderId="0" xfId="1" applyNumberFormat="1" applyFont="1" applyBorder="1"/>
    <xf numFmtId="14" fontId="0" fillId="0" borderId="0" xfId="0" applyNumberFormat="1" applyFont="1" applyFill="1" applyBorder="1"/>
    <xf numFmtId="0" fontId="0" fillId="0" borderId="0" xfId="0" applyBorder="1" applyAlignment="1">
      <alignment horizontal="right"/>
    </xf>
    <xf numFmtId="3" fontId="0" fillId="0" borderId="0" xfId="0" applyNumberFormat="1" applyFill="1"/>
    <xf numFmtId="0" fontId="10" fillId="0" borderId="0" xfId="0" applyFont="1" applyBorder="1"/>
    <xf numFmtId="3" fontId="0" fillId="4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165" fontId="0" fillId="0" borderId="0" xfId="0" applyNumberFormat="1" applyFont="1" applyFill="1" applyBorder="1"/>
    <xf numFmtId="3" fontId="0" fillId="0" borderId="9" xfId="0" applyNumberFormat="1" applyFill="1" applyBorder="1"/>
    <xf numFmtId="3" fontId="10" fillId="0" borderId="0" xfId="0" applyNumberFormat="1" applyFont="1" applyFill="1"/>
    <xf numFmtId="14" fontId="0" fillId="0" borderId="0" xfId="0" applyNumberFormat="1" applyFill="1"/>
    <xf numFmtId="165" fontId="0" fillId="0" borderId="0" xfId="1" applyNumberFormat="1" applyFont="1" applyFill="1" applyBorder="1"/>
    <xf numFmtId="165" fontId="0" fillId="4" borderId="0" xfId="1" applyNumberFormat="1" applyFont="1" applyFill="1" applyBorder="1"/>
    <xf numFmtId="3" fontId="10" fillId="0" borderId="0" xfId="0" applyNumberFormat="1" applyFont="1" applyFill="1" applyBorder="1"/>
    <xf numFmtId="165" fontId="10" fillId="0" borderId="0" xfId="1" applyNumberFormat="1" applyFont="1" applyBorder="1"/>
    <xf numFmtId="3" fontId="0" fillId="4" borderId="0" xfId="0" applyNumberFormat="1" applyFill="1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L425"/>
  <sheetViews>
    <sheetView topLeftCell="A262" workbookViewId="0">
      <selection activeCell="A286" sqref="A286"/>
    </sheetView>
  </sheetViews>
  <sheetFormatPr baseColWidth="10" defaultRowHeight="15"/>
  <cols>
    <col min="3" max="3" width="12.85546875" customWidth="1"/>
    <col min="4" max="4" width="13.42578125" bestFit="1" customWidth="1"/>
    <col min="5" max="5" width="28.7109375" customWidth="1"/>
    <col min="6" max="6" width="22.140625" customWidth="1"/>
    <col min="7" max="7" width="11.5703125" bestFit="1" customWidth="1"/>
    <col min="8" max="8" width="11.5703125" customWidth="1"/>
    <col min="9" max="9" width="15.7109375" customWidth="1"/>
    <col min="10" max="10" width="17.85546875" customWidth="1"/>
    <col min="11" max="11" width="13.28515625" customWidth="1"/>
    <col min="12" max="12" width="14.85546875" bestFit="1" customWidth="1"/>
  </cols>
  <sheetData>
    <row r="5" spans="2:10" ht="21">
      <c r="E5" s="69" t="s">
        <v>348</v>
      </c>
    </row>
    <row r="6" spans="2:10">
      <c r="E6" s="70" t="s">
        <v>349</v>
      </c>
    </row>
    <row r="9" spans="2:10">
      <c r="G9" s="124" t="s">
        <v>344</v>
      </c>
      <c r="H9" s="124"/>
    </row>
    <row r="10" spans="2:10">
      <c r="B10" s="1" t="s">
        <v>6</v>
      </c>
      <c r="C10" s="1" t="s">
        <v>0</v>
      </c>
      <c r="D10" s="1" t="s">
        <v>1</v>
      </c>
      <c r="E10" s="1" t="s">
        <v>2</v>
      </c>
      <c r="F10" s="1" t="s">
        <v>5</v>
      </c>
      <c r="G10" s="1" t="s">
        <v>4</v>
      </c>
      <c r="H10" s="1" t="s">
        <v>7</v>
      </c>
      <c r="I10" s="1" t="s">
        <v>3</v>
      </c>
      <c r="J10" s="3" t="s">
        <v>345</v>
      </c>
    </row>
    <row r="11" spans="2:10">
      <c r="B11" s="57">
        <v>42373</v>
      </c>
      <c r="C11" s="58" t="s">
        <v>23</v>
      </c>
      <c r="D11" s="58" t="s">
        <v>24</v>
      </c>
      <c r="E11" s="58" t="s">
        <v>8</v>
      </c>
      <c r="F11" s="58" t="s">
        <v>25</v>
      </c>
      <c r="G11" s="59">
        <v>21700</v>
      </c>
      <c r="H11" s="59">
        <v>3955</v>
      </c>
      <c r="I11" s="59">
        <f>G11*H11</f>
        <v>85823500</v>
      </c>
    </row>
    <row r="12" spans="2:10">
      <c r="B12" s="57">
        <v>42373</v>
      </c>
      <c r="C12" s="58" t="s">
        <v>26</v>
      </c>
      <c r="D12" s="58" t="s">
        <v>27</v>
      </c>
      <c r="E12" s="58" t="s">
        <v>8</v>
      </c>
      <c r="F12" s="58" t="s">
        <v>25</v>
      </c>
      <c r="G12" s="59">
        <v>6000</v>
      </c>
      <c r="H12" s="59">
        <v>3955</v>
      </c>
      <c r="I12" s="59">
        <f t="shared" ref="I12:I24" si="0">G12*H12</f>
        <v>23730000</v>
      </c>
    </row>
    <row r="13" spans="2:10">
      <c r="B13" s="57">
        <v>42373</v>
      </c>
      <c r="C13" s="58" t="s">
        <v>26</v>
      </c>
      <c r="D13" s="58" t="s">
        <v>27</v>
      </c>
      <c r="E13" s="58" t="s">
        <v>8</v>
      </c>
      <c r="F13" s="58" t="s">
        <v>10</v>
      </c>
      <c r="G13" s="59">
        <v>6000</v>
      </c>
      <c r="H13" s="59">
        <v>4382</v>
      </c>
      <c r="I13" s="59">
        <f t="shared" si="0"/>
        <v>26292000</v>
      </c>
    </row>
    <row r="14" spans="2:10">
      <c r="B14" s="57">
        <v>42373</v>
      </c>
      <c r="C14" s="58" t="s">
        <v>28</v>
      </c>
      <c r="D14" s="58" t="s">
        <v>29</v>
      </c>
      <c r="E14" s="58" t="s">
        <v>30</v>
      </c>
      <c r="F14" s="58" t="s">
        <v>25</v>
      </c>
      <c r="G14" s="59">
        <v>15000</v>
      </c>
      <c r="H14" s="59">
        <v>3955</v>
      </c>
      <c r="I14" s="59">
        <f t="shared" si="0"/>
        <v>59325000</v>
      </c>
    </row>
    <row r="15" spans="2:10">
      <c r="B15" s="57">
        <v>42373</v>
      </c>
      <c r="C15" s="58" t="s">
        <v>28</v>
      </c>
      <c r="D15" s="58" t="s">
        <v>29</v>
      </c>
      <c r="E15" s="58" t="s">
        <v>30</v>
      </c>
      <c r="F15" s="58" t="s">
        <v>12</v>
      </c>
      <c r="G15" s="59">
        <v>15000</v>
      </c>
      <c r="H15" s="59">
        <v>3535</v>
      </c>
      <c r="I15" s="59">
        <f t="shared" si="0"/>
        <v>53025000</v>
      </c>
    </row>
    <row r="16" spans="2:10">
      <c r="B16" s="57">
        <v>42373</v>
      </c>
      <c r="C16" s="58" t="s">
        <v>31</v>
      </c>
      <c r="D16" s="58" t="s">
        <v>32</v>
      </c>
      <c r="E16" s="58" t="s">
        <v>11</v>
      </c>
      <c r="F16" s="58" t="s">
        <v>12</v>
      </c>
      <c r="G16" s="59">
        <v>31300</v>
      </c>
      <c r="H16" s="59">
        <v>3535</v>
      </c>
      <c r="I16" s="59">
        <f t="shared" si="0"/>
        <v>110645500</v>
      </c>
    </row>
    <row r="17" spans="2:12">
      <c r="B17" s="57">
        <v>42373</v>
      </c>
      <c r="C17" s="58" t="s">
        <v>33</v>
      </c>
      <c r="D17" s="58" t="s">
        <v>34</v>
      </c>
      <c r="E17" s="58" t="s">
        <v>9</v>
      </c>
      <c r="F17" s="58" t="s">
        <v>25</v>
      </c>
      <c r="G17" s="59">
        <v>5300</v>
      </c>
      <c r="H17" s="59">
        <v>3955</v>
      </c>
      <c r="I17" s="59">
        <f t="shared" si="0"/>
        <v>20961500</v>
      </c>
      <c r="J17" s="4"/>
    </row>
    <row r="18" spans="2:12">
      <c r="B18" s="57">
        <v>42373</v>
      </c>
      <c r="C18" s="58" t="s">
        <v>33</v>
      </c>
      <c r="D18" s="58" t="s">
        <v>34</v>
      </c>
      <c r="E18" s="58" t="s">
        <v>9</v>
      </c>
      <c r="F18" s="58" t="s">
        <v>35</v>
      </c>
      <c r="G18" s="59">
        <v>6200</v>
      </c>
      <c r="H18" s="59">
        <v>3535</v>
      </c>
      <c r="I18" s="59">
        <f t="shared" si="0"/>
        <v>21917000</v>
      </c>
    </row>
    <row r="19" spans="2:12">
      <c r="B19" s="57">
        <v>42373</v>
      </c>
      <c r="C19" s="58" t="s">
        <v>33</v>
      </c>
      <c r="D19" s="58" t="s">
        <v>34</v>
      </c>
      <c r="E19" s="58" t="s">
        <v>9</v>
      </c>
      <c r="F19" s="58" t="s">
        <v>12</v>
      </c>
      <c r="G19" s="59">
        <v>4000</v>
      </c>
      <c r="H19" s="59">
        <v>3535</v>
      </c>
      <c r="I19" s="59">
        <f t="shared" si="0"/>
        <v>14140000</v>
      </c>
    </row>
    <row r="20" spans="2:12">
      <c r="B20" s="57">
        <v>42373</v>
      </c>
      <c r="C20" s="58" t="s">
        <v>36</v>
      </c>
      <c r="D20" s="58" t="s">
        <v>37</v>
      </c>
      <c r="E20" s="58" t="s">
        <v>9</v>
      </c>
      <c r="F20" s="58" t="s">
        <v>25</v>
      </c>
      <c r="G20" s="59">
        <v>10600</v>
      </c>
      <c r="H20" s="59">
        <v>3955</v>
      </c>
      <c r="I20" s="59">
        <f t="shared" si="0"/>
        <v>41923000</v>
      </c>
      <c r="K20" s="4"/>
    </row>
    <row r="21" spans="2:12">
      <c r="B21" s="57">
        <v>42373</v>
      </c>
      <c r="C21" s="58" t="s">
        <v>36</v>
      </c>
      <c r="D21" s="58" t="s">
        <v>37</v>
      </c>
      <c r="E21" s="58" t="s">
        <v>9</v>
      </c>
      <c r="F21" s="58" t="s">
        <v>38</v>
      </c>
      <c r="G21" s="59">
        <v>5200</v>
      </c>
      <c r="H21" s="59">
        <v>5154</v>
      </c>
      <c r="I21" s="59">
        <f t="shared" si="0"/>
        <v>26800800</v>
      </c>
      <c r="K21" s="4"/>
    </row>
    <row r="22" spans="2:12">
      <c r="B22" s="57">
        <v>42374</v>
      </c>
      <c r="C22" s="58" t="s">
        <v>39</v>
      </c>
      <c r="D22" s="58" t="s">
        <v>40</v>
      </c>
      <c r="E22" s="58" t="s">
        <v>30</v>
      </c>
      <c r="F22" s="58" t="s">
        <v>12</v>
      </c>
      <c r="G22" s="59">
        <v>15000</v>
      </c>
      <c r="H22" s="59">
        <v>3535</v>
      </c>
      <c r="I22" s="59">
        <f t="shared" si="0"/>
        <v>53025000</v>
      </c>
      <c r="J22" s="4"/>
      <c r="K22" s="4"/>
    </row>
    <row r="23" spans="2:12">
      <c r="B23" s="57">
        <v>42374</v>
      </c>
      <c r="C23" s="58" t="s">
        <v>41</v>
      </c>
      <c r="D23" s="58" t="s">
        <v>42</v>
      </c>
      <c r="E23" s="58" t="s">
        <v>14</v>
      </c>
      <c r="F23" s="58" t="s">
        <v>25</v>
      </c>
      <c r="G23" s="59">
        <v>5000</v>
      </c>
      <c r="H23" s="59">
        <v>4352</v>
      </c>
      <c r="I23" s="59">
        <f t="shared" si="0"/>
        <v>21760000</v>
      </c>
      <c r="J23" s="4"/>
    </row>
    <row r="24" spans="2:12">
      <c r="B24" s="57">
        <v>42374</v>
      </c>
      <c r="C24" s="58" t="s">
        <v>41</v>
      </c>
      <c r="D24" s="58" t="s">
        <v>42</v>
      </c>
      <c r="E24" s="58" t="s">
        <v>14</v>
      </c>
      <c r="F24" s="58" t="s">
        <v>43</v>
      </c>
      <c r="G24" s="59">
        <v>1</v>
      </c>
      <c r="H24" s="59">
        <v>1500000</v>
      </c>
      <c r="I24" s="59">
        <f t="shared" si="0"/>
        <v>1500000</v>
      </c>
      <c r="J24" s="4" t="s">
        <v>346</v>
      </c>
    </row>
    <row r="25" spans="2:12">
      <c r="B25" s="57">
        <v>42374</v>
      </c>
      <c r="C25" s="58" t="s">
        <v>44</v>
      </c>
      <c r="D25" s="58" t="s">
        <v>45</v>
      </c>
      <c r="E25" s="58" t="s">
        <v>46</v>
      </c>
      <c r="F25" s="58" t="s">
        <v>35</v>
      </c>
      <c r="G25" s="59">
        <v>5000</v>
      </c>
      <c r="H25" s="59">
        <v>3535</v>
      </c>
      <c r="I25" s="59">
        <f>G25*H25</f>
        <v>17675000</v>
      </c>
    </row>
    <row r="26" spans="2:12">
      <c r="B26" s="57">
        <v>42374</v>
      </c>
      <c r="C26" s="58" t="s">
        <v>44</v>
      </c>
      <c r="D26" s="58" t="s">
        <v>45</v>
      </c>
      <c r="E26" s="58" t="s">
        <v>46</v>
      </c>
      <c r="F26" s="58" t="s">
        <v>12</v>
      </c>
      <c r="G26" s="59">
        <v>5000</v>
      </c>
      <c r="H26" s="59">
        <v>3535</v>
      </c>
      <c r="I26" s="59">
        <f>G26*H26</f>
        <v>17675000</v>
      </c>
      <c r="K26" s="4"/>
      <c r="L26" s="4"/>
    </row>
    <row r="27" spans="2:12">
      <c r="B27" s="57">
        <v>42374</v>
      </c>
      <c r="C27" s="58" t="s">
        <v>44</v>
      </c>
      <c r="D27" s="58" t="s">
        <v>45</v>
      </c>
      <c r="E27" s="58" t="s">
        <v>46</v>
      </c>
      <c r="F27" s="58" t="s">
        <v>43</v>
      </c>
      <c r="G27" s="59">
        <v>1</v>
      </c>
      <c r="H27" s="59">
        <v>2350000</v>
      </c>
      <c r="I27" s="59">
        <f>G27*H27</f>
        <v>2350000</v>
      </c>
    </row>
    <row r="28" spans="2:12">
      <c r="B28" s="57">
        <v>42374</v>
      </c>
      <c r="C28" s="58" t="s">
        <v>47</v>
      </c>
      <c r="D28" s="58" t="s">
        <v>49</v>
      </c>
      <c r="E28" s="58" t="s">
        <v>11</v>
      </c>
      <c r="F28" s="58" t="s">
        <v>25</v>
      </c>
      <c r="G28" s="59">
        <v>5000</v>
      </c>
      <c r="H28" s="59">
        <v>3955</v>
      </c>
      <c r="I28" s="59">
        <f>G28*H28</f>
        <v>19775000</v>
      </c>
      <c r="J28" s="60"/>
    </row>
    <row r="29" spans="2:12">
      <c r="B29" s="57">
        <v>42374</v>
      </c>
      <c r="C29" s="58" t="s">
        <v>47</v>
      </c>
      <c r="D29" s="58" t="s">
        <v>49</v>
      </c>
      <c r="E29" s="58" t="s">
        <v>11</v>
      </c>
      <c r="F29" s="58" t="s">
        <v>12</v>
      </c>
      <c r="G29" s="59">
        <v>11700</v>
      </c>
      <c r="H29" s="59">
        <v>3535</v>
      </c>
      <c r="I29" s="59">
        <f t="shared" ref="I29:I92" si="1">G29*H29</f>
        <v>41359500</v>
      </c>
      <c r="J29" s="60"/>
    </row>
    <row r="30" spans="2:12">
      <c r="B30" s="57">
        <v>42374</v>
      </c>
      <c r="C30" s="58" t="s">
        <v>48</v>
      </c>
      <c r="D30" s="58" t="s">
        <v>50</v>
      </c>
      <c r="E30" s="58" t="s">
        <v>30</v>
      </c>
      <c r="F30" s="58" t="s">
        <v>12</v>
      </c>
      <c r="G30" s="59">
        <v>5000</v>
      </c>
      <c r="H30" s="59">
        <v>3535</v>
      </c>
      <c r="I30" s="59">
        <f t="shared" si="1"/>
        <v>17675000</v>
      </c>
      <c r="J30" s="4"/>
      <c r="K30" s="4"/>
    </row>
    <row r="31" spans="2:12">
      <c r="B31" s="57">
        <v>42374</v>
      </c>
      <c r="C31" s="58" t="s">
        <v>51</v>
      </c>
      <c r="D31" s="58" t="s">
        <v>52</v>
      </c>
      <c r="E31" s="58" t="s">
        <v>46</v>
      </c>
      <c r="F31" s="58" t="s">
        <v>12</v>
      </c>
      <c r="G31" s="59">
        <v>5300</v>
      </c>
      <c r="H31" s="59">
        <v>3535</v>
      </c>
      <c r="I31" s="59">
        <f t="shared" si="1"/>
        <v>18735500</v>
      </c>
    </row>
    <row r="32" spans="2:12">
      <c r="B32" s="57">
        <v>42374</v>
      </c>
      <c r="C32" s="58" t="s">
        <v>51</v>
      </c>
      <c r="D32" s="58" t="s">
        <v>52</v>
      </c>
      <c r="E32" s="58" t="s">
        <v>46</v>
      </c>
      <c r="F32" s="58" t="s">
        <v>43</v>
      </c>
      <c r="G32" s="59">
        <v>1</v>
      </c>
      <c r="H32" s="59">
        <v>1245500</v>
      </c>
      <c r="I32" s="59">
        <f t="shared" si="1"/>
        <v>1245500</v>
      </c>
    </row>
    <row r="33" spans="2:12">
      <c r="B33" s="57">
        <v>42375</v>
      </c>
      <c r="C33" s="58" t="s">
        <v>53</v>
      </c>
      <c r="D33" s="58" t="s">
        <v>54</v>
      </c>
      <c r="E33" s="58" t="s">
        <v>8</v>
      </c>
      <c r="F33" s="58" t="s">
        <v>25</v>
      </c>
      <c r="G33" s="59">
        <v>10800</v>
      </c>
      <c r="H33" s="59">
        <v>3870</v>
      </c>
      <c r="I33" s="59">
        <f t="shared" si="1"/>
        <v>41796000</v>
      </c>
    </row>
    <row r="34" spans="2:12">
      <c r="B34" s="57">
        <v>42375</v>
      </c>
      <c r="C34" s="58" t="s">
        <v>55</v>
      </c>
      <c r="D34" s="58" t="s">
        <v>56</v>
      </c>
      <c r="E34" s="58" t="s">
        <v>8</v>
      </c>
      <c r="F34" s="58" t="s">
        <v>25</v>
      </c>
      <c r="G34" s="59">
        <v>10800</v>
      </c>
      <c r="H34" s="59">
        <v>3870</v>
      </c>
      <c r="I34" s="59">
        <f t="shared" si="1"/>
        <v>41796000</v>
      </c>
    </row>
    <row r="35" spans="2:12">
      <c r="B35" s="57">
        <v>42375</v>
      </c>
      <c r="C35" s="58" t="s">
        <v>55</v>
      </c>
      <c r="D35" s="58" t="s">
        <v>56</v>
      </c>
      <c r="E35" s="58" t="s">
        <v>8</v>
      </c>
      <c r="F35" s="58" t="s">
        <v>12</v>
      </c>
      <c r="G35" s="59">
        <v>17900</v>
      </c>
      <c r="H35" s="59">
        <v>3535</v>
      </c>
      <c r="I35" s="59">
        <f t="shared" si="1"/>
        <v>63276500</v>
      </c>
    </row>
    <row r="36" spans="2:12">
      <c r="B36" s="57">
        <v>42375</v>
      </c>
      <c r="C36" s="58" t="s">
        <v>55</v>
      </c>
      <c r="D36" s="58" t="s">
        <v>56</v>
      </c>
      <c r="E36" s="58" t="s">
        <v>8</v>
      </c>
      <c r="F36" s="58" t="s">
        <v>10</v>
      </c>
      <c r="G36" s="59">
        <v>5000</v>
      </c>
      <c r="H36" s="59">
        <v>4382</v>
      </c>
      <c r="I36" s="59">
        <f t="shared" si="1"/>
        <v>21910000</v>
      </c>
      <c r="L36" s="4"/>
    </row>
    <row r="37" spans="2:12">
      <c r="B37" s="57">
        <v>42375</v>
      </c>
      <c r="C37" s="58" t="s">
        <v>55</v>
      </c>
      <c r="D37" s="58" t="s">
        <v>57</v>
      </c>
      <c r="E37" s="58" t="s">
        <v>46</v>
      </c>
      <c r="F37" s="58" t="s">
        <v>12</v>
      </c>
      <c r="G37" s="59">
        <v>5300</v>
      </c>
      <c r="H37" s="59">
        <v>3535</v>
      </c>
      <c r="I37" s="59">
        <f t="shared" si="1"/>
        <v>18735500</v>
      </c>
    </row>
    <row r="38" spans="2:12">
      <c r="B38" s="57">
        <v>42375</v>
      </c>
      <c r="C38" s="58" t="s">
        <v>55</v>
      </c>
      <c r="D38" s="58" t="s">
        <v>57</v>
      </c>
      <c r="E38" s="58" t="s">
        <v>46</v>
      </c>
      <c r="F38" s="58" t="s">
        <v>43</v>
      </c>
      <c r="G38" s="59">
        <v>1</v>
      </c>
      <c r="H38" s="59">
        <v>1245500</v>
      </c>
      <c r="I38" s="59">
        <f t="shared" si="1"/>
        <v>1245500</v>
      </c>
    </row>
    <row r="39" spans="2:12">
      <c r="B39" s="57">
        <v>42375</v>
      </c>
      <c r="C39" s="58" t="s">
        <v>58</v>
      </c>
      <c r="D39" s="58" t="s">
        <v>59</v>
      </c>
      <c r="E39" s="58" t="s">
        <v>46</v>
      </c>
      <c r="F39" s="58" t="s">
        <v>12</v>
      </c>
      <c r="G39" s="59">
        <v>6200</v>
      </c>
      <c r="H39" s="59">
        <v>3535</v>
      </c>
      <c r="I39" s="59">
        <f t="shared" si="1"/>
        <v>21917000</v>
      </c>
    </row>
    <row r="40" spans="2:12">
      <c r="B40" s="57">
        <v>42375</v>
      </c>
      <c r="C40" s="58" t="s">
        <v>58</v>
      </c>
      <c r="D40" s="58" t="s">
        <v>59</v>
      </c>
      <c r="E40" s="58" t="s">
        <v>46</v>
      </c>
      <c r="F40" s="58" t="s">
        <v>43</v>
      </c>
      <c r="G40" s="59">
        <v>1</v>
      </c>
      <c r="H40" s="59">
        <v>1457000</v>
      </c>
      <c r="I40" s="59">
        <f t="shared" si="1"/>
        <v>1457000</v>
      </c>
    </row>
    <row r="41" spans="2:12">
      <c r="B41" s="57">
        <v>42375</v>
      </c>
      <c r="C41" s="58" t="s">
        <v>60</v>
      </c>
      <c r="D41" s="58" t="s">
        <v>61</v>
      </c>
      <c r="E41" s="58" t="s">
        <v>46</v>
      </c>
      <c r="F41" s="58" t="s">
        <v>35</v>
      </c>
      <c r="G41" s="59">
        <v>5200</v>
      </c>
      <c r="H41" s="59">
        <v>3535</v>
      </c>
      <c r="I41" s="59">
        <f t="shared" si="1"/>
        <v>18382000</v>
      </c>
    </row>
    <row r="42" spans="2:12">
      <c r="B42" s="57">
        <v>42375</v>
      </c>
      <c r="C42" s="58" t="s">
        <v>60</v>
      </c>
      <c r="D42" s="58" t="s">
        <v>61</v>
      </c>
      <c r="E42" s="58" t="s">
        <v>46</v>
      </c>
      <c r="F42" s="58" t="s">
        <v>43</v>
      </c>
      <c r="G42" s="59">
        <v>1</v>
      </c>
      <c r="H42" s="59">
        <v>1222000</v>
      </c>
      <c r="I42" s="59">
        <f t="shared" si="1"/>
        <v>1222000</v>
      </c>
    </row>
    <row r="43" spans="2:12">
      <c r="B43" s="57">
        <v>42375</v>
      </c>
      <c r="C43" s="58" t="s">
        <v>62</v>
      </c>
      <c r="D43" s="58" t="s">
        <v>63</v>
      </c>
      <c r="E43" s="58" t="s">
        <v>9</v>
      </c>
      <c r="F43" s="58" t="s">
        <v>25</v>
      </c>
      <c r="G43" s="59">
        <v>6200</v>
      </c>
      <c r="H43" s="59">
        <v>3870</v>
      </c>
      <c r="I43" s="59">
        <f t="shared" si="1"/>
        <v>23994000</v>
      </c>
    </row>
    <row r="44" spans="2:12">
      <c r="B44" s="57">
        <v>42375</v>
      </c>
      <c r="C44" s="58" t="s">
        <v>64</v>
      </c>
      <c r="D44" s="58" t="s">
        <v>65</v>
      </c>
      <c r="E44" s="58" t="s">
        <v>9</v>
      </c>
      <c r="F44" s="58" t="s">
        <v>25</v>
      </c>
      <c r="G44" s="59">
        <v>5400</v>
      </c>
      <c r="H44" s="59">
        <v>3870</v>
      </c>
      <c r="I44" s="59">
        <f t="shared" si="1"/>
        <v>20898000</v>
      </c>
    </row>
    <row r="45" spans="2:12">
      <c r="B45" s="57">
        <v>42375</v>
      </c>
      <c r="C45" s="58" t="s">
        <v>64</v>
      </c>
      <c r="D45" s="58" t="s">
        <v>65</v>
      </c>
      <c r="E45" s="58" t="s">
        <v>9</v>
      </c>
      <c r="F45" s="58" t="s">
        <v>35</v>
      </c>
      <c r="G45" s="59">
        <v>5200</v>
      </c>
      <c r="H45" s="59">
        <v>3535</v>
      </c>
      <c r="I45" s="59">
        <f t="shared" si="1"/>
        <v>18382000</v>
      </c>
      <c r="K45" s="4"/>
    </row>
    <row r="46" spans="2:12">
      <c r="B46" s="57">
        <v>42375</v>
      </c>
      <c r="C46" s="58" t="s">
        <v>64</v>
      </c>
      <c r="D46" s="58" t="s">
        <v>65</v>
      </c>
      <c r="E46" s="58" t="s">
        <v>9</v>
      </c>
      <c r="F46" s="58" t="s">
        <v>12</v>
      </c>
      <c r="G46" s="59">
        <v>5200</v>
      </c>
      <c r="H46" s="59">
        <v>3535</v>
      </c>
      <c r="I46" s="59">
        <f t="shared" si="1"/>
        <v>18382000</v>
      </c>
    </row>
    <row r="47" spans="2:12">
      <c r="B47" s="57">
        <v>42376</v>
      </c>
      <c r="C47" s="58" t="s">
        <v>66</v>
      </c>
      <c r="D47" s="58" t="s">
        <v>67</v>
      </c>
      <c r="E47" s="58" t="s">
        <v>11</v>
      </c>
      <c r="F47" s="58" t="s">
        <v>25</v>
      </c>
      <c r="G47" s="59">
        <v>5000</v>
      </c>
      <c r="H47" s="59">
        <v>3870</v>
      </c>
      <c r="I47" s="59">
        <f t="shared" si="1"/>
        <v>19350000</v>
      </c>
    </row>
    <row r="48" spans="2:12">
      <c r="B48" s="57">
        <v>42376</v>
      </c>
      <c r="C48" s="58" t="s">
        <v>66</v>
      </c>
      <c r="D48" s="58" t="s">
        <v>67</v>
      </c>
      <c r="E48" s="58" t="s">
        <v>11</v>
      </c>
      <c r="F48" s="58" t="s">
        <v>68</v>
      </c>
      <c r="G48" s="59">
        <v>5000</v>
      </c>
      <c r="H48" s="59">
        <v>4360</v>
      </c>
      <c r="I48" s="59">
        <f t="shared" si="1"/>
        <v>21800000</v>
      </c>
      <c r="K48" s="4"/>
      <c r="L48" s="4"/>
    </row>
    <row r="49" spans="2:9">
      <c r="B49" s="57">
        <v>42376</v>
      </c>
      <c r="C49" s="58" t="s">
        <v>66</v>
      </c>
      <c r="D49" s="58" t="s">
        <v>67</v>
      </c>
      <c r="E49" s="58" t="s">
        <v>11</v>
      </c>
      <c r="F49" s="58" t="s">
        <v>12</v>
      </c>
      <c r="G49" s="59">
        <v>5300</v>
      </c>
      <c r="H49" s="59">
        <v>3535</v>
      </c>
      <c r="I49" s="59">
        <f t="shared" si="1"/>
        <v>18735500</v>
      </c>
    </row>
    <row r="50" spans="2:9">
      <c r="B50" s="57">
        <v>42376</v>
      </c>
      <c r="C50" s="58" t="s">
        <v>69</v>
      </c>
      <c r="D50" s="58" t="s">
        <v>70</v>
      </c>
      <c r="E50" s="58" t="s">
        <v>9</v>
      </c>
      <c r="F50" s="58" t="s">
        <v>25</v>
      </c>
      <c r="G50" s="59">
        <v>5300</v>
      </c>
      <c r="H50" s="59">
        <v>3870</v>
      </c>
      <c r="I50" s="59">
        <f t="shared" si="1"/>
        <v>20511000</v>
      </c>
    </row>
    <row r="51" spans="2:9">
      <c r="B51" s="57">
        <v>42376</v>
      </c>
      <c r="C51" s="58" t="s">
        <v>69</v>
      </c>
      <c r="D51" s="58" t="s">
        <v>70</v>
      </c>
      <c r="E51" s="58" t="s">
        <v>9</v>
      </c>
      <c r="F51" s="58" t="s">
        <v>35</v>
      </c>
      <c r="G51" s="59">
        <v>6200</v>
      </c>
      <c r="H51" s="59">
        <v>3535</v>
      </c>
      <c r="I51" s="59">
        <f t="shared" si="1"/>
        <v>21917000</v>
      </c>
    </row>
    <row r="52" spans="2:9">
      <c r="B52" s="57">
        <v>42376</v>
      </c>
      <c r="C52" s="58" t="s">
        <v>69</v>
      </c>
      <c r="D52" s="58" t="s">
        <v>70</v>
      </c>
      <c r="E52" s="58" t="s">
        <v>9</v>
      </c>
      <c r="F52" s="58" t="s">
        <v>12</v>
      </c>
      <c r="G52" s="59">
        <v>4000</v>
      </c>
      <c r="H52" s="59">
        <v>3535</v>
      </c>
      <c r="I52" s="59">
        <f t="shared" si="1"/>
        <v>14140000</v>
      </c>
    </row>
    <row r="53" spans="2:9">
      <c r="B53" s="57">
        <v>42377</v>
      </c>
      <c r="C53" s="58" t="s">
        <v>71</v>
      </c>
      <c r="D53" s="58" t="s">
        <v>72</v>
      </c>
      <c r="E53" s="58" t="s">
        <v>8</v>
      </c>
      <c r="F53" s="58" t="s">
        <v>12</v>
      </c>
      <c r="G53" s="59">
        <v>17900</v>
      </c>
      <c r="H53" s="59">
        <v>3535</v>
      </c>
      <c r="I53" s="59">
        <f t="shared" si="1"/>
        <v>63276500</v>
      </c>
    </row>
    <row r="54" spans="2:9">
      <c r="B54" s="57">
        <v>42377</v>
      </c>
      <c r="C54" s="58" t="s">
        <v>71</v>
      </c>
      <c r="D54" s="58" t="s">
        <v>72</v>
      </c>
      <c r="E54" s="58" t="s">
        <v>8</v>
      </c>
      <c r="F54" s="58" t="s">
        <v>38</v>
      </c>
      <c r="G54" s="59">
        <v>5800</v>
      </c>
      <c r="H54" s="59">
        <v>5154</v>
      </c>
      <c r="I54" s="59">
        <f t="shared" si="1"/>
        <v>29893200</v>
      </c>
    </row>
    <row r="55" spans="2:9">
      <c r="B55" s="57">
        <v>42377</v>
      </c>
      <c r="C55" s="58" t="s">
        <v>73</v>
      </c>
      <c r="D55" s="58" t="s">
        <v>74</v>
      </c>
      <c r="E55" s="58" t="s">
        <v>75</v>
      </c>
      <c r="F55" s="58" t="s">
        <v>35</v>
      </c>
      <c r="G55" s="59">
        <v>5000</v>
      </c>
      <c r="H55" s="59">
        <v>3535</v>
      </c>
      <c r="I55" s="61">
        <f t="shared" si="1"/>
        <v>17675000</v>
      </c>
    </row>
    <row r="56" spans="2:9">
      <c r="B56" s="57">
        <v>42377</v>
      </c>
      <c r="C56" s="58" t="s">
        <v>73</v>
      </c>
      <c r="D56" s="58" t="s">
        <v>74</v>
      </c>
      <c r="E56" s="58" t="s">
        <v>75</v>
      </c>
      <c r="F56" s="58" t="s">
        <v>12</v>
      </c>
      <c r="G56" s="59">
        <v>25000</v>
      </c>
      <c r="H56" s="59">
        <v>3535</v>
      </c>
      <c r="I56" s="59">
        <f t="shared" si="1"/>
        <v>88375000</v>
      </c>
    </row>
    <row r="57" spans="2:9">
      <c r="B57" s="57">
        <v>42377</v>
      </c>
      <c r="C57" s="58" t="s">
        <v>76</v>
      </c>
      <c r="D57" s="58" t="s">
        <v>77</v>
      </c>
      <c r="E57" s="58" t="s">
        <v>75</v>
      </c>
      <c r="F57" s="58" t="s">
        <v>25</v>
      </c>
      <c r="G57" s="59">
        <v>5000</v>
      </c>
      <c r="H57" s="59">
        <v>3955</v>
      </c>
      <c r="I57" s="59">
        <f t="shared" si="1"/>
        <v>19775000</v>
      </c>
    </row>
    <row r="58" spans="2:9">
      <c r="B58" s="57">
        <v>42377</v>
      </c>
      <c r="C58" s="58" t="s">
        <v>76</v>
      </c>
      <c r="D58" s="58" t="s">
        <v>77</v>
      </c>
      <c r="E58" s="58" t="s">
        <v>75</v>
      </c>
      <c r="F58" s="58" t="s">
        <v>12</v>
      </c>
      <c r="G58" s="59">
        <v>15000</v>
      </c>
      <c r="H58" s="59">
        <v>3535</v>
      </c>
      <c r="I58" s="59">
        <f t="shared" si="1"/>
        <v>53025000</v>
      </c>
    </row>
    <row r="59" spans="2:9">
      <c r="B59" s="57">
        <v>42377</v>
      </c>
      <c r="C59" s="58" t="s">
        <v>76</v>
      </c>
      <c r="D59" s="58" t="s">
        <v>77</v>
      </c>
      <c r="E59" s="58" t="s">
        <v>75</v>
      </c>
      <c r="F59" s="58" t="s">
        <v>38</v>
      </c>
      <c r="G59" s="59">
        <v>10000</v>
      </c>
      <c r="H59" s="59">
        <v>5154</v>
      </c>
      <c r="I59" s="59">
        <f t="shared" si="1"/>
        <v>51540000</v>
      </c>
    </row>
    <row r="60" spans="2:9">
      <c r="B60" s="57">
        <v>42377</v>
      </c>
      <c r="C60" s="58" t="s">
        <v>78</v>
      </c>
      <c r="D60" s="58" t="s">
        <v>79</v>
      </c>
      <c r="E60" s="58" t="s">
        <v>30</v>
      </c>
      <c r="F60" s="58" t="s">
        <v>12</v>
      </c>
      <c r="G60" s="59">
        <v>10000</v>
      </c>
      <c r="H60" s="59">
        <v>3535</v>
      </c>
      <c r="I60" s="59">
        <f t="shared" si="1"/>
        <v>35350000</v>
      </c>
    </row>
    <row r="61" spans="2:9">
      <c r="B61" s="57">
        <v>42377</v>
      </c>
      <c r="C61" s="58" t="s">
        <v>78</v>
      </c>
      <c r="D61" s="58" t="s">
        <v>79</v>
      </c>
      <c r="E61" s="58" t="s">
        <v>30</v>
      </c>
      <c r="F61" s="58" t="s">
        <v>43</v>
      </c>
      <c r="G61" s="59">
        <v>1</v>
      </c>
      <c r="H61" s="59">
        <v>2000000</v>
      </c>
      <c r="I61" s="59">
        <f t="shared" si="1"/>
        <v>2000000</v>
      </c>
    </row>
    <row r="62" spans="2:9">
      <c r="B62" s="57">
        <v>42377</v>
      </c>
      <c r="C62" s="58" t="s">
        <v>80</v>
      </c>
      <c r="D62" s="58" t="s">
        <v>81</v>
      </c>
      <c r="E62" s="58" t="s">
        <v>11</v>
      </c>
      <c r="F62" s="58" t="s">
        <v>25</v>
      </c>
      <c r="G62" s="59">
        <v>9300</v>
      </c>
      <c r="H62" s="59">
        <v>3870</v>
      </c>
      <c r="I62" s="59">
        <f t="shared" si="1"/>
        <v>35991000</v>
      </c>
    </row>
    <row r="63" spans="2:9">
      <c r="B63" s="57">
        <v>42377</v>
      </c>
      <c r="C63" s="58" t="s">
        <v>80</v>
      </c>
      <c r="D63" s="58" t="s">
        <v>81</v>
      </c>
      <c r="E63" s="58" t="s">
        <v>11</v>
      </c>
      <c r="F63" s="58" t="s">
        <v>35</v>
      </c>
      <c r="G63" s="59">
        <v>12500</v>
      </c>
      <c r="H63" s="59">
        <v>3535</v>
      </c>
      <c r="I63" s="59">
        <f t="shared" si="1"/>
        <v>44187500</v>
      </c>
    </row>
    <row r="64" spans="2:9">
      <c r="B64" s="57">
        <v>42377</v>
      </c>
      <c r="C64" s="58" t="s">
        <v>80</v>
      </c>
      <c r="D64" s="58" t="s">
        <v>81</v>
      </c>
      <c r="E64" s="58" t="s">
        <v>11</v>
      </c>
      <c r="F64" s="58" t="s">
        <v>12</v>
      </c>
      <c r="G64" s="59">
        <v>5000</v>
      </c>
      <c r="H64" s="59">
        <v>3535</v>
      </c>
      <c r="I64" s="59">
        <f t="shared" si="1"/>
        <v>17675000</v>
      </c>
    </row>
    <row r="65" spans="2:12">
      <c r="B65" s="57">
        <v>42377</v>
      </c>
      <c r="C65" s="58" t="s">
        <v>82</v>
      </c>
      <c r="D65" s="58" t="s">
        <v>83</v>
      </c>
      <c r="E65" s="58" t="s">
        <v>11</v>
      </c>
      <c r="F65" s="58" t="s">
        <v>25</v>
      </c>
      <c r="G65" s="59">
        <v>4500</v>
      </c>
      <c r="H65" s="59">
        <v>3870</v>
      </c>
      <c r="I65" s="59">
        <f t="shared" si="1"/>
        <v>17415000</v>
      </c>
    </row>
    <row r="66" spans="2:12">
      <c r="B66" s="57">
        <v>42377</v>
      </c>
      <c r="C66" s="58" t="s">
        <v>84</v>
      </c>
      <c r="D66" s="58" t="s">
        <v>85</v>
      </c>
      <c r="E66" s="58" t="s">
        <v>9</v>
      </c>
      <c r="F66" s="58" t="s">
        <v>25</v>
      </c>
      <c r="G66" s="59">
        <v>5400</v>
      </c>
      <c r="H66" s="59">
        <v>3870</v>
      </c>
      <c r="I66" s="59">
        <f t="shared" si="1"/>
        <v>20898000</v>
      </c>
    </row>
    <row r="67" spans="2:12">
      <c r="B67" s="57">
        <v>42377</v>
      </c>
      <c r="C67" s="58" t="s">
        <v>84</v>
      </c>
      <c r="D67" s="58" t="s">
        <v>85</v>
      </c>
      <c r="E67" s="58" t="s">
        <v>9</v>
      </c>
      <c r="F67" s="58" t="s">
        <v>12</v>
      </c>
      <c r="G67" s="59">
        <v>5200</v>
      </c>
      <c r="H67" s="59">
        <v>3535</v>
      </c>
      <c r="I67" s="59">
        <f t="shared" si="1"/>
        <v>18382000</v>
      </c>
    </row>
    <row r="68" spans="2:12">
      <c r="B68" s="57">
        <v>42377</v>
      </c>
      <c r="C68" s="58" t="s">
        <v>84</v>
      </c>
      <c r="D68" s="58" t="s">
        <v>85</v>
      </c>
      <c r="E68" s="58" t="s">
        <v>9</v>
      </c>
      <c r="F68" s="58" t="s">
        <v>35</v>
      </c>
      <c r="G68" s="59">
        <v>5200</v>
      </c>
      <c r="H68" s="59">
        <v>3535</v>
      </c>
      <c r="I68" s="59">
        <f t="shared" si="1"/>
        <v>18382000</v>
      </c>
      <c r="J68" s="4"/>
    </row>
    <row r="69" spans="2:12">
      <c r="B69" s="57">
        <v>42380</v>
      </c>
      <c r="C69" s="58" t="s">
        <v>87</v>
      </c>
      <c r="D69" s="58" t="s">
        <v>88</v>
      </c>
      <c r="E69" s="58" t="s">
        <v>8</v>
      </c>
      <c r="F69" s="58" t="s">
        <v>25</v>
      </c>
      <c r="G69" s="59">
        <v>5800</v>
      </c>
      <c r="H69" s="59">
        <v>3870</v>
      </c>
      <c r="I69" s="59">
        <f t="shared" si="1"/>
        <v>22446000</v>
      </c>
      <c r="J69" s="4">
        <f>G11+G12+G14+G17+G20+G23+G28+G33+G34+G43+G44+G50+G57+G65+G66+G62+G47</f>
        <v>136300</v>
      </c>
      <c r="K69" s="4">
        <f>G18+G25+G41+G45+G51+G55+G63+G68</f>
        <v>50500</v>
      </c>
      <c r="L69" s="4">
        <f>G21+G54+G59</f>
        <v>21000</v>
      </c>
    </row>
    <row r="70" spans="2:12">
      <c r="B70" s="57">
        <v>42380</v>
      </c>
      <c r="C70" s="58" t="s">
        <v>87</v>
      </c>
      <c r="D70" s="58" t="s">
        <v>88</v>
      </c>
      <c r="E70" s="58" t="s">
        <v>8</v>
      </c>
      <c r="F70" s="58" t="s">
        <v>12</v>
      </c>
      <c r="G70" s="59">
        <v>22900</v>
      </c>
      <c r="H70" s="59">
        <v>3535</v>
      </c>
      <c r="I70" s="59">
        <f t="shared" si="1"/>
        <v>80951500</v>
      </c>
      <c r="K70" s="4">
        <f>G15+G16+G19+G22+G26+G29+G30+G31+G35+G37+G39+G46+G49+G52+G53+G56+G58+G60+G64+G67</f>
        <v>214300</v>
      </c>
    </row>
    <row r="71" spans="2:12">
      <c r="B71" s="57">
        <v>42380</v>
      </c>
      <c r="C71" s="58" t="s">
        <v>89</v>
      </c>
      <c r="D71" s="58" t="s">
        <v>90</v>
      </c>
      <c r="E71" s="58" t="s">
        <v>8</v>
      </c>
      <c r="F71" s="58" t="s">
        <v>12</v>
      </c>
      <c r="G71" s="59">
        <v>5000</v>
      </c>
      <c r="H71" s="59">
        <v>3535</v>
      </c>
      <c r="I71" s="59">
        <f t="shared" si="1"/>
        <v>17675000</v>
      </c>
    </row>
    <row r="72" spans="2:12">
      <c r="B72" s="57">
        <v>42380</v>
      </c>
      <c r="C72" s="58" t="s">
        <v>91</v>
      </c>
      <c r="D72" s="58" t="s">
        <v>92</v>
      </c>
      <c r="E72" s="58" t="s">
        <v>46</v>
      </c>
      <c r="F72" s="58" t="s">
        <v>12</v>
      </c>
      <c r="G72" s="59">
        <v>6200</v>
      </c>
      <c r="H72" s="59">
        <v>3535</v>
      </c>
      <c r="I72" s="59">
        <f t="shared" si="1"/>
        <v>21917000</v>
      </c>
    </row>
    <row r="73" spans="2:12">
      <c r="B73" s="57">
        <v>42380</v>
      </c>
      <c r="C73" s="58" t="s">
        <v>91</v>
      </c>
      <c r="D73" s="58" t="s">
        <v>92</v>
      </c>
      <c r="E73" s="58" t="s">
        <v>46</v>
      </c>
      <c r="F73" s="58" t="s">
        <v>25</v>
      </c>
      <c r="G73" s="59">
        <v>5300</v>
      </c>
      <c r="H73" s="59">
        <v>3870</v>
      </c>
      <c r="I73" s="59">
        <f t="shared" si="1"/>
        <v>20511000</v>
      </c>
    </row>
    <row r="74" spans="2:12">
      <c r="B74" s="57">
        <v>42380</v>
      </c>
      <c r="C74" s="58" t="s">
        <v>91</v>
      </c>
      <c r="D74" s="58" t="s">
        <v>92</v>
      </c>
      <c r="E74" s="58" t="s">
        <v>46</v>
      </c>
      <c r="F74" s="58" t="s">
        <v>38</v>
      </c>
      <c r="G74" s="59">
        <v>5200</v>
      </c>
      <c r="H74" s="59">
        <v>5154</v>
      </c>
      <c r="I74" s="59">
        <f t="shared" si="1"/>
        <v>26800800</v>
      </c>
    </row>
    <row r="75" spans="2:12">
      <c r="B75" s="57">
        <v>42380</v>
      </c>
      <c r="C75" s="58" t="s">
        <v>91</v>
      </c>
      <c r="D75" s="58" t="s">
        <v>92</v>
      </c>
      <c r="E75" s="58" t="s">
        <v>46</v>
      </c>
      <c r="F75" s="58" t="s">
        <v>43</v>
      </c>
      <c r="G75" s="59">
        <v>1</v>
      </c>
      <c r="H75" s="59">
        <v>3924500</v>
      </c>
      <c r="I75" s="59">
        <f t="shared" si="1"/>
        <v>3924500</v>
      </c>
      <c r="J75" s="60"/>
    </row>
    <row r="76" spans="2:12">
      <c r="B76" s="57">
        <v>42380</v>
      </c>
      <c r="C76" s="58" t="s">
        <v>93</v>
      </c>
      <c r="D76" s="58" t="s">
        <v>94</v>
      </c>
      <c r="E76" s="58" t="s">
        <v>30</v>
      </c>
      <c r="F76" s="58" t="s">
        <v>12</v>
      </c>
      <c r="G76" s="59">
        <v>15000</v>
      </c>
      <c r="H76" s="59">
        <v>3535</v>
      </c>
      <c r="I76" s="59">
        <f t="shared" si="1"/>
        <v>53025000</v>
      </c>
    </row>
    <row r="77" spans="2:12">
      <c r="B77" s="57">
        <v>42380</v>
      </c>
      <c r="C77" s="58" t="s">
        <v>95</v>
      </c>
      <c r="D77" s="58" t="s">
        <v>96</v>
      </c>
      <c r="E77" s="58" t="s">
        <v>14</v>
      </c>
      <c r="F77" s="58" t="s">
        <v>25</v>
      </c>
      <c r="G77" s="59">
        <v>5000</v>
      </c>
      <c r="H77" s="59">
        <v>4190</v>
      </c>
      <c r="I77" s="59">
        <f t="shared" si="1"/>
        <v>20950000</v>
      </c>
    </row>
    <row r="78" spans="2:12">
      <c r="B78" s="57">
        <v>42380</v>
      </c>
      <c r="C78" s="58" t="s">
        <v>95</v>
      </c>
      <c r="D78" s="58" t="s">
        <v>96</v>
      </c>
      <c r="E78" s="58" t="s">
        <v>14</v>
      </c>
      <c r="F78" s="58" t="s">
        <v>43</v>
      </c>
      <c r="G78" s="59">
        <v>1</v>
      </c>
      <c r="H78" s="59">
        <v>1500000</v>
      </c>
      <c r="I78" s="59">
        <f t="shared" si="1"/>
        <v>1500000</v>
      </c>
    </row>
    <row r="79" spans="2:12">
      <c r="B79" s="57">
        <v>42380</v>
      </c>
      <c r="C79" s="58" t="s">
        <v>97</v>
      </c>
      <c r="D79" s="58" t="s">
        <v>98</v>
      </c>
      <c r="E79" s="58" t="s">
        <v>13</v>
      </c>
      <c r="F79" s="58" t="s">
        <v>12</v>
      </c>
      <c r="G79" s="59">
        <v>10000</v>
      </c>
      <c r="H79" s="59">
        <v>4450</v>
      </c>
      <c r="I79" s="59">
        <f t="shared" si="1"/>
        <v>44500000</v>
      </c>
    </row>
    <row r="80" spans="2:12">
      <c r="B80" s="57">
        <v>42380</v>
      </c>
      <c r="C80" s="58" t="s">
        <v>97</v>
      </c>
      <c r="D80" s="58" t="s">
        <v>98</v>
      </c>
      <c r="E80" s="58" t="s">
        <v>13</v>
      </c>
      <c r="F80" s="58" t="s">
        <v>43</v>
      </c>
      <c r="G80" s="59">
        <v>1</v>
      </c>
      <c r="H80" s="59">
        <v>2500000</v>
      </c>
      <c r="I80" s="59">
        <f t="shared" si="1"/>
        <v>2500000</v>
      </c>
    </row>
    <row r="81" spans="2:9">
      <c r="B81" s="57">
        <v>42380</v>
      </c>
      <c r="C81" s="58" t="s">
        <v>99</v>
      </c>
      <c r="D81" s="58" t="s">
        <v>100</v>
      </c>
      <c r="E81" s="58" t="s">
        <v>9</v>
      </c>
      <c r="F81" s="58" t="s">
        <v>35</v>
      </c>
      <c r="G81" s="59">
        <v>5300</v>
      </c>
      <c r="H81" s="59">
        <v>3535</v>
      </c>
      <c r="I81" s="59">
        <f t="shared" si="1"/>
        <v>18735500</v>
      </c>
    </row>
    <row r="82" spans="2:9">
      <c r="B82" s="57">
        <v>42380</v>
      </c>
      <c r="C82" s="58" t="s">
        <v>99</v>
      </c>
      <c r="D82" s="58" t="s">
        <v>100</v>
      </c>
      <c r="E82" s="58" t="s">
        <v>9</v>
      </c>
      <c r="F82" s="58" t="s">
        <v>12</v>
      </c>
      <c r="G82" s="59">
        <v>6200</v>
      </c>
      <c r="H82" s="59">
        <v>3535</v>
      </c>
      <c r="I82" s="59">
        <f t="shared" si="1"/>
        <v>21917000</v>
      </c>
    </row>
    <row r="83" spans="2:9">
      <c r="B83" s="57">
        <v>42380</v>
      </c>
      <c r="C83" s="58" t="s">
        <v>99</v>
      </c>
      <c r="D83" s="58" t="s">
        <v>100</v>
      </c>
      <c r="E83" s="58" t="s">
        <v>9</v>
      </c>
      <c r="F83" s="58" t="s">
        <v>38</v>
      </c>
      <c r="G83" s="59">
        <v>4000</v>
      </c>
      <c r="H83" s="59">
        <v>5154</v>
      </c>
      <c r="I83" s="59">
        <f t="shared" si="1"/>
        <v>20616000</v>
      </c>
    </row>
    <row r="84" spans="2:9">
      <c r="B84" s="57">
        <v>42380</v>
      </c>
      <c r="C84" s="58" t="s">
        <v>101</v>
      </c>
      <c r="D84" s="58" t="s">
        <v>104</v>
      </c>
      <c r="E84" s="58" t="s">
        <v>9</v>
      </c>
      <c r="F84" s="58" t="s">
        <v>25</v>
      </c>
      <c r="G84" s="59">
        <v>15800</v>
      </c>
      <c r="H84" s="59">
        <v>3870</v>
      </c>
      <c r="I84" s="59">
        <f t="shared" si="1"/>
        <v>61146000</v>
      </c>
    </row>
    <row r="85" spans="2:9">
      <c r="B85" s="57">
        <v>42381</v>
      </c>
      <c r="C85" s="58" t="s">
        <v>103</v>
      </c>
      <c r="D85" s="58" t="s">
        <v>102</v>
      </c>
      <c r="E85" s="58" t="s">
        <v>11</v>
      </c>
      <c r="F85" s="58" t="s">
        <v>25</v>
      </c>
      <c r="G85" s="59">
        <v>15300</v>
      </c>
      <c r="H85" s="59">
        <v>3870</v>
      </c>
      <c r="I85" s="59">
        <f t="shared" si="1"/>
        <v>59211000</v>
      </c>
    </row>
    <row r="86" spans="2:9">
      <c r="B86" s="57">
        <v>42381</v>
      </c>
      <c r="C86" s="58" t="s">
        <v>103</v>
      </c>
      <c r="D86" s="58" t="s">
        <v>102</v>
      </c>
      <c r="E86" s="58" t="s">
        <v>11</v>
      </c>
      <c r="F86" s="58" t="s">
        <v>12</v>
      </c>
      <c r="G86" s="59">
        <v>16000</v>
      </c>
      <c r="H86" s="59">
        <v>3535</v>
      </c>
      <c r="I86" s="59">
        <f t="shared" si="1"/>
        <v>56560000</v>
      </c>
    </row>
    <row r="87" spans="2:9">
      <c r="B87" s="57">
        <v>42382</v>
      </c>
      <c r="C87" s="58" t="s">
        <v>105</v>
      </c>
      <c r="D87" s="58" t="s">
        <v>106</v>
      </c>
      <c r="E87" s="58" t="s">
        <v>8</v>
      </c>
      <c r="F87" s="58" t="s">
        <v>25</v>
      </c>
      <c r="G87" s="59">
        <v>10800</v>
      </c>
      <c r="H87" s="59">
        <v>3870</v>
      </c>
      <c r="I87" s="59">
        <f t="shared" si="1"/>
        <v>41796000</v>
      </c>
    </row>
    <row r="88" spans="2:9">
      <c r="B88" s="57">
        <v>43113</v>
      </c>
      <c r="C88" s="58" t="s">
        <v>107</v>
      </c>
      <c r="D88" s="58" t="s">
        <v>108</v>
      </c>
      <c r="E88" s="58" t="s">
        <v>8</v>
      </c>
      <c r="F88" s="58" t="s">
        <v>25</v>
      </c>
      <c r="G88" s="59">
        <v>5000</v>
      </c>
      <c r="H88" s="59">
        <v>3870</v>
      </c>
      <c r="I88" s="59">
        <f t="shared" si="1"/>
        <v>19350000</v>
      </c>
    </row>
    <row r="89" spans="2:9">
      <c r="B89" s="57">
        <v>43113</v>
      </c>
      <c r="C89" s="58" t="s">
        <v>107</v>
      </c>
      <c r="D89" s="58" t="s">
        <v>108</v>
      </c>
      <c r="E89" s="58" t="s">
        <v>8</v>
      </c>
      <c r="F89" s="58" t="s">
        <v>12</v>
      </c>
      <c r="G89" s="59">
        <v>28700</v>
      </c>
      <c r="H89" s="59">
        <v>3535</v>
      </c>
      <c r="I89" s="59">
        <f t="shared" si="1"/>
        <v>101454500</v>
      </c>
    </row>
    <row r="90" spans="2:9">
      <c r="B90" s="57">
        <v>43113</v>
      </c>
      <c r="C90" s="58" t="s">
        <v>109</v>
      </c>
      <c r="D90" s="58" t="s">
        <v>110</v>
      </c>
      <c r="E90" s="58" t="s">
        <v>46</v>
      </c>
      <c r="F90" s="58" t="s">
        <v>12</v>
      </c>
      <c r="G90" s="59">
        <v>6200</v>
      </c>
      <c r="H90" s="59">
        <v>3535</v>
      </c>
      <c r="I90" s="59">
        <f t="shared" si="1"/>
        <v>21917000</v>
      </c>
    </row>
    <row r="91" spans="2:9">
      <c r="B91" s="57">
        <v>43113</v>
      </c>
      <c r="C91" s="58" t="s">
        <v>109</v>
      </c>
      <c r="D91" s="58" t="s">
        <v>110</v>
      </c>
      <c r="E91" s="58" t="s">
        <v>46</v>
      </c>
      <c r="F91" s="58" t="s">
        <v>43</v>
      </c>
      <c r="G91" s="59">
        <v>1</v>
      </c>
      <c r="H91" s="59">
        <v>1457000</v>
      </c>
      <c r="I91" s="59">
        <f t="shared" si="1"/>
        <v>1457000</v>
      </c>
    </row>
    <row r="92" spans="2:9">
      <c r="B92" s="57">
        <v>42382</v>
      </c>
      <c r="C92" s="58" t="s">
        <v>111</v>
      </c>
      <c r="D92" s="58" t="s">
        <v>112</v>
      </c>
      <c r="E92" s="58" t="s">
        <v>46</v>
      </c>
      <c r="F92" s="58" t="s">
        <v>12</v>
      </c>
      <c r="G92" s="59">
        <v>5300</v>
      </c>
      <c r="H92" s="59">
        <v>3535</v>
      </c>
      <c r="I92" s="59">
        <f t="shared" si="1"/>
        <v>18735500</v>
      </c>
    </row>
    <row r="93" spans="2:9">
      <c r="B93" s="57">
        <v>42382</v>
      </c>
      <c r="C93" s="58" t="s">
        <v>111</v>
      </c>
      <c r="D93" s="58" t="s">
        <v>112</v>
      </c>
      <c r="E93" s="58" t="s">
        <v>46</v>
      </c>
      <c r="F93" s="58" t="s">
        <v>43</v>
      </c>
      <c r="G93" s="59">
        <v>1</v>
      </c>
      <c r="H93" s="59">
        <v>1245500</v>
      </c>
      <c r="I93" s="59">
        <f t="shared" ref="I93:I193" si="2">G93*H93</f>
        <v>1245500</v>
      </c>
    </row>
    <row r="94" spans="2:9">
      <c r="B94" s="57">
        <v>42382</v>
      </c>
      <c r="C94" s="58" t="s">
        <v>113</v>
      </c>
      <c r="D94" s="58" t="s">
        <v>114</v>
      </c>
      <c r="E94" s="58" t="s">
        <v>46</v>
      </c>
      <c r="F94" s="58" t="s">
        <v>12</v>
      </c>
      <c r="G94" s="59">
        <v>5200</v>
      </c>
      <c r="H94" s="59">
        <v>3535</v>
      </c>
      <c r="I94" s="59">
        <f t="shared" si="2"/>
        <v>18382000</v>
      </c>
    </row>
    <row r="95" spans="2:9">
      <c r="B95" s="57">
        <v>42382</v>
      </c>
      <c r="C95" s="58" t="s">
        <v>113</v>
      </c>
      <c r="D95" s="58" t="s">
        <v>114</v>
      </c>
      <c r="E95" s="58" t="s">
        <v>46</v>
      </c>
      <c r="F95" s="58" t="s">
        <v>43</v>
      </c>
      <c r="G95" s="59">
        <v>1</v>
      </c>
      <c r="H95" s="59">
        <v>1222000</v>
      </c>
      <c r="I95" s="59">
        <f t="shared" si="2"/>
        <v>1222000</v>
      </c>
    </row>
    <row r="96" spans="2:9">
      <c r="B96" s="57">
        <v>42382</v>
      </c>
      <c r="C96" s="58" t="s">
        <v>115</v>
      </c>
      <c r="D96" s="58" t="s">
        <v>116</v>
      </c>
      <c r="E96" s="58" t="s">
        <v>11</v>
      </c>
      <c r="F96" s="58" t="s">
        <v>25</v>
      </c>
      <c r="G96" s="59">
        <v>10000</v>
      </c>
      <c r="H96" s="59">
        <v>3870</v>
      </c>
      <c r="I96" s="59">
        <f t="shared" si="2"/>
        <v>38700000</v>
      </c>
    </row>
    <row r="97" spans="2:9">
      <c r="B97" s="57">
        <v>42382</v>
      </c>
      <c r="C97" s="58" t="s">
        <v>115</v>
      </c>
      <c r="D97" s="58" t="s">
        <v>116</v>
      </c>
      <c r="E97" s="58" t="s">
        <v>11</v>
      </c>
      <c r="F97" s="58" t="s">
        <v>12</v>
      </c>
      <c r="G97" s="59">
        <v>5300</v>
      </c>
      <c r="H97" s="59">
        <v>3535</v>
      </c>
      <c r="I97" s="59">
        <f t="shared" si="2"/>
        <v>18735500</v>
      </c>
    </row>
    <row r="98" spans="2:9">
      <c r="B98" s="57">
        <v>42382</v>
      </c>
      <c r="C98" s="58" t="s">
        <v>117</v>
      </c>
      <c r="D98" s="58" t="s">
        <v>118</v>
      </c>
      <c r="E98" s="58" t="s">
        <v>75</v>
      </c>
      <c r="F98" s="58" t="s">
        <v>25</v>
      </c>
      <c r="G98" s="59">
        <v>10000</v>
      </c>
      <c r="H98" s="59">
        <v>3870</v>
      </c>
      <c r="I98" s="59">
        <f t="shared" si="2"/>
        <v>38700000</v>
      </c>
    </row>
    <row r="99" spans="2:9">
      <c r="B99" s="57">
        <v>42382</v>
      </c>
      <c r="C99" s="58" t="s">
        <v>117</v>
      </c>
      <c r="D99" s="58" t="s">
        <v>118</v>
      </c>
      <c r="E99" s="58" t="s">
        <v>75</v>
      </c>
      <c r="F99" s="58" t="s">
        <v>12</v>
      </c>
      <c r="G99" s="59">
        <v>10000</v>
      </c>
      <c r="H99" s="59">
        <v>3535</v>
      </c>
      <c r="I99" s="59">
        <f t="shared" si="2"/>
        <v>35350000</v>
      </c>
    </row>
    <row r="100" spans="2:9">
      <c r="B100" s="57">
        <v>42382</v>
      </c>
      <c r="C100" s="58" t="s">
        <v>117</v>
      </c>
      <c r="D100" s="58" t="s">
        <v>118</v>
      </c>
      <c r="E100" s="58" t="s">
        <v>75</v>
      </c>
      <c r="F100" s="58" t="s">
        <v>38</v>
      </c>
      <c r="G100" s="59">
        <v>10000</v>
      </c>
      <c r="H100" s="59">
        <v>5154</v>
      </c>
      <c r="I100" s="59">
        <f t="shared" si="2"/>
        <v>51540000</v>
      </c>
    </row>
    <row r="101" spans="2:9">
      <c r="B101" s="57">
        <v>42382</v>
      </c>
      <c r="C101" s="58" t="s">
        <v>119</v>
      </c>
      <c r="D101" s="58" t="s">
        <v>120</v>
      </c>
      <c r="E101" s="58" t="s">
        <v>9</v>
      </c>
      <c r="F101" s="58" t="s">
        <v>25</v>
      </c>
      <c r="G101" s="59">
        <v>10200</v>
      </c>
      <c r="H101" s="59">
        <v>3870</v>
      </c>
      <c r="I101" s="59">
        <f t="shared" si="2"/>
        <v>39474000</v>
      </c>
    </row>
    <row r="102" spans="2:9">
      <c r="B102" s="57">
        <v>42382</v>
      </c>
      <c r="C102" s="58" t="s">
        <v>119</v>
      </c>
      <c r="D102" s="58" t="s">
        <v>120</v>
      </c>
      <c r="E102" s="58" t="s">
        <v>9</v>
      </c>
      <c r="F102" s="58" t="s">
        <v>12</v>
      </c>
      <c r="G102" s="59">
        <v>5300</v>
      </c>
      <c r="H102" s="59">
        <v>3535</v>
      </c>
      <c r="I102" s="59">
        <f t="shared" si="2"/>
        <v>18735500</v>
      </c>
    </row>
    <row r="103" spans="2:9">
      <c r="B103" s="57">
        <v>42383</v>
      </c>
      <c r="C103" s="58" t="s">
        <v>121</v>
      </c>
      <c r="D103" s="58" t="s">
        <v>122</v>
      </c>
      <c r="E103" s="58" t="s">
        <v>30</v>
      </c>
      <c r="F103" s="58" t="s">
        <v>25</v>
      </c>
      <c r="G103" s="59">
        <v>5000</v>
      </c>
      <c r="H103" s="59">
        <v>3870</v>
      </c>
      <c r="I103" s="59">
        <f t="shared" si="2"/>
        <v>19350000</v>
      </c>
    </row>
    <row r="104" spans="2:9">
      <c r="B104" s="57">
        <v>42383</v>
      </c>
      <c r="C104" s="58" t="s">
        <v>121</v>
      </c>
      <c r="D104" s="58" t="s">
        <v>122</v>
      </c>
      <c r="E104" s="58" t="s">
        <v>30</v>
      </c>
      <c r="F104" s="58" t="s">
        <v>12</v>
      </c>
      <c r="G104" s="59">
        <v>10000</v>
      </c>
      <c r="H104" s="59">
        <v>3535</v>
      </c>
      <c r="I104" s="59">
        <f t="shared" si="2"/>
        <v>35350000</v>
      </c>
    </row>
    <row r="105" spans="2:9">
      <c r="B105" s="57">
        <v>42383</v>
      </c>
      <c r="C105" s="58" t="s">
        <v>123</v>
      </c>
      <c r="D105" s="58" t="s">
        <v>124</v>
      </c>
      <c r="E105" s="58" t="s">
        <v>75</v>
      </c>
      <c r="F105" s="58" t="s">
        <v>12</v>
      </c>
      <c r="G105" s="59">
        <v>5000</v>
      </c>
      <c r="H105" s="59">
        <v>3535</v>
      </c>
      <c r="I105" s="59">
        <f t="shared" si="2"/>
        <v>17675000</v>
      </c>
    </row>
    <row r="106" spans="2:9">
      <c r="B106" s="57">
        <v>42383</v>
      </c>
      <c r="C106" s="58" t="s">
        <v>125</v>
      </c>
      <c r="D106" s="58" t="s">
        <v>126</v>
      </c>
      <c r="E106" s="58" t="s">
        <v>14</v>
      </c>
      <c r="F106" s="58" t="s">
        <v>35</v>
      </c>
      <c r="G106" s="59">
        <v>5000</v>
      </c>
      <c r="H106" s="59">
        <v>3990</v>
      </c>
      <c r="I106" s="59">
        <f t="shared" si="2"/>
        <v>19950000</v>
      </c>
    </row>
    <row r="107" spans="2:9">
      <c r="B107" s="57">
        <v>42383</v>
      </c>
      <c r="C107" s="58" t="s">
        <v>125</v>
      </c>
      <c r="D107" s="58" t="s">
        <v>126</v>
      </c>
      <c r="E107" s="58" t="s">
        <v>14</v>
      </c>
      <c r="F107" s="58" t="s">
        <v>43</v>
      </c>
      <c r="G107" s="59">
        <v>1</v>
      </c>
      <c r="H107" s="59">
        <v>1500000</v>
      </c>
      <c r="I107" s="59">
        <f t="shared" si="2"/>
        <v>1500000</v>
      </c>
    </row>
    <row r="108" spans="2:9">
      <c r="B108" s="57">
        <v>42383</v>
      </c>
      <c r="C108" s="58" t="s">
        <v>127</v>
      </c>
      <c r="D108" s="58" t="s">
        <v>128</v>
      </c>
      <c r="E108" s="58" t="s">
        <v>9</v>
      </c>
      <c r="F108" s="58" t="s">
        <v>25</v>
      </c>
      <c r="G108" s="59">
        <v>5400</v>
      </c>
      <c r="H108" s="59">
        <v>3870</v>
      </c>
      <c r="I108" s="59">
        <f t="shared" si="2"/>
        <v>20898000</v>
      </c>
    </row>
    <row r="109" spans="2:9">
      <c r="B109" s="57">
        <v>42383</v>
      </c>
      <c r="C109" s="58" t="s">
        <v>127</v>
      </c>
      <c r="D109" s="58" t="s">
        <v>128</v>
      </c>
      <c r="E109" s="58" t="s">
        <v>9</v>
      </c>
      <c r="F109" s="58" t="s">
        <v>35</v>
      </c>
      <c r="G109" s="59">
        <v>5200</v>
      </c>
      <c r="H109" s="59">
        <v>3535</v>
      </c>
      <c r="I109" s="59">
        <f t="shared" si="2"/>
        <v>18382000</v>
      </c>
    </row>
    <row r="110" spans="2:9">
      <c r="B110" s="57">
        <v>42383</v>
      </c>
      <c r="C110" s="58" t="s">
        <v>127</v>
      </c>
      <c r="D110" s="58" t="s">
        <v>128</v>
      </c>
      <c r="E110" s="58" t="s">
        <v>9</v>
      </c>
      <c r="F110" s="58" t="s">
        <v>12</v>
      </c>
      <c r="G110" s="59">
        <v>5200</v>
      </c>
      <c r="H110" s="59">
        <v>3535</v>
      </c>
      <c r="I110" s="59">
        <f t="shared" si="2"/>
        <v>18382000</v>
      </c>
    </row>
    <row r="111" spans="2:9">
      <c r="B111" s="57">
        <v>42384</v>
      </c>
      <c r="C111" s="58" t="s">
        <v>129</v>
      </c>
      <c r="D111" s="58" t="s">
        <v>130</v>
      </c>
      <c r="E111" s="58" t="s">
        <v>30</v>
      </c>
      <c r="F111" s="58" t="s">
        <v>12</v>
      </c>
      <c r="G111" s="59">
        <v>10300</v>
      </c>
      <c r="H111" s="59">
        <v>3535</v>
      </c>
      <c r="I111" s="59">
        <f t="shared" si="2"/>
        <v>36410500</v>
      </c>
    </row>
    <row r="112" spans="2:9">
      <c r="B112" s="57">
        <v>42384</v>
      </c>
      <c r="C112" s="58" t="s">
        <v>131</v>
      </c>
      <c r="D112" s="58" t="s">
        <v>132</v>
      </c>
      <c r="E112" s="58" t="s">
        <v>11</v>
      </c>
      <c r="F112" s="58" t="s">
        <v>12</v>
      </c>
      <c r="G112" s="59">
        <v>5000</v>
      </c>
      <c r="H112" s="59">
        <v>3535</v>
      </c>
      <c r="I112" s="59">
        <f t="shared" si="2"/>
        <v>17675000</v>
      </c>
    </row>
    <row r="113" spans="2:10">
      <c r="B113" s="57">
        <v>42384</v>
      </c>
      <c r="C113" s="58" t="s">
        <v>133</v>
      </c>
      <c r="D113" s="58" t="s">
        <v>134</v>
      </c>
      <c r="E113" s="58" t="s">
        <v>9</v>
      </c>
      <c r="F113" s="58" t="s">
        <v>25</v>
      </c>
      <c r="G113" s="59">
        <v>15500</v>
      </c>
      <c r="H113" s="59">
        <v>3870</v>
      </c>
      <c r="I113" s="59">
        <f t="shared" si="2"/>
        <v>59985000</v>
      </c>
    </row>
    <row r="114" spans="2:10">
      <c r="B114" s="57">
        <v>42387</v>
      </c>
      <c r="C114" s="58" t="s">
        <v>138</v>
      </c>
      <c r="D114" s="58" t="s">
        <v>139</v>
      </c>
      <c r="E114" s="58" t="s">
        <v>75</v>
      </c>
      <c r="F114" s="58" t="s">
        <v>142</v>
      </c>
      <c r="G114" s="59">
        <v>15000</v>
      </c>
      <c r="H114" s="59">
        <v>3870</v>
      </c>
      <c r="I114" s="59">
        <f t="shared" si="2"/>
        <v>58050000</v>
      </c>
    </row>
    <row r="115" spans="2:10">
      <c r="B115" s="57">
        <v>42387</v>
      </c>
      <c r="C115" s="58" t="s">
        <v>140</v>
      </c>
      <c r="D115" s="58" t="s">
        <v>141</v>
      </c>
      <c r="E115" s="58" t="s">
        <v>46</v>
      </c>
      <c r="F115" s="58" t="s">
        <v>142</v>
      </c>
      <c r="G115" s="59">
        <v>15000</v>
      </c>
      <c r="H115" s="59">
        <v>3870</v>
      </c>
      <c r="I115" s="59">
        <f t="shared" si="2"/>
        <v>58050000</v>
      </c>
    </row>
    <row r="116" spans="2:10">
      <c r="B116" s="57">
        <v>42387</v>
      </c>
      <c r="C116" s="58" t="s">
        <v>140</v>
      </c>
      <c r="D116" s="58" t="s">
        <v>141</v>
      </c>
      <c r="E116" s="58" t="s">
        <v>46</v>
      </c>
      <c r="F116" s="58" t="s">
        <v>43</v>
      </c>
      <c r="G116" s="59">
        <v>1</v>
      </c>
      <c r="H116" s="59">
        <v>375000</v>
      </c>
      <c r="I116" s="59">
        <f t="shared" si="2"/>
        <v>375000</v>
      </c>
      <c r="J116" t="s">
        <v>347</v>
      </c>
    </row>
    <row r="117" spans="2:10">
      <c r="B117" s="57">
        <v>42387</v>
      </c>
      <c r="C117" s="58" t="s">
        <v>144</v>
      </c>
      <c r="D117" s="58" t="s">
        <v>145</v>
      </c>
      <c r="E117" s="58" t="s">
        <v>75</v>
      </c>
      <c r="F117" s="58" t="s">
        <v>25</v>
      </c>
      <c r="G117" s="59">
        <v>15000</v>
      </c>
      <c r="H117" s="59">
        <v>3870</v>
      </c>
      <c r="I117" s="59">
        <f t="shared" si="2"/>
        <v>58050000</v>
      </c>
    </row>
    <row r="118" spans="2:10">
      <c r="B118" s="57">
        <v>42387</v>
      </c>
      <c r="C118" s="58" t="s">
        <v>144</v>
      </c>
      <c r="D118" s="58" t="s">
        <v>145</v>
      </c>
      <c r="E118" s="58" t="s">
        <v>75</v>
      </c>
      <c r="F118" s="58" t="s">
        <v>12</v>
      </c>
      <c r="G118" s="59">
        <v>15000</v>
      </c>
      <c r="H118" s="59">
        <v>3535</v>
      </c>
      <c r="I118" s="59">
        <f t="shared" si="2"/>
        <v>53025000</v>
      </c>
    </row>
    <row r="119" spans="2:10">
      <c r="B119" s="57">
        <v>42387</v>
      </c>
      <c r="C119" s="58" t="s">
        <v>146</v>
      </c>
      <c r="D119" s="58" t="s">
        <v>147</v>
      </c>
      <c r="E119" s="58" t="s">
        <v>8</v>
      </c>
      <c r="F119" s="58" t="s">
        <v>25</v>
      </c>
      <c r="G119" s="59">
        <v>10800</v>
      </c>
      <c r="H119" s="59">
        <v>3870</v>
      </c>
      <c r="I119" s="59">
        <f t="shared" si="2"/>
        <v>41796000</v>
      </c>
    </row>
    <row r="120" spans="2:10">
      <c r="B120" s="57">
        <v>42387</v>
      </c>
      <c r="C120" s="58" t="s">
        <v>146</v>
      </c>
      <c r="D120" s="58" t="s">
        <v>147</v>
      </c>
      <c r="E120" s="58" t="s">
        <v>8</v>
      </c>
      <c r="F120" s="58" t="s">
        <v>12</v>
      </c>
      <c r="G120" s="59">
        <v>17900</v>
      </c>
      <c r="H120" s="59">
        <v>3535</v>
      </c>
      <c r="I120" s="59">
        <f t="shared" si="2"/>
        <v>63276500</v>
      </c>
    </row>
    <row r="121" spans="2:10">
      <c r="B121" s="57">
        <v>42387</v>
      </c>
      <c r="C121" s="58" t="s">
        <v>146</v>
      </c>
      <c r="D121" s="58" t="s">
        <v>147</v>
      </c>
      <c r="E121" s="58" t="s">
        <v>8</v>
      </c>
      <c r="F121" s="58" t="s">
        <v>10</v>
      </c>
      <c r="G121" s="59">
        <v>5000</v>
      </c>
      <c r="H121" s="59">
        <v>4382</v>
      </c>
      <c r="I121" s="59">
        <f t="shared" si="2"/>
        <v>21910000</v>
      </c>
    </row>
    <row r="122" spans="2:10">
      <c r="B122" s="57">
        <v>42387</v>
      </c>
      <c r="C122" s="58" t="s">
        <v>148</v>
      </c>
      <c r="D122" s="58" t="s">
        <v>149</v>
      </c>
      <c r="E122" s="58" t="s">
        <v>8</v>
      </c>
      <c r="F122" s="58" t="s">
        <v>25</v>
      </c>
      <c r="G122" s="59">
        <v>15800</v>
      </c>
      <c r="H122" s="59">
        <v>3870</v>
      </c>
      <c r="I122" s="59">
        <f t="shared" si="2"/>
        <v>61146000</v>
      </c>
    </row>
    <row r="123" spans="2:10">
      <c r="B123" s="57">
        <v>42387</v>
      </c>
      <c r="C123" s="58" t="s">
        <v>150</v>
      </c>
      <c r="D123" s="58" t="s">
        <v>151</v>
      </c>
      <c r="E123" s="58" t="s">
        <v>9</v>
      </c>
      <c r="F123" s="58" t="s">
        <v>25</v>
      </c>
      <c r="G123" s="59">
        <v>5300</v>
      </c>
      <c r="H123" s="59">
        <v>3870</v>
      </c>
      <c r="I123" s="59">
        <f t="shared" si="2"/>
        <v>20511000</v>
      </c>
    </row>
    <row r="124" spans="2:10">
      <c r="B124" s="57">
        <v>42387</v>
      </c>
      <c r="C124" s="58" t="s">
        <v>150</v>
      </c>
      <c r="D124" s="58" t="s">
        <v>151</v>
      </c>
      <c r="E124" s="58" t="s">
        <v>9</v>
      </c>
      <c r="F124" s="58" t="s">
        <v>35</v>
      </c>
      <c r="G124" s="59">
        <v>4000</v>
      </c>
      <c r="H124" s="59">
        <v>3535</v>
      </c>
      <c r="I124" s="59">
        <f t="shared" si="2"/>
        <v>14140000</v>
      </c>
    </row>
    <row r="125" spans="2:10">
      <c r="B125" s="57">
        <v>42387</v>
      </c>
      <c r="C125" s="58" t="s">
        <v>150</v>
      </c>
      <c r="D125" s="58" t="s">
        <v>151</v>
      </c>
      <c r="E125" s="58" t="s">
        <v>9</v>
      </c>
      <c r="F125" s="58" t="s">
        <v>12</v>
      </c>
      <c r="G125" s="59">
        <v>6200</v>
      </c>
      <c r="H125" s="59">
        <v>3535</v>
      </c>
      <c r="I125" s="59">
        <f t="shared" si="2"/>
        <v>21917000</v>
      </c>
    </row>
    <row r="126" spans="2:10">
      <c r="B126" s="57">
        <v>42387</v>
      </c>
      <c r="C126" s="58" t="s">
        <v>152</v>
      </c>
      <c r="D126" s="58" t="s">
        <v>153</v>
      </c>
      <c r="E126" s="58" t="s">
        <v>9</v>
      </c>
      <c r="F126" s="58" t="s">
        <v>25</v>
      </c>
      <c r="G126" s="59">
        <v>5200</v>
      </c>
      <c r="H126" s="59">
        <v>3870</v>
      </c>
      <c r="I126" s="59">
        <f t="shared" si="2"/>
        <v>20124000</v>
      </c>
    </row>
    <row r="127" spans="2:10">
      <c r="B127" s="57">
        <v>42387</v>
      </c>
      <c r="C127" s="58" t="s">
        <v>152</v>
      </c>
      <c r="D127" s="58" t="s">
        <v>153</v>
      </c>
      <c r="E127" s="58" t="s">
        <v>9</v>
      </c>
      <c r="F127" s="58" t="s">
        <v>12</v>
      </c>
      <c r="G127" s="59">
        <v>10600</v>
      </c>
      <c r="H127" s="59">
        <v>3535</v>
      </c>
      <c r="I127" s="59">
        <f t="shared" si="2"/>
        <v>37471000</v>
      </c>
    </row>
    <row r="128" spans="2:10">
      <c r="B128" s="57">
        <v>42388</v>
      </c>
      <c r="C128" s="58" t="s">
        <v>154</v>
      </c>
      <c r="D128" s="58" t="s">
        <v>155</v>
      </c>
      <c r="E128" s="58" t="s">
        <v>46</v>
      </c>
      <c r="F128" s="58" t="s">
        <v>12</v>
      </c>
      <c r="G128" s="59">
        <v>6200</v>
      </c>
      <c r="H128" s="59">
        <v>3535</v>
      </c>
      <c r="I128" s="59">
        <f t="shared" si="2"/>
        <v>21917000</v>
      </c>
    </row>
    <row r="129" spans="2:9">
      <c r="B129" s="57">
        <v>42388</v>
      </c>
      <c r="C129" s="58" t="s">
        <v>154</v>
      </c>
      <c r="D129" s="58" t="s">
        <v>155</v>
      </c>
      <c r="E129" s="58" t="s">
        <v>46</v>
      </c>
      <c r="F129" s="58" t="s">
        <v>43</v>
      </c>
      <c r="G129" s="59">
        <v>1</v>
      </c>
      <c r="H129" s="59">
        <v>1457000</v>
      </c>
      <c r="I129" s="59">
        <f t="shared" si="2"/>
        <v>1457000</v>
      </c>
    </row>
    <row r="130" spans="2:9">
      <c r="B130" s="57">
        <v>42388</v>
      </c>
      <c r="C130" s="58" t="s">
        <v>156</v>
      </c>
      <c r="D130" s="58" t="s">
        <v>157</v>
      </c>
      <c r="E130" s="58" t="s">
        <v>46</v>
      </c>
      <c r="F130" s="58" t="s">
        <v>25</v>
      </c>
      <c r="G130" s="59">
        <v>5200</v>
      </c>
      <c r="H130" s="59">
        <v>3870</v>
      </c>
      <c r="I130" s="59">
        <f t="shared" si="2"/>
        <v>20124000</v>
      </c>
    </row>
    <row r="131" spans="2:9">
      <c r="B131" s="57">
        <v>42388</v>
      </c>
      <c r="C131" s="58" t="s">
        <v>156</v>
      </c>
      <c r="D131" s="58" t="s">
        <v>157</v>
      </c>
      <c r="E131" s="58" t="s">
        <v>46</v>
      </c>
      <c r="F131" s="58" t="s">
        <v>12</v>
      </c>
      <c r="G131" s="59">
        <v>5300</v>
      </c>
      <c r="H131" s="59">
        <v>3535</v>
      </c>
      <c r="I131" s="59">
        <f t="shared" si="2"/>
        <v>18735500</v>
      </c>
    </row>
    <row r="132" spans="2:9">
      <c r="B132" s="57">
        <v>42388</v>
      </c>
      <c r="C132" s="58" t="s">
        <v>156</v>
      </c>
      <c r="D132" s="58" t="s">
        <v>157</v>
      </c>
      <c r="E132" s="58" t="s">
        <v>46</v>
      </c>
      <c r="F132" s="58" t="s">
        <v>43</v>
      </c>
      <c r="G132" s="59">
        <v>1</v>
      </c>
      <c r="H132" s="59">
        <v>1467500</v>
      </c>
      <c r="I132" s="59">
        <f t="shared" si="2"/>
        <v>1467500</v>
      </c>
    </row>
    <row r="133" spans="2:9">
      <c r="B133" s="57">
        <v>42388</v>
      </c>
      <c r="C133" s="58" t="s">
        <v>158</v>
      </c>
      <c r="D133" s="58" t="s">
        <v>159</v>
      </c>
      <c r="E133" s="58" t="s">
        <v>11</v>
      </c>
      <c r="F133" s="58" t="s">
        <v>35</v>
      </c>
      <c r="G133" s="59">
        <v>5300</v>
      </c>
      <c r="H133" s="59">
        <v>3535</v>
      </c>
      <c r="I133" s="59">
        <f t="shared" si="2"/>
        <v>18735500</v>
      </c>
    </row>
    <row r="134" spans="2:9">
      <c r="B134" s="57">
        <v>42388</v>
      </c>
      <c r="C134" s="58" t="s">
        <v>158</v>
      </c>
      <c r="D134" s="58" t="s">
        <v>159</v>
      </c>
      <c r="E134" s="58" t="s">
        <v>11</v>
      </c>
      <c r="F134" s="58" t="s">
        <v>12</v>
      </c>
      <c r="G134" s="59">
        <v>5000</v>
      </c>
      <c r="H134" s="59">
        <v>3535</v>
      </c>
      <c r="I134" s="59">
        <f t="shared" si="2"/>
        <v>17675000</v>
      </c>
    </row>
    <row r="135" spans="2:9">
      <c r="B135" s="57">
        <v>42388</v>
      </c>
      <c r="C135" s="58" t="s">
        <v>160</v>
      </c>
      <c r="D135" s="58" t="s">
        <v>161</v>
      </c>
      <c r="E135" s="58" t="s">
        <v>46</v>
      </c>
      <c r="F135" s="58" t="s">
        <v>68</v>
      </c>
      <c r="G135" s="59">
        <v>5000</v>
      </c>
      <c r="H135" s="59">
        <v>4360</v>
      </c>
      <c r="I135" s="59">
        <f t="shared" si="2"/>
        <v>21800000</v>
      </c>
    </row>
    <row r="136" spans="2:9">
      <c r="B136" s="57">
        <v>42388</v>
      </c>
      <c r="C136" s="58" t="s">
        <v>160</v>
      </c>
      <c r="D136" s="58" t="s">
        <v>161</v>
      </c>
      <c r="E136" s="58" t="s">
        <v>46</v>
      </c>
      <c r="F136" s="58" t="s">
        <v>43</v>
      </c>
      <c r="G136" s="59">
        <v>1</v>
      </c>
      <c r="H136" s="59">
        <v>1175000</v>
      </c>
      <c r="I136" s="59">
        <f t="shared" si="2"/>
        <v>1175000</v>
      </c>
    </row>
    <row r="137" spans="2:9">
      <c r="B137" s="57">
        <v>42388</v>
      </c>
      <c r="C137" s="58" t="s">
        <v>162</v>
      </c>
      <c r="D137" s="58" t="s">
        <v>163</v>
      </c>
      <c r="E137" s="58" t="s">
        <v>30</v>
      </c>
      <c r="F137" s="58" t="s">
        <v>12</v>
      </c>
      <c r="G137" s="59">
        <v>20000</v>
      </c>
      <c r="H137" s="59">
        <v>3535</v>
      </c>
      <c r="I137" s="59">
        <f t="shared" si="2"/>
        <v>70700000</v>
      </c>
    </row>
    <row r="138" spans="2:9">
      <c r="B138" s="57">
        <v>42388</v>
      </c>
      <c r="C138" s="58" t="s">
        <v>164</v>
      </c>
      <c r="D138" s="58" t="s">
        <v>165</v>
      </c>
      <c r="E138" s="58" t="s">
        <v>9</v>
      </c>
      <c r="F138" s="58" t="s">
        <v>25</v>
      </c>
      <c r="G138" s="59">
        <v>4000</v>
      </c>
      <c r="H138" s="59">
        <v>3870</v>
      </c>
      <c r="I138" s="59">
        <f t="shared" si="2"/>
        <v>15480000</v>
      </c>
    </row>
    <row r="139" spans="2:9">
      <c r="B139" s="57">
        <v>42388</v>
      </c>
      <c r="C139" s="58" t="s">
        <v>164</v>
      </c>
      <c r="D139" s="58" t="s">
        <v>165</v>
      </c>
      <c r="E139" s="58" t="s">
        <v>9</v>
      </c>
      <c r="F139" s="58" t="s">
        <v>35</v>
      </c>
      <c r="G139" s="59">
        <v>6200</v>
      </c>
      <c r="H139" s="59">
        <v>3535</v>
      </c>
      <c r="I139" s="59">
        <f t="shared" si="2"/>
        <v>21917000</v>
      </c>
    </row>
    <row r="140" spans="2:9">
      <c r="B140" s="57">
        <v>42388</v>
      </c>
      <c r="C140" s="58" t="s">
        <v>164</v>
      </c>
      <c r="D140" s="58" t="s">
        <v>165</v>
      </c>
      <c r="E140" s="58" t="s">
        <v>9</v>
      </c>
      <c r="F140" s="58" t="s">
        <v>12</v>
      </c>
      <c r="G140" s="59">
        <v>5300</v>
      </c>
      <c r="H140" s="59">
        <v>3535</v>
      </c>
      <c r="I140" s="59">
        <f t="shared" si="2"/>
        <v>18735500</v>
      </c>
    </row>
    <row r="141" spans="2:9">
      <c r="B141" s="57">
        <v>42389</v>
      </c>
      <c r="C141" s="58" t="s">
        <v>166</v>
      </c>
      <c r="D141" s="58" t="s">
        <v>167</v>
      </c>
      <c r="E141" s="58" t="s">
        <v>8</v>
      </c>
      <c r="F141" s="58" t="s">
        <v>25</v>
      </c>
      <c r="G141" s="59">
        <v>21700</v>
      </c>
      <c r="H141" s="59">
        <v>3870</v>
      </c>
      <c r="I141" s="59">
        <f t="shared" si="2"/>
        <v>83979000</v>
      </c>
    </row>
    <row r="142" spans="2:9">
      <c r="B142" s="57">
        <v>42389</v>
      </c>
      <c r="C142" s="58" t="s">
        <v>168</v>
      </c>
      <c r="D142" s="58" t="s">
        <v>169</v>
      </c>
      <c r="E142" s="58" t="s">
        <v>8</v>
      </c>
      <c r="F142" s="58" t="s">
        <v>25</v>
      </c>
      <c r="G142" s="59">
        <v>6000</v>
      </c>
      <c r="H142" s="59">
        <v>3870</v>
      </c>
      <c r="I142" s="59">
        <f t="shared" si="2"/>
        <v>23220000</v>
      </c>
    </row>
    <row r="143" spans="2:9">
      <c r="B143" s="57">
        <v>42389</v>
      </c>
      <c r="C143" s="58" t="s">
        <v>168</v>
      </c>
      <c r="D143" s="58" t="s">
        <v>169</v>
      </c>
      <c r="E143" s="58" t="s">
        <v>8</v>
      </c>
      <c r="F143" s="58" t="s">
        <v>12</v>
      </c>
      <c r="G143" s="59">
        <v>6000</v>
      </c>
      <c r="H143" s="59">
        <v>3535</v>
      </c>
      <c r="I143" s="59">
        <f t="shared" si="2"/>
        <v>21210000</v>
      </c>
    </row>
    <row r="144" spans="2:9">
      <c r="B144" s="57">
        <v>42389</v>
      </c>
      <c r="C144" s="58" t="s">
        <v>170</v>
      </c>
      <c r="D144" s="58" t="s">
        <v>171</v>
      </c>
      <c r="E144" s="58" t="s">
        <v>9</v>
      </c>
      <c r="F144" s="58" t="s">
        <v>25</v>
      </c>
      <c r="G144" s="59">
        <v>10400</v>
      </c>
      <c r="H144" s="59">
        <v>3870</v>
      </c>
      <c r="I144" s="59">
        <f t="shared" si="2"/>
        <v>40248000</v>
      </c>
    </row>
    <row r="145" spans="2:9">
      <c r="B145" s="57">
        <v>42389</v>
      </c>
      <c r="C145" s="58" t="s">
        <v>170</v>
      </c>
      <c r="D145" s="58" t="s">
        <v>171</v>
      </c>
      <c r="E145" s="58" t="s">
        <v>9</v>
      </c>
      <c r="F145" s="58" t="s">
        <v>35</v>
      </c>
      <c r="G145" s="59">
        <v>5400</v>
      </c>
      <c r="H145" s="59">
        <v>3535</v>
      </c>
      <c r="I145" s="59">
        <f t="shared" si="2"/>
        <v>19089000</v>
      </c>
    </row>
    <row r="146" spans="2:9">
      <c r="B146" s="57">
        <v>42390</v>
      </c>
      <c r="C146" s="58" t="s">
        <v>172</v>
      </c>
      <c r="D146" s="58" t="s">
        <v>173</v>
      </c>
      <c r="E146" s="58" t="s">
        <v>11</v>
      </c>
      <c r="F146" s="58" t="s">
        <v>25</v>
      </c>
      <c r="G146" s="59">
        <v>15300</v>
      </c>
      <c r="H146" s="59">
        <v>3870</v>
      </c>
      <c r="I146" s="59">
        <f t="shared" si="2"/>
        <v>59211000</v>
      </c>
    </row>
    <row r="147" spans="2:9">
      <c r="B147" s="57">
        <v>42390</v>
      </c>
      <c r="C147" s="58" t="s">
        <v>174</v>
      </c>
      <c r="D147" s="58" t="s">
        <v>175</v>
      </c>
      <c r="E147" s="58" t="s">
        <v>11</v>
      </c>
      <c r="F147" s="58" t="s">
        <v>12</v>
      </c>
      <c r="G147" s="59">
        <v>6200</v>
      </c>
      <c r="H147" s="59">
        <v>3535</v>
      </c>
      <c r="I147" s="59">
        <f t="shared" si="2"/>
        <v>21917000</v>
      </c>
    </row>
    <row r="148" spans="2:9">
      <c r="B148" s="57">
        <v>42390</v>
      </c>
      <c r="C148" s="58" t="s">
        <v>174</v>
      </c>
      <c r="D148" s="58" t="s">
        <v>175</v>
      </c>
      <c r="E148" s="58" t="s">
        <v>11</v>
      </c>
      <c r="F148" s="58" t="s">
        <v>43</v>
      </c>
      <c r="G148" s="59">
        <v>1</v>
      </c>
      <c r="H148" s="59">
        <v>1457000</v>
      </c>
      <c r="I148" s="59">
        <f t="shared" si="2"/>
        <v>1457000</v>
      </c>
    </row>
    <row r="149" spans="2:9">
      <c r="B149" s="57">
        <v>42390</v>
      </c>
      <c r="C149" s="58" t="s">
        <v>176</v>
      </c>
      <c r="D149" s="58" t="s">
        <v>177</v>
      </c>
      <c r="E149" s="58" t="s">
        <v>46</v>
      </c>
      <c r="F149" s="58" t="s">
        <v>12</v>
      </c>
      <c r="G149" s="59">
        <v>5300</v>
      </c>
      <c r="H149" s="59">
        <v>3535</v>
      </c>
      <c r="I149" s="59">
        <f t="shared" si="2"/>
        <v>18735500</v>
      </c>
    </row>
    <row r="150" spans="2:9">
      <c r="B150" s="57">
        <v>42390</v>
      </c>
      <c r="C150" s="58" t="s">
        <v>176</v>
      </c>
      <c r="D150" s="58" t="s">
        <v>177</v>
      </c>
      <c r="E150" s="58" t="s">
        <v>46</v>
      </c>
      <c r="F150" s="58" t="s">
        <v>43</v>
      </c>
      <c r="G150" s="59">
        <v>1</v>
      </c>
      <c r="H150" s="59">
        <v>1245500</v>
      </c>
      <c r="I150" s="59">
        <f t="shared" si="2"/>
        <v>1245500</v>
      </c>
    </row>
    <row r="151" spans="2:9">
      <c r="B151" s="57">
        <v>42390</v>
      </c>
      <c r="C151" s="58" t="s">
        <v>178</v>
      </c>
      <c r="D151" s="58" t="s">
        <v>179</v>
      </c>
      <c r="E151" s="58" t="s">
        <v>46</v>
      </c>
      <c r="F151" s="58" t="s">
        <v>12</v>
      </c>
      <c r="G151" s="59">
        <v>5200</v>
      </c>
      <c r="H151" s="59">
        <v>3535</v>
      </c>
      <c r="I151" s="59">
        <f t="shared" si="2"/>
        <v>18382000</v>
      </c>
    </row>
    <row r="152" spans="2:9">
      <c r="B152" s="57">
        <v>42390</v>
      </c>
      <c r="C152" s="58" t="s">
        <v>178</v>
      </c>
      <c r="D152" s="58" t="s">
        <v>179</v>
      </c>
      <c r="E152" s="58" t="s">
        <v>46</v>
      </c>
      <c r="F152" s="58" t="s">
        <v>43</v>
      </c>
      <c r="G152" s="59">
        <v>1</v>
      </c>
      <c r="H152" s="59">
        <v>1222000</v>
      </c>
      <c r="I152" s="59">
        <f t="shared" si="2"/>
        <v>1222000</v>
      </c>
    </row>
    <row r="153" spans="2:9">
      <c r="B153" s="57">
        <v>42390</v>
      </c>
      <c r="C153" s="58" t="s">
        <v>180</v>
      </c>
      <c r="D153" s="58" t="s">
        <v>181</v>
      </c>
      <c r="E153" s="58" t="s">
        <v>75</v>
      </c>
      <c r="F153" s="58" t="s">
        <v>25</v>
      </c>
      <c r="G153" s="59">
        <v>15000</v>
      </c>
      <c r="H153" s="59">
        <v>3870</v>
      </c>
      <c r="I153" s="59">
        <f t="shared" si="2"/>
        <v>58050000</v>
      </c>
    </row>
    <row r="154" spans="2:9">
      <c r="B154" s="57">
        <v>42390</v>
      </c>
      <c r="C154" s="58" t="s">
        <v>180</v>
      </c>
      <c r="D154" s="58" t="s">
        <v>181</v>
      </c>
      <c r="E154" s="58" t="s">
        <v>75</v>
      </c>
      <c r="F154" s="58" t="s">
        <v>12</v>
      </c>
      <c r="G154" s="59">
        <v>15000</v>
      </c>
      <c r="H154" s="59">
        <v>3535</v>
      </c>
      <c r="I154" s="59">
        <f t="shared" si="2"/>
        <v>53025000</v>
      </c>
    </row>
    <row r="155" spans="2:9">
      <c r="B155" s="57">
        <v>42390</v>
      </c>
      <c r="C155" s="58" t="s">
        <v>182</v>
      </c>
      <c r="D155" s="58" t="s">
        <v>183</v>
      </c>
      <c r="E155" s="58" t="s">
        <v>9</v>
      </c>
      <c r="F155" s="58" t="s">
        <v>25</v>
      </c>
      <c r="G155" s="59">
        <v>10600</v>
      </c>
      <c r="H155" s="59">
        <v>3870</v>
      </c>
      <c r="I155" s="59">
        <f t="shared" si="2"/>
        <v>41022000</v>
      </c>
    </row>
    <row r="156" spans="2:9">
      <c r="B156" s="57">
        <v>42390</v>
      </c>
      <c r="C156" s="58" t="s">
        <v>182</v>
      </c>
      <c r="D156" s="58" t="s">
        <v>183</v>
      </c>
      <c r="E156" s="58" t="s">
        <v>9</v>
      </c>
      <c r="F156" s="58" t="s">
        <v>35</v>
      </c>
      <c r="G156" s="59">
        <v>5200</v>
      </c>
      <c r="H156" s="59">
        <v>3535</v>
      </c>
      <c r="I156" s="59">
        <f t="shared" si="2"/>
        <v>18382000</v>
      </c>
    </row>
    <row r="157" spans="2:9">
      <c r="B157" s="57">
        <v>42390</v>
      </c>
      <c r="C157" s="58" t="s">
        <v>184</v>
      </c>
      <c r="D157" s="58" t="s">
        <v>185</v>
      </c>
      <c r="E157" s="58" t="s">
        <v>9</v>
      </c>
      <c r="F157" s="58" t="s">
        <v>25</v>
      </c>
      <c r="G157" s="59">
        <v>15500</v>
      </c>
      <c r="H157" s="59">
        <v>3870</v>
      </c>
      <c r="I157" s="59">
        <f t="shared" si="2"/>
        <v>59985000</v>
      </c>
    </row>
    <row r="158" spans="2:9">
      <c r="B158" s="57">
        <v>42391</v>
      </c>
      <c r="C158" s="58" t="s">
        <v>186</v>
      </c>
      <c r="D158" s="58" t="s">
        <v>187</v>
      </c>
      <c r="E158" s="58" t="s">
        <v>30</v>
      </c>
      <c r="F158" s="58" t="s">
        <v>12</v>
      </c>
      <c r="G158" s="59">
        <v>4300</v>
      </c>
      <c r="H158" s="59">
        <v>3535</v>
      </c>
      <c r="I158" s="59">
        <f t="shared" si="2"/>
        <v>15200500</v>
      </c>
    </row>
    <row r="159" spans="2:9">
      <c r="B159" s="57">
        <v>42391</v>
      </c>
      <c r="C159" s="58" t="s">
        <v>188</v>
      </c>
      <c r="D159" s="58" t="s">
        <v>189</v>
      </c>
      <c r="E159" s="58" t="s">
        <v>11</v>
      </c>
      <c r="F159" s="58" t="s">
        <v>12</v>
      </c>
      <c r="G159" s="59">
        <v>4500</v>
      </c>
      <c r="H159" s="59">
        <v>3535</v>
      </c>
      <c r="I159" s="59">
        <f t="shared" si="2"/>
        <v>15907500</v>
      </c>
    </row>
    <row r="160" spans="2:9">
      <c r="B160" s="57">
        <v>42391</v>
      </c>
      <c r="C160" s="58" t="s">
        <v>190</v>
      </c>
      <c r="D160" s="58" t="s">
        <v>191</v>
      </c>
      <c r="E160" s="58" t="s">
        <v>11</v>
      </c>
      <c r="F160" s="58" t="s">
        <v>25</v>
      </c>
      <c r="G160" s="59">
        <v>5300</v>
      </c>
      <c r="H160" s="59">
        <v>3870</v>
      </c>
      <c r="I160" s="59">
        <f t="shared" si="2"/>
        <v>20511000</v>
      </c>
    </row>
    <row r="161" spans="2:9">
      <c r="B161" s="57">
        <v>42391</v>
      </c>
      <c r="C161" s="58" t="s">
        <v>190</v>
      </c>
      <c r="D161" s="58" t="s">
        <v>191</v>
      </c>
      <c r="E161" s="58" t="s">
        <v>11</v>
      </c>
      <c r="F161" s="58" t="s">
        <v>35</v>
      </c>
      <c r="G161" s="59">
        <v>10000</v>
      </c>
      <c r="H161" s="59">
        <v>3535</v>
      </c>
      <c r="I161" s="59">
        <f t="shared" si="2"/>
        <v>35350000</v>
      </c>
    </row>
    <row r="162" spans="2:9">
      <c r="B162" s="57">
        <v>42391</v>
      </c>
      <c r="C162" s="58" t="s">
        <v>190</v>
      </c>
      <c r="D162" s="58" t="s">
        <v>191</v>
      </c>
      <c r="E162" s="58" t="s">
        <v>11</v>
      </c>
      <c r="F162" s="58" t="s">
        <v>12</v>
      </c>
      <c r="G162" s="59">
        <v>7200</v>
      </c>
      <c r="H162" s="59">
        <v>3535</v>
      </c>
      <c r="I162" s="59">
        <f t="shared" si="2"/>
        <v>25452000</v>
      </c>
    </row>
    <row r="163" spans="2:9">
      <c r="B163" s="57">
        <v>42392</v>
      </c>
      <c r="C163" s="58" t="s">
        <v>192</v>
      </c>
      <c r="D163" s="58" t="s">
        <v>193</v>
      </c>
      <c r="E163" s="58" t="s">
        <v>9</v>
      </c>
      <c r="F163" s="58" t="s">
        <v>25</v>
      </c>
      <c r="G163" s="59">
        <v>9300</v>
      </c>
      <c r="H163" s="59">
        <v>3870</v>
      </c>
      <c r="I163" s="59">
        <f t="shared" si="2"/>
        <v>35991000</v>
      </c>
    </row>
    <row r="164" spans="2:9">
      <c r="B164" s="57">
        <v>42392</v>
      </c>
      <c r="C164" s="58" t="s">
        <v>192</v>
      </c>
      <c r="D164" s="58" t="s">
        <v>193</v>
      </c>
      <c r="E164" s="58" t="s">
        <v>9</v>
      </c>
      <c r="F164" s="58" t="s">
        <v>12</v>
      </c>
      <c r="G164" s="59">
        <v>6200</v>
      </c>
      <c r="H164" s="59">
        <v>3535</v>
      </c>
      <c r="I164" s="59">
        <f t="shared" si="2"/>
        <v>21917000</v>
      </c>
    </row>
    <row r="165" spans="2:9">
      <c r="B165" s="57">
        <v>42392</v>
      </c>
      <c r="C165" s="58" t="s">
        <v>194</v>
      </c>
      <c r="D165" s="58" t="s">
        <v>195</v>
      </c>
      <c r="E165" s="58" t="s">
        <v>9</v>
      </c>
      <c r="F165" s="58" t="s">
        <v>25</v>
      </c>
      <c r="G165" s="59">
        <v>10600</v>
      </c>
      <c r="H165" s="59">
        <v>3870</v>
      </c>
      <c r="I165" s="59">
        <f t="shared" si="2"/>
        <v>41022000</v>
      </c>
    </row>
    <row r="166" spans="2:9">
      <c r="B166" s="57">
        <v>42392</v>
      </c>
      <c r="C166" s="58" t="s">
        <v>194</v>
      </c>
      <c r="D166" s="58" t="s">
        <v>195</v>
      </c>
      <c r="E166" s="58" t="s">
        <v>9</v>
      </c>
      <c r="F166" s="58" t="s">
        <v>12</v>
      </c>
      <c r="G166" s="59">
        <v>5200</v>
      </c>
      <c r="H166" s="59">
        <v>3535</v>
      </c>
      <c r="I166" s="59">
        <f t="shared" si="2"/>
        <v>18382000</v>
      </c>
    </row>
    <row r="167" spans="2:9">
      <c r="B167" s="57">
        <v>42396</v>
      </c>
      <c r="C167" s="58" t="s">
        <v>197</v>
      </c>
      <c r="D167" s="58" t="s">
        <v>198</v>
      </c>
      <c r="E167" s="58" t="s">
        <v>11</v>
      </c>
      <c r="F167" s="58" t="s">
        <v>142</v>
      </c>
      <c r="G167" s="59">
        <v>15300</v>
      </c>
      <c r="H167" s="59">
        <v>3870</v>
      </c>
      <c r="I167" s="59">
        <f t="shared" si="2"/>
        <v>59211000</v>
      </c>
    </row>
    <row r="168" spans="2:9">
      <c r="B168" s="57">
        <v>42398</v>
      </c>
      <c r="C168" s="58" t="s">
        <v>201</v>
      </c>
      <c r="D168" s="58" t="s">
        <v>202</v>
      </c>
      <c r="E168" s="58" t="s">
        <v>9</v>
      </c>
      <c r="F168" s="58" t="s">
        <v>35</v>
      </c>
      <c r="G168" s="59">
        <v>15800</v>
      </c>
      <c r="H168" s="59">
        <v>3535</v>
      </c>
      <c r="I168" s="59">
        <f t="shared" si="2"/>
        <v>55853000</v>
      </c>
    </row>
    <row r="169" spans="2:9">
      <c r="B169" s="62">
        <v>42394</v>
      </c>
      <c r="C169" s="58" t="s">
        <v>205</v>
      </c>
      <c r="D169" s="58" t="s">
        <v>206</v>
      </c>
      <c r="E169" s="58" t="s">
        <v>30</v>
      </c>
      <c r="F169" s="58" t="s">
        <v>12</v>
      </c>
      <c r="G169" s="59">
        <v>20000</v>
      </c>
      <c r="H169" s="59">
        <v>3535</v>
      </c>
      <c r="I169" s="59">
        <f t="shared" si="2"/>
        <v>70700000</v>
      </c>
    </row>
    <row r="170" spans="2:9">
      <c r="B170" s="57">
        <v>42394</v>
      </c>
      <c r="C170" s="58" t="s">
        <v>207</v>
      </c>
      <c r="D170" s="58" t="s">
        <v>208</v>
      </c>
      <c r="E170" s="58" t="s">
        <v>14</v>
      </c>
      <c r="F170" s="58" t="s">
        <v>25</v>
      </c>
      <c r="G170" s="59">
        <v>5000</v>
      </c>
      <c r="H170" s="59">
        <v>4190</v>
      </c>
      <c r="I170" s="59">
        <f t="shared" si="2"/>
        <v>20950000</v>
      </c>
    </row>
    <row r="171" spans="2:9">
      <c r="B171" s="57">
        <v>42394</v>
      </c>
      <c r="C171" s="58" t="s">
        <v>207</v>
      </c>
      <c r="D171" s="58" t="s">
        <v>208</v>
      </c>
      <c r="E171" s="58" t="s">
        <v>14</v>
      </c>
      <c r="F171" s="58" t="s">
        <v>43</v>
      </c>
      <c r="G171" s="59">
        <v>1</v>
      </c>
      <c r="H171" s="59">
        <v>1500000</v>
      </c>
      <c r="I171" s="59">
        <f t="shared" si="2"/>
        <v>1500000</v>
      </c>
    </row>
    <row r="172" spans="2:9">
      <c r="B172" s="57">
        <v>42394</v>
      </c>
      <c r="C172" s="58" t="s">
        <v>209</v>
      </c>
      <c r="D172" s="58" t="s">
        <v>210</v>
      </c>
      <c r="E172" s="58" t="s">
        <v>13</v>
      </c>
      <c r="F172" s="58" t="s">
        <v>12</v>
      </c>
      <c r="G172" s="59">
        <v>5000</v>
      </c>
      <c r="H172" s="59">
        <v>4450</v>
      </c>
      <c r="I172" s="59">
        <f t="shared" si="2"/>
        <v>22250000</v>
      </c>
    </row>
    <row r="173" spans="2:9">
      <c r="B173" s="57">
        <v>42394</v>
      </c>
      <c r="C173" s="58" t="s">
        <v>209</v>
      </c>
      <c r="D173" s="58" t="s">
        <v>210</v>
      </c>
      <c r="E173" s="58" t="s">
        <v>13</v>
      </c>
      <c r="F173" s="58" t="s">
        <v>43</v>
      </c>
      <c r="G173" s="59">
        <v>1</v>
      </c>
      <c r="H173" s="59">
        <v>1500000</v>
      </c>
      <c r="I173" s="59">
        <f t="shared" si="2"/>
        <v>1500000</v>
      </c>
    </row>
    <row r="174" spans="2:9">
      <c r="B174" s="57">
        <v>42394</v>
      </c>
      <c r="C174" s="58" t="s">
        <v>211</v>
      </c>
      <c r="D174" s="58" t="s">
        <v>212</v>
      </c>
      <c r="E174" s="58" t="s">
        <v>46</v>
      </c>
      <c r="F174" s="58" t="s">
        <v>25</v>
      </c>
      <c r="G174" s="59">
        <v>6200</v>
      </c>
      <c r="H174" s="59">
        <v>3870</v>
      </c>
      <c r="I174" s="59">
        <f t="shared" si="2"/>
        <v>23994000</v>
      </c>
    </row>
    <row r="175" spans="2:9">
      <c r="B175" s="57">
        <v>42394</v>
      </c>
      <c r="C175" s="58" t="s">
        <v>211</v>
      </c>
      <c r="D175" s="58" t="s">
        <v>212</v>
      </c>
      <c r="E175" s="58" t="s">
        <v>46</v>
      </c>
      <c r="F175" s="58" t="s">
        <v>12</v>
      </c>
      <c r="G175" s="59">
        <v>5300</v>
      </c>
      <c r="H175" s="59">
        <v>3535</v>
      </c>
      <c r="I175" s="59">
        <f t="shared" si="2"/>
        <v>18735500</v>
      </c>
    </row>
    <row r="176" spans="2:9">
      <c r="B176" s="57">
        <v>42394</v>
      </c>
      <c r="C176" s="58" t="s">
        <v>211</v>
      </c>
      <c r="D176" s="58" t="s">
        <v>212</v>
      </c>
      <c r="E176" s="58" t="s">
        <v>46</v>
      </c>
      <c r="F176" s="58" t="s">
        <v>43</v>
      </c>
      <c r="G176" s="59">
        <v>1</v>
      </c>
      <c r="H176" s="59">
        <v>2702500</v>
      </c>
      <c r="I176" s="59">
        <f t="shared" si="2"/>
        <v>2702500</v>
      </c>
    </row>
    <row r="177" spans="2:9">
      <c r="B177" s="57">
        <v>42394</v>
      </c>
      <c r="C177" s="58" t="s">
        <v>213</v>
      </c>
      <c r="D177" s="58" t="s">
        <v>214</v>
      </c>
      <c r="E177" s="58" t="s">
        <v>46</v>
      </c>
      <c r="F177" s="58" t="s">
        <v>12</v>
      </c>
      <c r="G177" s="59">
        <v>5200</v>
      </c>
      <c r="H177" s="59">
        <v>3535</v>
      </c>
      <c r="I177" s="59">
        <f t="shared" si="2"/>
        <v>18382000</v>
      </c>
    </row>
    <row r="178" spans="2:9">
      <c r="B178" s="57">
        <v>42394</v>
      </c>
      <c r="C178" s="58" t="s">
        <v>213</v>
      </c>
      <c r="D178" s="58" t="s">
        <v>214</v>
      </c>
      <c r="E178" s="58" t="s">
        <v>46</v>
      </c>
      <c r="F178" s="58" t="s">
        <v>43</v>
      </c>
      <c r="G178" s="59">
        <v>1</v>
      </c>
      <c r="H178" s="59">
        <v>1222000</v>
      </c>
      <c r="I178" s="59">
        <f t="shared" si="2"/>
        <v>1222000</v>
      </c>
    </row>
    <row r="179" spans="2:9">
      <c r="B179" s="57">
        <v>42394</v>
      </c>
      <c r="C179" s="58" t="s">
        <v>215</v>
      </c>
      <c r="D179" s="58" t="s">
        <v>216</v>
      </c>
      <c r="E179" s="58" t="s">
        <v>9</v>
      </c>
      <c r="F179" s="58" t="s">
        <v>25</v>
      </c>
      <c r="G179" s="59">
        <v>10600</v>
      </c>
      <c r="H179" s="59">
        <v>3870</v>
      </c>
      <c r="I179" s="59">
        <f t="shared" si="2"/>
        <v>41022000</v>
      </c>
    </row>
    <row r="180" spans="2:9">
      <c r="B180" s="57">
        <v>42394</v>
      </c>
      <c r="C180" s="58" t="s">
        <v>215</v>
      </c>
      <c r="D180" s="58" t="s">
        <v>216</v>
      </c>
      <c r="E180" s="58" t="s">
        <v>9</v>
      </c>
      <c r="F180" s="58" t="s">
        <v>12</v>
      </c>
      <c r="G180" s="59">
        <v>5200</v>
      </c>
      <c r="H180" s="59">
        <v>3535</v>
      </c>
      <c r="I180" s="59">
        <f t="shared" si="2"/>
        <v>18382000</v>
      </c>
    </row>
    <row r="181" spans="2:9">
      <c r="B181" s="57">
        <v>42394</v>
      </c>
      <c r="C181" s="58" t="s">
        <v>217</v>
      </c>
      <c r="D181" s="58" t="s">
        <v>218</v>
      </c>
      <c r="E181" s="58" t="s">
        <v>9</v>
      </c>
      <c r="F181" s="58" t="s">
        <v>25</v>
      </c>
      <c r="G181" s="59">
        <v>5400</v>
      </c>
      <c r="H181" s="59">
        <v>3870</v>
      </c>
      <c r="I181" s="59">
        <f t="shared" si="2"/>
        <v>20898000</v>
      </c>
    </row>
    <row r="182" spans="2:9">
      <c r="B182" s="57">
        <v>42395</v>
      </c>
      <c r="C182" s="58" t="s">
        <v>219</v>
      </c>
      <c r="D182" s="58" t="s">
        <v>220</v>
      </c>
      <c r="E182" s="58" t="s">
        <v>11</v>
      </c>
      <c r="F182" s="58" t="s">
        <v>12</v>
      </c>
      <c r="G182" s="59">
        <v>31300</v>
      </c>
      <c r="H182" s="59">
        <v>3535</v>
      </c>
      <c r="I182" s="59">
        <f t="shared" si="2"/>
        <v>110645500</v>
      </c>
    </row>
    <row r="183" spans="2:9">
      <c r="B183" s="57">
        <v>42396</v>
      </c>
      <c r="C183" s="58" t="s">
        <v>221</v>
      </c>
      <c r="D183" s="58" t="s">
        <v>222</v>
      </c>
      <c r="E183" s="58" t="s">
        <v>8</v>
      </c>
      <c r="F183" s="58" t="s">
        <v>25</v>
      </c>
      <c r="G183" s="59">
        <v>15800</v>
      </c>
      <c r="H183" s="59">
        <v>3870</v>
      </c>
      <c r="I183" s="59">
        <f t="shared" si="2"/>
        <v>61146000</v>
      </c>
    </row>
    <row r="184" spans="2:9">
      <c r="B184" s="57">
        <v>42396</v>
      </c>
      <c r="C184" s="58" t="s">
        <v>223</v>
      </c>
      <c r="D184" s="58" t="s">
        <v>224</v>
      </c>
      <c r="E184" s="58" t="s">
        <v>8</v>
      </c>
      <c r="F184" s="58" t="s">
        <v>25</v>
      </c>
      <c r="G184" s="59">
        <v>21700</v>
      </c>
      <c r="H184" s="59">
        <v>3870</v>
      </c>
      <c r="I184" s="59">
        <f t="shared" si="2"/>
        <v>83979000</v>
      </c>
    </row>
    <row r="185" spans="2:9">
      <c r="B185" s="57">
        <v>42396</v>
      </c>
      <c r="C185" s="58" t="s">
        <v>223</v>
      </c>
      <c r="D185" s="58" t="s">
        <v>224</v>
      </c>
      <c r="E185" s="58" t="s">
        <v>8</v>
      </c>
      <c r="F185" s="58" t="s">
        <v>12</v>
      </c>
      <c r="G185" s="59">
        <v>12000</v>
      </c>
      <c r="H185" s="59">
        <v>3535</v>
      </c>
      <c r="I185" s="59">
        <f t="shared" si="2"/>
        <v>42420000</v>
      </c>
    </row>
    <row r="186" spans="2:9">
      <c r="B186" s="57">
        <v>42396</v>
      </c>
      <c r="C186" s="58" t="s">
        <v>225</v>
      </c>
      <c r="D186" s="58" t="s">
        <v>226</v>
      </c>
      <c r="E186" s="58" t="s">
        <v>30</v>
      </c>
      <c r="F186" s="58" t="s">
        <v>25</v>
      </c>
      <c r="G186" s="59">
        <v>10000</v>
      </c>
      <c r="H186" s="59">
        <v>3870</v>
      </c>
      <c r="I186" s="59">
        <f t="shared" si="2"/>
        <v>38700000</v>
      </c>
    </row>
    <row r="187" spans="2:9">
      <c r="B187" s="57">
        <v>42396</v>
      </c>
      <c r="C187" s="58" t="s">
        <v>225</v>
      </c>
      <c r="D187" s="58" t="s">
        <v>226</v>
      </c>
      <c r="E187" s="58" t="s">
        <v>30</v>
      </c>
      <c r="F187" s="58" t="s">
        <v>68</v>
      </c>
      <c r="G187" s="59">
        <v>5000</v>
      </c>
      <c r="H187" s="59">
        <v>4360</v>
      </c>
      <c r="I187" s="59">
        <f t="shared" si="2"/>
        <v>21800000</v>
      </c>
    </row>
    <row r="188" spans="2:9">
      <c r="B188" s="57">
        <v>42396</v>
      </c>
      <c r="C188" s="58" t="s">
        <v>225</v>
      </c>
      <c r="D188" s="58" t="s">
        <v>226</v>
      </c>
      <c r="E188" s="58" t="s">
        <v>30</v>
      </c>
      <c r="F188" s="58" t="s">
        <v>35</v>
      </c>
      <c r="G188" s="59">
        <v>5000</v>
      </c>
      <c r="H188" s="59">
        <v>3535</v>
      </c>
      <c r="I188" s="59">
        <f t="shared" si="2"/>
        <v>17675000</v>
      </c>
    </row>
    <row r="189" spans="2:9">
      <c r="B189" s="57">
        <v>42396</v>
      </c>
      <c r="C189" s="58" t="s">
        <v>225</v>
      </c>
      <c r="D189" s="58" t="s">
        <v>226</v>
      </c>
      <c r="E189" s="58" t="s">
        <v>30</v>
      </c>
      <c r="F189" s="58" t="s">
        <v>12</v>
      </c>
      <c r="G189" s="59">
        <v>5000</v>
      </c>
      <c r="H189" s="59">
        <v>3535</v>
      </c>
      <c r="I189" s="59">
        <f t="shared" si="2"/>
        <v>17675000</v>
      </c>
    </row>
    <row r="190" spans="2:9">
      <c r="B190" s="57">
        <v>42396</v>
      </c>
      <c r="C190" s="58" t="s">
        <v>225</v>
      </c>
      <c r="D190" s="58" t="s">
        <v>226</v>
      </c>
      <c r="E190" s="58" t="s">
        <v>30</v>
      </c>
      <c r="F190" s="58" t="s">
        <v>38</v>
      </c>
      <c r="G190" s="59">
        <v>5000</v>
      </c>
      <c r="H190" s="59">
        <v>5154</v>
      </c>
      <c r="I190" s="59">
        <f t="shared" si="2"/>
        <v>25770000</v>
      </c>
    </row>
    <row r="191" spans="2:9">
      <c r="B191" s="57">
        <v>42396</v>
      </c>
      <c r="C191" s="58" t="s">
        <v>227</v>
      </c>
      <c r="D191" s="58" t="s">
        <v>228</v>
      </c>
      <c r="E191" s="58" t="s">
        <v>9</v>
      </c>
      <c r="F191" s="58" t="s">
        <v>25</v>
      </c>
      <c r="G191" s="59">
        <v>6200</v>
      </c>
      <c r="H191" s="59">
        <v>3870</v>
      </c>
      <c r="I191" s="59">
        <f t="shared" si="2"/>
        <v>23994000</v>
      </c>
    </row>
    <row r="192" spans="2:9">
      <c r="B192" s="57">
        <v>42396</v>
      </c>
      <c r="C192" s="58" t="s">
        <v>227</v>
      </c>
      <c r="D192" s="58" t="s">
        <v>228</v>
      </c>
      <c r="E192" s="58" t="s">
        <v>9</v>
      </c>
      <c r="F192" s="58" t="s">
        <v>38</v>
      </c>
      <c r="G192" s="59">
        <v>4000</v>
      </c>
      <c r="H192" s="59">
        <v>5154</v>
      </c>
      <c r="I192" s="59">
        <f t="shared" si="2"/>
        <v>20616000</v>
      </c>
    </row>
    <row r="193" spans="2:9">
      <c r="B193" s="57">
        <v>42396</v>
      </c>
      <c r="C193" s="58" t="s">
        <v>229</v>
      </c>
      <c r="D193" s="58" t="s">
        <v>230</v>
      </c>
      <c r="E193" s="58" t="s">
        <v>11</v>
      </c>
      <c r="F193" s="58" t="s">
        <v>35</v>
      </c>
      <c r="G193" s="59">
        <v>5300</v>
      </c>
      <c r="H193" s="59">
        <v>3535</v>
      </c>
      <c r="I193" s="59">
        <f t="shared" si="2"/>
        <v>18735500</v>
      </c>
    </row>
    <row r="194" spans="2:9">
      <c r="B194" s="57">
        <v>42396</v>
      </c>
      <c r="C194" s="58" t="s">
        <v>229</v>
      </c>
      <c r="D194" s="58" t="s">
        <v>230</v>
      </c>
      <c r="E194" s="58" t="s">
        <v>11</v>
      </c>
      <c r="F194" s="58" t="s">
        <v>12</v>
      </c>
      <c r="G194" s="59">
        <v>5000</v>
      </c>
      <c r="H194" s="59">
        <v>3535</v>
      </c>
      <c r="I194" s="59">
        <f t="shared" ref="I194:I209" si="3">G194*H194</f>
        <v>17675000</v>
      </c>
    </row>
    <row r="195" spans="2:9">
      <c r="B195" s="57">
        <v>42396</v>
      </c>
      <c r="C195" s="58" t="s">
        <v>231</v>
      </c>
      <c r="D195" s="58" t="s">
        <v>232</v>
      </c>
      <c r="E195" s="58" t="s">
        <v>30</v>
      </c>
      <c r="F195" s="58" t="s">
        <v>12</v>
      </c>
      <c r="G195" s="59">
        <v>5000</v>
      </c>
      <c r="H195" s="59">
        <v>3535</v>
      </c>
      <c r="I195" s="59">
        <f t="shared" si="3"/>
        <v>17675000</v>
      </c>
    </row>
    <row r="196" spans="2:9">
      <c r="B196" s="57">
        <v>42396</v>
      </c>
      <c r="C196" s="58" t="s">
        <v>233</v>
      </c>
      <c r="D196" s="58" t="s">
        <v>234</v>
      </c>
      <c r="E196" s="58" t="s">
        <v>9</v>
      </c>
      <c r="F196" s="58" t="s">
        <v>25</v>
      </c>
      <c r="G196" s="59">
        <v>5400</v>
      </c>
      <c r="H196" s="59">
        <v>3870</v>
      </c>
      <c r="I196" s="59">
        <f t="shared" si="3"/>
        <v>20898000</v>
      </c>
    </row>
    <row r="197" spans="2:9">
      <c r="B197" s="57">
        <v>42396</v>
      </c>
      <c r="C197" s="58" t="s">
        <v>233</v>
      </c>
      <c r="D197" s="58" t="s">
        <v>234</v>
      </c>
      <c r="E197" s="58" t="s">
        <v>9</v>
      </c>
      <c r="F197" s="58" t="s">
        <v>68</v>
      </c>
      <c r="G197" s="59">
        <v>5200</v>
      </c>
      <c r="H197" s="59">
        <v>4360</v>
      </c>
      <c r="I197" s="59">
        <f t="shared" si="3"/>
        <v>22672000</v>
      </c>
    </row>
    <row r="198" spans="2:9">
      <c r="B198" s="57">
        <v>42396</v>
      </c>
      <c r="C198" s="58" t="s">
        <v>233</v>
      </c>
      <c r="D198" s="58" t="s">
        <v>234</v>
      </c>
      <c r="E198" s="58" t="s">
        <v>9</v>
      </c>
      <c r="F198" s="58" t="s">
        <v>35</v>
      </c>
      <c r="G198" s="59">
        <v>5200</v>
      </c>
      <c r="H198" s="59">
        <v>3535</v>
      </c>
      <c r="I198" s="59">
        <f t="shared" si="3"/>
        <v>18382000</v>
      </c>
    </row>
    <row r="199" spans="2:9">
      <c r="B199" s="57">
        <v>42397</v>
      </c>
      <c r="C199" s="58" t="s">
        <v>235</v>
      </c>
      <c r="D199" s="58" t="s">
        <v>236</v>
      </c>
      <c r="E199" s="58" t="s">
        <v>9</v>
      </c>
      <c r="F199" s="58" t="s">
        <v>25</v>
      </c>
      <c r="G199" s="59">
        <v>5300</v>
      </c>
      <c r="H199" s="59">
        <v>3870</v>
      </c>
      <c r="I199" s="59">
        <f t="shared" si="3"/>
        <v>20511000</v>
      </c>
    </row>
    <row r="200" spans="2:9">
      <c r="B200" s="57">
        <v>42397</v>
      </c>
      <c r="C200" s="58" t="s">
        <v>235</v>
      </c>
      <c r="D200" s="58" t="s">
        <v>236</v>
      </c>
      <c r="E200" s="58" t="s">
        <v>9</v>
      </c>
      <c r="F200" s="58" t="s">
        <v>35</v>
      </c>
      <c r="G200" s="59">
        <v>4000</v>
      </c>
      <c r="H200" s="59">
        <v>3535</v>
      </c>
      <c r="I200" s="59">
        <f t="shared" si="3"/>
        <v>14140000</v>
      </c>
    </row>
    <row r="201" spans="2:9">
      <c r="B201" s="57">
        <v>42397</v>
      </c>
      <c r="C201" s="58" t="s">
        <v>235</v>
      </c>
      <c r="D201" s="58" t="s">
        <v>236</v>
      </c>
      <c r="E201" s="58" t="s">
        <v>9</v>
      </c>
      <c r="F201" s="58" t="s">
        <v>12</v>
      </c>
      <c r="G201" s="59">
        <v>6200</v>
      </c>
      <c r="H201" s="59">
        <v>3535</v>
      </c>
      <c r="I201" s="59">
        <f t="shared" si="3"/>
        <v>21917000</v>
      </c>
    </row>
    <row r="202" spans="2:9">
      <c r="B202" s="57">
        <v>42398</v>
      </c>
      <c r="C202" s="58" t="s">
        <v>237</v>
      </c>
      <c r="D202" s="58" t="s">
        <v>238</v>
      </c>
      <c r="E202" s="58" t="s">
        <v>11</v>
      </c>
      <c r="F202" s="58" t="s">
        <v>25</v>
      </c>
      <c r="G202" s="59">
        <v>5000</v>
      </c>
      <c r="H202" s="59">
        <v>3870</v>
      </c>
      <c r="I202" s="59">
        <f t="shared" si="3"/>
        <v>19350000</v>
      </c>
    </row>
    <row r="203" spans="2:9">
      <c r="B203" s="57">
        <v>42398</v>
      </c>
      <c r="C203" s="58" t="s">
        <v>237</v>
      </c>
      <c r="D203" s="58" t="s">
        <v>238</v>
      </c>
      <c r="E203" s="58" t="s">
        <v>11</v>
      </c>
      <c r="F203" s="58" t="s">
        <v>35</v>
      </c>
      <c r="G203" s="59">
        <v>5000</v>
      </c>
      <c r="H203" s="59">
        <v>3535</v>
      </c>
      <c r="I203" s="59">
        <f t="shared" si="3"/>
        <v>17675000</v>
      </c>
    </row>
    <row r="204" spans="2:9">
      <c r="B204" s="57">
        <v>42398</v>
      </c>
      <c r="C204" s="58" t="s">
        <v>237</v>
      </c>
      <c r="D204" s="58" t="s">
        <v>238</v>
      </c>
      <c r="E204" s="58" t="s">
        <v>11</v>
      </c>
      <c r="F204" s="58" t="s">
        <v>12</v>
      </c>
      <c r="G204" s="59">
        <v>5300</v>
      </c>
      <c r="H204" s="59">
        <v>3535</v>
      </c>
      <c r="I204" s="59">
        <f t="shared" si="3"/>
        <v>18735500</v>
      </c>
    </row>
    <row r="205" spans="2:9">
      <c r="B205" s="57">
        <v>42398</v>
      </c>
      <c r="C205" s="58" t="s">
        <v>239</v>
      </c>
      <c r="D205" s="58" t="s">
        <v>240</v>
      </c>
      <c r="E205" s="58" t="s">
        <v>30</v>
      </c>
      <c r="F205" s="58" t="s">
        <v>12</v>
      </c>
      <c r="G205" s="59">
        <v>4500</v>
      </c>
      <c r="H205" s="59">
        <v>3535</v>
      </c>
      <c r="I205" s="59">
        <f t="shared" si="3"/>
        <v>15907500</v>
      </c>
    </row>
    <row r="206" spans="2:9">
      <c r="B206" s="57">
        <v>42398</v>
      </c>
      <c r="C206" s="58" t="s">
        <v>241</v>
      </c>
      <c r="D206" s="58" t="s">
        <v>242</v>
      </c>
      <c r="E206" s="58" t="s">
        <v>11</v>
      </c>
      <c r="F206" s="58" t="s">
        <v>68</v>
      </c>
      <c r="G206" s="59">
        <v>4300</v>
      </c>
      <c r="H206" s="59">
        <v>4360</v>
      </c>
      <c r="I206" s="59">
        <f>G206*H206</f>
        <v>18748000</v>
      </c>
    </row>
    <row r="207" spans="2:9">
      <c r="B207" s="57">
        <v>42398</v>
      </c>
      <c r="C207" s="58" t="s">
        <v>243</v>
      </c>
      <c r="D207" s="58" t="s">
        <v>244</v>
      </c>
      <c r="E207" s="58" t="s">
        <v>9</v>
      </c>
      <c r="F207" s="58" t="s">
        <v>25</v>
      </c>
      <c r="G207" s="59">
        <v>10200</v>
      </c>
      <c r="H207" s="59">
        <v>3870</v>
      </c>
      <c r="I207" s="59">
        <f t="shared" si="3"/>
        <v>39474000</v>
      </c>
    </row>
    <row r="208" spans="2:9">
      <c r="B208" s="57">
        <v>42398</v>
      </c>
      <c r="C208" s="58" t="s">
        <v>243</v>
      </c>
      <c r="D208" s="58" t="s">
        <v>244</v>
      </c>
      <c r="E208" s="58" t="s">
        <v>9</v>
      </c>
      <c r="F208" s="58" t="s">
        <v>12</v>
      </c>
      <c r="G208" s="59">
        <v>5300</v>
      </c>
      <c r="H208" s="59">
        <v>3535</v>
      </c>
      <c r="I208" s="59">
        <f t="shared" si="3"/>
        <v>18735500</v>
      </c>
    </row>
    <row r="209" spans="1:9">
      <c r="B209" s="57">
        <v>42398</v>
      </c>
      <c r="C209" s="58" t="s">
        <v>245</v>
      </c>
      <c r="D209" s="58" t="s">
        <v>246</v>
      </c>
      <c r="E209" s="58" t="s">
        <v>9</v>
      </c>
      <c r="F209" s="58" t="s">
        <v>25</v>
      </c>
      <c r="G209" s="59">
        <v>260630</v>
      </c>
      <c r="H209" s="59">
        <v>3730</v>
      </c>
      <c r="I209" s="59">
        <f t="shared" si="3"/>
        <v>972149900</v>
      </c>
    </row>
    <row r="210" spans="1:9">
      <c r="B210" s="6"/>
      <c r="C210" s="10"/>
      <c r="D210" s="63"/>
      <c r="E210" s="10"/>
      <c r="F210" s="10" t="s">
        <v>292</v>
      </c>
      <c r="G210" s="64">
        <f>SUM(G11:G209)</f>
        <v>1755255</v>
      </c>
      <c r="H210" s="10"/>
      <c r="I210" s="64">
        <f>SUM(I11:I209)</f>
        <v>6633261200</v>
      </c>
    </row>
    <row r="211" spans="1:9">
      <c r="B211" s="6"/>
      <c r="C211" s="10"/>
      <c r="D211" s="10"/>
      <c r="E211" s="10"/>
      <c r="F211" s="10"/>
      <c r="G211" s="10"/>
      <c r="H211" s="10"/>
      <c r="I211" s="10"/>
    </row>
    <row r="212" spans="1:9">
      <c r="B212" s="6"/>
      <c r="C212" s="10"/>
      <c r="D212" s="10"/>
      <c r="E212" s="10"/>
      <c r="F212" s="10"/>
      <c r="G212" s="10"/>
      <c r="H212" s="10"/>
      <c r="I212" s="10"/>
    </row>
    <row r="213" spans="1:9">
      <c r="B213" s="65"/>
      <c r="C213" s="66"/>
      <c r="D213" s="66"/>
      <c r="E213" s="66"/>
      <c r="F213" s="66"/>
      <c r="G213" s="66"/>
      <c r="H213" s="66"/>
      <c r="I213" s="66"/>
    </row>
    <row r="214" spans="1:9">
      <c r="B214" s="65"/>
      <c r="C214" s="66"/>
      <c r="D214" s="66"/>
      <c r="E214" s="66"/>
      <c r="F214" s="66"/>
      <c r="G214" s="66"/>
      <c r="H214" s="66"/>
      <c r="I214" s="66"/>
    </row>
    <row r="215" spans="1:9">
      <c r="B215" s="65"/>
      <c r="C215" s="66"/>
      <c r="D215" s="66"/>
      <c r="E215" s="66"/>
      <c r="F215" s="66"/>
      <c r="G215" s="66"/>
      <c r="H215" s="66"/>
      <c r="I215" s="66"/>
    </row>
    <row r="216" spans="1:9">
      <c r="B216" s="65"/>
      <c r="C216" s="66"/>
      <c r="D216" s="66"/>
      <c r="E216" s="66"/>
      <c r="F216" s="66"/>
      <c r="G216" s="66"/>
      <c r="H216" s="66"/>
      <c r="I216" s="66"/>
    </row>
    <row r="217" spans="1:9">
      <c r="B217" s="65"/>
      <c r="C217" s="66"/>
      <c r="D217" s="66"/>
      <c r="E217" s="66"/>
      <c r="F217" s="66"/>
      <c r="G217" s="66"/>
      <c r="H217" s="66"/>
      <c r="I217" s="66"/>
    </row>
    <row r="218" spans="1:9">
      <c r="B218" s="65"/>
      <c r="C218" s="66"/>
      <c r="D218" s="66"/>
      <c r="E218" s="66"/>
      <c r="F218" s="66"/>
      <c r="G218" s="66"/>
      <c r="H218" s="66"/>
      <c r="I218" s="66"/>
    </row>
    <row r="219" spans="1:9">
      <c r="B219" s="67"/>
      <c r="C219" s="68"/>
      <c r="D219" s="68"/>
      <c r="E219" s="68"/>
      <c r="F219" s="68"/>
      <c r="G219" s="68"/>
      <c r="H219" s="68"/>
      <c r="I219" s="68"/>
    </row>
    <row r="220" spans="1:9">
      <c r="B220" s="65"/>
      <c r="C220" s="66"/>
      <c r="D220" s="66"/>
      <c r="E220" s="66" t="s">
        <v>352</v>
      </c>
      <c r="F220" s="66"/>
      <c r="G220" s="66"/>
      <c r="H220" s="66"/>
      <c r="I220" s="66"/>
    </row>
    <row r="221" spans="1:9">
      <c r="B221" s="65"/>
      <c r="C221" s="66"/>
      <c r="D221" s="66"/>
      <c r="E221" s="66"/>
      <c r="F221" s="66"/>
      <c r="G221" s="66"/>
      <c r="H221" s="66"/>
      <c r="I221" s="66"/>
    </row>
    <row r="222" spans="1:9">
      <c r="G222" s="124" t="s">
        <v>344</v>
      </c>
      <c r="H222" s="124"/>
    </row>
    <row r="223" spans="1:9">
      <c r="B223" s="1" t="s">
        <v>6</v>
      </c>
      <c r="C223" s="1" t="s">
        <v>0</v>
      </c>
      <c r="D223" s="1" t="s">
        <v>1</v>
      </c>
      <c r="E223" s="1" t="s">
        <v>2</v>
      </c>
      <c r="F223" s="1" t="s">
        <v>5</v>
      </c>
      <c r="G223" s="1" t="s">
        <v>4</v>
      </c>
      <c r="H223" s="1" t="s">
        <v>7</v>
      </c>
      <c r="I223" s="1" t="s">
        <v>3</v>
      </c>
    </row>
    <row r="224" spans="1:9">
      <c r="A224">
        <v>1</v>
      </c>
      <c r="B224" s="57">
        <v>42374</v>
      </c>
      <c r="C224" s="58" t="s">
        <v>44</v>
      </c>
      <c r="D224" s="58" t="s">
        <v>45</v>
      </c>
      <c r="E224" s="58" t="s">
        <v>46</v>
      </c>
      <c r="F224" s="58" t="s">
        <v>35</v>
      </c>
      <c r="G224" s="59">
        <v>5000</v>
      </c>
      <c r="H224" s="59">
        <v>3535</v>
      </c>
      <c r="I224" s="59">
        <f t="shared" ref="I224:I255" si="4">G224*H224</f>
        <v>17675000</v>
      </c>
    </row>
    <row r="225" spans="1:9">
      <c r="A225">
        <v>1</v>
      </c>
      <c r="B225" s="57">
        <v>42374</v>
      </c>
      <c r="C225" s="58" t="s">
        <v>44</v>
      </c>
      <c r="D225" s="58" t="s">
        <v>45</v>
      </c>
      <c r="E225" s="58" t="s">
        <v>46</v>
      </c>
      <c r="F225" s="58" t="s">
        <v>12</v>
      </c>
      <c r="G225" s="59">
        <v>5000</v>
      </c>
      <c r="H225" s="59">
        <v>3535</v>
      </c>
      <c r="I225" s="59">
        <f t="shared" si="4"/>
        <v>17675000</v>
      </c>
    </row>
    <row r="226" spans="1:9">
      <c r="A226">
        <v>1</v>
      </c>
      <c r="B226" s="57">
        <v>42374</v>
      </c>
      <c r="C226" s="58" t="s">
        <v>44</v>
      </c>
      <c r="D226" s="58" t="s">
        <v>45</v>
      </c>
      <c r="E226" s="58" t="s">
        <v>46</v>
      </c>
      <c r="F226" s="58" t="s">
        <v>43</v>
      </c>
      <c r="G226" s="59">
        <v>1</v>
      </c>
      <c r="H226" s="59">
        <v>2350000</v>
      </c>
      <c r="I226" s="59">
        <f t="shared" si="4"/>
        <v>2350000</v>
      </c>
    </row>
    <row r="227" spans="1:9">
      <c r="A227">
        <v>1</v>
      </c>
      <c r="B227" s="57">
        <v>42374</v>
      </c>
      <c r="C227" s="58" t="s">
        <v>51</v>
      </c>
      <c r="D227" s="58" t="s">
        <v>52</v>
      </c>
      <c r="E227" s="58" t="s">
        <v>46</v>
      </c>
      <c r="F227" s="58" t="s">
        <v>12</v>
      </c>
      <c r="G227" s="59">
        <v>5300</v>
      </c>
      <c r="H227" s="59">
        <v>3535</v>
      </c>
      <c r="I227" s="59">
        <f t="shared" si="4"/>
        <v>18735500</v>
      </c>
    </row>
    <row r="228" spans="1:9">
      <c r="A228">
        <v>1</v>
      </c>
      <c r="B228" s="57">
        <v>42374</v>
      </c>
      <c r="C228" s="58" t="s">
        <v>51</v>
      </c>
      <c r="D228" s="58" t="s">
        <v>52</v>
      </c>
      <c r="E228" s="58" t="s">
        <v>46</v>
      </c>
      <c r="F228" s="58" t="s">
        <v>43</v>
      </c>
      <c r="G228" s="59">
        <v>1</v>
      </c>
      <c r="H228" s="59">
        <v>1245500</v>
      </c>
      <c r="I228" s="59">
        <f t="shared" si="4"/>
        <v>1245500</v>
      </c>
    </row>
    <row r="229" spans="1:9">
      <c r="A229">
        <v>1</v>
      </c>
      <c r="B229" s="57">
        <v>42375</v>
      </c>
      <c r="C229" s="58" t="s">
        <v>55</v>
      </c>
      <c r="D229" s="58" t="s">
        <v>57</v>
      </c>
      <c r="E229" s="58" t="s">
        <v>46</v>
      </c>
      <c r="F229" s="58" t="s">
        <v>12</v>
      </c>
      <c r="G229" s="59">
        <v>5300</v>
      </c>
      <c r="H229" s="59">
        <v>3535</v>
      </c>
      <c r="I229" s="59">
        <f t="shared" si="4"/>
        <v>18735500</v>
      </c>
    </row>
    <row r="230" spans="1:9">
      <c r="A230">
        <v>1</v>
      </c>
      <c r="B230" s="57">
        <v>42375</v>
      </c>
      <c r="C230" s="58" t="s">
        <v>55</v>
      </c>
      <c r="D230" s="58" t="s">
        <v>57</v>
      </c>
      <c r="E230" s="58" t="s">
        <v>46</v>
      </c>
      <c r="F230" s="58" t="s">
        <v>43</v>
      </c>
      <c r="G230" s="59">
        <v>1</v>
      </c>
      <c r="H230" s="59">
        <v>1245500</v>
      </c>
      <c r="I230" s="59">
        <f t="shared" si="4"/>
        <v>1245500</v>
      </c>
    </row>
    <row r="231" spans="1:9">
      <c r="A231">
        <v>1</v>
      </c>
      <c r="B231" s="57">
        <v>42375</v>
      </c>
      <c r="C231" s="58" t="s">
        <v>58</v>
      </c>
      <c r="D231" s="58" t="s">
        <v>59</v>
      </c>
      <c r="E231" s="58" t="s">
        <v>46</v>
      </c>
      <c r="F231" s="58" t="s">
        <v>12</v>
      </c>
      <c r="G231" s="59">
        <v>6200</v>
      </c>
      <c r="H231" s="59">
        <v>3535</v>
      </c>
      <c r="I231" s="59">
        <f t="shared" si="4"/>
        <v>21917000</v>
      </c>
    </row>
    <row r="232" spans="1:9">
      <c r="A232">
        <v>1</v>
      </c>
      <c r="B232" s="57">
        <v>42375</v>
      </c>
      <c r="C232" s="58" t="s">
        <v>58</v>
      </c>
      <c r="D232" s="58" t="s">
        <v>59</v>
      </c>
      <c r="E232" s="58" t="s">
        <v>46</v>
      </c>
      <c r="F232" s="58" t="s">
        <v>43</v>
      </c>
      <c r="G232" s="59">
        <v>1</v>
      </c>
      <c r="H232" s="59">
        <v>1457000</v>
      </c>
      <c r="I232" s="59">
        <f t="shared" si="4"/>
        <v>1457000</v>
      </c>
    </row>
    <row r="233" spans="1:9">
      <c r="A233">
        <v>1</v>
      </c>
      <c r="B233" s="57">
        <v>42375</v>
      </c>
      <c r="C233" s="58" t="s">
        <v>60</v>
      </c>
      <c r="D233" s="58" t="s">
        <v>61</v>
      </c>
      <c r="E233" s="58" t="s">
        <v>46</v>
      </c>
      <c r="F233" s="58" t="s">
        <v>35</v>
      </c>
      <c r="G233" s="59">
        <v>5200</v>
      </c>
      <c r="H233" s="59">
        <v>3535</v>
      </c>
      <c r="I233" s="59">
        <f t="shared" si="4"/>
        <v>18382000</v>
      </c>
    </row>
    <row r="234" spans="1:9">
      <c r="A234">
        <v>1</v>
      </c>
      <c r="B234" s="57">
        <v>42375</v>
      </c>
      <c r="C234" s="58" t="s">
        <v>60</v>
      </c>
      <c r="D234" s="58" t="s">
        <v>61</v>
      </c>
      <c r="E234" s="58" t="s">
        <v>46</v>
      </c>
      <c r="F234" s="58" t="s">
        <v>43</v>
      </c>
      <c r="G234" s="59">
        <v>1</v>
      </c>
      <c r="H234" s="59">
        <v>1222000</v>
      </c>
      <c r="I234" s="59">
        <f t="shared" si="4"/>
        <v>1222000</v>
      </c>
    </row>
    <row r="235" spans="1:9">
      <c r="A235">
        <v>1</v>
      </c>
      <c r="B235" s="57">
        <v>42380</v>
      </c>
      <c r="C235" s="58" t="s">
        <v>91</v>
      </c>
      <c r="D235" s="58" t="s">
        <v>92</v>
      </c>
      <c r="E235" s="58" t="s">
        <v>46</v>
      </c>
      <c r="F235" s="58" t="s">
        <v>12</v>
      </c>
      <c r="G235" s="59">
        <v>6200</v>
      </c>
      <c r="H235" s="59">
        <v>3535</v>
      </c>
      <c r="I235" s="59">
        <f t="shared" si="4"/>
        <v>21917000</v>
      </c>
    </row>
    <row r="236" spans="1:9">
      <c r="A236">
        <v>1</v>
      </c>
      <c r="B236" s="57">
        <v>42380</v>
      </c>
      <c r="C236" s="58" t="s">
        <v>91</v>
      </c>
      <c r="D236" s="58" t="s">
        <v>92</v>
      </c>
      <c r="E236" s="58" t="s">
        <v>46</v>
      </c>
      <c r="F236" s="58" t="s">
        <v>25</v>
      </c>
      <c r="G236" s="59">
        <v>5300</v>
      </c>
      <c r="H236" s="59">
        <v>3870</v>
      </c>
      <c r="I236" s="59">
        <f t="shared" si="4"/>
        <v>20511000</v>
      </c>
    </row>
    <row r="237" spans="1:9">
      <c r="A237">
        <v>1</v>
      </c>
      <c r="B237" s="57">
        <v>42380</v>
      </c>
      <c r="C237" s="58" t="s">
        <v>91</v>
      </c>
      <c r="D237" s="58" t="s">
        <v>92</v>
      </c>
      <c r="E237" s="58" t="s">
        <v>46</v>
      </c>
      <c r="F237" s="58" t="s">
        <v>38</v>
      </c>
      <c r="G237" s="59">
        <v>5200</v>
      </c>
      <c r="H237" s="59">
        <v>5154</v>
      </c>
      <c r="I237" s="59">
        <f t="shared" si="4"/>
        <v>26800800</v>
      </c>
    </row>
    <row r="238" spans="1:9">
      <c r="A238">
        <v>1</v>
      </c>
      <c r="B238" s="57">
        <v>42380</v>
      </c>
      <c r="C238" s="58" t="s">
        <v>91</v>
      </c>
      <c r="D238" s="58" t="s">
        <v>92</v>
      </c>
      <c r="E238" s="58" t="s">
        <v>46</v>
      </c>
      <c r="F238" s="58" t="s">
        <v>43</v>
      </c>
      <c r="G238" s="59">
        <v>1</v>
      </c>
      <c r="H238" s="59">
        <v>3924500</v>
      </c>
      <c r="I238" s="59">
        <f t="shared" si="4"/>
        <v>3924500</v>
      </c>
    </row>
    <row r="239" spans="1:9">
      <c r="A239">
        <v>1</v>
      </c>
      <c r="B239" s="57">
        <v>43113</v>
      </c>
      <c r="C239" s="58" t="s">
        <v>109</v>
      </c>
      <c r="D239" s="58" t="s">
        <v>110</v>
      </c>
      <c r="E239" s="58" t="s">
        <v>46</v>
      </c>
      <c r="F239" s="58" t="s">
        <v>12</v>
      </c>
      <c r="G239" s="59">
        <v>6200</v>
      </c>
      <c r="H239" s="59">
        <v>3535</v>
      </c>
      <c r="I239" s="59">
        <f t="shared" si="4"/>
        <v>21917000</v>
      </c>
    </row>
    <row r="240" spans="1:9">
      <c r="A240">
        <v>1</v>
      </c>
      <c r="B240" s="57">
        <v>43113</v>
      </c>
      <c r="C240" s="58" t="s">
        <v>109</v>
      </c>
      <c r="D240" s="58" t="s">
        <v>110</v>
      </c>
      <c r="E240" s="58" t="s">
        <v>46</v>
      </c>
      <c r="F240" s="58" t="s">
        <v>43</v>
      </c>
      <c r="G240" s="59">
        <v>1</v>
      </c>
      <c r="H240" s="59">
        <v>1457000</v>
      </c>
      <c r="I240" s="59">
        <f t="shared" si="4"/>
        <v>1457000</v>
      </c>
    </row>
    <row r="241" spans="1:9">
      <c r="A241">
        <v>1</v>
      </c>
      <c r="B241" s="57">
        <v>42382</v>
      </c>
      <c r="C241" s="58" t="s">
        <v>111</v>
      </c>
      <c r="D241" s="58" t="s">
        <v>112</v>
      </c>
      <c r="E241" s="58" t="s">
        <v>46</v>
      </c>
      <c r="F241" s="58" t="s">
        <v>12</v>
      </c>
      <c r="G241" s="59">
        <v>5300</v>
      </c>
      <c r="H241" s="59">
        <v>3535</v>
      </c>
      <c r="I241" s="59">
        <f t="shared" si="4"/>
        <v>18735500</v>
      </c>
    </row>
    <row r="242" spans="1:9">
      <c r="A242">
        <v>1</v>
      </c>
      <c r="B242" s="57">
        <v>42382</v>
      </c>
      <c r="C242" s="58" t="s">
        <v>111</v>
      </c>
      <c r="D242" s="58" t="s">
        <v>112</v>
      </c>
      <c r="E242" s="58" t="s">
        <v>46</v>
      </c>
      <c r="F242" s="58" t="s">
        <v>43</v>
      </c>
      <c r="G242" s="59">
        <v>1</v>
      </c>
      <c r="H242" s="59">
        <v>1245500</v>
      </c>
      <c r="I242" s="59">
        <f t="shared" si="4"/>
        <v>1245500</v>
      </c>
    </row>
    <row r="243" spans="1:9">
      <c r="A243">
        <v>1</v>
      </c>
      <c r="B243" s="57">
        <v>42382</v>
      </c>
      <c r="C243" s="58" t="s">
        <v>113</v>
      </c>
      <c r="D243" s="58" t="s">
        <v>114</v>
      </c>
      <c r="E243" s="58" t="s">
        <v>46</v>
      </c>
      <c r="F243" s="58" t="s">
        <v>12</v>
      </c>
      <c r="G243" s="59">
        <v>5200</v>
      </c>
      <c r="H243" s="59">
        <v>3535</v>
      </c>
      <c r="I243" s="59">
        <f t="shared" si="4"/>
        <v>18382000</v>
      </c>
    </row>
    <row r="244" spans="1:9">
      <c r="A244">
        <v>1</v>
      </c>
      <c r="B244" s="57">
        <v>42382</v>
      </c>
      <c r="C244" s="58" t="s">
        <v>113</v>
      </c>
      <c r="D244" s="58" t="s">
        <v>114</v>
      </c>
      <c r="E244" s="58" t="s">
        <v>46</v>
      </c>
      <c r="F244" s="58" t="s">
        <v>43</v>
      </c>
      <c r="G244" s="59">
        <v>1</v>
      </c>
      <c r="H244" s="59">
        <v>1222000</v>
      </c>
      <c r="I244" s="59">
        <f t="shared" si="4"/>
        <v>1222000</v>
      </c>
    </row>
    <row r="245" spans="1:9">
      <c r="A245">
        <v>1</v>
      </c>
      <c r="B245" s="57">
        <v>42387</v>
      </c>
      <c r="C245" s="58" t="s">
        <v>140</v>
      </c>
      <c r="D245" s="58" t="s">
        <v>141</v>
      </c>
      <c r="E245" s="58" t="s">
        <v>46</v>
      </c>
      <c r="F245" s="58" t="s">
        <v>142</v>
      </c>
      <c r="G245" s="59">
        <v>15000</v>
      </c>
      <c r="H245" s="59">
        <v>3870</v>
      </c>
      <c r="I245" s="59">
        <f t="shared" si="4"/>
        <v>58050000</v>
      </c>
    </row>
    <row r="246" spans="1:9">
      <c r="A246">
        <v>1</v>
      </c>
      <c r="B246" s="57">
        <v>42387</v>
      </c>
      <c r="C246" s="58" t="s">
        <v>140</v>
      </c>
      <c r="D246" s="58" t="s">
        <v>141</v>
      </c>
      <c r="E246" s="58" t="s">
        <v>46</v>
      </c>
      <c r="F246" s="58" t="s">
        <v>43</v>
      </c>
      <c r="G246" s="59">
        <v>1</v>
      </c>
      <c r="H246" s="59">
        <v>375000</v>
      </c>
      <c r="I246" s="59">
        <f t="shared" si="4"/>
        <v>375000</v>
      </c>
    </row>
    <row r="247" spans="1:9">
      <c r="A247">
        <v>1</v>
      </c>
      <c r="B247" s="57">
        <v>42388</v>
      </c>
      <c r="C247" s="58" t="s">
        <v>154</v>
      </c>
      <c r="D247" s="58" t="s">
        <v>155</v>
      </c>
      <c r="E247" s="58" t="s">
        <v>46</v>
      </c>
      <c r="F247" s="58" t="s">
        <v>12</v>
      </c>
      <c r="G247" s="59">
        <v>6200</v>
      </c>
      <c r="H247" s="59">
        <v>3535</v>
      </c>
      <c r="I247" s="59">
        <f t="shared" si="4"/>
        <v>21917000</v>
      </c>
    </row>
    <row r="248" spans="1:9">
      <c r="A248">
        <v>1</v>
      </c>
      <c r="B248" s="57">
        <v>42388</v>
      </c>
      <c r="C248" s="58" t="s">
        <v>154</v>
      </c>
      <c r="D248" s="58" t="s">
        <v>155</v>
      </c>
      <c r="E248" s="58" t="s">
        <v>46</v>
      </c>
      <c r="F248" s="58" t="s">
        <v>43</v>
      </c>
      <c r="G248" s="59">
        <v>1</v>
      </c>
      <c r="H248" s="59">
        <v>1457000</v>
      </c>
      <c r="I248" s="59">
        <f t="shared" si="4"/>
        <v>1457000</v>
      </c>
    </row>
    <row r="249" spans="1:9">
      <c r="A249">
        <v>1</v>
      </c>
      <c r="B249" s="57">
        <v>42388</v>
      </c>
      <c r="C249" s="58" t="s">
        <v>156</v>
      </c>
      <c r="D249" s="58" t="s">
        <v>157</v>
      </c>
      <c r="E249" s="58" t="s">
        <v>46</v>
      </c>
      <c r="F249" s="58" t="s">
        <v>25</v>
      </c>
      <c r="G249" s="59">
        <v>5200</v>
      </c>
      <c r="H249" s="59">
        <v>3870</v>
      </c>
      <c r="I249" s="59">
        <f t="shared" si="4"/>
        <v>20124000</v>
      </c>
    </row>
    <row r="250" spans="1:9">
      <c r="A250">
        <v>1</v>
      </c>
      <c r="B250" s="57">
        <v>42388</v>
      </c>
      <c r="C250" s="58" t="s">
        <v>156</v>
      </c>
      <c r="D250" s="58" t="s">
        <v>157</v>
      </c>
      <c r="E250" s="58" t="s">
        <v>46</v>
      </c>
      <c r="F250" s="58" t="s">
        <v>12</v>
      </c>
      <c r="G250" s="59">
        <v>5300</v>
      </c>
      <c r="H250" s="59">
        <v>3535</v>
      </c>
      <c r="I250" s="59">
        <f t="shared" si="4"/>
        <v>18735500</v>
      </c>
    </row>
    <row r="251" spans="1:9">
      <c r="A251">
        <v>1</v>
      </c>
      <c r="B251" s="57">
        <v>42388</v>
      </c>
      <c r="C251" s="58" t="s">
        <v>156</v>
      </c>
      <c r="D251" s="58" t="s">
        <v>157</v>
      </c>
      <c r="E251" s="58" t="s">
        <v>46</v>
      </c>
      <c r="F251" s="58" t="s">
        <v>43</v>
      </c>
      <c r="G251" s="59">
        <v>1</v>
      </c>
      <c r="H251" s="59">
        <v>1467500</v>
      </c>
      <c r="I251" s="59">
        <f t="shared" si="4"/>
        <v>1467500</v>
      </c>
    </row>
    <row r="252" spans="1:9">
      <c r="A252">
        <v>1</v>
      </c>
      <c r="B252" s="57">
        <v>42388</v>
      </c>
      <c r="C252" s="58" t="s">
        <v>160</v>
      </c>
      <c r="D252" s="58" t="s">
        <v>161</v>
      </c>
      <c r="E252" s="58" t="s">
        <v>46</v>
      </c>
      <c r="F252" s="58" t="s">
        <v>68</v>
      </c>
      <c r="G252" s="59">
        <v>5000</v>
      </c>
      <c r="H252" s="59">
        <v>4360</v>
      </c>
      <c r="I252" s="59">
        <f t="shared" si="4"/>
        <v>21800000</v>
      </c>
    </row>
    <row r="253" spans="1:9">
      <c r="A253">
        <v>1</v>
      </c>
      <c r="B253" s="57">
        <v>42388</v>
      </c>
      <c r="C253" s="58" t="s">
        <v>160</v>
      </c>
      <c r="D253" s="58" t="s">
        <v>161</v>
      </c>
      <c r="E253" s="58" t="s">
        <v>46</v>
      </c>
      <c r="F253" s="58" t="s">
        <v>43</v>
      </c>
      <c r="G253" s="59">
        <v>1</v>
      </c>
      <c r="H253" s="59">
        <v>1175000</v>
      </c>
      <c r="I253" s="59">
        <f t="shared" si="4"/>
        <v>1175000</v>
      </c>
    </row>
    <row r="254" spans="1:9">
      <c r="A254">
        <v>1</v>
      </c>
      <c r="B254" s="57">
        <v>42390</v>
      </c>
      <c r="C254" s="58" t="s">
        <v>176</v>
      </c>
      <c r="D254" s="58" t="s">
        <v>177</v>
      </c>
      <c r="E254" s="58" t="s">
        <v>46</v>
      </c>
      <c r="F254" s="58" t="s">
        <v>12</v>
      </c>
      <c r="G254" s="59">
        <v>5300</v>
      </c>
      <c r="H254" s="59">
        <v>3535</v>
      </c>
      <c r="I254" s="59">
        <f t="shared" si="4"/>
        <v>18735500</v>
      </c>
    </row>
    <row r="255" spans="1:9">
      <c r="A255">
        <v>1</v>
      </c>
      <c r="B255" s="57">
        <v>42390</v>
      </c>
      <c r="C255" s="58" t="s">
        <v>176</v>
      </c>
      <c r="D255" s="58" t="s">
        <v>177</v>
      </c>
      <c r="E255" s="58" t="s">
        <v>46</v>
      </c>
      <c r="F255" s="58" t="s">
        <v>43</v>
      </c>
      <c r="G255" s="59">
        <v>1</v>
      </c>
      <c r="H255" s="59">
        <v>1245500</v>
      </c>
      <c r="I255" s="59">
        <f t="shared" si="4"/>
        <v>1245500</v>
      </c>
    </row>
    <row r="256" spans="1:9">
      <c r="A256">
        <v>1</v>
      </c>
      <c r="B256" s="57">
        <v>42390</v>
      </c>
      <c r="C256" s="58" t="s">
        <v>178</v>
      </c>
      <c r="D256" s="58" t="s">
        <v>179</v>
      </c>
      <c r="E256" s="58" t="s">
        <v>46</v>
      </c>
      <c r="F256" s="58" t="s">
        <v>12</v>
      </c>
      <c r="G256" s="59">
        <v>5200</v>
      </c>
      <c r="H256" s="59">
        <v>3535</v>
      </c>
      <c r="I256" s="59">
        <f t="shared" ref="I256:I287" si="5">G256*H256</f>
        <v>18382000</v>
      </c>
    </row>
    <row r="257" spans="1:9">
      <c r="A257">
        <v>1</v>
      </c>
      <c r="B257" s="57">
        <v>42390</v>
      </c>
      <c r="C257" s="58" t="s">
        <v>178</v>
      </c>
      <c r="D257" s="58" t="s">
        <v>179</v>
      </c>
      <c r="E257" s="58" t="s">
        <v>46</v>
      </c>
      <c r="F257" s="58" t="s">
        <v>43</v>
      </c>
      <c r="G257" s="59">
        <v>1</v>
      </c>
      <c r="H257" s="59">
        <v>1222000</v>
      </c>
      <c r="I257" s="59">
        <f t="shared" si="5"/>
        <v>1222000</v>
      </c>
    </row>
    <row r="258" spans="1:9">
      <c r="A258">
        <v>1</v>
      </c>
      <c r="B258" s="57">
        <v>42394</v>
      </c>
      <c r="C258" s="58" t="s">
        <v>211</v>
      </c>
      <c r="D258" s="58" t="s">
        <v>212</v>
      </c>
      <c r="E258" s="58" t="s">
        <v>46</v>
      </c>
      <c r="F258" s="58" t="s">
        <v>25</v>
      </c>
      <c r="G258" s="59">
        <v>6200</v>
      </c>
      <c r="H258" s="59">
        <v>3870</v>
      </c>
      <c r="I258" s="59">
        <f t="shared" si="5"/>
        <v>23994000</v>
      </c>
    </row>
    <row r="259" spans="1:9">
      <c r="A259">
        <v>1</v>
      </c>
      <c r="B259" s="57">
        <v>42394</v>
      </c>
      <c r="C259" s="58" t="s">
        <v>211</v>
      </c>
      <c r="D259" s="58" t="s">
        <v>212</v>
      </c>
      <c r="E259" s="58" t="s">
        <v>46</v>
      </c>
      <c r="F259" s="58" t="s">
        <v>12</v>
      </c>
      <c r="G259" s="59">
        <v>5300</v>
      </c>
      <c r="H259" s="59">
        <v>3535</v>
      </c>
      <c r="I259" s="59">
        <f t="shared" si="5"/>
        <v>18735500</v>
      </c>
    </row>
    <row r="260" spans="1:9">
      <c r="A260">
        <v>1</v>
      </c>
      <c r="B260" s="57">
        <v>42394</v>
      </c>
      <c r="C260" s="58" t="s">
        <v>211</v>
      </c>
      <c r="D260" s="58" t="s">
        <v>212</v>
      </c>
      <c r="E260" s="58" t="s">
        <v>46</v>
      </c>
      <c r="F260" s="58" t="s">
        <v>43</v>
      </c>
      <c r="G260" s="59">
        <v>1</v>
      </c>
      <c r="H260" s="59">
        <v>2702500</v>
      </c>
      <c r="I260" s="59">
        <f t="shared" si="5"/>
        <v>2702500</v>
      </c>
    </row>
    <row r="261" spans="1:9">
      <c r="A261">
        <v>1</v>
      </c>
      <c r="B261" s="57">
        <v>42394</v>
      </c>
      <c r="C261" s="58" t="s">
        <v>213</v>
      </c>
      <c r="D261" s="58" t="s">
        <v>214</v>
      </c>
      <c r="E261" s="58" t="s">
        <v>46</v>
      </c>
      <c r="F261" s="58" t="s">
        <v>12</v>
      </c>
      <c r="G261" s="59">
        <v>5200</v>
      </c>
      <c r="H261" s="59">
        <v>3535</v>
      </c>
      <c r="I261" s="59">
        <f t="shared" si="5"/>
        <v>18382000</v>
      </c>
    </row>
    <row r="262" spans="1:9">
      <c r="A262">
        <v>1</v>
      </c>
      <c r="B262" s="57">
        <v>42394</v>
      </c>
      <c r="C262" s="58" t="s">
        <v>213</v>
      </c>
      <c r="D262" s="58" t="s">
        <v>214</v>
      </c>
      <c r="E262" s="58" t="s">
        <v>46</v>
      </c>
      <c r="F262" s="58" t="s">
        <v>43</v>
      </c>
      <c r="G262" s="59">
        <v>1</v>
      </c>
      <c r="H262" s="59">
        <v>1222000</v>
      </c>
      <c r="I262" s="59">
        <f t="shared" si="5"/>
        <v>1222000</v>
      </c>
    </row>
    <row r="263" spans="1:9">
      <c r="A263">
        <v>2</v>
      </c>
      <c r="B263" s="57">
        <v>42373</v>
      </c>
      <c r="C263" s="58" t="s">
        <v>31</v>
      </c>
      <c r="D263" s="58" t="s">
        <v>32</v>
      </c>
      <c r="E263" s="58" t="s">
        <v>11</v>
      </c>
      <c r="F263" s="58" t="s">
        <v>12</v>
      </c>
      <c r="G263" s="59">
        <v>31300</v>
      </c>
      <c r="H263" s="59">
        <v>3535</v>
      </c>
      <c r="I263" s="59">
        <f t="shared" si="5"/>
        <v>110645500</v>
      </c>
    </row>
    <row r="264" spans="1:9">
      <c r="A264">
        <v>2</v>
      </c>
      <c r="B264" s="57">
        <v>42374</v>
      </c>
      <c r="C264" s="58" t="s">
        <v>47</v>
      </c>
      <c r="D264" s="58" t="s">
        <v>49</v>
      </c>
      <c r="E264" s="58" t="s">
        <v>11</v>
      </c>
      <c r="F264" s="58" t="s">
        <v>25</v>
      </c>
      <c r="G264" s="59">
        <v>5000</v>
      </c>
      <c r="H264" s="59">
        <v>3955</v>
      </c>
      <c r="I264" s="59">
        <f t="shared" si="5"/>
        <v>19775000</v>
      </c>
    </row>
    <row r="265" spans="1:9">
      <c r="A265">
        <v>2</v>
      </c>
      <c r="B265" s="57">
        <v>42374</v>
      </c>
      <c r="C265" s="58" t="s">
        <v>47</v>
      </c>
      <c r="D265" s="58" t="s">
        <v>49</v>
      </c>
      <c r="E265" s="58" t="s">
        <v>11</v>
      </c>
      <c r="F265" s="58" t="s">
        <v>12</v>
      </c>
      <c r="G265" s="59">
        <v>11700</v>
      </c>
      <c r="H265" s="59">
        <v>3535</v>
      </c>
      <c r="I265" s="59">
        <f t="shared" si="5"/>
        <v>41359500</v>
      </c>
    </row>
    <row r="266" spans="1:9">
      <c r="A266">
        <v>2</v>
      </c>
      <c r="B266" s="57">
        <v>42376</v>
      </c>
      <c r="C266" s="58" t="s">
        <v>66</v>
      </c>
      <c r="D266" s="58" t="s">
        <v>67</v>
      </c>
      <c r="E266" s="58" t="s">
        <v>11</v>
      </c>
      <c r="F266" s="58" t="s">
        <v>25</v>
      </c>
      <c r="G266" s="59">
        <v>5000</v>
      </c>
      <c r="H266" s="59">
        <v>3870</v>
      </c>
      <c r="I266" s="59">
        <f t="shared" si="5"/>
        <v>19350000</v>
      </c>
    </row>
    <row r="267" spans="1:9">
      <c r="A267">
        <v>2</v>
      </c>
      <c r="B267" s="57">
        <v>42376</v>
      </c>
      <c r="C267" s="58" t="s">
        <v>66</v>
      </c>
      <c r="D267" s="58" t="s">
        <v>67</v>
      </c>
      <c r="E267" s="58" t="s">
        <v>11</v>
      </c>
      <c r="F267" s="58" t="s">
        <v>68</v>
      </c>
      <c r="G267" s="59">
        <v>5000</v>
      </c>
      <c r="H267" s="59">
        <v>4360</v>
      </c>
      <c r="I267" s="59">
        <f t="shared" si="5"/>
        <v>21800000</v>
      </c>
    </row>
    <row r="268" spans="1:9">
      <c r="A268">
        <v>2</v>
      </c>
      <c r="B268" s="57">
        <v>42376</v>
      </c>
      <c r="C268" s="58" t="s">
        <v>66</v>
      </c>
      <c r="D268" s="58" t="s">
        <v>67</v>
      </c>
      <c r="E268" s="58" t="s">
        <v>11</v>
      </c>
      <c r="F268" s="58" t="s">
        <v>12</v>
      </c>
      <c r="G268" s="59">
        <v>5300</v>
      </c>
      <c r="H268" s="59">
        <v>3535</v>
      </c>
      <c r="I268" s="59">
        <f t="shared" si="5"/>
        <v>18735500</v>
      </c>
    </row>
    <row r="269" spans="1:9">
      <c r="A269">
        <v>2</v>
      </c>
      <c r="B269" s="57">
        <v>42377</v>
      </c>
      <c r="C269" s="58" t="s">
        <v>80</v>
      </c>
      <c r="D269" s="58" t="s">
        <v>81</v>
      </c>
      <c r="E269" s="58" t="s">
        <v>11</v>
      </c>
      <c r="F269" s="58" t="s">
        <v>25</v>
      </c>
      <c r="G269" s="59">
        <v>9300</v>
      </c>
      <c r="H269" s="59">
        <v>3870</v>
      </c>
      <c r="I269" s="59">
        <f t="shared" si="5"/>
        <v>35991000</v>
      </c>
    </row>
    <row r="270" spans="1:9">
      <c r="A270">
        <v>2</v>
      </c>
      <c r="B270" s="57">
        <v>42377</v>
      </c>
      <c r="C270" s="58" t="s">
        <v>80</v>
      </c>
      <c r="D270" s="58" t="s">
        <v>81</v>
      </c>
      <c r="E270" s="58" t="s">
        <v>11</v>
      </c>
      <c r="F270" s="58" t="s">
        <v>35</v>
      </c>
      <c r="G270" s="59">
        <v>12500</v>
      </c>
      <c r="H270" s="59">
        <v>3535</v>
      </c>
      <c r="I270" s="59">
        <f t="shared" si="5"/>
        <v>44187500</v>
      </c>
    </row>
    <row r="271" spans="1:9">
      <c r="A271">
        <v>2</v>
      </c>
      <c r="B271" s="57">
        <v>42377</v>
      </c>
      <c r="C271" s="58" t="s">
        <v>80</v>
      </c>
      <c r="D271" s="58" t="s">
        <v>81</v>
      </c>
      <c r="E271" s="58" t="s">
        <v>11</v>
      </c>
      <c r="F271" s="58" t="s">
        <v>12</v>
      </c>
      <c r="G271" s="59">
        <v>5000</v>
      </c>
      <c r="H271" s="59">
        <v>3535</v>
      </c>
      <c r="I271" s="59">
        <f t="shared" si="5"/>
        <v>17675000</v>
      </c>
    </row>
    <row r="272" spans="1:9">
      <c r="A272">
        <v>2</v>
      </c>
      <c r="B272" s="57">
        <v>42377</v>
      </c>
      <c r="C272" s="58" t="s">
        <v>82</v>
      </c>
      <c r="D272" s="58" t="s">
        <v>83</v>
      </c>
      <c r="E272" s="58" t="s">
        <v>11</v>
      </c>
      <c r="F272" s="58" t="s">
        <v>25</v>
      </c>
      <c r="G272" s="59">
        <v>4500</v>
      </c>
      <c r="H272" s="59">
        <v>3870</v>
      </c>
      <c r="I272" s="59">
        <f t="shared" si="5"/>
        <v>17415000</v>
      </c>
    </row>
    <row r="273" spans="1:9">
      <c r="A273">
        <v>2</v>
      </c>
      <c r="B273" s="57">
        <v>42381</v>
      </c>
      <c r="C273" s="58" t="s">
        <v>103</v>
      </c>
      <c r="D273" s="58" t="s">
        <v>102</v>
      </c>
      <c r="E273" s="58" t="s">
        <v>11</v>
      </c>
      <c r="F273" s="58" t="s">
        <v>25</v>
      </c>
      <c r="G273" s="59">
        <v>15300</v>
      </c>
      <c r="H273" s="59">
        <v>3870</v>
      </c>
      <c r="I273" s="59">
        <f t="shared" si="5"/>
        <v>59211000</v>
      </c>
    </row>
    <row r="274" spans="1:9">
      <c r="A274">
        <v>2</v>
      </c>
      <c r="B274" s="57">
        <v>42381</v>
      </c>
      <c r="C274" s="58" t="s">
        <v>103</v>
      </c>
      <c r="D274" s="58" t="s">
        <v>102</v>
      </c>
      <c r="E274" s="58" t="s">
        <v>11</v>
      </c>
      <c r="F274" s="58" t="s">
        <v>12</v>
      </c>
      <c r="G274" s="59">
        <v>16000</v>
      </c>
      <c r="H274" s="59">
        <v>3535</v>
      </c>
      <c r="I274" s="59">
        <f t="shared" si="5"/>
        <v>56560000</v>
      </c>
    </row>
    <row r="275" spans="1:9">
      <c r="A275">
        <v>2</v>
      </c>
      <c r="B275" s="57">
        <v>42382</v>
      </c>
      <c r="C275" s="58" t="s">
        <v>115</v>
      </c>
      <c r="D275" s="58" t="s">
        <v>116</v>
      </c>
      <c r="E275" s="58" t="s">
        <v>11</v>
      </c>
      <c r="F275" s="58" t="s">
        <v>25</v>
      </c>
      <c r="G275" s="59">
        <v>10000</v>
      </c>
      <c r="H275" s="59">
        <v>3870</v>
      </c>
      <c r="I275" s="59">
        <f t="shared" si="5"/>
        <v>38700000</v>
      </c>
    </row>
    <row r="276" spans="1:9">
      <c r="A276">
        <v>2</v>
      </c>
      <c r="B276" s="57">
        <v>42382</v>
      </c>
      <c r="C276" s="58" t="s">
        <v>115</v>
      </c>
      <c r="D276" s="58" t="s">
        <v>116</v>
      </c>
      <c r="E276" s="58" t="s">
        <v>11</v>
      </c>
      <c r="F276" s="58" t="s">
        <v>12</v>
      </c>
      <c r="G276" s="59">
        <v>5300</v>
      </c>
      <c r="H276" s="59">
        <v>3535</v>
      </c>
      <c r="I276" s="59">
        <f t="shared" si="5"/>
        <v>18735500</v>
      </c>
    </row>
    <row r="277" spans="1:9">
      <c r="A277">
        <v>2</v>
      </c>
      <c r="B277" s="57">
        <v>42384</v>
      </c>
      <c r="C277" s="58" t="s">
        <v>131</v>
      </c>
      <c r="D277" s="58" t="s">
        <v>132</v>
      </c>
      <c r="E277" s="58" t="s">
        <v>11</v>
      </c>
      <c r="F277" s="58" t="s">
        <v>12</v>
      </c>
      <c r="G277" s="59">
        <v>5000</v>
      </c>
      <c r="H277" s="59">
        <v>3535</v>
      </c>
      <c r="I277" s="59">
        <f t="shared" si="5"/>
        <v>17675000</v>
      </c>
    </row>
    <row r="278" spans="1:9">
      <c r="A278">
        <v>2</v>
      </c>
      <c r="B278" s="57">
        <v>42388</v>
      </c>
      <c r="C278" s="58" t="s">
        <v>158</v>
      </c>
      <c r="D278" s="58" t="s">
        <v>159</v>
      </c>
      <c r="E278" s="58" t="s">
        <v>11</v>
      </c>
      <c r="F278" s="58" t="s">
        <v>35</v>
      </c>
      <c r="G278" s="59">
        <v>5300</v>
      </c>
      <c r="H278" s="59">
        <v>3535</v>
      </c>
      <c r="I278" s="59">
        <f t="shared" si="5"/>
        <v>18735500</v>
      </c>
    </row>
    <row r="279" spans="1:9">
      <c r="A279">
        <v>2</v>
      </c>
      <c r="B279" s="57">
        <v>42388</v>
      </c>
      <c r="C279" s="58" t="s">
        <v>158</v>
      </c>
      <c r="D279" s="58" t="s">
        <v>159</v>
      </c>
      <c r="E279" s="58" t="s">
        <v>11</v>
      </c>
      <c r="F279" s="58" t="s">
        <v>12</v>
      </c>
      <c r="G279" s="59">
        <v>5000</v>
      </c>
      <c r="H279" s="59">
        <v>3535</v>
      </c>
      <c r="I279" s="59">
        <f t="shared" si="5"/>
        <v>17675000</v>
      </c>
    </row>
    <row r="280" spans="1:9">
      <c r="A280">
        <v>2</v>
      </c>
      <c r="B280" s="57">
        <v>42390</v>
      </c>
      <c r="C280" s="58" t="s">
        <v>172</v>
      </c>
      <c r="D280" s="58" t="s">
        <v>173</v>
      </c>
      <c r="E280" s="58" t="s">
        <v>11</v>
      </c>
      <c r="F280" s="58" t="s">
        <v>25</v>
      </c>
      <c r="G280" s="59">
        <v>15300</v>
      </c>
      <c r="H280" s="59">
        <v>3870</v>
      </c>
      <c r="I280" s="59">
        <f t="shared" si="5"/>
        <v>59211000</v>
      </c>
    </row>
    <row r="281" spans="1:9">
      <c r="A281">
        <v>2</v>
      </c>
      <c r="B281" s="57">
        <v>42390</v>
      </c>
      <c r="C281" s="58" t="s">
        <v>174</v>
      </c>
      <c r="D281" s="58" t="s">
        <v>175</v>
      </c>
      <c r="E281" s="58" t="s">
        <v>11</v>
      </c>
      <c r="F281" s="58" t="s">
        <v>12</v>
      </c>
      <c r="G281" s="59">
        <v>6200</v>
      </c>
      <c r="H281" s="59">
        <v>3535</v>
      </c>
      <c r="I281" s="59">
        <f t="shared" si="5"/>
        <v>21917000</v>
      </c>
    </row>
    <row r="282" spans="1:9">
      <c r="A282">
        <v>2</v>
      </c>
      <c r="B282" s="57">
        <v>42390</v>
      </c>
      <c r="C282" s="58" t="s">
        <v>174</v>
      </c>
      <c r="D282" s="58" t="s">
        <v>175</v>
      </c>
      <c r="E282" s="58" t="s">
        <v>11</v>
      </c>
      <c r="F282" s="58" t="s">
        <v>43</v>
      </c>
      <c r="G282" s="59">
        <v>1</v>
      </c>
      <c r="H282" s="59">
        <v>1457000</v>
      </c>
      <c r="I282" s="59">
        <f t="shared" si="5"/>
        <v>1457000</v>
      </c>
    </row>
    <row r="283" spans="1:9">
      <c r="A283">
        <v>2</v>
      </c>
      <c r="B283" s="57">
        <v>42391</v>
      </c>
      <c r="C283" s="58" t="s">
        <v>188</v>
      </c>
      <c r="D283" s="58" t="s">
        <v>189</v>
      </c>
      <c r="E283" s="58" t="s">
        <v>11</v>
      </c>
      <c r="F283" s="58" t="s">
        <v>12</v>
      </c>
      <c r="G283" s="59">
        <v>4500</v>
      </c>
      <c r="H283" s="59">
        <v>3535</v>
      </c>
      <c r="I283" s="59">
        <f t="shared" si="5"/>
        <v>15907500</v>
      </c>
    </row>
    <row r="284" spans="1:9">
      <c r="A284">
        <v>2</v>
      </c>
      <c r="B284" s="57">
        <v>42391</v>
      </c>
      <c r="C284" s="58" t="s">
        <v>190</v>
      </c>
      <c r="D284" s="58" t="s">
        <v>191</v>
      </c>
      <c r="E284" s="58" t="s">
        <v>11</v>
      </c>
      <c r="F284" s="58" t="s">
        <v>25</v>
      </c>
      <c r="G284" s="59">
        <v>5300</v>
      </c>
      <c r="H284" s="59">
        <v>3870</v>
      </c>
      <c r="I284" s="59">
        <f t="shared" si="5"/>
        <v>20511000</v>
      </c>
    </row>
    <row r="285" spans="1:9">
      <c r="A285">
        <v>2</v>
      </c>
      <c r="B285" s="57">
        <v>42391</v>
      </c>
      <c r="C285" s="58" t="s">
        <v>190</v>
      </c>
      <c r="D285" s="58" t="s">
        <v>191</v>
      </c>
      <c r="E285" s="58" t="s">
        <v>11</v>
      </c>
      <c r="F285" s="58" t="s">
        <v>35</v>
      </c>
      <c r="G285" s="59">
        <v>10000</v>
      </c>
      <c r="H285" s="59">
        <v>3535</v>
      </c>
      <c r="I285" s="59">
        <f t="shared" si="5"/>
        <v>35350000</v>
      </c>
    </row>
    <row r="286" spans="1:9">
      <c r="A286">
        <v>2</v>
      </c>
      <c r="B286" s="57">
        <v>42391</v>
      </c>
      <c r="C286" s="58" t="s">
        <v>190</v>
      </c>
      <c r="D286" s="58" t="s">
        <v>191</v>
      </c>
      <c r="E286" s="58" t="s">
        <v>11</v>
      </c>
      <c r="F286" s="58" t="s">
        <v>12</v>
      </c>
      <c r="G286" s="59">
        <v>7200</v>
      </c>
      <c r="H286" s="59">
        <v>3535</v>
      </c>
      <c r="I286" s="59">
        <f t="shared" si="5"/>
        <v>25452000</v>
      </c>
    </row>
    <row r="287" spans="1:9">
      <c r="A287">
        <v>2</v>
      </c>
      <c r="B287" s="57">
        <v>42396</v>
      </c>
      <c r="C287" s="58" t="s">
        <v>197</v>
      </c>
      <c r="D287" s="58" t="s">
        <v>198</v>
      </c>
      <c r="E287" s="58" t="s">
        <v>11</v>
      </c>
      <c r="F287" s="58" t="s">
        <v>142</v>
      </c>
      <c r="G287" s="59">
        <v>15300</v>
      </c>
      <c r="H287" s="59">
        <v>3870</v>
      </c>
      <c r="I287" s="59">
        <f t="shared" si="5"/>
        <v>59211000</v>
      </c>
    </row>
    <row r="288" spans="1:9">
      <c r="A288">
        <v>2</v>
      </c>
      <c r="B288" s="57">
        <v>42395</v>
      </c>
      <c r="C288" s="58" t="s">
        <v>219</v>
      </c>
      <c r="D288" s="58" t="s">
        <v>220</v>
      </c>
      <c r="E288" s="58" t="s">
        <v>11</v>
      </c>
      <c r="F288" s="58" t="s">
        <v>12</v>
      </c>
      <c r="G288" s="59">
        <v>31300</v>
      </c>
      <c r="H288" s="59">
        <v>3535</v>
      </c>
      <c r="I288" s="59">
        <f t="shared" ref="I288:I319" si="6">G288*H288</f>
        <v>110645500</v>
      </c>
    </row>
    <row r="289" spans="1:9">
      <c r="A289">
        <v>2</v>
      </c>
      <c r="B289" s="57">
        <v>42396</v>
      </c>
      <c r="C289" s="58" t="s">
        <v>229</v>
      </c>
      <c r="D289" s="58" t="s">
        <v>230</v>
      </c>
      <c r="E289" s="58" t="s">
        <v>11</v>
      </c>
      <c r="F289" s="58" t="s">
        <v>35</v>
      </c>
      <c r="G289" s="59">
        <v>5300</v>
      </c>
      <c r="H289" s="59">
        <v>3535</v>
      </c>
      <c r="I289" s="59">
        <f t="shared" si="6"/>
        <v>18735500</v>
      </c>
    </row>
    <row r="290" spans="1:9">
      <c r="A290">
        <v>2</v>
      </c>
      <c r="B290" s="57">
        <v>42396</v>
      </c>
      <c r="C290" s="58" t="s">
        <v>229</v>
      </c>
      <c r="D290" s="58" t="s">
        <v>230</v>
      </c>
      <c r="E290" s="58" t="s">
        <v>11</v>
      </c>
      <c r="F290" s="58" t="s">
        <v>12</v>
      </c>
      <c r="G290" s="59">
        <v>5000</v>
      </c>
      <c r="H290" s="59">
        <v>3535</v>
      </c>
      <c r="I290" s="59">
        <f t="shared" si="6"/>
        <v>17675000</v>
      </c>
    </row>
    <row r="291" spans="1:9">
      <c r="A291">
        <v>2</v>
      </c>
      <c r="B291" s="57">
        <v>42398</v>
      </c>
      <c r="C291" s="58" t="s">
        <v>237</v>
      </c>
      <c r="D291" s="58" t="s">
        <v>238</v>
      </c>
      <c r="E291" s="58" t="s">
        <v>11</v>
      </c>
      <c r="F291" s="58" t="s">
        <v>25</v>
      </c>
      <c r="G291" s="59">
        <v>5000</v>
      </c>
      <c r="H291" s="59">
        <v>3870</v>
      </c>
      <c r="I291" s="59">
        <f t="shared" si="6"/>
        <v>19350000</v>
      </c>
    </row>
    <row r="292" spans="1:9">
      <c r="A292">
        <v>2</v>
      </c>
      <c r="B292" s="57">
        <v>42398</v>
      </c>
      <c r="C292" s="58" t="s">
        <v>237</v>
      </c>
      <c r="D292" s="58" t="s">
        <v>238</v>
      </c>
      <c r="E292" s="58" t="s">
        <v>11</v>
      </c>
      <c r="F292" s="58" t="s">
        <v>35</v>
      </c>
      <c r="G292" s="59">
        <v>5000</v>
      </c>
      <c r="H292" s="59">
        <v>3535</v>
      </c>
      <c r="I292" s="59">
        <f t="shared" si="6"/>
        <v>17675000</v>
      </c>
    </row>
    <row r="293" spans="1:9">
      <c r="A293">
        <v>2</v>
      </c>
      <c r="B293" s="57">
        <v>42398</v>
      </c>
      <c r="C293" s="58" t="s">
        <v>237</v>
      </c>
      <c r="D293" s="58" t="s">
        <v>238</v>
      </c>
      <c r="E293" s="58" t="s">
        <v>11</v>
      </c>
      <c r="F293" s="58" t="s">
        <v>12</v>
      </c>
      <c r="G293" s="59">
        <v>5300</v>
      </c>
      <c r="H293" s="59">
        <v>3535</v>
      </c>
      <c r="I293" s="59">
        <f t="shared" si="6"/>
        <v>18735500</v>
      </c>
    </row>
    <row r="294" spans="1:9">
      <c r="A294">
        <v>2</v>
      </c>
      <c r="B294" s="57">
        <v>42398</v>
      </c>
      <c r="C294" s="58" t="s">
        <v>241</v>
      </c>
      <c r="D294" s="58" t="s">
        <v>242</v>
      </c>
      <c r="E294" s="58" t="s">
        <v>11</v>
      </c>
      <c r="F294" s="58" t="s">
        <v>68</v>
      </c>
      <c r="G294" s="59">
        <v>4300</v>
      </c>
      <c r="H294" s="59">
        <v>4360</v>
      </c>
      <c r="I294" s="59">
        <f t="shared" si="6"/>
        <v>18748000</v>
      </c>
    </row>
    <row r="295" spans="1:9">
      <c r="A295">
        <v>3</v>
      </c>
      <c r="B295" s="57">
        <v>42373</v>
      </c>
      <c r="C295" s="58" t="s">
        <v>23</v>
      </c>
      <c r="D295" s="58" t="s">
        <v>24</v>
      </c>
      <c r="E295" s="58" t="s">
        <v>8</v>
      </c>
      <c r="F295" s="58" t="s">
        <v>25</v>
      </c>
      <c r="G295" s="59">
        <v>21700</v>
      </c>
      <c r="H295" s="59">
        <v>3955</v>
      </c>
      <c r="I295" s="59">
        <f t="shared" si="6"/>
        <v>85823500</v>
      </c>
    </row>
    <row r="296" spans="1:9">
      <c r="A296">
        <v>3</v>
      </c>
      <c r="B296" s="57">
        <v>42373</v>
      </c>
      <c r="C296" s="58" t="s">
        <v>26</v>
      </c>
      <c r="D296" s="58" t="s">
        <v>27</v>
      </c>
      <c r="E296" s="58" t="s">
        <v>8</v>
      </c>
      <c r="F296" s="58" t="s">
        <v>25</v>
      </c>
      <c r="G296" s="59">
        <v>6000</v>
      </c>
      <c r="H296" s="59">
        <v>3955</v>
      </c>
      <c r="I296" s="59">
        <f t="shared" si="6"/>
        <v>23730000</v>
      </c>
    </row>
    <row r="297" spans="1:9">
      <c r="A297">
        <v>3</v>
      </c>
      <c r="B297" s="57">
        <v>42373</v>
      </c>
      <c r="C297" s="58" t="s">
        <v>26</v>
      </c>
      <c r="D297" s="58" t="s">
        <v>27</v>
      </c>
      <c r="E297" s="58" t="s">
        <v>8</v>
      </c>
      <c r="F297" s="58" t="s">
        <v>10</v>
      </c>
      <c r="G297" s="59">
        <v>6000</v>
      </c>
      <c r="H297" s="59">
        <v>4382</v>
      </c>
      <c r="I297" s="59">
        <f t="shared" si="6"/>
        <v>26292000</v>
      </c>
    </row>
    <row r="298" spans="1:9">
      <c r="A298">
        <v>3</v>
      </c>
      <c r="B298" s="57">
        <v>42375</v>
      </c>
      <c r="C298" s="58" t="s">
        <v>53</v>
      </c>
      <c r="D298" s="58" t="s">
        <v>54</v>
      </c>
      <c r="E298" s="58" t="s">
        <v>8</v>
      </c>
      <c r="F298" s="58" t="s">
        <v>25</v>
      </c>
      <c r="G298" s="59">
        <v>10800</v>
      </c>
      <c r="H298" s="59">
        <v>3870</v>
      </c>
      <c r="I298" s="59">
        <f t="shared" si="6"/>
        <v>41796000</v>
      </c>
    </row>
    <row r="299" spans="1:9">
      <c r="A299">
        <v>3</v>
      </c>
      <c r="B299" s="57">
        <v>42375</v>
      </c>
      <c r="C299" s="58" t="s">
        <v>55</v>
      </c>
      <c r="D299" s="58" t="s">
        <v>56</v>
      </c>
      <c r="E299" s="58" t="s">
        <v>8</v>
      </c>
      <c r="F299" s="58" t="s">
        <v>25</v>
      </c>
      <c r="G299" s="59">
        <v>10800</v>
      </c>
      <c r="H299" s="59">
        <v>3870</v>
      </c>
      <c r="I299" s="59">
        <f t="shared" si="6"/>
        <v>41796000</v>
      </c>
    </row>
    <row r="300" spans="1:9">
      <c r="A300">
        <v>3</v>
      </c>
      <c r="B300" s="57">
        <v>42375</v>
      </c>
      <c r="C300" s="58" t="s">
        <v>55</v>
      </c>
      <c r="D300" s="58" t="s">
        <v>56</v>
      </c>
      <c r="E300" s="58" t="s">
        <v>8</v>
      </c>
      <c r="F300" s="58" t="s">
        <v>12</v>
      </c>
      <c r="G300" s="59">
        <v>17900</v>
      </c>
      <c r="H300" s="59">
        <v>3535</v>
      </c>
      <c r="I300" s="59">
        <f t="shared" si="6"/>
        <v>63276500</v>
      </c>
    </row>
    <row r="301" spans="1:9">
      <c r="A301">
        <v>3</v>
      </c>
      <c r="B301" s="57">
        <v>42375</v>
      </c>
      <c r="C301" s="58" t="s">
        <v>55</v>
      </c>
      <c r="D301" s="58" t="s">
        <v>56</v>
      </c>
      <c r="E301" s="58" t="s">
        <v>8</v>
      </c>
      <c r="F301" s="58" t="s">
        <v>10</v>
      </c>
      <c r="G301" s="59">
        <v>5000</v>
      </c>
      <c r="H301" s="59">
        <v>4382</v>
      </c>
      <c r="I301" s="59">
        <f t="shared" si="6"/>
        <v>21910000</v>
      </c>
    </row>
    <row r="302" spans="1:9">
      <c r="A302">
        <v>3</v>
      </c>
      <c r="B302" s="57">
        <v>42377</v>
      </c>
      <c r="C302" s="58" t="s">
        <v>71</v>
      </c>
      <c r="D302" s="58" t="s">
        <v>72</v>
      </c>
      <c r="E302" s="58" t="s">
        <v>8</v>
      </c>
      <c r="F302" s="58" t="s">
        <v>12</v>
      </c>
      <c r="G302" s="59">
        <v>17900</v>
      </c>
      <c r="H302" s="59">
        <v>3535</v>
      </c>
      <c r="I302" s="59">
        <f t="shared" si="6"/>
        <v>63276500</v>
      </c>
    </row>
    <row r="303" spans="1:9">
      <c r="A303">
        <v>3</v>
      </c>
      <c r="B303" s="57">
        <v>42377</v>
      </c>
      <c r="C303" s="58" t="s">
        <v>71</v>
      </c>
      <c r="D303" s="58" t="s">
        <v>72</v>
      </c>
      <c r="E303" s="58" t="s">
        <v>8</v>
      </c>
      <c r="F303" s="58" t="s">
        <v>38</v>
      </c>
      <c r="G303" s="59">
        <v>5800</v>
      </c>
      <c r="H303" s="59">
        <v>5154</v>
      </c>
      <c r="I303" s="59">
        <f t="shared" si="6"/>
        <v>29893200</v>
      </c>
    </row>
    <row r="304" spans="1:9">
      <c r="A304">
        <v>3</v>
      </c>
      <c r="B304" s="57">
        <v>42380</v>
      </c>
      <c r="C304" s="58" t="s">
        <v>87</v>
      </c>
      <c r="D304" s="58" t="s">
        <v>88</v>
      </c>
      <c r="E304" s="58" t="s">
        <v>8</v>
      </c>
      <c r="F304" s="58" t="s">
        <v>25</v>
      </c>
      <c r="G304" s="59">
        <v>5800</v>
      </c>
      <c r="H304" s="59">
        <v>3870</v>
      </c>
      <c r="I304" s="59">
        <f t="shared" si="6"/>
        <v>22446000</v>
      </c>
    </row>
    <row r="305" spans="1:9">
      <c r="A305">
        <v>3</v>
      </c>
      <c r="B305" s="57">
        <v>42380</v>
      </c>
      <c r="C305" s="58" t="s">
        <v>87</v>
      </c>
      <c r="D305" s="58" t="s">
        <v>88</v>
      </c>
      <c r="E305" s="58" t="s">
        <v>8</v>
      </c>
      <c r="F305" s="58" t="s">
        <v>12</v>
      </c>
      <c r="G305" s="59">
        <v>22900</v>
      </c>
      <c r="H305" s="59">
        <v>3535</v>
      </c>
      <c r="I305" s="59">
        <f t="shared" si="6"/>
        <v>80951500</v>
      </c>
    </row>
    <row r="306" spans="1:9">
      <c r="A306">
        <v>3</v>
      </c>
      <c r="B306" s="57">
        <v>42380</v>
      </c>
      <c r="C306" s="58" t="s">
        <v>89</v>
      </c>
      <c r="D306" s="58" t="s">
        <v>90</v>
      </c>
      <c r="E306" s="58" t="s">
        <v>8</v>
      </c>
      <c r="F306" s="58" t="s">
        <v>12</v>
      </c>
      <c r="G306" s="59">
        <v>5000</v>
      </c>
      <c r="H306" s="59">
        <v>3535</v>
      </c>
      <c r="I306" s="59">
        <f t="shared" si="6"/>
        <v>17675000</v>
      </c>
    </row>
    <row r="307" spans="1:9">
      <c r="A307">
        <v>3</v>
      </c>
      <c r="B307" s="57">
        <v>42382</v>
      </c>
      <c r="C307" s="58" t="s">
        <v>105</v>
      </c>
      <c r="D307" s="58" t="s">
        <v>106</v>
      </c>
      <c r="E307" s="58" t="s">
        <v>8</v>
      </c>
      <c r="F307" s="58" t="s">
        <v>25</v>
      </c>
      <c r="G307" s="59">
        <v>10800</v>
      </c>
      <c r="H307" s="59">
        <v>3870</v>
      </c>
      <c r="I307" s="59">
        <f t="shared" si="6"/>
        <v>41796000</v>
      </c>
    </row>
    <row r="308" spans="1:9">
      <c r="A308">
        <v>3</v>
      </c>
      <c r="B308" s="57">
        <v>43113</v>
      </c>
      <c r="C308" s="58" t="s">
        <v>107</v>
      </c>
      <c r="D308" s="58" t="s">
        <v>108</v>
      </c>
      <c r="E308" s="58" t="s">
        <v>8</v>
      </c>
      <c r="F308" s="58" t="s">
        <v>25</v>
      </c>
      <c r="G308" s="59">
        <v>5000</v>
      </c>
      <c r="H308" s="59">
        <v>3870</v>
      </c>
      <c r="I308" s="59">
        <f t="shared" si="6"/>
        <v>19350000</v>
      </c>
    </row>
    <row r="309" spans="1:9">
      <c r="A309">
        <v>3</v>
      </c>
      <c r="B309" s="57">
        <v>43113</v>
      </c>
      <c r="C309" s="58" t="s">
        <v>107</v>
      </c>
      <c r="D309" s="58" t="s">
        <v>108</v>
      </c>
      <c r="E309" s="58" t="s">
        <v>8</v>
      </c>
      <c r="F309" s="58" t="s">
        <v>12</v>
      </c>
      <c r="G309" s="59">
        <v>28700</v>
      </c>
      <c r="H309" s="59">
        <v>3535</v>
      </c>
      <c r="I309" s="59">
        <f t="shared" si="6"/>
        <v>101454500</v>
      </c>
    </row>
    <row r="310" spans="1:9">
      <c r="A310">
        <v>3</v>
      </c>
      <c r="B310" s="57">
        <v>42387</v>
      </c>
      <c r="C310" s="58" t="s">
        <v>146</v>
      </c>
      <c r="D310" s="58" t="s">
        <v>147</v>
      </c>
      <c r="E310" s="58" t="s">
        <v>8</v>
      </c>
      <c r="F310" s="58" t="s">
        <v>25</v>
      </c>
      <c r="G310" s="59">
        <v>10800</v>
      </c>
      <c r="H310" s="59">
        <v>3870</v>
      </c>
      <c r="I310" s="59">
        <f t="shared" si="6"/>
        <v>41796000</v>
      </c>
    </row>
    <row r="311" spans="1:9">
      <c r="A311">
        <v>3</v>
      </c>
      <c r="B311" s="57">
        <v>42387</v>
      </c>
      <c r="C311" s="58" t="s">
        <v>146</v>
      </c>
      <c r="D311" s="58" t="s">
        <v>147</v>
      </c>
      <c r="E311" s="58" t="s">
        <v>8</v>
      </c>
      <c r="F311" s="58" t="s">
        <v>12</v>
      </c>
      <c r="G311" s="59">
        <v>17900</v>
      </c>
      <c r="H311" s="59">
        <v>3535</v>
      </c>
      <c r="I311" s="59">
        <f t="shared" si="6"/>
        <v>63276500</v>
      </c>
    </row>
    <row r="312" spans="1:9">
      <c r="A312">
        <v>3</v>
      </c>
      <c r="B312" s="57">
        <v>42387</v>
      </c>
      <c r="C312" s="58" t="s">
        <v>146</v>
      </c>
      <c r="D312" s="58" t="s">
        <v>147</v>
      </c>
      <c r="E312" s="58" t="s">
        <v>8</v>
      </c>
      <c r="F312" s="58" t="s">
        <v>10</v>
      </c>
      <c r="G312" s="59">
        <v>5000</v>
      </c>
      <c r="H312" s="59">
        <v>4382</v>
      </c>
      <c r="I312" s="59">
        <f t="shared" si="6"/>
        <v>21910000</v>
      </c>
    </row>
    <row r="313" spans="1:9">
      <c r="A313">
        <v>3</v>
      </c>
      <c r="B313" s="57">
        <v>42387</v>
      </c>
      <c r="C313" s="58" t="s">
        <v>148</v>
      </c>
      <c r="D313" s="58" t="s">
        <v>149</v>
      </c>
      <c r="E313" s="58" t="s">
        <v>8</v>
      </c>
      <c r="F313" s="58" t="s">
        <v>25</v>
      </c>
      <c r="G313" s="59">
        <v>15800</v>
      </c>
      <c r="H313" s="59">
        <v>3870</v>
      </c>
      <c r="I313" s="59">
        <f t="shared" si="6"/>
        <v>61146000</v>
      </c>
    </row>
    <row r="314" spans="1:9">
      <c r="A314">
        <v>3</v>
      </c>
      <c r="B314" s="57">
        <v>42389</v>
      </c>
      <c r="C314" s="58" t="s">
        <v>166</v>
      </c>
      <c r="D314" s="58" t="s">
        <v>167</v>
      </c>
      <c r="E314" s="58" t="s">
        <v>8</v>
      </c>
      <c r="F314" s="58" t="s">
        <v>25</v>
      </c>
      <c r="G314" s="59">
        <v>21700</v>
      </c>
      <c r="H314" s="59">
        <v>3870</v>
      </c>
      <c r="I314" s="59">
        <f t="shared" si="6"/>
        <v>83979000</v>
      </c>
    </row>
    <row r="315" spans="1:9">
      <c r="A315">
        <v>3</v>
      </c>
      <c r="B315" s="57">
        <v>42389</v>
      </c>
      <c r="C315" s="58" t="s">
        <v>168</v>
      </c>
      <c r="D315" s="58" t="s">
        <v>169</v>
      </c>
      <c r="E315" s="58" t="s">
        <v>8</v>
      </c>
      <c r="F315" s="58" t="s">
        <v>25</v>
      </c>
      <c r="G315" s="59">
        <v>6000</v>
      </c>
      <c r="H315" s="59">
        <v>3870</v>
      </c>
      <c r="I315" s="59">
        <f t="shared" si="6"/>
        <v>23220000</v>
      </c>
    </row>
    <row r="316" spans="1:9">
      <c r="A316">
        <v>3</v>
      </c>
      <c r="B316" s="57">
        <v>42389</v>
      </c>
      <c r="C316" s="58" t="s">
        <v>168</v>
      </c>
      <c r="D316" s="58" t="s">
        <v>169</v>
      </c>
      <c r="E316" s="58" t="s">
        <v>8</v>
      </c>
      <c r="F316" s="58" t="s">
        <v>12</v>
      </c>
      <c r="G316" s="59">
        <v>6000</v>
      </c>
      <c r="H316" s="59">
        <v>3535</v>
      </c>
      <c r="I316" s="59">
        <f t="shared" si="6"/>
        <v>21210000</v>
      </c>
    </row>
    <row r="317" spans="1:9">
      <c r="A317">
        <v>3</v>
      </c>
      <c r="B317" s="57">
        <v>42396</v>
      </c>
      <c r="C317" s="58" t="s">
        <v>221</v>
      </c>
      <c r="D317" s="58" t="s">
        <v>222</v>
      </c>
      <c r="E317" s="58" t="s">
        <v>8</v>
      </c>
      <c r="F317" s="58" t="s">
        <v>25</v>
      </c>
      <c r="G317" s="59">
        <v>15800</v>
      </c>
      <c r="H317" s="59">
        <v>3870</v>
      </c>
      <c r="I317" s="59">
        <f t="shared" si="6"/>
        <v>61146000</v>
      </c>
    </row>
    <row r="318" spans="1:9">
      <c r="A318">
        <v>3</v>
      </c>
      <c r="B318" s="57">
        <v>42396</v>
      </c>
      <c r="C318" s="58" t="s">
        <v>223</v>
      </c>
      <c r="D318" s="58" t="s">
        <v>224</v>
      </c>
      <c r="E318" s="58" t="s">
        <v>8</v>
      </c>
      <c r="F318" s="58" t="s">
        <v>25</v>
      </c>
      <c r="G318" s="59">
        <v>21700</v>
      </c>
      <c r="H318" s="59">
        <v>3870</v>
      </c>
      <c r="I318" s="59">
        <f t="shared" si="6"/>
        <v>83979000</v>
      </c>
    </row>
    <row r="319" spans="1:9">
      <c r="A319">
        <v>3</v>
      </c>
      <c r="B319" s="57">
        <v>42396</v>
      </c>
      <c r="C319" s="58" t="s">
        <v>223</v>
      </c>
      <c r="D319" s="58" t="s">
        <v>224</v>
      </c>
      <c r="E319" s="58" t="s">
        <v>8</v>
      </c>
      <c r="F319" s="58" t="s">
        <v>12</v>
      </c>
      <c r="G319" s="59">
        <v>12000</v>
      </c>
      <c r="H319" s="59">
        <v>3535</v>
      </c>
      <c r="I319" s="59">
        <f t="shared" si="6"/>
        <v>42420000</v>
      </c>
    </row>
    <row r="320" spans="1:9">
      <c r="A320">
        <v>4</v>
      </c>
      <c r="B320" s="57">
        <v>42373</v>
      </c>
      <c r="C320" s="58" t="s">
        <v>33</v>
      </c>
      <c r="D320" s="58" t="s">
        <v>34</v>
      </c>
      <c r="E320" s="58" t="s">
        <v>9</v>
      </c>
      <c r="F320" s="58" t="s">
        <v>25</v>
      </c>
      <c r="G320" s="59">
        <v>5300</v>
      </c>
      <c r="H320" s="59">
        <v>3955</v>
      </c>
      <c r="I320" s="59">
        <f t="shared" ref="I320:I351" si="7">G320*H320</f>
        <v>20961500</v>
      </c>
    </row>
    <row r="321" spans="1:9">
      <c r="A321">
        <v>4</v>
      </c>
      <c r="B321" s="57">
        <v>42373</v>
      </c>
      <c r="C321" s="58" t="s">
        <v>33</v>
      </c>
      <c r="D321" s="58" t="s">
        <v>34</v>
      </c>
      <c r="E321" s="58" t="s">
        <v>9</v>
      </c>
      <c r="F321" s="58" t="s">
        <v>35</v>
      </c>
      <c r="G321" s="59">
        <v>6200</v>
      </c>
      <c r="H321" s="59">
        <v>3535</v>
      </c>
      <c r="I321" s="59">
        <f t="shared" si="7"/>
        <v>21917000</v>
      </c>
    </row>
    <row r="322" spans="1:9">
      <c r="A322">
        <v>4</v>
      </c>
      <c r="B322" s="57">
        <v>42373</v>
      </c>
      <c r="C322" s="58" t="s">
        <v>33</v>
      </c>
      <c r="D322" s="58" t="s">
        <v>34</v>
      </c>
      <c r="E322" s="58" t="s">
        <v>9</v>
      </c>
      <c r="F322" s="58" t="s">
        <v>12</v>
      </c>
      <c r="G322" s="59">
        <v>4000</v>
      </c>
      <c r="H322" s="59">
        <v>3535</v>
      </c>
      <c r="I322" s="59">
        <f t="shared" si="7"/>
        <v>14140000</v>
      </c>
    </row>
    <row r="323" spans="1:9">
      <c r="A323">
        <v>4</v>
      </c>
      <c r="B323" s="57">
        <v>42373</v>
      </c>
      <c r="C323" s="58" t="s">
        <v>36</v>
      </c>
      <c r="D323" s="58" t="s">
        <v>37</v>
      </c>
      <c r="E323" s="58" t="s">
        <v>9</v>
      </c>
      <c r="F323" s="58" t="s">
        <v>25</v>
      </c>
      <c r="G323" s="59">
        <v>10600</v>
      </c>
      <c r="H323" s="59">
        <v>3955</v>
      </c>
      <c r="I323" s="59">
        <f t="shared" si="7"/>
        <v>41923000</v>
      </c>
    </row>
    <row r="324" spans="1:9">
      <c r="A324">
        <v>4</v>
      </c>
      <c r="B324" s="57">
        <v>42373</v>
      </c>
      <c r="C324" s="58" t="s">
        <v>36</v>
      </c>
      <c r="D324" s="58" t="s">
        <v>37</v>
      </c>
      <c r="E324" s="58" t="s">
        <v>9</v>
      </c>
      <c r="F324" s="58" t="s">
        <v>38</v>
      </c>
      <c r="G324" s="59">
        <v>5200</v>
      </c>
      <c r="H324" s="59">
        <v>5154</v>
      </c>
      <c r="I324" s="59">
        <f t="shared" si="7"/>
        <v>26800800</v>
      </c>
    </row>
    <row r="325" spans="1:9">
      <c r="A325">
        <v>4</v>
      </c>
      <c r="B325" s="57">
        <v>42375</v>
      </c>
      <c r="C325" s="58" t="s">
        <v>62</v>
      </c>
      <c r="D325" s="58" t="s">
        <v>63</v>
      </c>
      <c r="E325" s="58" t="s">
        <v>9</v>
      </c>
      <c r="F325" s="58" t="s">
        <v>25</v>
      </c>
      <c r="G325" s="59">
        <v>6200</v>
      </c>
      <c r="H325" s="59">
        <v>3870</v>
      </c>
      <c r="I325" s="59">
        <f t="shared" si="7"/>
        <v>23994000</v>
      </c>
    </row>
    <row r="326" spans="1:9">
      <c r="A326">
        <v>4</v>
      </c>
      <c r="B326" s="57">
        <v>42375</v>
      </c>
      <c r="C326" s="58" t="s">
        <v>64</v>
      </c>
      <c r="D326" s="58" t="s">
        <v>65</v>
      </c>
      <c r="E326" s="58" t="s">
        <v>9</v>
      </c>
      <c r="F326" s="58" t="s">
        <v>25</v>
      </c>
      <c r="G326" s="59">
        <v>5400</v>
      </c>
      <c r="H326" s="59">
        <v>3870</v>
      </c>
      <c r="I326" s="59">
        <f t="shared" si="7"/>
        <v>20898000</v>
      </c>
    </row>
    <row r="327" spans="1:9">
      <c r="A327">
        <v>4</v>
      </c>
      <c r="B327" s="57">
        <v>42375</v>
      </c>
      <c r="C327" s="58" t="s">
        <v>64</v>
      </c>
      <c r="D327" s="58" t="s">
        <v>65</v>
      </c>
      <c r="E327" s="58" t="s">
        <v>9</v>
      </c>
      <c r="F327" s="58" t="s">
        <v>35</v>
      </c>
      <c r="G327" s="59">
        <v>5200</v>
      </c>
      <c r="H327" s="59">
        <v>3535</v>
      </c>
      <c r="I327" s="59">
        <f t="shared" si="7"/>
        <v>18382000</v>
      </c>
    </row>
    <row r="328" spans="1:9">
      <c r="A328">
        <v>4</v>
      </c>
      <c r="B328" s="57">
        <v>42375</v>
      </c>
      <c r="C328" s="58" t="s">
        <v>64</v>
      </c>
      <c r="D328" s="58" t="s">
        <v>65</v>
      </c>
      <c r="E328" s="58" t="s">
        <v>9</v>
      </c>
      <c r="F328" s="58" t="s">
        <v>12</v>
      </c>
      <c r="G328" s="59">
        <v>5200</v>
      </c>
      <c r="H328" s="59">
        <v>3535</v>
      </c>
      <c r="I328" s="59">
        <f t="shared" si="7"/>
        <v>18382000</v>
      </c>
    </row>
    <row r="329" spans="1:9">
      <c r="A329">
        <v>4</v>
      </c>
      <c r="B329" s="57">
        <v>42376</v>
      </c>
      <c r="C329" s="58" t="s">
        <v>69</v>
      </c>
      <c r="D329" s="58" t="s">
        <v>70</v>
      </c>
      <c r="E329" s="58" t="s">
        <v>9</v>
      </c>
      <c r="F329" s="58" t="s">
        <v>25</v>
      </c>
      <c r="G329" s="59">
        <v>5300</v>
      </c>
      <c r="H329" s="59">
        <v>3870</v>
      </c>
      <c r="I329" s="59">
        <f t="shared" si="7"/>
        <v>20511000</v>
      </c>
    </row>
    <row r="330" spans="1:9">
      <c r="A330">
        <v>4</v>
      </c>
      <c r="B330" s="57">
        <v>42376</v>
      </c>
      <c r="C330" s="58" t="s">
        <v>69</v>
      </c>
      <c r="D330" s="58" t="s">
        <v>70</v>
      </c>
      <c r="E330" s="58" t="s">
        <v>9</v>
      </c>
      <c r="F330" s="58" t="s">
        <v>35</v>
      </c>
      <c r="G330" s="59">
        <v>6200</v>
      </c>
      <c r="H330" s="59">
        <v>3535</v>
      </c>
      <c r="I330" s="59">
        <f t="shared" si="7"/>
        <v>21917000</v>
      </c>
    </row>
    <row r="331" spans="1:9">
      <c r="A331">
        <v>4</v>
      </c>
      <c r="B331" s="57">
        <v>42376</v>
      </c>
      <c r="C331" s="58" t="s">
        <v>69</v>
      </c>
      <c r="D331" s="58" t="s">
        <v>70</v>
      </c>
      <c r="E331" s="58" t="s">
        <v>9</v>
      </c>
      <c r="F331" s="58" t="s">
        <v>12</v>
      </c>
      <c r="G331" s="59">
        <v>4000</v>
      </c>
      <c r="H331" s="59">
        <v>3535</v>
      </c>
      <c r="I331" s="59">
        <f t="shared" si="7"/>
        <v>14140000</v>
      </c>
    </row>
    <row r="332" spans="1:9">
      <c r="A332">
        <v>4</v>
      </c>
      <c r="B332" s="57">
        <v>42377</v>
      </c>
      <c r="C332" s="58" t="s">
        <v>84</v>
      </c>
      <c r="D332" s="58" t="s">
        <v>85</v>
      </c>
      <c r="E332" s="58" t="s">
        <v>9</v>
      </c>
      <c r="F332" s="58" t="s">
        <v>25</v>
      </c>
      <c r="G332" s="59">
        <v>5400</v>
      </c>
      <c r="H332" s="59">
        <v>3870</v>
      </c>
      <c r="I332" s="59">
        <f t="shared" si="7"/>
        <v>20898000</v>
      </c>
    </row>
    <row r="333" spans="1:9">
      <c r="A333">
        <v>4</v>
      </c>
      <c r="B333" s="57">
        <v>42377</v>
      </c>
      <c r="C333" s="58" t="s">
        <v>84</v>
      </c>
      <c r="D333" s="58" t="s">
        <v>85</v>
      </c>
      <c r="E333" s="58" t="s">
        <v>9</v>
      </c>
      <c r="F333" s="58" t="s">
        <v>12</v>
      </c>
      <c r="G333" s="59">
        <v>5200</v>
      </c>
      <c r="H333" s="59">
        <v>3535</v>
      </c>
      <c r="I333" s="59">
        <f t="shared" si="7"/>
        <v>18382000</v>
      </c>
    </row>
    <row r="334" spans="1:9">
      <c r="A334">
        <v>4</v>
      </c>
      <c r="B334" s="57">
        <v>42377</v>
      </c>
      <c r="C334" s="58" t="s">
        <v>84</v>
      </c>
      <c r="D334" s="58" t="s">
        <v>85</v>
      </c>
      <c r="E334" s="58" t="s">
        <v>9</v>
      </c>
      <c r="F334" s="58" t="s">
        <v>35</v>
      </c>
      <c r="G334" s="59">
        <v>5200</v>
      </c>
      <c r="H334" s="59">
        <v>3535</v>
      </c>
      <c r="I334" s="59">
        <f t="shared" si="7"/>
        <v>18382000</v>
      </c>
    </row>
    <row r="335" spans="1:9">
      <c r="A335">
        <v>4</v>
      </c>
      <c r="B335" s="57">
        <v>42380</v>
      </c>
      <c r="C335" s="58" t="s">
        <v>99</v>
      </c>
      <c r="D335" s="58" t="s">
        <v>100</v>
      </c>
      <c r="E335" s="58" t="s">
        <v>9</v>
      </c>
      <c r="F335" s="58" t="s">
        <v>35</v>
      </c>
      <c r="G335" s="59">
        <v>5300</v>
      </c>
      <c r="H335" s="59">
        <v>3535</v>
      </c>
      <c r="I335" s="59">
        <f t="shared" si="7"/>
        <v>18735500</v>
      </c>
    </row>
    <row r="336" spans="1:9">
      <c r="A336">
        <v>4</v>
      </c>
      <c r="B336" s="57">
        <v>42380</v>
      </c>
      <c r="C336" s="58" t="s">
        <v>99</v>
      </c>
      <c r="D336" s="58" t="s">
        <v>100</v>
      </c>
      <c r="E336" s="58" t="s">
        <v>9</v>
      </c>
      <c r="F336" s="58" t="s">
        <v>12</v>
      </c>
      <c r="G336" s="59">
        <v>6200</v>
      </c>
      <c r="H336" s="59">
        <v>3535</v>
      </c>
      <c r="I336" s="59">
        <f t="shared" si="7"/>
        <v>21917000</v>
      </c>
    </row>
    <row r="337" spans="1:12">
      <c r="A337">
        <v>4</v>
      </c>
      <c r="B337" s="57">
        <v>42380</v>
      </c>
      <c r="C337" s="58" t="s">
        <v>99</v>
      </c>
      <c r="D337" s="58" t="s">
        <v>100</v>
      </c>
      <c r="E337" s="58" t="s">
        <v>9</v>
      </c>
      <c r="F337" s="58" t="s">
        <v>38</v>
      </c>
      <c r="G337" s="59">
        <v>4000</v>
      </c>
      <c r="H337" s="59">
        <v>5154</v>
      </c>
      <c r="I337" s="59">
        <f t="shared" si="7"/>
        <v>20616000</v>
      </c>
    </row>
    <row r="338" spans="1:12">
      <c r="A338">
        <v>4</v>
      </c>
      <c r="B338" s="57">
        <v>42380</v>
      </c>
      <c r="C338" s="58" t="s">
        <v>101</v>
      </c>
      <c r="D338" s="58" t="s">
        <v>104</v>
      </c>
      <c r="E338" s="58" t="s">
        <v>9</v>
      </c>
      <c r="F338" s="58" t="s">
        <v>25</v>
      </c>
      <c r="G338" s="59">
        <v>15800</v>
      </c>
      <c r="H338" s="59">
        <v>3870</v>
      </c>
      <c r="I338" s="59">
        <f t="shared" si="7"/>
        <v>61146000</v>
      </c>
      <c r="K338" s="9"/>
      <c r="L338" s="9"/>
    </row>
    <row r="339" spans="1:12">
      <c r="A339">
        <v>4</v>
      </c>
      <c r="B339" s="57">
        <v>42382</v>
      </c>
      <c r="C339" s="58" t="s">
        <v>119</v>
      </c>
      <c r="D339" s="58" t="s">
        <v>120</v>
      </c>
      <c r="E339" s="58" t="s">
        <v>9</v>
      </c>
      <c r="F339" s="58" t="s">
        <v>25</v>
      </c>
      <c r="G339" s="59">
        <v>10200</v>
      </c>
      <c r="H339" s="59">
        <v>3870</v>
      </c>
      <c r="I339" s="59">
        <f t="shared" si="7"/>
        <v>39474000</v>
      </c>
      <c r="K339" s="4"/>
      <c r="L339" s="4"/>
    </row>
    <row r="340" spans="1:12">
      <c r="A340">
        <v>4</v>
      </c>
      <c r="B340" s="57">
        <v>42382</v>
      </c>
      <c r="C340" s="58" t="s">
        <v>119</v>
      </c>
      <c r="D340" s="58" t="s">
        <v>120</v>
      </c>
      <c r="E340" s="58" t="s">
        <v>9</v>
      </c>
      <c r="F340" s="58" t="s">
        <v>12</v>
      </c>
      <c r="G340" s="59">
        <v>5300</v>
      </c>
      <c r="H340" s="59">
        <v>3535</v>
      </c>
      <c r="I340" s="59">
        <f t="shared" si="7"/>
        <v>18735500</v>
      </c>
    </row>
    <row r="341" spans="1:12">
      <c r="A341">
        <v>4</v>
      </c>
      <c r="B341" s="57">
        <v>42383</v>
      </c>
      <c r="C341" s="58" t="s">
        <v>127</v>
      </c>
      <c r="D341" s="58" t="s">
        <v>128</v>
      </c>
      <c r="E341" s="58" t="s">
        <v>9</v>
      </c>
      <c r="F341" s="58" t="s">
        <v>25</v>
      </c>
      <c r="G341" s="59">
        <v>5400</v>
      </c>
      <c r="H341" s="59">
        <v>3870</v>
      </c>
      <c r="I341" s="59">
        <f t="shared" si="7"/>
        <v>20898000</v>
      </c>
    </row>
    <row r="342" spans="1:12">
      <c r="A342">
        <v>4</v>
      </c>
      <c r="B342" s="57">
        <v>42383</v>
      </c>
      <c r="C342" s="58" t="s">
        <v>127</v>
      </c>
      <c r="D342" s="58" t="s">
        <v>128</v>
      </c>
      <c r="E342" s="58" t="s">
        <v>9</v>
      </c>
      <c r="F342" s="58" t="s">
        <v>35</v>
      </c>
      <c r="G342" s="59">
        <v>5200</v>
      </c>
      <c r="H342" s="59">
        <v>3535</v>
      </c>
      <c r="I342" s="59">
        <f t="shared" si="7"/>
        <v>18382000</v>
      </c>
    </row>
    <row r="343" spans="1:12">
      <c r="A343">
        <v>4</v>
      </c>
      <c r="B343" s="57">
        <v>42383</v>
      </c>
      <c r="C343" s="58" t="s">
        <v>127</v>
      </c>
      <c r="D343" s="58" t="s">
        <v>128</v>
      </c>
      <c r="E343" s="58" t="s">
        <v>9</v>
      </c>
      <c r="F343" s="58" t="s">
        <v>12</v>
      </c>
      <c r="G343" s="59">
        <v>5200</v>
      </c>
      <c r="H343" s="59">
        <v>3535</v>
      </c>
      <c r="I343" s="59">
        <f t="shared" si="7"/>
        <v>18382000</v>
      </c>
    </row>
    <row r="344" spans="1:12">
      <c r="A344">
        <v>4</v>
      </c>
      <c r="B344" s="57">
        <v>42384</v>
      </c>
      <c r="C344" s="58" t="s">
        <v>133</v>
      </c>
      <c r="D344" s="58" t="s">
        <v>134</v>
      </c>
      <c r="E344" s="58" t="s">
        <v>9</v>
      </c>
      <c r="F344" s="58" t="s">
        <v>25</v>
      </c>
      <c r="G344" s="59">
        <v>15500</v>
      </c>
      <c r="H344" s="59">
        <v>3870</v>
      </c>
      <c r="I344" s="59">
        <f t="shared" si="7"/>
        <v>59985000</v>
      </c>
    </row>
    <row r="345" spans="1:12">
      <c r="A345">
        <v>4</v>
      </c>
      <c r="B345" s="57">
        <v>42387</v>
      </c>
      <c r="C345" s="58" t="s">
        <v>150</v>
      </c>
      <c r="D345" s="58" t="s">
        <v>151</v>
      </c>
      <c r="E345" s="58" t="s">
        <v>9</v>
      </c>
      <c r="F345" s="58" t="s">
        <v>25</v>
      </c>
      <c r="G345" s="59">
        <v>5300</v>
      </c>
      <c r="H345" s="59">
        <v>3870</v>
      </c>
      <c r="I345" s="59">
        <f t="shared" si="7"/>
        <v>20511000</v>
      </c>
    </row>
    <row r="346" spans="1:12">
      <c r="A346">
        <v>4</v>
      </c>
      <c r="B346" s="57">
        <v>42387</v>
      </c>
      <c r="C346" s="58" t="s">
        <v>150</v>
      </c>
      <c r="D346" s="58" t="s">
        <v>151</v>
      </c>
      <c r="E346" s="58" t="s">
        <v>9</v>
      </c>
      <c r="F346" s="58" t="s">
        <v>35</v>
      </c>
      <c r="G346" s="59">
        <v>4000</v>
      </c>
      <c r="H346" s="59">
        <v>3535</v>
      </c>
      <c r="I346" s="59">
        <f t="shared" si="7"/>
        <v>14140000</v>
      </c>
    </row>
    <row r="347" spans="1:12">
      <c r="A347">
        <v>4</v>
      </c>
      <c r="B347" s="57">
        <v>42387</v>
      </c>
      <c r="C347" s="58" t="s">
        <v>150</v>
      </c>
      <c r="D347" s="58" t="s">
        <v>151</v>
      </c>
      <c r="E347" s="58" t="s">
        <v>9</v>
      </c>
      <c r="F347" s="58" t="s">
        <v>12</v>
      </c>
      <c r="G347" s="59">
        <v>6200</v>
      </c>
      <c r="H347" s="59">
        <v>3535</v>
      </c>
      <c r="I347" s="59">
        <f t="shared" si="7"/>
        <v>21917000</v>
      </c>
    </row>
    <row r="348" spans="1:12">
      <c r="A348">
        <v>4</v>
      </c>
      <c r="B348" s="57">
        <v>42387</v>
      </c>
      <c r="C348" s="58" t="s">
        <v>152</v>
      </c>
      <c r="D348" s="58" t="s">
        <v>153</v>
      </c>
      <c r="E348" s="58" t="s">
        <v>9</v>
      </c>
      <c r="F348" s="58" t="s">
        <v>25</v>
      </c>
      <c r="G348" s="59">
        <v>5200</v>
      </c>
      <c r="H348" s="59">
        <v>3870</v>
      </c>
      <c r="I348" s="59">
        <f t="shared" si="7"/>
        <v>20124000</v>
      </c>
    </row>
    <row r="349" spans="1:12">
      <c r="A349">
        <v>4</v>
      </c>
      <c r="B349" s="57">
        <v>42387</v>
      </c>
      <c r="C349" s="58" t="s">
        <v>152</v>
      </c>
      <c r="D349" s="58" t="s">
        <v>153</v>
      </c>
      <c r="E349" s="58" t="s">
        <v>9</v>
      </c>
      <c r="F349" s="58" t="s">
        <v>12</v>
      </c>
      <c r="G349" s="59">
        <v>10600</v>
      </c>
      <c r="H349" s="59">
        <v>3535</v>
      </c>
      <c r="I349" s="59">
        <f t="shared" si="7"/>
        <v>37471000</v>
      </c>
    </row>
    <row r="350" spans="1:12">
      <c r="A350">
        <v>4</v>
      </c>
      <c r="B350" s="57">
        <v>42388</v>
      </c>
      <c r="C350" s="58" t="s">
        <v>164</v>
      </c>
      <c r="D350" s="58" t="s">
        <v>165</v>
      </c>
      <c r="E350" s="58" t="s">
        <v>9</v>
      </c>
      <c r="F350" s="58" t="s">
        <v>25</v>
      </c>
      <c r="G350" s="59">
        <v>4000</v>
      </c>
      <c r="H350" s="59">
        <v>3870</v>
      </c>
      <c r="I350" s="59">
        <f t="shared" si="7"/>
        <v>15480000</v>
      </c>
    </row>
    <row r="351" spans="1:12">
      <c r="A351">
        <v>4</v>
      </c>
      <c r="B351" s="57">
        <v>42388</v>
      </c>
      <c r="C351" s="58" t="s">
        <v>164</v>
      </c>
      <c r="D351" s="58" t="s">
        <v>165</v>
      </c>
      <c r="E351" s="58" t="s">
        <v>9</v>
      </c>
      <c r="F351" s="58" t="s">
        <v>35</v>
      </c>
      <c r="G351" s="59">
        <v>6200</v>
      </c>
      <c r="H351" s="59">
        <v>3535</v>
      </c>
      <c r="I351" s="59">
        <f t="shared" si="7"/>
        <v>21917000</v>
      </c>
    </row>
    <row r="352" spans="1:12">
      <c r="A352">
        <v>4</v>
      </c>
      <c r="B352" s="57">
        <v>42388</v>
      </c>
      <c r="C352" s="58" t="s">
        <v>164</v>
      </c>
      <c r="D352" s="58" t="s">
        <v>165</v>
      </c>
      <c r="E352" s="58" t="s">
        <v>9</v>
      </c>
      <c r="F352" s="58" t="s">
        <v>12</v>
      </c>
      <c r="G352" s="59">
        <v>5300</v>
      </c>
      <c r="H352" s="59">
        <v>3535</v>
      </c>
      <c r="I352" s="59">
        <f t="shared" ref="I352:I383" si="8">G352*H352</f>
        <v>18735500</v>
      </c>
    </row>
    <row r="353" spans="1:9">
      <c r="A353">
        <v>4</v>
      </c>
      <c r="B353" s="57">
        <v>42389</v>
      </c>
      <c r="C353" s="58" t="s">
        <v>170</v>
      </c>
      <c r="D353" s="58" t="s">
        <v>171</v>
      </c>
      <c r="E353" s="58" t="s">
        <v>9</v>
      </c>
      <c r="F353" s="58" t="s">
        <v>25</v>
      </c>
      <c r="G353" s="59">
        <v>10400</v>
      </c>
      <c r="H353" s="59">
        <v>3870</v>
      </c>
      <c r="I353" s="59">
        <f t="shared" si="8"/>
        <v>40248000</v>
      </c>
    </row>
    <row r="354" spans="1:9">
      <c r="A354">
        <v>4</v>
      </c>
      <c r="B354" s="57">
        <v>42389</v>
      </c>
      <c r="C354" s="58" t="s">
        <v>170</v>
      </c>
      <c r="D354" s="58" t="s">
        <v>171</v>
      </c>
      <c r="E354" s="58" t="s">
        <v>9</v>
      </c>
      <c r="F354" s="58" t="s">
        <v>35</v>
      </c>
      <c r="G354" s="59">
        <v>5400</v>
      </c>
      <c r="H354" s="59">
        <v>3535</v>
      </c>
      <c r="I354" s="59">
        <f t="shared" si="8"/>
        <v>19089000</v>
      </c>
    </row>
    <row r="355" spans="1:9">
      <c r="A355">
        <v>4</v>
      </c>
      <c r="B355" s="57">
        <v>42390</v>
      </c>
      <c r="C355" s="58" t="s">
        <v>182</v>
      </c>
      <c r="D355" s="58" t="s">
        <v>183</v>
      </c>
      <c r="E355" s="58" t="s">
        <v>9</v>
      </c>
      <c r="F355" s="58" t="s">
        <v>25</v>
      </c>
      <c r="G355" s="59">
        <v>10600</v>
      </c>
      <c r="H355" s="59">
        <v>3870</v>
      </c>
      <c r="I355" s="59">
        <f t="shared" si="8"/>
        <v>41022000</v>
      </c>
    </row>
    <row r="356" spans="1:9">
      <c r="A356">
        <v>4</v>
      </c>
      <c r="B356" s="57">
        <v>42390</v>
      </c>
      <c r="C356" s="58" t="s">
        <v>182</v>
      </c>
      <c r="D356" s="58" t="s">
        <v>183</v>
      </c>
      <c r="E356" s="58" t="s">
        <v>9</v>
      </c>
      <c r="F356" s="58" t="s">
        <v>35</v>
      </c>
      <c r="G356" s="59">
        <v>5200</v>
      </c>
      <c r="H356" s="59">
        <v>3535</v>
      </c>
      <c r="I356" s="59">
        <f t="shared" si="8"/>
        <v>18382000</v>
      </c>
    </row>
    <row r="357" spans="1:9">
      <c r="A357">
        <v>4</v>
      </c>
      <c r="B357" s="57">
        <v>42390</v>
      </c>
      <c r="C357" s="58" t="s">
        <v>184</v>
      </c>
      <c r="D357" s="58" t="s">
        <v>185</v>
      </c>
      <c r="E357" s="58" t="s">
        <v>9</v>
      </c>
      <c r="F357" s="58" t="s">
        <v>25</v>
      </c>
      <c r="G357" s="59">
        <v>15500</v>
      </c>
      <c r="H357" s="59">
        <v>3870</v>
      </c>
      <c r="I357" s="59">
        <f t="shared" si="8"/>
        <v>59985000</v>
      </c>
    </row>
    <row r="358" spans="1:9">
      <c r="A358">
        <v>4</v>
      </c>
      <c r="B358" s="57">
        <v>42392</v>
      </c>
      <c r="C358" s="58" t="s">
        <v>192</v>
      </c>
      <c r="D358" s="58" t="s">
        <v>193</v>
      </c>
      <c r="E358" s="58" t="s">
        <v>9</v>
      </c>
      <c r="F358" s="58" t="s">
        <v>25</v>
      </c>
      <c r="G358" s="59">
        <v>9300</v>
      </c>
      <c r="H358" s="59">
        <v>3870</v>
      </c>
      <c r="I358" s="59">
        <f t="shared" si="8"/>
        <v>35991000</v>
      </c>
    </row>
    <row r="359" spans="1:9">
      <c r="A359">
        <v>4</v>
      </c>
      <c r="B359" s="57">
        <v>42392</v>
      </c>
      <c r="C359" s="58" t="s">
        <v>192</v>
      </c>
      <c r="D359" s="58" t="s">
        <v>193</v>
      </c>
      <c r="E359" s="58" t="s">
        <v>9</v>
      </c>
      <c r="F359" s="58" t="s">
        <v>12</v>
      </c>
      <c r="G359" s="59">
        <v>6200</v>
      </c>
      <c r="H359" s="59">
        <v>3535</v>
      </c>
      <c r="I359" s="59">
        <f t="shared" si="8"/>
        <v>21917000</v>
      </c>
    </row>
    <row r="360" spans="1:9">
      <c r="A360">
        <v>4</v>
      </c>
      <c r="B360" s="57">
        <v>42392</v>
      </c>
      <c r="C360" s="58" t="s">
        <v>194</v>
      </c>
      <c r="D360" s="58" t="s">
        <v>195</v>
      </c>
      <c r="E360" s="58" t="s">
        <v>9</v>
      </c>
      <c r="F360" s="58" t="s">
        <v>25</v>
      </c>
      <c r="G360" s="59">
        <v>10600</v>
      </c>
      <c r="H360" s="59">
        <v>3870</v>
      </c>
      <c r="I360" s="59">
        <f t="shared" si="8"/>
        <v>41022000</v>
      </c>
    </row>
    <row r="361" spans="1:9">
      <c r="A361">
        <v>4</v>
      </c>
      <c r="B361" s="57">
        <v>42392</v>
      </c>
      <c r="C361" s="58" t="s">
        <v>194</v>
      </c>
      <c r="D361" s="58" t="s">
        <v>195</v>
      </c>
      <c r="E361" s="58" t="s">
        <v>9</v>
      </c>
      <c r="F361" s="58" t="s">
        <v>12</v>
      </c>
      <c r="G361" s="59">
        <v>5200</v>
      </c>
      <c r="H361" s="59">
        <v>3535</v>
      </c>
      <c r="I361" s="59">
        <f t="shared" si="8"/>
        <v>18382000</v>
      </c>
    </row>
    <row r="362" spans="1:9">
      <c r="A362">
        <v>4</v>
      </c>
      <c r="B362" s="57">
        <v>42398</v>
      </c>
      <c r="C362" s="58" t="s">
        <v>201</v>
      </c>
      <c r="D362" s="58" t="s">
        <v>202</v>
      </c>
      <c r="E362" s="58" t="s">
        <v>9</v>
      </c>
      <c r="F362" s="58" t="s">
        <v>35</v>
      </c>
      <c r="G362" s="59">
        <v>15800</v>
      </c>
      <c r="H362" s="59">
        <v>3535</v>
      </c>
      <c r="I362" s="59">
        <f t="shared" si="8"/>
        <v>55853000</v>
      </c>
    </row>
    <row r="363" spans="1:9">
      <c r="A363">
        <v>4</v>
      </c>
      <c r="B363" s="57">
        <v>42394</v>
      </c>
      <c r="C363" s="58" t="s">
        <v>215</v>
      </c>
      <c r="D363" s="58" t="s">
        <v>216</v>
      </c>
      <c r="E363" s="58" t="s">
        <v>9</v>
      </c>
      <c r="F363" s="58" t="s">
        <v>25</v>
      </c>
      <c r="G363" s="59">
        <v>10600</v>
      </c>
      <c r="H363" s="59">
        <v>3870</v>
      </c>
      <c r="I363" s="59">
        <f t="shared" si="8"/>
        <v>41022000</v>
      </c>
    </row>
    <row r="364" spans="1:9">
      <c r="A364">
        <v>4</v>
      </c>
      <c r="B364" s="57">
        <v>42394</v>
      </c>
      <c r="C364" s="58" t="s">
        <v>215</v>
      </c>
      <c r="D364" s="58" t="s">
        <v>216</v>
      </c>
      <c r="E364" s="58" t="s">
        <v>9</v>
      </c>
      <c r="F364" s="58" t="s">
        <v>12</v>
      </c>
      <c r="G364" s="59">
        <v>5200</v>
      </c>
      <c r="H364" s="59">
        <v>3535</v>
      </c>
      <c r="I364" s="59">
        <f t="shared" si="8"/>
        <v>18382000</v>
      </c>
    </row>
    <row r="365" spans="1:9">
      <c r="A365">
        <v>4</v>
      </c>
      <c r="B365" s="57">
        <v>42394</v>
      </c>
      <c r="C365" s="58" t="s">
        <v>217</v>
      </c>
      <c r="D365" s="58" t="s">
        <v>218</v>
      </c>
      <c r="E365" s="58" t="s">
        <v>9</v>
      </c>
      <c r="F365" s="58" t="s">
        <v>25</v>
      </c>
      <c r="G365" s="59">
        <v>5400</v>
      </c>
      <c r="H365" s="59">
        <v>3870</v>
      </c>
      <c r="I365" s="59">
        <f t="shared" si="8"/>
        <v>20898000</v>
      </c>
    </row>
    <row r="366" spans="1:9">
      <c r="A366">
        <v>4</v>
      </c>
      <c r="B366" s="57">
        <v>42396</v>
      </c>
      <c r="C366" s="58" t="s">
        <v>227</v>
      </c>
      <c r="D366" s="58" t="s">
        <v>228</v>
      </c>
      <c r="E366" s="58" t="s">
        <v>9</v>
      </c>
      <c r="F366" s="58" t="s">
        <v>25</v>
      </c>
      <c r="G366" s="59">
        <v>6200</v>
      </c>
      <c r="H366" s="59">
        <v>3870</v>
      </c>
      <c r="I366" s="59">
        <f t="shared" si="8"/>
        <v>23994000</v>
      </c>
    </row>
    <row r="367" spans="1:9">
      <c r="A367">
        <v>4</v>
      </c>
      <c r="B367" s="57">
        <v>42396</v>
      </c>
      <c r="C367" s="58" t="s">
        <v>227</v>
      </c>
      <c r="D367" s="58" t="s">
        <v>228</v>
      </c>
      <c r="E367" s="58" t="s">
        <v>9</v>
      </c>
      <c r="F367" s="58" t="s">
        <v>38</v>
      </c>
      <c r="G367" s="59">
        <v>4000</v>
      </c>
      <c r="H367" s="59">
        <v>5154</v>
      </c>
      <c r="I367" s="59">
        <f t="shared" si="8"/>
        <v>20616000</v>
      </c>
    </row>
    <row r="368" spans="1:9">
      <c r="A368">
        <v>4</v>
      </c>
      <c r="B368" s="57">
        <v>42396</v>
      </c>
      <c r="C368" s="58" t="s">
        <v>233</v>
      </c>
      <c r="D368" s="58" t="s">
        <v>234</v>
      </c>
      <c r="E368" s="58" t="s">
        <v>9</v>
      </c>
      <c r="F368" s="58" t="s">
        <v>25</v>
      </c>
      <c r="G368" s="59">
        <v>5400</v>
      </c>
      <c r="H368" s="59">
        <v>3870</v>
      </c>
      <c r="I368" s="59">
        <f t="shared" si="8"/>
        <v>20898000</v>
      </c>
    </row>
    <row r="369" spans="1:9">
      <c r="A369">
        <v>4</v>
      </c>
      <c r="B369" s="57">
        <v>42396</v>
      </c>
      <c r="C369" s="58" t="s">
        <v>233</v>
      </c>
      <c r="D369" s="58" t="s">
        <v>234</v>
      </c>
      <c r="E369" s="58" t="s">
        <v>9</v>
      </c>
      <c r="F369" s="58" t="s">
        <v>68</v>
      </c>
      <c r="G369" s="59">
        <v>5200</v>
      </c>
      <c r="H369" s="59">
        <v>4360</v>
      </c>
      <c r="I369" s="59">
        <f t="shared" si="8"/>
        <v>22672000</v>
      </c>
    </row>
    <row r="370" spans="1:9">
      <c r="A370">
        <v>4</v>
      </c>
      <c r="B370" s="57">
        <v>42396</v>
      </c>
      <c r="C370" s="58" t="s">
        <v>233</v>
      </c>
      <c r="D370" s="58" t="s">
        <v>234</v>
      </c>
      <c r="E370" s="58" t="s">
        <v>9</v>
      </c>
      <c r="F370" s="58" t="s">
        <v>35</v>
      </c>
      <c r="G370" s="59">
        <v>5200</v>
      </c>
      <c r="H370" s="59">
        <v>3535</v>
      </c>
      <c r="I370" s="59">
        <f t="shared" si="8"/>
        <v>18382000</v>
      </c>
    </row>
    <row r="371" spans="1:9">
      <c r="A371">
        <v>4</v>
      </c>
      <c r="B371" s="57">
        <v>42397</v>
      </c>
      <c r="C371" s="58" t="s">
        <v>235</v>
      </c>
      <c r="D371" s="58" t="s">
        <v>236</v>
      </c>
      <c r="E371" s="58" t="s">
        <v>9</v>
      </c>
      <c r="F371" s="58" t="s">
        <v>25</v>
      </c>
      <c r="G371" s="59">
        <v>5300</v>
      </c>
      <c r="H371" s="59">
        <v>3870</v>
      </c>
      <c r="I371" s="59">
        <f t="shared" si="8"/>
        <v>20511000</v>
      </c>
    </row>
    <row r="372" spans="1:9">
      <c r="A372">
        <v>4</v>
      </c>
      <c r="B372" s="57">
        <v>42397</v>
      </c>
      <c r="C372" s="58" t="s">
        <v>235</v>
      </c>
      <c r="D372" s="58" t="s">
        <v>236</v>
      </c>
      <c r="E372" s="58" t="s">
        <v>9</v>
      </c>
      <c r="F372" s="58" t="s">
        <v>35</v>
      </c>
      <c r="G372" s="59">
        <v>4000</v>
      </c>
      <c r="H372" s="59">
        <v>3535</v>
      </c>
      <c r="I372" s="59">
        <f t="shared" si="8"/>
        <v>14140000</v>
      </c>
    </row>
    <row r="373" spans="1:9">
      <c r="A373">
        <v>4</v>
      </c>
      <c r="B373" s="57">
        <v>42397</v>
      </c>
      <c r="C373" s="58" t="s">
        <v>235</v>
      </c>
      <c r="D373" s="58" t="s">
        <v>236</v>
      </c>
      <c r="E373" s="58" t="s">
        <v>9</v>
      </c>
      <c r="F373" s="58" t="s">
        <v>12</v>
      </c>
      <c r="G373" s="59">
        <v>6200</v>
      </c>
      <c r="H373" s="59">
        <v>3535</v>
      </c>
      <c r="I373" s="59">
        <f t="shared" si="8"/>
        <v>21917000</v>
      </c>
    </row>
    <row r="374" spans="1:9">
      <c r="A374">
        <v>4</v>
      </c>
      <c r="B374" s="57">
        <v>42398</v>
      </c>
      <c r="C374" s="58" t="s">
        <v>243</v>
      </c>
      <c r="D374" s="58" t="s">
        <v>244</v>
      </c>
      <c r="E374" s="58" t="s">
        <v>9</v>
      </c>
      <c r="F374" s="58" t="s">
        <v>25</v>
      </c>
      <c r="G374" s="59">
        <v>10200</v>
      </c>
      <c r="H374" s="59">
        <v>3870</v>
      </c>
      <c r="I374" s="59">
        <f t="shared" si="8"/>
        <v>39474000</v>
      </c>
    </row>
    <row r="375" spans="1:9">
      <c r="A375">
        <v>4</v>
      </c>
      <c r="B375" s="57">
        <v>42398</v>
      </c>
      <c r="C375" s="58" t="s">
        <v>243</v>
      </c>
      <c r="D375" s="58" t="s">
        <v>244</v>
      </c>
      <c r="E375" s="58" t="s">
        <v>9</v>
      </c>
      <c r="F375" s="58" t="s">
        <v>12</v>
      </c>
      <c r="G375" s="59">
        <v>5300</v>
      </c>
      <c r="H375" s="59">
        <v>3535</v>
      </c>
      <c r="I375" s="59">
        <f t="shared" si="8"/>
        <v>18735500</v>
      </c>
    </row>
    <row r="376" spans="1:9">
      <c r="A376">
        <v>4</v>
      </c>
      <c r="B376" s="57">
        <v>42398</v>
      </c>
      <c r="C376" s="58" t="s">
        <v>245</v>
      </c>
      <c r="D376" s="58" t="s">
        <v>246</v>
      </c>
      <c r="E376" s="58" t="s">
        <v>9</v>
      </c>
      <c r="F376" s="58" t="s">
        <v>25</v>
      </c>
      <c r="G376" s="59">
        <v>260630</v>
      </c>
      <c r="H376" s="59">
        <v>3730</v>
      </c>
      <c r="I376" s="59">
        <f t="shared" si="8"/>
        <v>972149900</v>
      </c>
    </row>
    <row r="377" spans="1:9">
      <c r="A377">
        <v>5</v>
      </c>
      <c r="B377" s="57">
        <v>42373</v>
      </c>
      <c r="C377" s="58" t="s">
        <v>28</v>
      </c>
      <c r="D377" s="58" t="s">
        <v>29</v>
      </c>
      <c r="E377" s="58" t="s">
        <v>30</v>
      </c>
      <c r="F377" s="58" t="s">
        <v>25</v>
      </c>
      <c r="G377" s="59">
        <v>15000</v>
      </c>
      <c r="H377" s="59">
        <v>3955</v>
      </c>
      <c r="I377" s="59">
        <f t="shared" si="8"/>
        <v>59325000</v>
      </c>
    </row>
    <row r="378" spans="1:9">
      <c r="A378">
        <v>5</v>
      </c>
      <c r="B378" s="57">
        <v>42373</v>
      </c>
      <c r="C378" s="58" t="s">
        <v>28</v>
      </c>
      <c r="D378" s="58" t="s">
        <v>29</v>
      </c>
      <c r="E378" s="58" t="s">
        <v>30</v>
      </c>
      <c r="F378" s="58" t="s">
        <v>12</v>
      </c>
      <c r="G378" s="59">
        <v>15000</v>
      </c>
      <c r="H378" s="59">
        <v>3535</v>
      </c>
      <c r="I378" s="59">
        <f t="shared" si="8"/>
        <v>53025000</v>
      </c>
    </row>
    <row r="379" spans="1:9">
      <c r="A379">
        <v>5</v>
      </c>
      <c r="B379" s="57">
        <v>42374</v>
      </c>
      <c r="C379" s="58" t="s">
        <v>39</v>
      </c>
      <c r="D379" s="58" t="s">
        <v>40</v>
      </c>
      <c r="E379" s="58" t="s">
        <v>30</v>
      </c>
      <c r="F379" s="58" t="s">
        <v>12</v>
      </c>
      <c r="G379" s="59">
        <v>15000</v>
      </c>
      <c r="H379" s="59">
        <v>3535</v>
      </c>
      <c r="I379" s="59">
        <f t="shared" si="8"/>
        <v>53025000</v>
      </c>
    </row>
    <row r="380" spans="1:9">
      <c r="A380">
        <v>5</v>
      </c>
      <c r="B380" s="57">
        <v>42374</v>
      </c>
      <c r="C380" s="58" t="s">
        <v>48</v>
      </c>
      <c r="D380" s="58" t="s">
        <v>50</v>
      </c>
      <c r="E380" s="58" t="s">
        <v>30</v>
      </c>
      <c r="F380" s="58" t="s">
        <v>12</v>
      </c>
      <c r="G380" s="59">
        <v>5000</v>
      </c>
      <c r="H380" s="59">
        <v>3535</v>
      </c>
      <c r="I380" s="59">
        <f t="shared" si="8"/>
        <v>17675000</v>
      </c>
    </row>
    <row r="381" spans="1:9">
      <c r="A381">
        <v>5</v>
      </c>
      <c r="B381" s="57">
        <v>42377</v>
      </c>
      <c r="C381" s="58" t="s">
        <v>78</v>
      </c>
      <c r="D381" s="58" t="s">
        <v>79</v>
      </c>
      <c r="E381" s="58" t="s">
        <v>30</v>
      </c>
      <c r="F381" s="58" t="s">
        <v>12</v>
      </c>
      <c r="G381" s="59">
        <v>10000</v>
      </c>
      <c r="H381" s="59">
        <v>3535</v>
      </c>
      <c r="I381" s="59">
        <f t="shared" si="8"/>
        <v>35350000</v>
      </c>
    </row>
    <row r="382" spans="1:9">
      <c r="A382">
        <v>5</v>
      </c>
      <c r="B382" s="57">
        <v>42377</v>
      </c>
      <c r="C382" s="58" t="s">
        <v>78</v>
      </c>
      <c r="D382" s="58" t="s">
        <v>79</v>
      </c>
      <c r="E382" s="58" t="s">
        <v>30</v>
      </c>
      <c r="F382" s="58" t="s">
        <v>43</v>
      </c>
      <c r="G382" s="59">
        <v>1</v>
      </c>
      <c r="H382" s="59">
        <v>2000000</v>
      </c>
      <c r="I382" s="59">
        <f t="shared" si="8"/>
        <v>2000000</v>
      </c>
    </row>
    <row r="383" spans="1:9">
      <c r="A383">
        <v>5</v>
      </c>
      <c r="B383" s="57">
        <v>42380</v>
      </c>
      <c r="C383" s="58" t="s">
        <v>93</v>
      </c>
      <c r="D383" s="58" t="s">
        <v>94</v>
      </c>
      <c r="E383" s="58" t="s">
        <v>30</v>
      </c>
      <c r="F383" s="58" t="s">
        <v>12</v>
      </c>
      <c r="G383" s="59">
        <v>15000</v>
      </c>
      <c r="H383" s="59">
        <v>3535</v>
      </c>
      <c r="I383" s="59">
        <f t="shared" si="8"/>
        <v>53025000</v>
      </c>
    </row>
    <row r="384" spans="1:9">
      <c r="A384">
        <v>5</v>
      </c>
      <c r="B384" s="57">
        <v>42383</v>
      </c>
      <c r="C384" s="58" t="s">
        <v>121</v>
      </c>
      <c r="D384" s="58" t="s">
        <v>122</v>
      </c>
      <c r="E384" s="58" t="s">
        <v>30</v>
      </c>
      <c r="F384" s="58" t="s">
        <v>25</v>
      </c>
      <c r="G384" s="59">
        <v>5000</v>
      </c>
      <c r="H384" s="59">
        <v>3870</v>
      </c>
      <c r="I384" s="59">
        <f t="shared" ref="I384:I415" si="9">G384*H384</f>
        <v>19350000</v>
      </c>
    </row>
    <row r="385" spans="1:9">
      <c r="A385">
        <v>5</v>
      </c>
      <c r="B385" s="57">
        <v>42383</v>
      </c>
      <c r="C385" s="58" t="s">
        <v>121</v>
      </c>
      <c r="D385" s="58" t="s">
        <v>122</v>
      </c>
      <c r="E385" s="58" t="s">
        <v>30</v>
      </c>
      <c r="F385" s="58" t="s">
        <v>12</v>
      </c>
      <c r="G385" s="59">
        <v>10000</v>
      </c>
      <c r="H385" s="59">
        <v>3535</v>
      </c>
      <c r="I385" s="59">
        <f t="shared" si="9"/>
        <v>35350000</v>
      </c>
    </row>
    <row r="386" spans="1:9">
      <c r="A386">
        <v>5</v>
      </c>
      <c r="B386" s="57">
        <v>42384</v>
      </c>
      <c r="C386" s="58" t="s">
        <v>129</v>
      </c>
      <c r="D386" s="58" t="s">
        <v>130</v>
      </c>
      <c r="E386" s="58" t="s">
        <v>30</v>
      </c>
      <c r="F386" s="58" t="s">
        <v>12</v>
      </c>
      <c r="G386" s="59">
        <v>10300</v>
      </c>
      <c r="H386" s="59">
        <v>3535</v>
      </c>
      <c r="I386" s="59">
        <f t="shared" si="9"/>
        <v>36410500</v>
      </c>
    </row>
    <row r="387" spans="1:9">
      <c r="A387">
        <v>5</v>
      </c>
      <c r="B387" s="57">
        <v>42388</v>
      </c>
      <c r="C387" s="58" t="s">
        <v>162</v>
      </c>
      <c r="D387" s="58" t="s">
        <v>163</v>
      </c>
      <c r="E387" s="58" t="s">
        <v>30</v>
      </c>
      <c r="F387" s="58" t="s">
        <v>12</v>
      </c>
      <c r="G387" s="59">
        <v>20000</v>
      </c>
      <c r="H387" s="59">
        <v>3535</v>
      </c>
      <c r="I387" s="59">
        <f t="shared" si="9"/>
        <v>70700000</v>
      </c>
    </row>
    <row r="388" spans="1:9">
      <c r="A388">
        <v>5</v>
      </c>
      <c r="B388" s="57">
        <v>42391</v>
      </c>
      <c r="C388" s="58" t="s">
        <v>186</v>
      </c>
      <c r="D388" s="58" t="s">
        <v>187</v>
      </c>
      <c r="E388" s="58" t="s">
        <v>30</v>
      </c>
      <c r="F388" s="58" t="s">
        <v>12</v>
      </c>
      <c r="G388" s="59">
        <v>4300</v>
      </c>
      <c r="H388" s="59">
        <v>3535</v>
      </c>
      <c r="I388" s="59">
        <f t="shared" si="9"/>
        <v>15200500</v>
      </c>
    </row>
    <row r="389" spans="1:9">
      <c r="A389">
        <v>5</v>
      </c>
      <c r="B389" s="62">
        <v>42394</v>
      </c>
      <c r="C389" s="58" t="s">
        <v>205</v>
      </c>
      <c r="D389" s="58" t="s">
        <v>206</v>
      </c>
      <c r="E389" s="58" t="s">
        <v>30</v>
      </c>
      <c r="F389" s="58" t="s">
        <v>12</v>
      </c>
      <c r="G389" s="59">
        <v>20000</v>
      </c>
      <c r="H389" s="59">
        <v>3535</v>
      </c>
      <c r="I389" s="59">
        <f t="shared" si="9"/>
        <v>70700000</v>
      </c>
    </row>
    <row r="390" spans="1:9">
      <c r="A390">
        <v>5</v>
      </c>
      <c r="B390" s="57">
        <v>42396</v>
      </c>
      <c r="C390" s="58" t="s">
        <v>225</v>
      </c>
      <c r="D390" s="58" t="s">
        <v>226</v>
      </c>
      <c r="E390" s="58" t="s">
        <v>30</v>
      </c>
      <c r="F390" s="58" t="s">
        <v>25</v>
      </c>
      <c r="G390" s="59">
        <v>10000</v>
      </c>
      <c r="H390" s="59">
        <v>3870</v>
      </c>
      <c r="I390" s="59">
        <f t="shared" si="9"/>
        <v>38700000</v>
      </c>
    </row>
    <row r="391" spans="1:9">
      <c r="A391">
        <v>5</v>
      </c>
      <c r="B391" s="57">
        <v>42396</v>
      </c>
      <c r="C391" s="58" t="s">
        <v>225</v>
      </c>
      <c r="D391" s="58" t="s">
        <v>226</v>
      </c>
      <c r="E391" s="58" t="s">
        <v>30</v>
      </c>
      <c r="F391" s="58" t="s">
        <v>68</v>
      </c>
      <c r="G391" s="59">
        <v>5000</v>
      </c>
      <c r="H391" s="59">
        <v>4360</v>
      </c>
      <c r="I391" s="59">
        <f t="shared" si="9"/>
        <v>21800000</v>
      </c>
    </row>
    <row r="392" spans="1:9">
      <c r="A392">
        <v>5</v>
      </c>
      <c r="B392" s="57">
        <v>42396</v>
      </c>
      <c r="C392" s="58" t="s">
        <v>225</v>
      </c>
      <c r="D392" s="58" t="s">
        <v>226</v>
      </c>
      <c r="E392" s="58" t="s">
        <v>30</v>
      </c>
      <c r="F392" s="58" t="s">
        <v>35</v>
      </c>
      <c r="G392" s="59">
        <v>5000</v>
      </c>
      <c r="H392" s="59">
        <v>3535</v>
      </c>
      <c r="I392" s="59">
        <f t="shared" si="9"/>
        <v>17675000</v>
      </c>
    </row>
    <row r="393" spans="1:9">
      <c r="A393">
        <v>5</v>
      </c>
      <c r="B393" s="57">
        <v>42396</v>
      </c>
      <c r="C393" s="58" t="s">
        <v>225</v>
      </c>
      <c r="D393" s="58" t="s">
        <v>226</v>
      </c>
      <c r="E393" s="58" t="s">
        <v>30</v>
      </c>
      <c r="F393" s="58" t="s">
        <v>12</v>
      </c>
      <c r="G393" s="59">
        <v>5000</v>
      </c>
      <c r="H393" s="59">
        <v>3535</v>
      </c>
      <c r="I393" s="59">
        <f t="shared" si="9"/>
        <v>17675000</v>
      </c>
    </row>
    <row r="394" spans="1:9">
      <c r="A394">
        <v>5</v>
      </c>
      <c r="B394" s="57">
        <v>42396</v>
      </c>
      <c r="C394" s="58" t="s">
        <v>225</v>
      </c>
      <c r="D394" s="58" t="s">
        <v>226</v>
      </c>
      <c r="E394" s="58" t="s">
        <v>30</v>
      </c>
      <c r="F394" s="58" t="s">
        <v>38</v>
      </c>
      <c r="G394" s="59">
        <v>5000</v>
      </c>
      <c r="H394" s="59">
        <v>5154</v>
      </c>
      <c r="I394" s="59">
        <f t="shared" si="9"/>
        <v>25770000</v>
      </c>
    </row>
    <row r="395" spans="1:9">
      <c r="A395">
        <v>5</v>
      </c>
      <c r="B395" s="57">
        <v>42396</v>
      </c>
      <c r="C395" s="58" t="s">
        <v>231</v>
      </c>
      <c r="D395" s="58" t="s">
        <v>232</v>
      </c>
      <c r="E395" s="58" t="s">
        <v>30</v>
      </c>
      <c r="F395" s="58" t="s">
        <v>12</v>
      </c>
      <c r="G395" s="59">
        <v>5000</v>
      </c>
      <c r="H395" s="59">
        <v>3535</v>
      </c>
      <c r="I395" s="59">
        <f t="shared" si="9"/>
        <v>17675000</v>
      </c>
    </row>
    <row r="396" spans="1:9">
      <c r="A396">
        <v>5</v>
      </c>
      <c r="B396" s="57">
        <v>42398</v>
      </c>
      <c r="C396" s="58" t="s">
        <v>239</v>
      </c>
      <c r="D396" s="58" t="s">
        <v>240</v>
      </c>
      <c r="E396" s="58" t="s">
        <v>30</v>
      </c>
      <c r="F396" s="58" t="s">
        <v>12</v>
      </c>
      <c r="G396" s="59">
        <v>4500</v>
      </c>
      <c r="H396" s="59">
        <v>3535</v>
      </c>
      <c r="I396" s="59">
        <f t="shared" si="9"/>
        <v>15907500</v>
      </c>
    </row>
    <row r="397" spans="1:9">
      <c r="A397">
        <v>6</v>
      </c>
      <c r="B397" s="57">
        <v>42380</v>
      </c>
      <c r="C397" s="58" t="s">
        <v>97</v>
      </c>
      <c r="D397" s="58" t="s">
        <v>98</v>
      </c>
      <c r="E397" s="58" t="s">
        <v>13</v>
      </c>
      <c r="F397" s="58" t="s">
        <v>12</v>
      </c>
      <c r="G397" s="59">
        <v>10000</v>
      </c>
      <c r="H397" s="59">
        <v>4450</v>
      </c>
      <c r="I397" s="59">
        <f t="shared" si="9"/>
        <v>44500000</v>
      </c>
    </row>
    <row r="398" spans="1:9">
      <c r="A398">
        <v>6</v>
      </c>
      <c r="B398" s="57">
        <v>42380</v>
      </c>
      <c r="C398" s="58" t="s">
        <v>97</v>
      </c>
      <c r="D398" s="58" t="s">
        <v>98</v>
      </c>
      <c r="E398" s="58" t="s">
        <v>13</v>
      </c>
      <c r="F398" s="58" t="s">
        <v>43</v>
      </c>
      <c r="G398" s="59">
        <v>1</v>
      </c>
      <c r="H398" s="59">
        <v>2500000</v>
      </c>
      <c r="I398" s="59">
        <f t="shared" si="9"/>
        <v>2500000</v>
      </c>
    </row>
    <row r="399" spans="1:9">
      <c r="A399">
        <v>6</v>
      </c>
      <c r="B399" s="57">
        <v>42394</v>
      </c>
      <c r="C399" s="58" t="s">
        <v>209</v>
      </c>
      <c r="D399" s="58" t="s">
        <v>210</v>
      </c>
      <c r="E399" s="58" t="s">
        <v>13</v>
      </c>
      <c r="F399" s="58" t="s">
        <v>12</v>
      </c>
      <c r="G399" s="59">
        <v>5000</v>
      </c>
      <c r="H399" s="59">
        <v>4450</v>
      </c>
      <c r="I399" s="59">
        <f t="shared" si="9"/>
        <v>22250000</v>
      </c>
    </row>
    <row r="400" spans="1:9">
      <c r="A400">
        <v>6</v>
      </c>
      <c r="B400" s="57">
        <v>42394</v>
      </c>
      <c r="C400" s="58" t="s">
        <v>209</v>
      </c>
      <c r="D400" s="58" t="s">
        <v>210</v>
      </c>
      <c r="E400" s="58" t="s">
        <v>13</v>
      </c>
      <c r="F400" s="58" t="s">
        <v>43</v>
      </c>
      <c r="G400" s="59">
        <v>1</v>
      </c>
      <c r="H400" s="59">
        <v>1500000</v>
      </c>
      <c r="I400" s="59">
        <f t="shared" si="9"/>
        <v>1500000</v>
      </c>
    </row>
    <row r="401" spans="1:9">
      <c r="A401">
        <v>7</v>
      </c>
      <c r="B401" s="57">
        <v>42374</v>
      </c>
      <c r="C401" s="58" t="s">
        <v>41</v>
      </c>
      <c r="D401" s="58" t="s">
        <v>42</v>
      </c>
      <c r="E401" s="58" t="s">
        <v>14</v>
      </c>
      <c r="F401" s="58" t="s">
        <v>25</v>
      </c>
      <c r="G401" s="59">
        <v>5000</v>
      </c>
      <c r="H401" s="59">
        <v>4352</v>
      </c>
      <c r="I401" s="59">
        <f t="shared" si="9"/>
        <v>21760000</v>
      </c>
    </row>
    <row r="402" spans="1:9">
      <c r="A402">
        <v>7</v>
      </c>
      <c r="B402" s="57">
        <v>42374</v>
      </c>
      <c r="C402" s="58" t="s">
        <v>41</v>
      </c>
      <c r="D402" s="58" t="s">
        <v>42</v>
      </c>
      <c r="E402" s="58" t="s">
        <v>14</v>
      </c>
      <c r="F402" s="58" t="s">
        <v>43</v>
      </c>
      <c r="G402" s="59">
        <v>1</v>
      </c>
      <c r="H402" s="59">
        <v>1500000</v>
      </c>
      <c r="I402" s="59">
        <f t="shared" si="9"/>
        <v>1500000</v>
      </c>
    </row>
    <row r="403" spans="1:9">
      <c r="A403">
        <v>7</v>
      </c>
      <c r="B403" s="57">
        <v>42380</v>
      </c>
      <c r="C403" s="58" t="s">
        <v>95</v>
      </c>
      <c r="D403" s="58" t="s">
        <v>96</v>
      </c>
      <c r="E403" s="58" t="s">
        <v>14</v>
      </c>
      <c r="F403" s="58" t="s">
        <v>25</v>
      </c>
      <c r="G403" s="59">
        <v>5000</v>
      </c>
      <c r="H403" s="59">
        <v>4190</v>
      </c>
      <c r="I403" s="59">
        <f t="shared" si="9"/>
        <v>20950000</v>
      </c>
    </row>
    <row r="404" spans="1:9">
      <c r="A404">
        <v>7</v>
      </c>
      <c r="B404" s="57">
        <v>42380</v>
      </c>
      <c r="C404" s="58" t="s">
        <v>95</v>
      </c>
      <c r="D404" s="58" t="s">
        <v>96</v>
      </c>
      <c r="E404" s="58" t="s">
        <v>14</v>
      </c>
      <c r="F404" s="58" t="s">
        <v>43</v>
      </c>
      <c r="G404" s="59">
        <v>1</v>
      </c>
      <c r="H404" s="59">
        <v>1500000</v>
      </c>
      <c r="I404" s="59">
        <f t="shared" si="9"/>
        <v>1500000</v>
      </c>
    </row>
    <row r="405" spans="1:9">
      <c r="A405">
        <v>7</v>
      </c>
      <c r="B405" s="57">
        <v>42383</v>
      </c>
      <c r="C405" s="58" t="s">
        <v>125</v>
      </c>
      <c r="D405" s="58" t="s">
        <v>126</v>
      </c>
      <c r="E405" s="58" t="s">
        <v>14</v>
      </c>
      <c r="F405" s="58" t="s">
        <v>35</v>
      </c>
      <c r="G405" s="59">
        <v>5000</v>
      </c>
      <c r="H405" s="59">
        <v>3990</v>
      </c>
      <c r="I405" s="59">
        <f t="shared" si="9"/>
        <v>19950000</v>
      </c>
    </row>
    <row r="406" spans="1:9">
      <c r="A406">
        <v>7</v>
      </c>
      <c r="B406" s="57">
        <v>42383</v>
      </c>
      <c r="C406" s="58" t="s">
        <v>125</v>
      </c>
      <c r="D406" s="58" t="s">
        <v>126</v>
      </c>
      <c r="E406" s="58" t="s">
        <v>14</v>
      </c>
      <c r="F406" s="58" t="s">
        <v>43</v>
      </c>
      <c r="G406" s="59">
        <v>1</v>
      </c>
      <c r="H406" s="59">
        <v>1500000</v>
      </c>
      <c r="I406" s="59">
        <f t="shared" si="9"/>
        <v>1500000</v>
      </c>
    </row>
    <row r="407" spans="1:9">
      <c r="A407">
        <v>7</v>
      </c>
      <c r="B407" s="57">
        <v>42394</v>
      </c>
      <c r="C407" s="58" t="s">
        <v>207</v>
      </c>
      <c r="D407" s="58" t="s">
        <v>208</v>
      </c>
      <c r="E407" s="58" t="s">
        <v>14</v>
      </c>
      <c r="F407" s="58" t="s">
        <v>25</v>
      </c>
      <c r="G407" s="59">
        <v>5000</v>
      </c>
      <c r="H407" s="59">
        <v>4190</v>
      </c>
      <c r="I407" s="59">
        <f t="shared" si="9"/>
        <v>20950000</v>
      </c>
    </row>
    <row r="408" spans="1:9">
      <c r="A408">
        <v>7</v>
      </c>
      <c r="B408" s="57">
        <v>42394</v>
      </c>
      <c r="C408" s="58" t="s">
        <v>207</v>
      </c>
      <c r="D408" s="58" t="s">
        <v>208</v>
      </c>
      <c r="E408" s="58" t="s">
        <v>14</v>
      </c>
      <c r="F408" s="58" t="s">
        <v>43</v>
      </c>
      <c r="G408" s="59">
        <v>1</v>
      </c>
      <c r="H408" s="59">
        <v>1500000</v>
      </c>
      <c r="I408" s="59">
        <f t="shared" si="9"/>
        <v>1500000</v>
      </c>
    </row>
    <row r="409" spans="1:9">
      <c r="A409">
        <v>9</v>
      </c>
      <c r="B409" s="57">
        <v>42377</v>
      </c>
      <c r="C409" s="58" t="s">
        <v>73</v>
      </c>
      <c r="D409" s="58" t="s">
        <v>74</v>
      </c>
      <c r="E409" s="58" t="s">
        <v>75</v>
      </c>
      <c r="F409" s="58" t="s">
        <v>35</v>
      </c>
      <c r="G409" s="59">
        <v>5000</v>
      </c>
      <c r="H409" s="59">
        <v>3535</v>
      </c>
      <c r="I409" s="61">
        <f t="shared" si="9"/>
        <v>17675000</v>
      </c>
    </row>
    <row r="410" spans="1:9">
      <c r="A410">
        <v>9</v>
      </c>
      <c r="B410" s="57">
        <v>42377</v>
      </c>
      <c r="C410" s="58" t="s">
        <v>73</v>
      </c>
      <c r="D410" s="58" t="s">
        <v>74</v>
      </c>
      <c r="E410" s="58" t="s">
        <v>75</v>
      </c>
      <c r="F410" s="58" t="s">
        <v>12</v>
      </c>
      <c r="G410" s="59">
        <v>25000</v>
      </c>
      <c r="H410" s="59">
        <v>3535</v>
      </c>
      <c r="I410" s="59">
        <f t="shared" si="9"/>
        <v>88375000</v>
      </c>
    </row>
    <row r="411" spans="1:9">
      <c r="A411">
        <v>9</v>
      </c>
      <c r="B411" s="57">
        <v>42377</v>
      </c>
      <c r="C411" s="58" t="s">
        <v>76</v>
      </c>
      <c r="D411" s="58" t="s">
        <v>77</v>
      </c>
      <c r="E411" s="58" t="s">
        <v>75</v>
      </c>
      <c r="F411" s="58" t="s">
        <v>25</v>
      </c>
      <c r="G411" s="59">
        <v>5000</v>
      </c>
      <c r="H411" s="59">
        <v>3955</v>
      </c>
      <c r="I411" s="59">
        <f t="shared" si="9"/>
        <v>19775000</v>
      </c>
    </row>
    <row r="412" spans="1:9">
      <c r="A412">
        <v>9</v>
      </c>
      <c r="B412" s="57">
        <v>42377</v>
      </c>
      <c r="C412" s="58" t="s">
        <v>76</v>
      </c>
      <c r="D412" s="58" t="s">
        <v>77</v>
      </c>
      <c r="E412" s="58" t="s">
        <v>75</v>
      </c>
      <c r="F412" s="58" t="s">
        <v>12</v>
      </c>
      <c r="G412" s="59">
        <v>15000</v>
      </c>
      <c r="H412" s="59">
        <v>3535</v>
      </c>
      <c r="I412" s="59">
        <f t="shared" si="9"/>
        <v>53025000</v>
      </c>
    </row>
    <row r="413" spans="1:9">
      <c r="A413">
        <v>9</v>
      </c>
      <c r="B413" s="57">
        <v>42377</v>
      </c>
      <c r="C413" s="58" t="s">
        <v>76</v>
      </c>
      <c r="D413" s="58" t="s">
        <v>77</v>
      </c>
      <c r="E413" s="58" t="s">
        <v>75</v>
      </c>
      <c r="F413" s="58" t="s">
        <v>38</v>
      </c>
      <c r="G413" s="59">
        <v>10000</v>
      </c>
      <c r="H413" s="59">
        <v>5154</v>
      </c>
      <c r="I413" s="59">
        <f t="shared" si="9"/>
        <v>51540000</v>
      </c>
    </row>
    <row r="414" spans="1:9">
      <c r="A414">
        <v>9</v>
      </c>
      <c r="B414" s="57">
        <v>42382</v>
      </c>
      <c r="C414" s="58" t="s">
        <v>117</v>
      </c>
      <c r="D414" s="58" t="s">
        <v>118</v>
      </c>
      <c r="E414" s="58" t="s">
        <v>75</v>
      </c>
      <c r="F414" s="58" t="s">
        <v>25</v>
      </c>
      <c r="G414" s="59">
        <v>10000</v>
      </c>
      <c r="H414" s="59">
        <v>3870</v>
      </c>
      <c r="I414" s="59">
        <f t="shared" si="9"/>
        <v>38700000</v>
      </c>
    </row>
    <row r="415" spans="1:9">
      <c r="A415">
        <v>9</v>
      </c>
      <c r="B415" s="57">
        <v>42382</v>
      </c>
      <c r="C415" s="58" t="s">
        <v>117</v>
      </c>
      <c r="D415" s="58" t="s">
        <v>118</v>
      </c>
      <c r="E415" s="58" t="s">
        <v>75</v>
      </c>
      <c r="F415" s="58" t="s">
        <v>12</v>
      </c>
      <c r="G415" s="59">
        <v>10000</v>
      </c>
      <c r="H415" s="59">
        <v>3535</v>
      </c>
      <c r="I415" s="59">
        <f t="shared" si="9"/>
        <v>35350000</v>
      </c>
    </row>
    <row r="416" spans="1:9">
      <c r="A416">
        <v>9</v>
      </c>
      <c r="B416" s="57">
        <v>42382</v>
      </c>
      <c r="C416" s="58" t="s">
        <v>117</v>
      </c>
      <c r="D416" s="58" t="s">
        <v>118</v>
      </c>
      <c r="E416" s="58" t="s">
        <v>75</v>
      </c>
      <c r="F416" s="58" t="s">
        <v>38</v>
      </c>
      <c r="G416" s="59">
        <v>10000</v>
      </c>
      <c r="H416" s="59">
        <v>5154</v>
      </c>
      <c r="I416" s="59">
        <f t="shared" ref="I416:I422" si="10">G416*H416</f>
        <v>51540000</v>
      </c>
    </row>
    <row r="417" spans="1:9">
      <c r="A417">
        <v>9</v>
      </c>
      <c r="B417" s="57">
        <v>42383</v>
      </c>
      <c r="C417" s="58" t="s">
        <v>123</v>
      </c>
      <c r="D417" s="58" t="s">
        <v>124</v>
      </c>
      <c r="E417" s="58" t="s">
        <v>75</v>
      </c>
      <c r="F417" s="58" t="s">
        <v>12</v>
      </c>
      <c r="G417" s="59">
        <v>5000</v>
      </c>
      <c r="H417" s="59">
        <v>3535</v>
      </c>
      <c r="I417" s="59">
        <f t="shared" si="10"/>
        <v>17675000</v>
      </c>
    </row>
    <row r="418" spans="1:9">
      <c r="A418">
        <v>9</v>
      </c>
      <c r="B418" s="57">
        <v>42387</v>
      </c>
      <c r="C418" s="58" t="s">
        <v>138</v>
      </c>
      <c r="D418" s="58" t="s">
        <v>139</v>
      </c>
      <c r="E418" s="58" t="s">
        <v>75</v>
      </c>
      <c r="F418" s="58" t="s">
        <v>142</v>
      </c>
      <c r="G418" s="59">
        <v>15000</v>
      </c>
      <c r="H418" s="59">
        <v>3870</v>
      </c>
      <c r="I418" s="59">
        <f t="shared" si="10"/>
        <v>58050000</v>
      </c>
    </row>
    <row r="419" spans="1:9">
      <c r="A419">
        <v>9</v>
      </c>
      <c r="B419" s="57">
        <v>42387</v>
      </c>
      <c r="C419" s="58" t="s">
        <v>144</v>
      </c>
      <c r="D419" s="58" t="s">
        <v>145</v>
      </c>
      <c r="E419" s="58" t="s">
        <v>75</v>
      </c>
      <c r="F419" s="58" t="s">
        <v>25</v>
      </c>
      <c r="G419" s="59">
        <v>15000</v>
      </c>
      <c r="H419" s="59">
        <v>3870</v>
      </c>
      <c r="I419" s="59">
        <f t="shared" si="10"/>
        <v>58050000</v>
      </c>
    </row>
    <row r="420" spans="1:9">
      <c r="A420">
        <v>9</v>
      </c>
      <c r="B420" s="57">
        <v>42387</v>
      </c>
      <c r="C420" s="58" t="s">
        <v>144</v>
      </c>
      <c r="D420" s="58" t="s">
        <v>145</v>
      </c>
      <c r="E420" s="58" t="s">
        <v>75</v>
      </c>
      <c r="F420" s="58" t="s">
        <v>12</v>
      </c>
      <c r="G420" s="59">
        <v>15000</v>
      </c>
      <c r="H420" s="59">
        <v>3535</v>
      </c>
      <c r="I420" s="59">
        <f t="shared" si="10"/>
        <v>53025000</v>
      </c>
    </row>
    <row r="421" spans="1:9">
      <c r="A421">
        <v>9</v>
      </c>
      <c r="B421" s="57">
        <v>42390</v>
      </c>
      <c r="C421" s="58" t="s">
        <v>180</v>
      </c>
      <c r="D421" s="58" t="s">
        <v>181</v>
      </c>
      <c r="E421" s="58" t="s">
        <v>75</v>
      </c>
      <c r="F421" s="58" t="s">
        <v>25</v>
      </c>
      <c r="G421" s="59">
        <v>15000</v>
      </c>
      <c r="H421" s="59">
        <v>3870</v>
      </c>
      <c r="I421" s="59">
        <f t="shared" si="10"/>
        <v>58050000</v>
      </c>
    </row>
    <row r="422" spans="1:9">
      <c r="A422">
        <v>9</v>
      </c>
      <c r="B422" s="57">
        <v>42390</v>
      </c>
      <c r="C422" s="58" t="s">
        <v>180</v>
      </c>
      <c r="D422" s="58" t="s">
        <v>181</v>
      </c>
      <c r="E422" s="58" t="s">
        <v>75</v>
      </c>
      <c r="F422" s="58" t="s">
        <v>12</v>
      </c>
      <c r="G422" s="59">
        <v>15000</v>
      </c>
      <c r="H422" s="59">
        <v>3535</v>
      </c>
      <c r="I422" s="59">
        <f t="shared" si="10"/>
        <v>53025000</v>
      </c>
    </row>
    <row r="423" spans="1:9">
      <c r="B423" s="6"/>
      <c r="C423" s="10"/>
      <c r="D423" s="63"/>
      <c r="E423" s="10"/>
      <c r="F423" s="10" t="s">
        <v>292</v>
      </c>
      <c r="G423" s="64">
        <f>SUM(G224:G422)</f>
        <v>1755255</v>
      </c>
      <c r="H423" s="10"/>
      <c r="I423" s="64">
        <f>SUM(I224:I422)</f>
        <v>6633261200</v>
      </c>
    </row>
    <row r="424" spans="1:9">
      <c r="B424" s="6"/>
      <c r="C424" s="10"/>
      <c r="D424" s="10"/>
      <c r="E424" s="10"/>
      <c r="F424" s="10"/>
      <c r="G424" s="10"/>
      <c r="H424" s="10"/>
      <c r="I424" s="10"/>
    </row>
    <row r="425" spans="1:9">
      <c r="B425" s="6"/>
      <c r="C425" s="10"/>
      <c r="D425" s="10"/>
      <c r="E425" s="10"/>
      <c r="F425" s="10"/>
      <c r="G425" s="10"/>
      <c r="H425" s="10"/>
      <c r="I425" s="10"/>
    </row>
  </sheetData>
  <sortState ref="A224:I422">
    <sortCondition ref="A224:A422"/>
  </sortState>
  <mergeCells count="2">
    <mergeCell ref="G9:H9"/>
    <mergeCell ref="G222:H22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Y127"/>
  <sheetViews>
    <sheetView topLeftCell="J2" workbookViewId="0">
      <selection activeCell="Z19" sqref="Z19:AB23"/>
    </sheetView>
  </sheetViews>
  <sheetFormatPr baseColWidth="10" defaultRowHeight="15"/>
  <cols>
    <col min="3" max="3" width="9" bestFit="1" customWidth="1"/>
    <col min="4" max="5" width="10.42578125" bestFit="1" customWidth="1"/>
    <col min="6" max="6" width="7.85546875" bestFit="1" customWidth="1"/>
    <col min="7" max="7" width="12.2851562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7.85546875" bestFit="1" customWidth="1"/>
    <col min="18" max="18" width="12.285156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2.28515625" bestFit="1" customWidth="1"/>
    <col min="25" max="25" width="11.7109375" bestFit="1" customWidth="1"/>
  </cols>
  <sheetData>
    <row r="4" spans="2:25" ht="21">
      <c r="C4" s="134" t="s">
        <v>9</v>
      </c>
      <c r="D4" s="134"/>
      <c r="E4" s="134"/>
      <c r="F4" s="134"/>
      <c r="G4" s="134"/>
      <c r="H4" s="134"/>
      <c r="I4" s="134"/>
      <c r="J4" s="134"/>
    </row>
    <row r="6" spans="2:25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N6" s="16" t="s">
        <v>6</v>
      </c>
      <c r="O6" s="16" t="s">
        <v>0</v>
      </c>
      <c r="P6" s="16" t="s">
        <v>1</v>
      </c>
      <c r="Q6" s="16" t="s">
        <v>260</v>
      </c>
      <c r="R6" s="16" t="s">
        <v>5</v>
      </c>
      <c r="S6" s="16" t="s">
        <v>257</v>
      </c>
      <c r="T6" s="16" t="s">
        <v>4</v>
      </c>
      <c r="U6" s="16" t="s">
        <v>258</v>
      </c>
      <c r="V6" s="16" t="s">
        <v>7</v>
      </c>
      <c r="W6" s="16" t="s">
        <v>3</v>
      </c>
      <c r="X6" s="20" t="s">
        <v>255</v>
      </c>
      <c r="Y6" s="20" t="s">
        <v>259</v>
      </c>
    </row>
    <row r="7" spans="2:25">
      <c r="B7">
        <v>4</v>
      </c>
      <c r="C7" s="19">
        <v>42373</v>
      </c>
      <c r="D7" s="16" t="s">
        <v>33</v>
      </c>
      <c r="E7" s="16" t="s">
        <v>34</v>
      </c>
      <c r="F7" s="16" t="s">
        <v>9</v>
      </c>
      <c r="G7" s="23" t="s">
        <v>25</v>
      </c>
      <c r="H7" s="18">
        <v>5300</v>
      </c>
      <c r="I7" s="18">
        <v>3955</v>
      </c>
      <c r="J7" s="18">
        <f t="shared" ref="J7:J63" si="0">H7*I7</f>
        <v>20961500</v>
      </c>
      <c r="N7" s="19">
        <v>42373</v>
      </c>
      <c r="O7" s="16" t="s">
        <v>33</v>
      </c>
      <c r="P7" s="16" t="s">
        <v>34</v>
      </c>
      <c r="Q7" s="16" t="s">
        <v>9</v>
      </c>
      <c r="R7" s="23" t="s">
        <v>35</v>
      </c>
      <c r="S7" s="23">
        <v>3</v>
      </c>
      <c r="T7" s="18">
        <v>6200</v>
      </c>
      <c r="U7" s="18"/>
      <c r="V7" s="18">
        <v>3535</v>
      </c>
      <c r="W7" s="18">
        <f t="shared" ref="W7:W38" si="1">T7*V7</f>
        <v>21917000</v>
      </c>
      <c r="X7" s="26"/>
      <c r="Y7" s="26"/>
    </row>
    <row r="8" spans="2:25">
      <c r="B8">
        <v>4</v>
      </c>
      <c r="C8" s="19">
        <v>42373</v>
      </c>
      <c r="D8" s="16" t="s">
        <v>33</v>
      </c>
      <c r="E8" s="16" t="s">
        <v>34</v>
      </c>
      <c r="F8" s="16" t="s">
        <v>9</v>
      </c>
      <c r="G8" s="23" t="s">
        <v>35</v>
      </c>
      <c r="H8" s="18">
        <v>6200</v>
      </c>
      <c r="I8" s="18">
        <v>3535</v>
      </c>
      <c r="J8" s="18">
        <f t="shared" si="0"/>
        <v>21917000</v>
      </c>
      <c r="N8" s="19">
        <v>42375</v>
      </c>
      <c r="O8" s="16" t="s">
        <v>64</v>
      </c>
      <c r="P8" s="16" t="s">
        <v>65</v>
      </c>
      <c r="Q8" s="16" t="s">
        <v>9</v>
      </c>
      <c r="R8" s="23" t="s">
        <v>35</v>
      </c>
      <c r="S8" s="23">
        <v>3</v>
      </c>
      <c r="T8" s="18">
        <v>5200</v>
      </c>
      <c r="U8" s="18"/>
      <c r="V8" s="18">
        <v>3535</v>
      </c>
      <c r="W8" s="18">
        <f t="shared" si="1"/>
        <v>18382000</v>
      </c>
      <c r="X8" s="26"/>
      <c r="Y8" s="26"/>
    </row>
    <row r="9" spans="2:25">
      <c r="B9">
        <v>4</v>
      </c>
      <c r="C9" s="19">
        <v>42373</v>
      </c>
      <c r="D9" s="16" t="s">
        <v>33</v>
      </c>
      <c r="E9" s="16" t="s">
        <v>34</v>
      </c>
      <c r="F9" s="16" t="s">
        <v>9</v>
      </c>
      <c r="G9" s="23" t="s">
        <v>12</v>
      </c>
      <c r="H9" s="18">
        <v>4000</v>
      </c>
      <c r="I9" s="18">
        <v>3535</v>
      </c>
      <c r="J9" s="18">
        <f t="shared" si="0"/>
        <v>14140000</v>
      </c>
      <c r="N9" s="19">
        <v>42376</v>
      </c>
      <c r="O9" s="16" t="s">
        <v>69</v>
      </c>
      <c r="P9" s="16" t="s">
        <v>70</v>
      </c>
      <c r="Q9" s="16" t="s">
        <v>9</v>
      </c>
      <c r="R9" s="23" t="s">
        <v>35</v>
      </c>
      <c r="S9" s="23">
        <v>3</v>
      </c>
      <c r="T9" s="18">
        <v>6200</v>
      </c>
      <c r="U9" s="18"/>
      <c r="V9" s="18">
        <v>3535</v>
      </c>
      <c r="W9" s="18">
        <f t="shared" si="1"/>
        <v>21917000</v>
      </c>
      <c r="X9" s="26"/>
      <c r="Y9" s="26"/>
    </row>
    <row r="10" spans="2:25">
      <c r="B10">
        <v>4</v>
      </c>
      <c r="C10" s="19">
        <v>42373</v>
      </c>
      <c r="D10" s="16" t="s">
        <v>36</v>
      </c>
      <c r="E10" s="16" t="s">
        <v>37</v>
      </c>
      <c r="F10" s="16" t="s">
        <v>9</v>
      </c>
      <c r="G10" s="23" t="s">
        <v>25</v>
      </c>
      <c r="H10" s="18">
        <v>10600</v>
      </c>
      <c r="I10" s="18">
        <v>3955</v>
      </c>
      <c r="J10" s="18">
        <f t="shared" si="0"/>
        <v>41923000</v>
      </c>
      <c r="N10" s="19">
        <v>42377</v>
      </c>
      <c r="O10" s="16" t="s">
        <v>84</v>
      </c>
      <c r="P10" s="16" t="s">
        <v>85</v>
      </c>
      <c r="Q10" s="16" t="s">
        <v>9</v>
      </c>
      <c r="R10" s="23" t="s">
        <v>35</v>
      </c>
      <c r="S10" s="23">
        <v>3</v>
      </c>
      <c r="T10" s="18">
        <v>5200</v>
      </c>
      <c r="U10" s="18"/>
      <c r="V10" s="18">
        <v>3535</v>
      </c>
      <c r="W10" s="18">
        <f t="shared" si="1"/>
        <v>18382000</v>
      </c>
      <c r="X10" s="26"/>
      <c r="Y10" s="26"/>
    </row>
    <row r="11" spans="2:25">
      <c r="B11">
        <v>4</v>
      </c>
      <c r="C11" s="19">
        <v>42373</v>
      </c>
      <c r="D11" s="16" t="s">
        <v>36</v>
      </c>
      <c r="E11" s="16" t="s">
        <v>37</v>
      </c>
      <c r="F11" s="16" t="s">
        <v>9</v>
      </c>
      <c r="G11" s="23" t="s">
        <v>38</v>
      </c>
      <c r="H11" s="18">
        <v>5200</v>
      </c>
      <c r="I11" s="18">
        <v>5154</v>
      </c>
      <c r="J11" s="18">
        <f t="shared" si="0"/>
        <v>26800800</v>
      </c>
      <c r="N11" s="19">
        <v>42380</v>
      </c>
      <c r="O11" s="16" t="s">
        <v>99</v>
      </c>
      <c r="P11" s="16" t="s">
        <v>100</v>
      </c>
      <c r="Q11" s="16" t="s">
        <v>9</v>
      </c>
      <c r="R11" s="23" t="s">
        <v>35</v>
      </c>
      <c r="S11" s="23">
        <v>3</v>
      </c>
      <c r="T11" s="18">
        <v>5300</v>
      </c>
      <c r="U11" s="18"/>
      <c r="V11" s="18">
        <v>3535</v>
      </c>
      <c r="W11" s="18">
        <f t="shared" si="1"/>
        <v>18735500</v>
      </c>
      <c r="X11" s="26"/>
      <c r="Y11" s="26"/>
    </row>
    <row r="12" spans="2:25">
      <c r="B12">
        <v>4</v>
      </c>
      <c r="C12" s="19">
        <v>42375</v>
      </c>
      <c r="D12" s="16" t="s">
        <v>62</v>
      </c>
      <c r="E12" s="16" t="s">
        <v>63</v>
      </c>
      <c r="F12" s="16" t="s">
        <v>9</v>
      </c>
      <c r="G12" s="23" t="s">
        <v>25</v>
      </c>
      <c r="H12" s="18">
        <v>6200</v>
      </c>
      <c r="I12" s="18">
        <v>3870</v>
      </c>
      <c r="J12" s="18">
        <f t="shared" si="0"/>
        <v>23994000</v>
      </c>
      <c r="N12" s="19">
        <v>42383</v>
      </c>
      <c r="O12" s="20" t="s">
        <v>127</v>
      </c>
      <c r="P12" s="20" t="s">
        <v>128</v>
      </c>
      <c r="Q12" s="20" t="s">
        <v>9</v>
      </c>
      <c r="R12" s="24" t="s">
        <v>35</v>
      </c>
      <c r="S12" s="24">
        <v>3</v>
      </c>
      <c r="T12" s="18">
        <v>5200</v>
      </c>
      <c r="U12" s="18"/>
      <c r="V12" s="18">
        <v>3535</v>
      </c>
      <c r="W12" s="18">
        <f t="shared" si="1"/>
        <v>18382000</v>
      </c>
      <c r="X12" s="26"/>
      <c r="Y12" s="26"/>
    </row>
    <row r="13" spans="2:25">
      <c r="B13">
        <v>4</v>
      </c>
      <c r="C13" s="19">
        <v>42375</v>
      </c>
      <c r="D13" s="16" t="s">
        <v>64</v>
      </c>
      <c r="E13" s="16" t="s">
        <v>65</v>
      </c>
      <c r="F13" s="16" t="s">
        <v>9</v>
      </c>
      <c r="G13" s="23" t="s">
        <v>25</v>
      </c>
      <c r="H13" s="18">
        <v>5400</v>
      </c>
      <c r="I13" s="18">
        <v>3870</v>
      </c>
      <c r="J13" s="18">
        <f t="shared" si="0"/>
        <v>20898000</v>
      </c>
      <c r="N13" s="19">
        <v>42387</v>
      </c>
      <c r="O13" s="20" t="s">
        <v>150</v>
      </c>
      <c r="P13" s="20" t="s">
        <v>151</v>
      </c>
      <c r="Q13" s="20" t="s">
        <v>9</v>
      </c>
      <c r="R13" s="23" t="s">
        <v>35</v>
      </c>
      <c r="S13" s="23">
        <v>3</v>
      </c>
      <c r="T13" s="18">
        <v>4000</v>
      </c>
      <c r="U13" s="18"/>
      <c r="V13" s="18">
        <v>3535</v>
      </c>
      <c r="W13" s="18">
        <f t="shared" si="1"/>
        <v>14140000</v>
      </c>
      <c r="X13" s="26"/>
      <c r="Y13" s="26"/>
    </row>
    <row r="14" spans="2:25">
      <c r="B14">
        <v>4</v>
      </c>
      <c r="C14" s="19">
        <v>42375</v>
      </c>
      <c r="D14" s="16" t="s">
        <v>64</v>
      </c>
      <c r="E14" s="16" t="s">
        <v>65</v>
      </c>
      <c r="F14" s="16" t="s">
        <v>9</v>
      </c>
      <c r="G14" s="23" t="s">
        <v>35</v>
      </c>
      <c r="H14" s="18">
        <v>5200</v>
      </c>
      <c r="I14" s="18">
        <v>3535</v>
      </c>
      <c r="J14" s="18">
        <f t="shared" si="0"/>
        <v>18382000</v>
      </c>
      <c r="N14" s="19">
        <v>42388</v>
      </c>
      <c r="O14" s="16" t="s">
        <v>164</v>
      </c>
      <c r="P14" s="16" t="s">
        <v>165</v>
      </c>
      <c r="Q14" s="16" t="s">
        <v>9</v>
      </c>
      <c r="R14" s="23" t="s">
        <v>35</v>
      </c>
      <c r="S14" s="23">
        <v>3</v>
      </c>
      <c r="T14" s="18">
        <v>6200</v>
      </c>
      <c r="U14" s="18"/>
      <c r="V14" s="18">
        <v>3535</v>
      </c>
      <c r="W14" s="18">
        <f t="shared" si="1"/>
        <v>21917000</v>
      </c>
      <c r="X14" s="26"/>
      <c r="Y14" s="26"/>
    </row>
    <row r="15" spans="2:25">
      <c r="B15">
        <v>4</v>
      </c>
      <c r="C15" s="19">
        <v>42375</v>
      </c>
      <c r="D15" s="16" t="s">
        <v>64</v>
      </c>
      <c r="E15" s="16" t="s">
        <v>65</v>
      </c>
      <c r="F15" s="16" t="s">
        <v>9</v>
      </c>
      <c r="G15" s="23" t="s">
        <v>12</v>
      </c>
      <c r="H15" s="18">
        <v>5200</v>
      </c>
      <c r="I15" s="18">
        <v>3535</v>
      </c>
      <c r="J15" s="18">
        <f t="shared" si="0"/>
        <v>18382000</v>
      </c>
      <c r="N15" s="19">
        <v>42389</v>
      </c>
      <c r="O15" s="16" t="s">
        <v>170</v>
      </c>
      <c r="P15" s="16" t="s">
        <v>171</v>
      </c>
      <c r="Q15" s="16" t="s">
        <v>9</v>
      </c>
      <c r="R15" s="23" t="s">
        <v>35</v>
      </c>
      <c r="S15" s="23">
        <v>3</v>
      </c>
      <c r="T15" s="18">
        <v>5400</v>
      </c>
      <c r="U15" s="18"/>
      <c r="V15" s="18">
        <v>3535</v>
      </c>
      <c r="W15" s="18">
        <f t="shared" si="1"/>
        <v>19089000</v>
      </c>
      <c r="X15" s="26"/>
      <c r="Y15" s="26"/>
    </row>
    <row r="16" spans="2:25">
      <c r="B16">
        <v>4</v>
      </c>
      <c r="C16" s="19">
        <v>42376</v>
      </c>
      <c r="D16" s="16" t="s">
        <v>69</v>
      </c>
      <c r="E16" s="16" t="s">
        <v>70</v>
      </c>
      <c r="F16" s="16" t="s">
        <v>9</v>
      </c>
      <c r="G16" s="23" t="s">
        <v>25</v>
      </c>
      <c r="H16" s="18">
        <v>5300</v>
      </c>
      <c r="I16" s="18">
        <v>3870</v>
      </c>
      <c r="J16" s="18">
        <f t="shared" si="0"/>
        <v>20511000</v>
      </c>
      <c r="N16" s="19">
        <v>42390</v>
      </c>
      <c r="O16" s="16" t="s">
        <v>182</v>
      </c>
      <c r="P16" s="16" t="s">
        <v>183</v>
      </c>
      <c r="Q16" s="16" t="s">
        <v>9</v>
      </c>
      <c r="R16" s="23" t="s">
        <v>35</v>
      </c>
      <c r="S16" s="23">
        <v>3</v>
      </c>
      <c r="T16" s="18">
        <v>5200</v>
      </c>
      <c r="U16" s="18"/>
      <c r="V16" s="18">
        <v>3535</v>
      </c>
      <c r="W16" s="18">
        <f t="shared" si="1"/>
        <v>18382000</v>
      </c>
      <c r="X16" s="26"/>
      <c r="Y16" s="26"/>
    </row>
    <row r="17" spans="2:25">
      <c r="B17">
        <v>4</v>
      </c>
      <c r="C17" s="19">
        <v>42376</v>
      </c>
      <c r="D17" s="16" t="s">
        <v>69</v>
      </c>
      <c r="E17" s="16" t="s">
        <v>70</v>
      </c>
      <c r="F17" s="16" t="s">
        <v>9</v>
      </c>
      <c r="G17" s="23" t="s">
        <v>35</v>
      </c>
      <c r="H17" s="18">
        <v>6200</v>
      </c>
      <c r="I17" s="18">
        <v>3535</v>
      </c>
      <c r="J17" s="18">
        <f t="shared" si="0"/>
        <v>21917000</v>
      </c>
      <c r="N17" s="19">
        <v>42396</v>
      </c>
      <c r="O17" s="16" t="s">
        <v>233</v>
      </c>
      <c r="P17" s="20" t="s">
        <v>234</v>
      </c>
      <c r="Q17" s="20" t="s">
        <v>9</v>
      </c>
      <c r="R17" s="24" t="s">
        <v>35</v>
      </c>
      <c r="S17" s="24">
        <v>3</v>
      </c>
      <c r="T17" s="18">
        <v>5200</v>
      </c>
      <c r="U17" s="18"/>
      <c r="V17" s="18">
        <v>3535</v>
      </c>
      <c r="W17" s="18">
        <f t="shared" si="1"/>
        <v>18382000</v>
      </c>
      <c r="X17" s="26"/>
      <c r="Y17" s="26"/>
    </row>
    <row r="18" spans="2:25">
      <c r="B18">
        <v>4</v>
      </c>
      <c r="C18" s="19">
        <v>42376</v>
      </c>
      <c r="D18" s="16" t="s">
        <v>69</v>
      </c>
      <c r="E18" s="16" t="s">
        <v>70</v>
      </c>
      <c r="F18" s="16" t="s">
        <v>9</v>
      </c>
      <c r="G18" s="23" t="s">
        <v>12</v>
      </c>
      <c r="H18" s="18">
        <v>4000</v>
      </c>
      <c r="I18" s="18">
        <v>3535</v>
      </c>
      <c r="J18" s="18">
        <f t="shared" si="0"/>
        <v>14140000</v>
      </c>
      <c r="N18" s="19">
        <v>42397</v>
      </c>
      <c r="O18" s="20" t="s">
        <v>235</v>
      </c>
      <c r="P18" s="20" t="s">
        <v>236</v>
      </c>
      <c r="Q18" s="20" t="s">
        <v>9</v>
      </c>
      <c r="R18" s="24" t="s">
        <v>35</v>
      </c>
      <c r="S18" s="24">
        <v>3</v>
      </c>
      <c r="T18" s="18">
        <v>4000</v>
      </c>
      <c r="U18" s="18"/>
      <c r="V18" s="18">
        <v>3535</v>
      </c>
      <c r="W18" s="18">
        <f t="shared" si="1"/>
        <v>14140000</v>
      </c>
      <c r="X18" s="26"/>
      <c r="Y18" s="26"/>
    </row>
    <row r="19" spans="2:25">
      <c r="B19">
        <v>4</v>
      </c>
      <c r="C19" s="19">
        <v>42377</v>
      </c>
      <c r="D19" s="16" t="s">
        <v>84</v>
      </c>
      <c r="E19" s="16" t="s">
        <v>85</v>
      </c>
      <c r="F19" s="16" t="s">
        <v>9</v>
      </c>
      <c r="G19" s="23" t="s">
        <v>25</v>
      </c>
      <c r="H19" s="18">
        <v>5400</v>
      </c>
      <c r="I19" s="18">
        <v>3870</v>
      </c>
      <c r="J19" s="18">
        <f t="shared" si="0"/>
        <v>20898000</v>
      </c>
      <c r="N19" s="19">
        <v>42398</v>
      </c>
      <c r="O19" s="16" t="s">
        <v>201</v>
      </c>
      <c r="P19" s="16" t="s">
        <v>202</v>
      </c>
      <c r="Q19" s="16" t="s">
        <v>9</v>
      </c>
      <c r="R19" s="24" t="s">
        <v>35</v>
      </c>
      <c r="S19" s="24">
        <v>3</v>
      </c>
      <c r="T19" s="18">
        <v>15800</v>
      </c>
      <c r="U19" s="18">
        <f>SUM(T7:T19)</f>
        <v>79100</v>
      </c>
      <c r="V19" s="18">
        <v>3535</v>
      </c>
      <c r="W19" s="18">
        <f t="shared" si="1"/>
        <v>55853000</v>
      </c>
      <c r="X19" s="26" t="str">
        <f>R19</f>
        <v>Nafta eco Sol 85</v>
      </c>
      <c r="Y19" s="27">
        <f>SUM(W7:W19)</f>
        <v>279618500</v>
      </c>
    </row>
    <row r="20" spans="2:25">
      <c r="B20">
        <v>4</v>
      </c>
      <c r="C20" s="19">
        <v>42377</v>
      </c>
      <c r="D20" s="16" t="s">
        <v>84</v>
      </c>
      <c r="E20" s="16" t="s">
        <v>85</v>
      </c>
      <c r="F20" s="16" t="s">
        <v>9</v>
      </c>
      <c r="G20" s="23" t="s">
        <v>12</v>
      </c>
      <c r="H20" s="18">
        <v>5200</v>
      </c>
      <c r="I20" s="18">
        <v>3535</v>
      </c>
      <c r="J20" s="18">
        <f t="shared" si="0"/>
        <v>18382000</v>
      </c>
      <c r="N20" s="19">
        <v>42396</v>
      </c>
      <c r="O20" s="16" t="s">
        <v>233</v>
      </c>
      <c r="P20" s="20" t="s">
        <v>234</v>
      </c>
      <c r="Q20" s="20" t="s">
        <v>9</v>
      </c>
      <c r="R20" s="24" t="s">
        <v>68</v>
      </c>
      <c r="S20" s="24">
        <v>4</v>
      </c>
      <c r="T20" s="18">
        <v>5200</v>
      </c>
      <c r="U20" s="18">
        <f>T20</f>
        <v>5200</v>
      </c>
      <c r="V20" s="18">
        <v>4360</v>
      </c>
      <c r="W20" s="18">
        <f t="shared" si="1"/>
        <v>22672000</v>
      </c>
      <c r="X20" s="26" t="str">
        <f>R20</f>
        <v xml:space="preserve">Diesel Solium </v>
      </c>
      <c r="Y20" s="27">
        <f>W20</f>
        <v>22672000</v>
      </c>
    </row>
    <row r="21" spans="2:25">
      <c r="B21">
        <v>4</v>
      </c>
      <c r="C21" s="19">
        <v>42377</v>
      </c>
      <c r="D21" s="16" t="s">
        <v>84</v>
      </c>
      <c r="E21" s="16" t="s">
        <v>85</v>
      </c>
      <c r="F21" s="16" t="s">
        <v>9</v>
      </c>
      <c r="G21" s="23" t="s">
        <v>35</v>
      </c>
      <c r="H21" s="18">
        <v>5200</v>
      </c>
      <c r="I21" s="18">
        <v>3535</v>
      </c>
      <c r="J21" s="18">
        <f t="shared" si="0"/>
        <v>18382000</v>
      </c>
      <c r="N21" s="19">
        <v>42373</v>
      </c>
      <c r="O21" s="16" t="s">
        <v>36</v>
      </c>
      <c r="P21" s="16" t="s">
        <v>37</v>
      </c>
      <c r="Q21" s="16" t="s">
        <v>9</v>
      </c>
      <c r="R21" s="23" t="s">
        <v>38</v>
      </c>
      <c r="S21" s="23">
        <v>5</v>
      </c>
      <c r="T21" s="18">
        <v>5200</v>
      </c>
      <c r="U21" s="18"/>
      <c r="V21" s="18">
        <v>5154</v>
      </c>
      <c r="W21" s="18">
        <f t="shared" si="1"/>
        <v>26800800</v>
      </c>
      <c r="X21" s="26"/>
      <c r="Y21" s="26"/>
    </row>
    <row r="22" spans="2:25">
      <c r="B22">
        <v>4</v>
      </c>
      <c r="C22" s="19">
        <v>42380</v>
      </c>
      <c r="D22" s="16" t="s">
        <v>99</v>
      </c>
      <c r="E22" s="16" t="s">
        <v>100</v>
      </c>
      <c r="F22" s="16" t="s">
        <v>9</v>
      </c>
      <c r="G22" s="23" t="s">
        <v>35</v>
      </c>
      <c r="H22" s="18">
        <v>5300</v>
      </c>
      <c r="I22" s="18">
        <v>3535</v>
      </c>
      <c r="J22" s="18">
        <f t="shared" si="0"/>
        <v>18735500</v>
      </c>
      <c r="N22" s="19">
        <v>42380</v>
      </c>
      <c r="O22" s="16" t="s">
        <v>99</v>
      </c>
      <c r="P22" s="16" t="s">
        <v>100</v>
      </c>
      <c r="Q22" s="16" t="s">
        <v>9</v>
      </c>
      <c r="R22" s="23" t="s">
        <v>38</v>
      </c>
      <c r="S22" s="23">
        <v>5</v>
      </c>
      <c r="T22" s="18">
        <v>4000</v>
      </c>
      <c r="U22" s="18"/>
      <c r="V22" s="18">
        <v>5154</v>
      </c>
      <c r="W22" s="18">
        <f t="shared" si="1"/>
        <v>20616000</v>
      </c>
      <c r="X22" s="26"/>
      <c r="Y22" s="26"/>
    </row>
    <row r="23" spans="2:25">
      <c r="B23">
        <v>4</v>
      </c>
      <c r="C23" s="19">
        <v>42380</v>
      </c>
      <c r="D23" s="16" t="s">
        <v>99</v>
      </c>
      <c r="E23" s="16" t="s">
        <v>100</v>
      </c>
      <c r="F23" s="16" t="s">
        <v>9</v>
      </c>
      <c r="G23" s="23" t="s">
        <v>12</v>
      </c>
      <c r="H23" s="18">
        <v>6200</v>
      </c>
      <c r="I23" s="18">
        <v>3535</v>
      </c>
      <c r="J23" s="18">
        <f t="shared" si="0"/>
        <v>21917000</v>
      </c>
      <c r="N23" s="19">
        <v>42396</v>
      </c>
      <c r="O23" s="16" t="s">
        <v>227</v>
      </c>
      <c r="P23" s="16" t="s">
        <v>228</v>
      </c>
      <c r="Q23" s="16" t="s">
        <v>9</v>
      </c>
      <c r="R23" s="24" t="s">
        <v>38</v>
      </c>
      <c r="S23" s="24">
        <v>5</v>
      </c>
      <c r="T23" s="18">
        <v>4000</v>
      </c>
      <c r="U23" s="18">
        <f>T23+T22+T21</f>
        <v>13200</v>
      </c>
      <c r="V23" s="18">
        <v>5154</v>
      </c>
      <c r="W23" s="18">
        <f t="shared" si="1"/>
        <v>20616000</v>
      </c>
      <c r="X23" s="26" t="str">
        <f>R23</f>
        <v>Nafta Super SOL</v>
      </c>
      <c r="Y23" s="27">
        <f>W23+W22+W21</f>
        <v>68032800</v>
      </c>
    </row>
    <row r="24" spans="2:25">
      <c r="B24">
        <v>4</v>
      </c>
      <c r="C24" s="19">
        <v>42380</v>
      </c>
      <c r="D24" s="16" t="s">
        <v>99</v>
      </c>
      <c r="E24" s="16" t="s">
        <v>100</v>
      </c>
      <c r="F24" s="16" t="s">
        <v>9</v>
      </c>
      <c r="G24" s="23" t="s">
        <v>38</v>
      </c>
      <c r="H24" s="18">
        <v>4000</v>
      </c>
      <c r="I24" s="18">
        <v>5154</v>
      </c>
      <c r="J24" s="18">
        <f t="shared" si="0"/>
        <v>20616000</v>
      </c>
      <c r="N24" s="19">
        <v>42373</v>
      </c>
      <c r="O24" s="16" t="s">
        <v>33</v>
      </c>
      <c r="P24" s="16" t="s">
        <v>34</v>
      </c>
      <c r="Q24" s="16" t="s">
        <v>9</v>
      </c>
      <c r="R24" s="23" t="s">
        <v>12</v>
      </c>
      <c r="S24" s="23">
        <v>6</v>
      </c>
      <c r="T24" s="18">
        <v>4000</v>
      </c>
      <c r="U24" s="18"/>
      <c r="V24" s="18">
        <v>3535</v>
      </c>
      <c r="W24" s="18">
        <f t="shared" si="1"/>
        <v>14140000</v>
      </c>
      <c r="X24" s="26"/>
      <c r="Y24" s="26"/>
    </row>
    <row r="25" spans="2:25">
      <c r="B25">
        <v>4</v>
      </c>
      <c r="C25" s="19">
        <v>42380</v>
      </c>
      <c r="D25" s="16" t="s">
        <v>101</v>
      </c>
      <c r="E25" s="16" t="s">
        <v>104</v>
      </c>
      <c r="F25" s="16" t="s">
        <v>9</v>
      </c>
      <c r="G25" s="23" t="s">
        <v>25</v>
      </c>
      <c r="H25" s="18">
        <v>15800</v>
      </c>
      <c r="I25" s="18">
        <v>3870</v>
      </c>
      <c r="J25" s="18">
        <f t="shared" si="0"/>
        <v>61146000</v>
      </c>
      <c r="N25" s="19">
        <v>42375</v>
      </c>
      <c r="O25" s="16" t="s">
        <v>64</v>
      </c>
      <c r="P25" s="16" t="s">
        <v>65</v>
      </c>
      <c r="Q25" s="16" t="s">
        <v>9</v>
      </c>
      <c r="R25" s="23" t="s">
        <v>12</v>
      </c>
      <c r="S25" s="23">
        <v>6</v>
      </c>
      <c r="T25" s="18">
        <v>5200</v>
      </c>
      <c r="U25" s="18"/>
      <c r="V25" s="18">
        <v>3535</v>
      </c>
      <c r="W25" s="18">
        <f t="shared" si="1"/>
        <v>18382000</v>
      </c>
      <c r="X25" s="26"/>
      <c r="Y25" s="26"/>
    </row>
    <row r="26" spans="2:25">
      <c r="B26">
        <v>4</v>
      </c>
      <c r="C26" s="19">
        <v>42382</v>
      </c>
      <c r="D26" s="16" t="s">
        <v>119</v>
      </c>
      <c r="E26" s="16" t="s">
        <v>120</v>
      </c>
      <c r="F26" s="16" t="s">
        <v>9</v>
      </c>
      <c r="G26" s="23" t="s">
        <v>25</v>
      </c>
      <c r="H26" s="18">
        <v>10200</v>
      </c>
      <c r="I26" s="18">
        <v>3870</v>
      </c>
      <c r="J26" s="18">
        <f t="shared" si="0"/>
        <v>39474000</v>
      </c>
      <c r="N26" s="19">
        <v>42376</v>
      </c>
      <c r="O26" s="16" t="s">
        <v>69</v>
      </c>
      <c r="P26" s="16" t="s">
        <v>70</v>
      </c>
      <c r="Q26" s="16" t="s">
        <v>9</v>
      </c>
      <c r="R26" s="23" t="s">
        <v>12</v>
      </c>
      <c r="S26" s="23">
        <v>6</v>
      </c>
      <c r="T26" s="18">
        <v>4000</v>
      </c>
      <c r="U26" s="18"/>
      <c r="V26" s="18">
        <v>3535</v>
      </c>
      <c r="W26" s="18">
        <f t="shared" si="1"/>
        <v>14140000</v>
      </c>
      <c r="X26" s="26"/>
      <c r="Y26" s="26"/>
    </row>
    <row r="27" spans="2:25">
      <c r="B27">
        <v>4</v>
      </c>
      <c r="C27" s="19">
        <v>42382</v>
      </c>
      <c r="D27" s="16" t="s">
        <v>119</v>
      </c>
      <c r="E27" s="16" t="s">
        <v>120</v>
      </c>
      <c r="F27" s="16" t="s">
        <v>9</v>
      </c>
      <c r="G27" s="24" t="s">
        <v>12</v>
      </c>
      <c r="H27" s="18">
        <v>5300</v>
      </c>
      <c r="I27" s="18">
        <v>3535</v>
      </c>
      <c r="J27" s="18">
        <f t="shared" si="0"/>
        <v>18735500</v>
      </c>
      <c r="N27" s="19">
        <v>42377</v>
      </c>
      <c r="O27" s="16" t="s">
        <v>84</v>
      </c>
      <c r="P27" s="16" t="s">
        <v>85</v>
      </c>
      <c r="Q27" s="16" t="s">
        <v>9</v>
      </c>
      <c r="R27" s="23" t="s">
        <v>12</v>
      </c>
      <c r="S27" s="23">
        <v>6</v>
      </c>
      <c r="T27" s="18">
        <v>5200</v>
      </c>
      <c r="U27" s="18"/>
      <c r="V27" s="18">
        <v>3535</v>
      </c>
      <c r="W27" s="18">
        <f t="shared" si="1"/>
        <v>18382000</v>
      </c>
      <c r="X27" s="26"/>
      <c r="Y27" s="26"/>
    </row>
    <row r="28" spans="2:25">
      <c r="B28">
        <v>4</v>
      </c>
      <c r="C28" s="19">
        <v>42383</v>
      </c>
      <c r="D28" s="20" t="s">
        <v>127</v>
      </c>
      <c r="E28" s="20" t="s">
        <v>128</v>
      </c>
      <c r="F28" s="20" t="s">
        <v>9</v>
      </c>
      <c r="G28" s="24" t="s">
        <v>25</v>
      </c>
      <c r="H28" s="18">
        <v>5400</v>
      </c>
      <c r="I28" s="18">
        <v>3870</v>
      </c>
      <c r="J28" s="18">
        <f t="shared" si="0"/>
        <v>20898000</v>
      </c>
      <c r="N28" s="19">
        <v>42380</v>
      </c>
      <c r="O28" s="16" t="s">
        <v>99</v>
      </c>
      <c r="P28" s="16" t="s">
        <v>100</v>
      </c>
      <c r="Q28" s="16" t="s">
        <v>9</v>
      </c>
      <c r="R28" s="23" t="s">
        <v>12</v>
      </c>
      <c r="S28" s="23">
        <v>6</v>
      </c>
      <c r="T28" s="18">
        <v>6200</v>
      </c>
      <c r="U28" s="18"/>
      <c r="V28" s="18">
        <v>3535</v>
      </c>
      <c r="W28" s="18">
        <f t="shared" si="1"/>
        <v>21917000</v>
      </c>
      <c r="X28" s="26"/>
      <c r="Y28" s="26"/>
    </row>
    <row r="29" spans="2:25">
      <c r="B29">
        <v>4</v>
      </c>
      <c r="C29" s="19">
        <v>42383</v>
      </c>
      <c r="D29" s="20" t="s">
        <v>127</v>
      </c>
      <c r="E29" s="20" t="s">
        <v>128</v>
      </c>
      <c r="F29" s="20" t="s">
        <v>9</v>
      </c>
      <c r="G29" s="24" t="s">
        <v>35</v>
      </c>
      <c r="H29" s="18">
        <v>5200</v>
      </c>
      <c r="I29" s="18">
        <v>3535</v>
      </c>
      <c r="J29" s="18">
        <f t="shared" si="0"/>
        <v>18382000</v>
      </c>
      <c r="N29" s="19">
        <v>42382</v>
      </c>
      <c r="O29" s="16" t="s">
        <v>119</v>
      </c>
      <c r="P29" s="16" t="s">
        <v>120</v>
      </c>
      <c r="Q29" s="16" t="s">
        <v>9</v>
      </c>
      <c r="R29" s="24" t="s">
        <v>12</v>
      </c>
      <c r="S29" s="24">
        <v>6</v>
      </c>
      <c r="T29" s="18">
        <v>5300</v>
      </c>
      <c r="U29" s="18"/>
      <c r="V29" s="18">
        <v>3535</v>
      </c>
      <c r="W29" s="18">
        <f t="shared" si="1"/>
        <v>18735500</v>
      </c>
      <c r="X29" s="26"/>
      <c r="Y29" s="26"/>
    </row>
    <row r="30" spans="2:25">
      <c r="B30">
        <v>4</v>
      </c>
      <c r="C30" s="19">
        <v>42383</v>
      </c>
      <c r="D30" s="20" t="s">
        <v>127</v>
      </c>
      <c r="E30" s="20" t="s">
        <v>128</v>
      </c>
      <c r="F30" s="20" t="s">
        <v>9</v>
      </c>
      <c r="G30" s="24" t="s">
        <v>12</v>
      </c>
      <c r="H30" s="18">
        <v>5200</v>
      </c>
      <c r="I30" s="18">
        <v>3535</v>
      </c>
      <c r="J30" s="18">
        <f t="shared" si="0"/>
        <v>18382000</v>
      </c>
      <c r="N30" s="19">
        <v>42383</v>
      </c>
      <c r="O30" s="20" t="s">
        <v>127</v>
      </c>
      <c r="P30" s="20" t="s">
        <v>128</v>
      </c>
      <c r="Q30" s="20" t="s">
        <v>9</v>
      </c>
      <c r="R30" s="24" t="s">
        <v>12</v>
      </c>
      <c r="S30" s="24">
        <v>6</v>
      </c>
      <c r="T30" s="18">
        <v>5200</v>
      </c>
      <c r="U30" s="18"/>
      <c r="V30" s="18">
        <v>3535</v>
      </c>
      <c r="W30" s="18">
        <f t="shared" si="1"/>
        <v>18382000</v>
      </c>
      <c r="X30" s="26"/>
      <c r="Y30" s="26"/>
    </row>
    <row r="31" spans="2:25">
      <c r="B31">
        <v>4</v>
      </c>
      <c r="C31" s="19">
        <v>42384</v>
      </c>
      <c r="D31" s="20" t="s">
        <v>133</v>
      </c>
      <c r="E31" s="20" t="s">
        <v>134</v>
      </c>
      <c r="F31" s="20" t="s">
        <v>9</v>
      </c>
      <c r="G31" s="24" t="s">
        <v>25</v>
      </c>
      <c r="H31" s="18">
        <v>15500</v>
      </c>
      <c r="I31" s="18">
        <v>3870</v>
      </c>
      <c r="J31" s="18">
        <f t="shared" si="0"/>
        <v>59985000</v>
      </c>
      <c r="N31" s="19">
        <v>42387</v>
      </c>
      <c r="O31" s="20" t="s">
        <v>150</v>
      </c>
      <c r="P31" s="20" t="s">
        <v>151</v>
      </c>
      <c r="Q31" s="20" t="s">
        <v>9</v>
      </c>
      <c r="R31" s="23" t="s">
        <v>12</v>
      </c>
      <c r="S31" s="23">
        <v>6</v>
      </c>
      <c r="T31" s="18">
        <v>6200</v>
      </c>
      <c r="U31" s="18"/>
      <c r="V31" s="18">
        <v>3535</v>
      </c>
      <c r="W31" s="18">
        <f t="shared" si="1"/>
        <v>21917000</v>
      </c>
      <c r="X31" s="26"/>
      <c r="Y31" s="26"/>
    </row>
    <row r="32" spans="2:25">
      <c r="B32">
        <v>4</v>
      </c>
      <c r="C32" s="19">
        <v>42387</v>
      </c>
      <c r="D32" s="20" t="s">
        <v>150</v>
      </c>
      <c r="E32" s="20" t="s">
        <v>151</v>
      </c>
      <c r="F32" s="20" t="s">
        <v>9</v>
      </c>
      <c r="G32" s="23" t="s">
        <v>25</v>
      </c>
      <c r="H32" s="18">
        <v>5300</v>
      </c>
      <c r="I32" s="18">
        <v>3870</v>
      </c>
      <c r="J32" s="18">
        <f t="shared" si="0"/>
        <v>20511000</v>
      </c>
      <c r="N32" s="19">
        <v>42387</v>
      </c>
      <c r="O32" s="20" t="s">
        <v>152</v>
      </c>
      <c r="P32" s="20" t="s">
        <v>153</v>
      </c>
      <c r="Q32" s="20" t="s">
        <v>9</v>
      </c>
      <c r="R32" s="23" t="s">
        <v>12</v>
      </c>
      <c r="S32" s="23">
        <v>6</v>
      </c>
      <c r="T32" s="18">
        <v>10600</v>
      </c>
      <c r="U32" s="18"/>
      <c r="V32" s="18">
        <v>3535</v>
      </c>
      <c r="W32" s="18">
        <f t="shared" si="1"/>
        <v>37471000</v>
      </c>
      <c r="X32" s="26"/>
      <c r="Y32" s="26"/>
    </row>
    <row r="33" spans="2:25">
      <c r="B33">
        <v>4</v>
      </c>
      <c r="C33" s="19">
        <v>42387</v>
      </c>
      <c r="D33" s="20" t="s">
        <v>150</v>
      </c>
      <c r="E33" s="20" t="s">
        <v>151</v>
      </c>
      <c r="F33" s="20" t="s">
        <v>9</v>
      </c>
      <c r="G33" s="23" t="s">
        <v>35</v>
      </c>
      <c r="H33" s="18">
        <v>4000</v>
      </c>
      <c r="I33" s="18">
        <v>3535</v>
      </c>
      <c r="J33" s="18">
        <f t="shared" si="0"/>
        <v>14140000</v>
      </c>
      <c r="N33" s="19">
        <v>42388</v>
      </c>
      <c r="O33" s="16" t="s">
        <v>164</v>
      </c>
      <c r="P33" s="16" t="s">
        <v>165</v>
      </c>
      <c r="Q33" s="16" t="s">
        <v>9</v>
      </c>
      <c r="R33" s="23" t="s">
        <v>12</v>
      </c>
      <c r="S33" s="23">
        <v>6</v>
      </c>
      <c r="T33" s="18">
        <v>5300</v>
      </c>
      <c r="U33" s="18"/>
      <c r="V33" s="18">
        <v>3535</v>
      </c>
      <c r="W33" s="18">
        <f t="shared" si="1"/>
        <v>18735500</v>
      </c>
      <c r="X33" s="26"/>
      <c r="Y33" s="26"/>
    </row>
    <row r="34" spans="2:25">
      <c r="B34">
        <v>4</v>
      </c>
      <c r="C34" s="19">
        <v>42387</v>
      </c>
      <c r="D34" s="20" t="s">
        <v>150</v>
      </c>
      <c r="E34" s="20" t="s">
        <v>151</v>
      </c>
      <c r="F34" s="20" t="s">
        <v>9</v>
      </c>
      <c r="G34" s="23" t="s">
        <v>12</v>
      </c>
      <c r="H34" s="18">
        <v>6200</v>
      </c>
      <c r="I34" s="18">
        <v>3535</v>
      </c>
      <c r="J34" s="18">
        <f t="shared" si="0"/>
        <v>21917000</v>
      </c>
      <c r="N34" s="19">
        <v>42392</v>
      </c>
      <c r="O34" s="16" t="s">
        <v>192</v>
      </c>
      <c r="P34" s="16" t="s">
        <v>193</v>
      </c>
      <c r="Q34" s="16" t="s">
        <v>9</v>
      </c>
      <c r="R34" s="23" t="s">
        <v>12</v>
      </c>
      <c r="S34" s="23">
        <v>6</v>
      </c>
      <c r="T34" s="18">
        <v>6200</v>
      </c>
      <c r="U34" s="18"/>
      <c r="V34" s="18">
        <v>3535</v>
      </c>
      <c r="W34" s="18">
        <f t="shared" si="1"/>
        <v>21917000</v>
      </c>
      <c r="X34" s="26"/>
      <c r="Y34" s="26"/>
    </row>
    <row r="35" spans="2:25">
      <c r="B35">
        <v>4</v>
      </c>
      <c r="C35" s="19">
        <v>42387</v>
      </c>
      <c r="D35" s="20" t="s">
        <v>152</v>
      </c>
      <c r="E35" s="20" t="s">
        <v>153</v>
      </c>
      <c r="F35" s="20" t="s">
        <v>9</v>
      </c>
      <c r="G35" s="23" t="s">
        <v>25</v>
      </c>
      <c r="H35" s="18">
        <v>5200</v>
      </c>
      <c r="I35" s="18">
        <v>3870</v>
      </c>
      <c r="J35" s="18">
        <f t="shared" si="0"/>
        <v>20124000</v>
      </c>
      <c r="N35" s="19">
        <v>42392</v>
      </c>
      <c r="O35" s="16" t="s">
        <v>194</v>
      </c>
      <c r="P35" s="16" t="s">
        <v>195</v>
      </c>
      <c r="Q35" s="16" t="s">
        <v>9</v>
      </c>
      <c r="R35" s="24" t="s">
        <v>12</v>
      </c>
      <c r="S35" s="24">
        <v>6</v>
      </c>
      <c r="T35" s="18">
        <v>5200</v>
      </c>
      <c r="U35" s="18"/>
      <c r="V35" s="18">
        <v>3535</v>
      </c>
      <c r="W35" s="18">
        <f t="shared" si="1"/>
        <v>18382000</v>
      </c>
      <c r="X35" s="26"/>
      <c r="Y35" s="26"/>
    </row>
    <row r="36" spans="2:25">
      <c r="B36">
        <v>4</v>
      </c>
      <c r="C36" s="19">
        <v>42387</v>
      </c>
      <c r="D36" s="20" t="s">
        <v>152</v>
      </c>
      <c r="E36" s="20" t="s">
        <v>153</v>
      </c>
      <c r="F36" s="20" t="s">
        <v>9</v>
      </c>
      <c r="G36" s="23" t="s">
        <v>12</v>
      </c>
      <c r="H36" s="18">
        <v>10600</v>
      </c>
      <c r="I36" s="18">
        <v>3535</v>
      </c>
      <c r="J36" s="18">
        <f t="shared" si="0"/>
        <v>37471000</v>
      </c>
      <c r="N36" s="19">
        <v>42394</v>
      </c>
      <c r="O36" s="20" t="s">
        <v>215</v>
      </c>
      <c r="P36" s="20" t="s">
        <v>216</v>
      </c>
      <c r="Q36" s="20" t="s">
        <v>9</v>
      </c>
      <c r="R36" s="23" t="s">
        <v>12</v>
      </c>
      <c r="S36" s="23">
        <v>6</v>
      </c>
      <c r="T36" s="18">
        <v>5200</v>
      </c>
      <c r="U36" s="18"/>
      <c r="V36" s="18">
        <v>3535</v>
      </c>
      <c r="W36" s="18">
        <f t="shared" si="1"/>
        <v>18382000</v>
      </c>
      <c r="X36" s="26"/>
      <c r="Y36" s="26"/>
    </row>
    <row r="37" spans="2:25">
      <c r="B37">
        <v>4</v>
      </c>
      <c r="C37" s="19">
        <v>42388</v>
      </c>
      <c r="D37" s="16" t="s">
        <v>164</v>
      </c>
      <c r="E37" s="16" t="s">
        <v>165</v>
      </c>
      <c r="F37" s="16" t="s">
        <v>9</v>
      </c>
      <c r="G37" s="23" t="s">
        <v>25</v>
      </c>
      <c r="H37" s="18">
        <v>4000</v>
      </c>
      <c r="I37" s="18">
        <v>3870</v>
      </c>
      <c r="J37" s="18">
        <f t="shared" si="0"/>
        <v>15480000</v>
      </c>
      <c r="N37" s="19">
        <v>42397</v>
      </c>
      <c r="O37" s="20" t="s">
        <v>235</v>
      </c>
      <c r="P37" s="20" t="s">
        <v>236</v>
      </c>
      <c r="Q37" s="20" t="s">
        <v>9</v>
      </c>
      <c r="R37" s="24" t="s">
        <v>12</v>
      </c>
      <c r="S37" s="24">
        <v>6</v>
      </c>
      <c r="T37" s="18">
        <v>6200</v>
      </c>
      <c r="U37" s="18"/>
      <c r="V37" s="18">
        <v>3535</v>
      </c>
      <c r="W37" s="18">
        <f t="shared" si="1"/>
        <v>21917000</v>
      </c>
      <c r="X37" s="26"/>
      <c r="Y37" s="26"/>
    </row>
    <row r="38" spans="2:25">
      <c r="B38">
        <v>4</v>
      </c>
      <c r="C38" s="19">
        <v>42388</v>
      </c>
      <c r="D38" s="16" t="s">
        <v>164</v>
      </c>
      <c r="E38" s="16" t="s">
        <v>165</v>
      </c>
      <c r="F38" s="16" t="s">
        <v>9</v>
      </c>
      <c r="G38" s="23" t="s">
        <v>35</v>
      </c>
      <c r="H38" s="18">
        <v>6200</v>
      </c>
      <c r="I38" s="18">
        <v>3535</v>
      </c>
      <c r="J38" s="18">
        <f t="shared" si="0"/>
        <v>21917000</v>
      </c>
      <c r="N38" s="19">
        <v>42398</v>
      </c>
      <c r="O38" s="20" t="s">
        <v>243</v>
      </c>
      <c r="P38" s="20" t="s">
        <v>244</v>
      </c>
      <c r="Q38" s="20" t="s">
        <v>9</v>
      </c>
      <c r="R38" s="24" t="s">
        <v>12</v>
      </c>
      <c r="S38" s="24">
        <v>6</v>
      </c>
      <c r="T38" s="18">
        <v>5300</v>
      </c>
      <c r="U38" s="18">
        <f>SUM(T24:T38)</f>
        <v>85300</v>
      </c>
      <c r="V38" s="18">
        <v>3535</v>
      </c>
      <c r="W38" s="18">
        <f t="shared" si="1"/>
        <v>18735500</v>
      </c>
      <c r="X38" s="26" t="str">
        <f>R38</f>
        <v>Nafta Sol Normal</v>
      </c>
      <c r="Y38" s="27">
        <f>SUM(W24:W38)</f>
        <v>301535500</v>
      </c>
    </row>
    <row r="39" spans="2:25">
      <c r="B39">
        <v>4</v>
      </c>
      <c r="C39" s="19">
        <v>42388</v>
      </c>
      <c r="D39" s="16" t="s">
        <v>164</v>
      </c>
      <c r="E39" s="16" t="s">
        <v>165</v>
      </c>
      <c r="F39" s="16" t="s">
        <v>9</v>
      </c>
      <c r="G39" s="23" t="s">
        <v>12</v>
      </c>
      <c r="H39" s="18">
        <v>5300</v>
      </c>
      <c r="I39" s="18">
        <v>3535</v>
      </c>
      <c r="J39" s="18">
        <f t="shared" si="0"/>
        <v>18735500</v>
      </c>
      <c r="N39" s="19">
        <v>42373</v>
      </c>
      <c r="O39" s="16" t="s">
        <v>33</v>
      </c>
      <c r="P39" s="16" t="s">
        <v>34</v>
      </c>
      <c r="Q39" s="16" t="s">
        <v>9</v>
      </c>
      <c r="R39" s="23" t="s">
        <v>25</v>
      </c>
      <c r="S39" s="23">
        <v>7</v>
      </c>
      <c r="T39" s="18">
        <v>5300</v>
      </c>
      <c r="U39" s="18"/>
      <c r="V39" s="18">
        <v>3955</v>
      </c>
      <c r="W39" s="18">
        <f t="shared" ref="W39:W63" si="2">T39*V39</f>
        <v>20961500</v>
      </c>
      <c r="X39" s="26"/>
      <c r="Y39" s="26"/>
    </row>
    <row r="40" spans="2:25">
      <c r="B40">
        <v>4</v>
      </c>
      <c r="C40" s="19">
        <v>42389</v>
      </c>
      <c r="D40" s="16" t="s">
        <v>170</v>
      </c>
      <c r="E40" s="16" t="s">
        <v>171</v>
      </c>
      <c r="F40" s="16" t="s">
        <v>9</v>
      </c>
      <c r="G40" s="23" t="s">
        <v>25</v>
      </c>
      <c r="H40" s="18">
        <v>10400</v>
      </c>
      <c r="I40" s="18">
        <v>3870</v>
      </c>
      <c r="J40" s="18">
        <f t="shared" si="0"/>
        <v>40248000</v>
      </c>
      <c r="N40" s="19">
        <v>42373</v>
      </c>
      <c r="O40" s="16" t="s">
        <v>36</v>
      </c>
      <c r="P40" s="16" t="s">
        <v>37</v>
      </c>
      <c r="Q40" s="16" t="s">
        <v>9</v>
      </c>
      <c r="R40" s="23" t="s">
        <v>25</v>
      </c>
      <c r="S40" s="23">
        <v>7</v>
      </c>
      <c r="T40" s="18">
        <v>10600</v>
      </c>
      <c r="U40" s="18"/>
      <c r="V40" s="18">
        <v>3955</v>
      </c>
      <c r="W40" s="18">
        <f t="shared" si="2"/>
        <v>41923000</v>
      </c>
      <c r="X40" s="26"/>
      <c r="Y40" s="26"/>
    </row>
    <row r="41" spans="2:25">
      <c r="B41">
        <v>4</v>
      </c>
      <c r="C41" s="19">
        <v>42389</v>
      </c>
      <c r="D41" s="16" t="s">
        <v>170</v>
      </c>
      <c r="E41" s="16" t="s">
        <v>171</v>
      </c>
      <c r="F41" s="16" t="s">
        <v>9</v>
      </c>
      <c r="G41" s="23" t="s">
        <v>35</v>
      </c>
      <c r="H41" s="18">
        <v>5400</v>
      </c>
      <c r="I41" s="18">
        <v>3535</v>
      </c>
      <c r="J41" s="18">
        <f t="shared" si="0"/>
        <v>19089000</v>
      </c>
      <c r="N41" s="19">
        <v>42375</v>
      </c>
      <c r="O41" s="16" t="s">
        <v>62</v>
      </c>
      <c r="P41" s="16" t="s">
        <v>63</v>
      </c>
      <c r="Q41" s="16" t="s">
        <v>9</v>
      </c>
      <c r="R41" s="23" t="s">
        <v>25</v>
      </c>
      <c r="S41" s="23">
        <v>7</v>
      </c>
      <c r="T41" s="18">
        <v>6200</v>
      </c>
      <c r="U41" s="18"/>
      <c r="V41" s="18">
        <v>3870</v>
      </c>
      <c r="W41" s="18">
        <f t="shared" si="2"/>
        <v>23994000</v>
      </c>
      <c r="X41" s="26"/>
      <c r="Y41" s="26"/>
    </row>
    <row r="42" spans="2:25">
      <c r="B42">
        <v>4</v>
      </c>
      <c r="C42" s="19">
        <v>42390</v>
      </c>
      <c r="D42" s="16" t="s">
        <v>182</v>
      </c>
      <c r="E42" s="16" t="s">
        <v>183</v>
      </c>
      <c r="F42" s="16" t="s">
        <v>9</v>
      </c>
      <c r="G42" s="23" t="s">
        <v>25</v>
      </c>
      <c r="H42" s="18">
        <v>10600</v>
      </c>
      <c r="I42" s="18">
        <v>3870</v>
      </c>
      <c r="J42" s="18">
        <f t="shared" si="0"/>
        <v>41022000</v>
      </c>
      <c r="N42" s="19">
        <v>42375</v>
      </c>
      <c r="O42" s="16" t="s">
        <v>64</v>
      </c>
      <c r="P42" s="16" t="s">
        <v>65</v>
      </c>
      <c r="Q42" s="16" t="s">
        <v>9</v>
      </c>
      <c r="R42" s="23" t="s">
        <v>25</v>
      </c>
      <c r="S42" s="23">
        <v>7</v>
      </c>
      <c r="T42" s="18">
        <v>5400</v>
      </c>
      <c r="U42" s="18"/>
      <c r="V42" s="18">
        <v>3870</v>
      </c>
      <c r="W42" s="18">
        <f t="shared" si="2"/>
        <v>20898000</v>
      </c>
      <c r="X42" s="26"/>
      <c r="Y42" s="26"/>
    </row>
    <row r="43" spans="2:25">
      <c r="B43">
        <v>4</v>
      </c>
      <c r="C43" s="19">
        <v>42390</v>
      </c>
      <c r="D43" s="16" t="s">
        <v>182</v>
      </c>
      <c r="E43" s="16" t="s">
        <v>183</v>
      </c>
      <c r="F43" s="16" t="s">
        <v>9</v>
      </c>
      <c r="G43" s="23" t="s">
        <v>35</v>
      </c>
      <c r="H43" s="18">
        <v>5200</v>
      </c>
      <c r="I43" s="18">
        <v>3535</v>
      </c>
      <c r="J43" s="18">
        <f t="shared" si="0"/>
        <v>18382000</v>
      </c>
      <c r="N43" s="19">
        <v>42376</v>
      </c>
      <c r="O43" s="16" t="s">
        <v>69</v>
      </c>
      <c r="P43" s="16" t="s">
        <v>70</v>
      </c>
      <c r="Q43" s="16" t="s">
        <v>9</v>
      </c>
      <c r="R43" s="23" t="s">
        <v>25</v>
      </c>
      <c r="S43" s="23">
        <v>7</v>
      </c>
      <c r="T43" s="18">
        <v>5300</v>
      </c>
      <c r="U43" s="18"/>
      <c r="V43" s="18">
        <v>3870</v>
      </c>
      <c r="W43" s="18">
        <f t="shared" si="2"/>
        <v>20511000</v>
      </c>
      <c r="X43" s="26"/>
      <c r="Y43" s="26"/>
    </row>
    <row r="44" spans="2:25">
      <c r="B44">
        <v>4</v>
      </c>
      <c r="C44" s="19">
        <v>42390</v>
      </c>
      <c r="D44" s="16" t="s">
        <v>184</v>
      </c>
      <c r="E44" s="16" t="s">
        <v>185</v>
      </c>
      <c r="F44" s="16" t="s">
        <v>9</v>
      </c>
      <c r="G44" s="23" t="s">
        <v>25</v>
      </c>
      <c r="H44" s="18">
        <v>15500</v>
      </c>
      <c r="I44" s="18">
        <v>3870</v>
      </c>
      <c r="J44" s="18">
        <f t="shared" si="0"/>
        <v>59985000</v>
      </c>
      <c r="N44" s="19">
        <v>42377</v>
      </c>
      <c r="O44" s="16" t="s">
        <v>84</v>
      </c>
      <c r="P44" s="16" t="s">
        <v>85</v>
      </c>
      <c r="Q44" s="16" t="s">
        <v>9</v>
      </c>
      <c r="R44" s="23" t="s">
        <v>25</v>
      </c>
      <c r="S44" s="23">
        <v>7</v>
      </c>
      <c r="T44" s="18">
        <v>5400</v>
      </c>
      <c r="U44" s="18"/>
      <c r="V44" s="18">
        <v>3870</v>
      </c>
      <c r="W44" s="18">
        <f t="shared" si="2"/>
        <v>20898000</v>
      </c>
      <c r="X44" s="26"/>
      <c r="Y44" s="26"/>
    </row>
    <row r="45" spans="2:25">
      <c r="B45">
        <v>4</v>
      </c>
      <c r="C45" s="19">
        <v>42392</v>
      </c>
      <c r="D45" s="16" t="s">
        <v>192</v>
      </c>
      <c r="E45" s="16" t="s">
        <v>193</v>
      </c>
      <c r="F45" s="16" t="s">
        <v>9</v>
      </c>
      <c r="G45" s="23" t="s">
        <v>25</v>
      </c>
      <c r="H45" s="18">
        <v>9300</v>
      </c>
      <c r="I45" s="18">
        <v>3870</v>
      </c>
      <c r="J45" s="18">
        <f t="shared" si="0"/>
        <v>35991000</v>
      </c>
      <c r="N45" s="19">
        <v>42380</v>
      </c>
      <c r="O45" s="16" t="s">
        <v>101</v>
      </c>
      <c r="P45" s="16" t="s">
        <v>104</v>
      </c>
      <c r="Q45" s="16" t="s">
        <v>9</v>
      </c>
      <c r="R45" s="23" t="s">
        <v>25</v>
      </c>
      <c r="S45" s="23">
        <v>7</v>
      </c>
      <c r="T45" s="18">
        <v>15800</v>
      </c>
      <c r="U45" s="18"/>
      <c r="V45" s="18">
        <v>3870</v>
      </c>
      <c r="W45" s="18">
        <f t="shared" si="2"/>
        <v>61146000</v>
      </c>
      <c r="X45" s="26"/>
      <c r="Y45" s="26"/>
    </row>
    <row r="46" spans="2:25">
      <c r="B46">
        <v>4</v>
      </c>
      <c r="C46" s="19">
        <v>42392</v>
      </c>
      <c r="D46" s="16" t="s">
        <v>192</v>
      </c>
      <c r="E46" s="16" t="s">
        <v>193</v>
      </c>
      <c r="F46" s="16" t="s">
        <v>9</v>
      </c>
      <c r="G46" s="23" t="s">
        <v>12</v>
      </c>
      <c r="H46" s="18">
        <v>6200</v>
      </c>
      <c r="I46" s="18">
        <v>3535</v>
      </c>
      <c r="J46" s="18">
        <f t="shared" si="0"/>
        <v>21917000</v>
      </c>
      <c r="N46" s="19">
        <v>42382</v>
      </c>
      <c r="O46" s="16" t="s">
        <v>119</v>
      </c>
      <c r="P46" s="16" t="s">
        <v>120</v>
      </c>
      <c r="Q46" s="16" t="s">
        <v>9</v>
      </c>
      <c r="R46" s="23" t="s">
        <v>25</v>
      </c>
      <c r="S46" s="23">
        <v>7</v>
      </c>
      <c r="T46" s="18">
        <v>10200</v>
      </c>
      <c r="U46" s="18"/>
      <c r="V46" s="18">
        <v>3870</v>
      </c>
      <c r="W46" s="18">
        <f t="shared" si="2"/>
        <v>39474000</v>
      </c>
      <c r="X46" s="26"/>
      <c r="Y46" s="26"/>
    </row>
    <row r="47" spans="2:25">
      <c r="B47">
        <v>4</v>
      </c>
      <c r="C47" s="19">
        <v>42392</v>
      </c>
      <c r="D47" s="16" t="s">
        <v>194</v>
      </c>
      <c r="E47" s="16" t="s">
        <v>195</v>
      </c>
      <c r="F47" s="16" t="s">
        <v>9</v>
      </c>
      <c r="G47" s="23" t="s">
        <v>25</v>
      </c>
      <c r="H47" s="18">
        <v>10600</v>
      </c>
      <c r="I47" s="18">
        <v>3870</v>
      </c>
      <c r="J47" s="18">
        <f t="shared" si="0"/>
        <v>41022000</v>
      </c>
      <c r="N47" s="19">
        <v>42383</v>
      </c>
      <c r="O47" s="20" t="s">
        <v>127</v>
      </c>
      <c r="P47" s="20" t="s">
        <v>128</v>
      </c>
      <c r="Q47" s="20" t="s">
        <v>9</v>
      </c>
      <c r="R47" s="24" t="s">
        <v>25</v>
      </c>
      <c r="S47" s="24">
        <v>7</v>
      </c>
      <c r="T47" s="18">
        <v>5400</v>
      </c>
      <c r="U47" s="18"/>
      <c r="V47" s="18">
        <v>3870</v>
      </c>
      <c r="W47" s="18">
        <f t="shared" si="2"/>
        <v>20898000</v>
      </c>
      <c r="X47" s="26"/>
      <c r="Y47" s="26"/>
    </row>
    <row r="48" spans="2:25">
      <c r="B48">
        <v>4</v>
      </c>
      <c r="C48" s="19">
        <v>42392</v>
      </c>
      <c r="D48" s="16" t="s">
        <v>194</v>
      </c>
      <c r="E48" s="16" t="s">
        <v>195</v>
      </c>
      <c r="F48" s="16" t="s">
        <v>9</v>
      </c>
      <c r="G48" s="24" t="s">
        <v>12</v>
      </c>
      <c r="H48" s="18">
        <v>5200</v>
      </c>
      <c r="I48" s="18">
        <v>3535</v>
      </c>
      <c r="J48" s="18">
        <f t="shared" si="0"/>
        <v>18382000</v>
      </c>
      <c r="N48" s="19">
        <v>42384</v>
      </c>
      <c r="O48" s="20" t="s">
        <v>133</v>
      </c>
      <c r="P48" s="20" t="s">
        <v>134</v>
      </c>
      <c r="Q48" s="20" t="s">
        <v>9</v>
      </c>
      <c r="R48" s="24" t="s">
        <v>25</v>
      </c>
      <c r="S48" s="24">
        <v>7</v>
      </c>
      <c r="T48" s="18">
        <v>15500</v>
      </c>
      <c r="U48" s="18"/>
      <c r="V48" s="18">
        <v>3870</v>
      </c>
      <c r="W48" s="18">
        <f t="shared" si="2"/>
        <v>59985000</v>
      </c>
      <c r="X48" s="26"/>
      <c r="Y48" s="26"/>
    </row>
    <row r="49" spans="2:25">
      <c r="B49">
        <v>4</v>
      </c>
      <c r="C49" s="19">
        <v>42398</v>
      </c>
      <c r="D49" s="16" t="s">
        <v>201</v>
      </c>
      <c r="E49" s="16" t="s">
        <v>202</v>
      </c>
      <c r="F49" s="16" t="s">
        <v>9</v>
      </c>
      <c r="G49" s="24" t="s">
        <v>35</v>
      </c>
      <c r="H49" s="18">
        <v>15800</v>
      </c>
      <c r="I49" s="18">
        <v>3535</v>
      </c>
      <c r="J49" s="18">
        <f t="shared" si="0"/>
        <v>55853000</v>
      </c>
      <c r="N49" s="19">
        <v>42387</v>
      </c>
      <c r="O49" s="20" t="s">
        <v>150</v>
      </c>
      <c r="P49" s="20" t="s">
        <v>151</v>
      </c>
      <c r="Q49" s="20" t="s">
        <v>9</v>
      </c>
      <c r="R49" s="23" t="s">
        <v>25</v>
      </c>
      <c r="S49" s="23">
        <v>7</v>
      </c>
      <c r="T49" s="18">
        <v>5300</v>
      </c>
      <c r="U49" s="18"/>
      <c r="V49" s="18">
        <v>3870</v>
      </c>
      <c r="W49" s="18">
        <f t="shared" si="2"/>
        <v>20511000</v>
      </c>
      <c r="X49" s="26"/>
      <c r="Y49" s="26"/>
    </row>
    <row r="50" spans="2:25">
      <c r="B50">
        <v>4</v>
      </c>
      <c r="C50" s="19">
        <v>42394</v>
      </c>
      <c r="D50" s="20" t="s">
        <v>215</v>
      </c>
      <c r="E50" s="20" t="s">
        <v>216</v>
      </c>
      <c r="F50" s="20" t="s">
        <v>9</v>
      </c>
      <c r="G50" s="24" t="s">
        <v>25</v>
      </c>
      <c r="H50" s="18">
        <v>10600</v>
      </c>
      <c r="I50" s="18">
        <v>3870</v>
      </c>
      <c r="J50" s="18">
        <f t="shared" si="0"/>
        <v>41022000</v>
      </c>
      <c r="N50" s="19">
        <v>42387</v>
      </c>
      <c r="O50" s="20" t="s">
        <v>152</v>
      </c>
      <c r="P50" s="20" t="s">
        <v>153</v>
      </c>
      <c r="Q50" s="20" t="s">
        <v>9</v>
      </c>
      <c r="R50" s="23" t="s">
        <v>25</v>
      </c>
      <c r="S50" s="23">
        <v>7</v>
      </c>
      <c r="T50" s="18">
        <v>5200</v>
      </c>
      <c r="U50" s="18"/>
      <c r="V50" s="18">
        <v>3870</v>
      </c>
      <c r="W50" s="18">
        <f t="shared" si="2"/>
        <v>20124000</v>
      </c>
      <c r="X50" s="26"/>
      <c r="Y50" s="26"/>
    </row>
    <row r="51" spans="2:25">
      <c r="B51">
        <v>4</v>
      </c>
      <c r="C51" s="19">
        <v>42394</v>
      </c>
      <c r="D51" s="20" t="s">
        <v>215</v>
      </c>
      <c r="E51" s="20" t="s">
        <v>216</v>
      </c>
      <c r="F51" s="20" t="s">
        <v>9</v>
      </c>
      <c r="G51" s="23" t="s">
        <v>12</v>
      </c>
      <c r="H51" s="18">
        <v>5200</v>
      </c>
      <c r="I51" s="18">
        <v>3535</v>
      </c>
      <c r="J51" s="18">
        <f t="shared" si="0"/>
        <v>18382000</v>
      </c>
      <c r="N51" s="19">
        <v>42388</v>
      </c>
      <c r="O51" s="16" t="s">
        <v>164</v>
      </c>
      <c r="P51" s="16" t="s">
        <v>165</v>
      </c>
      <c r="Q51" s="16" t="s">
        <v>9</v>
      </c>
      <c r="R51" s="23" t="s">
        <v>25</v>
      </c>
      <c r="S51" s="23">
        <v>7</v>
      </c>
      <c r="T51" s="18">
        <v>4000</v>
      </c>
      <c r="U51" s="18"/>
      <c r="V51" s="18">
        <v>3870</v>
      </c>
      <c r="W51" s="18">
        <f t="shared" si="2"/>
        <v>15480000</v>
      </c>
      <c r="X51" s="26"/>
      <c r="Y51" s="26"/>
    </row>
    <row r="52" spans="2:25">
      <c r="B52">
        <v>4</v>
      </c>
      <c r="C52" s="19">
        <v>42394</v>
      </c>
      <c r="D52" s="16" t="s">
        <v>217</v>
      </c>
      <c r="E52" s="16" t="s">
        <v>218</v>
      </c>
      <c r="F52" s="16" t="s">
        <v>9</v>
      </c>
      <c r="G52" s="23" t="s">
        <v>25</v>
      </c>
      <c r="H52" s="18">
        <v>5400</v>
      </c>
      <c r="I52" s="18">
        <v>3870</v>
      </c>
      <c r="J52" s="18">
        <f t="shared" si="0"/>
        <v>20898000</v>
      </c>
      <c r="N52" s="19">
        <v>42389</v>
      </c>
      <c r="O52" s="16" t="s">
        <v>170</v>
      </c>
      <c r="P52" s="16" t="s">
        <v>171</v>
      </c>
      <c r="Q52" s="16" t="s">
        <v>9</v>
      </c>
      <c r="R52" s="23" t="s">
        <v>25</v>
      </c>
      <c r="S52" s="23">
        <v>7</v>
      </c>
      <c r="T52" s="18">
        <v>10400</v>
      </c>
      <c r="U52" s="18"/>
      <c r="V52" s="18">
        <v>3870</v>
      </c>
      <c r="W52" s="18">
        <f t="shared" si="2"/>
        <v>40248000</v>
      </c>
      <c r="X52" s="26"/>
      <c r="Y52" s="26"/>
    </row>
    <row r="53" spans="2:25">
      <c r="B53">
        <v>4</v>
      </c>
      <c r="C53" s="19">
        <v>42396</v>
      </c>
      <c r="D53" s="16" t="s">
        <v>227</v>
      </c>
      <c r="E53" s="16" t="s">
        <v>228</v>
      </c>
      <c r="F53" s="16" t="s">
        <v>9</v>
      </c>
      <c r="G53" s="24" t="s">
        <v>25</v>
      </c>
      <c r="H53" s="18">
        <v>6200</v>
      </c>
      <c r="I53" s="18">
        <v>3870</v>
      </c>
      <c r="J53" s="18">
        <f t="shared" si="0"/>
        <v>23994000</v>
      </c>
      <c r="N53" s="19">
        <v>42390</v>
      </c>
      <c r="O53" s="16" t="s">
        <v>182</v>
      </c>
      <c r="P53" s="16" t="s">
        <v>183</v>
      </c>
      <c r="Q53" s="16" t="s">
        <v>9</v>
      </c>
      <c r="R53" s="23" t="s">
        <v>25</v>
      </c>
      <c r="S53" s="23">
        <v>7</v>
      </c>
      <c r="T53" s="18">
        <v>10600</v>
      </c>
      <c r="U53" s="18"/>
      <c r="V53" s="18">
        <v>3870</v>
      </c>
      <c r="W53" s="18">
        <f t="shared" si="2"/>
        <v>41022000</v>
      </c>
      <c r="X53" s="26"/>
      <c r="Y53" s="26"/>
    </row>
    <row r="54" spans="2:25">
      <c r="B54">
        <v>4</v>
      </c>
      <c r="C54" s="19">
        <v>42396</v>
      </c>
      <c r="D54" s="16" t="s">
        <v>227</v>
      </c>
      <c r="E54" s="16" t="s">
        <v>228</v>
      </c>
      <c r="F54" s="16" t="s">
        <v>9</v>
      </c>
      <c r="G54" s="24" t="s">
        <v>38</v>
      </c>
      <c r="H54" s="18">
        <v>4000</v>
      </c>
      <c r="I54" s="18">
        <v>5154</v>
      </c>
      <c r="J54" s="18">
        <f t="shared" si="0"/>
        <v>20616000</v>
      </c>
      <c r="N54" s="19">
        <v>42390</v>
      </c>
      <c r="O54" s="16" t="s">
        <v>184</v>
      </c>
      <c r="P54" s="16" t="s">
        <v>185</v>
      </c>
      <c r="Q54" s="16" t="s">
        <v>9</v>
      </c>
      <c r="R54" s="23" t="s">
        <v>25</v>
      </c>
      <c r="S54" s="23">
        <v>7</v>
      </c>
      <c r="T54" s="18">
        <v>15500</v>
      </c>
      <c r="U54" s="18"/>
      <c r="V54" s="18">
        <v>3870</v>
      </c>
      <c r="W54" s="18">
        <f t="shared" si="2"/>
        <v>59985000</v>
      </c>
      <c r="X54" s="26"/>
      <c r="Y54" s="26"/>
    </row>
    <row r="55" spans="2:25">
      <c r="B55">
        <v>4</v>
      </c>
      <c r="C55" s="19">
        <v>42396</v>
      </c>
      <c r="D55" s="16" t="s">
        <v>233</v>
      </c>
      <c r="E55" s="20" t="s">
        <v>234</v>
      </c>
      <c r="F55" s="20" t="s">
        <v>9</v>
      </c>
      <c r="G55" s="24" t="s">
        <v>25</v>
      </c>
      <c r="H55" s="18">
        <v>5400</v>
      </c>
      <c r="I55" s="18">
        <v>3870</v>
      </c>
      <c r="J55" s="18">
        <f t="shared" si="0"/>
        <v>20898000</v>
      </c>
      <c r="N55" s="19">
        <v>42392</v>
      </c>
      <c r="O55" s="16" t="s">
        <v>192</v>
      </c>
      <c r="P55" s="16" t="s">
        <v>193</v>
      </c>
      <c r="Q55" s="16" t="s">
        <v>9</v>
      </c>
      <c r="R55" s="23" t="s">
        <v>25</v>
      </c>
      <c r="S55" s="23">
        <v>7</v>
      </c>
      <c r="T55" s="18">
        <v>9300</v>
      </c>
      <c r="U55" s="18"/>
      <c r="V55" s="18">
        <v>3870</v>
      </c>
      <c r="W55" s="18">
        <f t="shared" si="2"/>
        <v>35991000</v>
      </c>
      <c r="X55" s="26"/>
      <c r="Y55" s="26"/>
    </row>
    <row r="56" spans="2:25">
      <c r="B56">
        <v>4</v>
      </c>
      <c r="C56" s="19">
        <v>42396</v>
      </c>
      <c r="D56" s="16" t="s">
        <v>233</v>
      </c>
      <c r="E56" s="20" t="s">
        <v>234</v>
      </c>
      <c r="F56" s="20" t="s">
        <v>9</v>
      </c>
      <c r="G56" s="24" t="s">
        <v>68</v>
      </c>
      <c r="H56" s="18">
        <v>5200</v>
      </c>
      <c r="I56" s="18">
        <v>4360</v>
      </c>
      <c r="J56" s="18">
        <f t="shared" si="0"/>
        <v>22672000</v>
      </c>
      <c r="N56" s="19">
        <v>42392</v>
      </c>
      <c r="O56" s="16" t="s">
        <v>194</v>
      </c>
      <c r="P56" s="16" t="s">
        <v>195</v>
      </c>
      <c r="Q56" s="16" t="s">
        <v>9</v>
      </c>
      <c r="R56" s="23" t="s">
        <v>25</v>
      </c>
      <c r="S56" s="23">
        <v>7</v>
      </c>
      <c r="T56" s="18">
        <v>10600</v>
      </c>
      <c r="U56" s="18"/>
      <c r="V56" s="18">
        <v>3870</v>
      </c>
      <c r="W56" s="18">
        <f t="shared" si="2"/>
        <v>41022000</v>
      </c>
      <c r="X56" s="26"/>
      <c r="Y56" s="26"/>
    </row>
    <row r="57" spans="2:25">
      <c r="B57">
        <v>4</v>
      </c>
      <c r="C57" s="19">
        <v>42396</v>
      </c>
      <c r="D57" s="16" t="s">
        <v>233</v>
      </c>
      <c r="E57" s="20" t="s">
        <v>234</v>
      </c>
      <c r="F57" s="20" t="s">
        <v>9</v>
      </c>
      <c r="G57" s="24" t="s">
        <v>35</v>
      </c>
      <c r="H57" s="18">
        <v>5200</v>
      </c>
      <c r="I57" s="18">
        <v>3535</v>
      </c>
      <c r="J57" s="18">
        <f t="shared" si="0"/>
        <v>18382000</v>
      </c>
      <c r="N57" s="19">
        <v>42394</v>
      </c>
      <c r="O57" s="20" t="s">
        <v>215</v>
      </c>
      <c r="P57" s="20" t="s">
        <v>216</v>
      </c>
      <c r="Q57" s="20" t="s">
        <v>9</v>
      </c>
      <c r="R57" s="24" t="s">
        <v>25</v>
      </c>
      <c r="S57" s="24">
        <v>7</v>
      </c>
      <c r="T57" s="18">
        <v>10600</v>
      </c>
      <c r="U57" s="18"/>
      <c r="V57" s="18">
        <v>3870</v>
      </c>
      <c r="W57" s="18">
        <f t="shared" si="2"/>
        <v>41022000</v>
      </c>
      <c r="X57" s="26"/>
      <c r="Y57" s="26"/>
    </row>
    <row r="58" spans="2:25">
      <c r="B58">
        <v>4</v>
      </c>
      <c r="C58" s="19">
        <v>42397</v>
      </c>
      <c r="D58" s="20" t="s">
        <v>235</v>
      </c>
      <c r="E58" s="20" t="s">
        <v>236</v>
      </c>
      <c r="F58" s="20" t="s">
        <v>9</v>
      </c>
      <c r="G58" s="24" t="s">
        <v>25</v>
      </c>
      <c r="H58" s="18">
        <v>5300</v>
      </c>
      <c r="I58" s="18">
        <v>3870</v>
      </c>
      <c r="J58" s="18">
        <f t="shared" si="0"/>
        <v>20511000</v>
      </c>
      <c r="N58" s="19">
        <v>42394</v>
      </c>
      <c r="O58" s="16" t="s">
        <v>217</v>
      </c>
      <c r="P58" s="16" t="s">
        <v>218</v>
      </c>
      <c r="Q58" s="16" t="s">
        <v>9</v>
      </c>
      <c r="R58" s="23" t="s">
        <v>25</v>
      </c>
      <c r="S58" s="23">
        <v>7</v>
      </c>
      <c r="T58" s="18">
        <v>5400</v>
      </c>
      <c r="U58" s="18"/>
      <c r="V58" s="18">
        <v>3870</v>
      </c>
      <c r="W58" s="18">
        <f t="shared" si="2"/>
        <v>20898000</v>
      </c>
      <c r="X58" s="26"/>
      <c r="Y58" s="26"/>
    </row>
    <row r="59" spans="2:25">
      <c r="B59">
        <v>4</v>
      </c>
      <c r="C59" s="19">
        <v>42397</v>
      </c>
      <c r="D59" s="20" t="s">
        <v>235</v>
      </c>
      <c r="E59" s="20" t="s">
        <v>236</v>
      </c>
      <c r="F59" s="20" t="s">
        <v>9</v>
      </c>
      <c r="G59" s="24" t="s">
        <v>35</v>
      </c>
      <c r="H59" s="18">
        <v>4000</v>
      </c>
      <c r="I59" s="18">
        <v>3535</v>
      </c>
      <c r="J59" s="18">
        <f t="shared" si="0"/>
        <v>14140000</v>
      </c>
      <c r="N59" s="19">
        <v>42396</v>
      </c>
      <c r="O59" s="16" t="s">
        <v>227</v>
      </c>
      <c r="P59" s="16" t="s">
        <v>228</v>
      </c>
      <c r="Q59" s="16" t="s">
        <v>9</v>
      </c>
      <c r="R59" s="24" t="s">
        <v>25</v>
      </c>
      <c r="S59" s="24">
        <v>7</v>
      </c>
      <c r="T59" s="18">
        <v>6200</v>
      </c>
      <c r="U59" s="18"/>
      <c r="V59" s="18">
        <v>3870</v>
      </c>
      <c r="W59" s="18">
        <f t="shared" si="2"/>
        <v>23994000</v>
      </c>
      <c r="X59" s="26"/>
      <c r="Y59" s="26"/>
    </row>
    <row r="60" spans="2:25">
      <c r="B60">
        <v>4</v>
      </c>
      <c r="C60" s="19">
        <v>42397</v>
      </c>
      <c r="D60" s="20" t="s">
        <v>235</v>
      </c>
      <c r="E60" s="20" t="s">
        <v>236</v>
      </c>
      <c r="F60" s="20" t="s">
        <v>9</v>
      </c>
      <c r="G60" s="24" t="s">
        <v>12</v>
      </c>
      <c r="H60" s="18">
        <v>6200</v>
      </c>
      <c r="I60" s="18">
        <v>3535</v>
      </c>
      <c r="J60" s="18">
        <f t="shared" si="0"/>
        <v>21917000</v>
      </c>
      <c r="N60" s="19">
        <v>42396</v>
      </c>
      <c r="O60" s="16" t="s">
        <v>233</v>
      </c>
      <c r="P60" s="20" t="s">
        <v>234</v>
      </c>
      <c r="Q60" s="20" t="s">
        <v>9</v>
      </c>
      <c r="R60" s="24" t="s">
        <v>25</v>
      </c>
      <c r="S60" s="24">
        <v>7</v>
      </c>
      <c r="T60" s="18">
        <v>5400</v>
      </c>
      <c r="U60" s="18"/>
      <c r="V60" s="18">
        <v>3870</v>
      </c>
      <c r="W60" s="18">
        <f t="shared" si="2"/>
        <v>20898000</v>
      </c>
      <c r="X60" s="26"/>
      <c r="Y60" s="26"/>
    </row>
    <row r="61" spans="2:25">
      <c r="B61">
        <v>4</v>
      </c>
      <c r="C61" s="19">
        <v>42398</v>
      </c>
      <c r="D61" s="20" t="s">
        <v>243</v>
      </c>
      <c r="E61" s="20" t="s">
        <v>244</v>
      </c>
      <c r="F61" s="20" t="s">
        <v>9</v>
      </c>
      <c r="G61" s="24" t="s">
        <v>25</v>
      </c>
      <c r="H61" s="18">
        <v>10200</v>
      </c>
      <c r="I61" s="18">
        <v>3870</v>
      </c>
      <c r="J61" s="18">
        <f t="shared" si="0"/>
        <v>39474000</v>
      </c>
      <c r="N61" s="19">
        <v>42397</v>
      </c>
      <c r="O61" s="20" t="s">
        <v>235</v>
      </c>
      <c r="P61" s="20" t="s">
        <v>236</v>
      </c>
      <c r="Q61" s="20" t="s">
        <v>9</v>
      </c>
      <c r="R61" s="24" t="s">
        <v>25</v>
      </c>
      <c r="S61" s="24">
        <v>7</v>
      </c>
      <c r="T61" s="18">
        <v>5300</v>
      </c>
      <c r="U61" s="18"/>
      <c r="V61" s="18">
        <v>3870</v>
      </c>
      <c r="W61" s="18">
        <f t="shared" si="2"/>
        <v>20511000</v>
      </c>
      <c r="X61" s="26"/>
      <c r="Y61" s="26"/>
    </row>
    <row r="62" spans="2:25">
      <c r="B62">
        <v>4</v>
      </c>
      <c r="C62" s="19">
        <v>42398</v>
      </c>
      <c r="D62" s="20" t="s">
        <v>243</v>
      </c>
      <c r="E62" s="20" t="s">
        <v>244</v>
      </c>
      <c r="F62" s="20" t="s">
        <v>9</v>
      </c>
      <c r="G62" s="24" t="s">
        <v>12</v>
      </c>
      <c r="H62" s="18">
        <v>5300</v>
      </c>
      <c r="I62" s="18">
        <v>3535</v>
      </c>
      <c r="J62" s="18">
        <f t="shared" si="0"/>
        <v>18735500</v>
      </c>
      <c r="N62" s="19">
        <v>42398</v>
      </c>
      <c r="O62" s="20" t="s">
        <v>243</v>
      </c>
      <c r="P62" s="20" t="s">
        <v>244</v>
      </c>
      <c r="Q62" s="20" t="s">
        <v>9</v>
      </c>
      <c r="R62" s="24" t="s">
        <v>25</v>
      </c>
      <c r="S62" s="24">
        <v>7</v>
      </c>
      <c r="T62" s="18">
        <v>10200</v>
      </c>
      <c r="U62" s="18"/>
      <c r="V62" s="18">
        <v>3870</v>
      </c>
      <c r="W62" s="18">
        <f t="shared" si="2"/>
        <v>39474000</v>
      </c>
      <c r="X62" s="26"/>
      <c r="Y62" s="26"/>
    </row>
    <row r="63" spans="2:25">
      <c r="B63">
        <v>4</v>
      </c>
      <c r="C63" s="19">
        <v>42398</v>
      </c>
      <c r="D63" s="20" t="s">
        <v>245</v>
      </c>
      <c r="E63" s="20" t="s">
        <v>246</v>
      </c>
      <c r="F63" s="20" t="s">
        <v>9</v>
      </c>
      <c r="G63" s="24" t="s">
        <v>25</v>
      </c>
      <c r="H63" s="18">
        <v>260630</v>
      </c>
      <c r="I63" s="18">
        <v>3730</v>
      </c>
      <c r="J63" s="18">
        <f t="shared" si="0"/>
        <v>972149900</v>
      </c>
      <c r="N63" s="19">
        <v>42398</v>
      </c>
      <c r="O63" s="20" t="s">
        <v>245</v>
      </c>
      <c r="P63" s="20" t="s">
        <v>246</v>
      </c>
      <c r="Q63" s="20" t="s">
        <v>9</v>
      </c>
      <c r="R63" s="24" t="s">
        <v>25</v>
      </c>
      <c r="S63" s="24">
        <v>7</v>
      </c>
      <c r="T63" s="18">
        <v>260630</v>
      </c>
      <c r="U63" s="18">
        <f>SUM(T39:T63)</f>
        <v>459730</v>
      </c>
      <c r="V63" s="18">
        <v>3730</v>
      </c>
      <c r="W63" s="18">
        <f t="shared" si="2"/>
        <v>972149900</v>
      </c>
      <c r="X63" s="26" t="str">
        <f>R63</f>
        <v>Diesel Tipo I</v>
      </c>
      <c r="Y63" s="27">
        <f>SUM(W39:W63)</f>
        <v>1744018400</v>
      </c>
    </row>
    <row r="64" spans="2:25">
      <c r="H64" s="27">
        <f>SUM(H7:H63)</f>
        <v>642530</v>
      </c>
      <c r="I64" s="27"/>
      <c r="J64" s="27">
        <f>SUM(J7:J63)</f>
        <v>2415877200</v>
      </c>
      <c r="T64" s="27">
        <f>SUM(T7:T63)</f>
        <v>642530</v>
      </c>
      <c r="U64" s="27">
        <f>SUM(U7:U63)</f>
        <v>642530</v>
      </c>
      <c r="V64" s="27"/>
      <c r="W64" s="27">
        <f>SUM(W7:W63)</f>
        <v>2415877200</v>
      </c>
      <c r="X64" s="26"/>
      <c r="Y64" s="27">
        <f>SUM(Y63,Y38,Y23,Y19,Y20)</f>
        <v>2415877200</v>
      </c>
    </row>
    <row r="69" spans="3:12">
      <c r="C69" s="16" t="s">
        <v>6</v>
      </c>
      <c r="D69" s="16" t="s">
        <v>0</v>
      </c>
      <c r="E69" s="16" t="s">
        <v>1</v>
      </c>
      <c r="F69" s="16" t="s">
        <v>260</v>
      </c>
      <c r="G69" s="16" t="s">
        <v>5</v>
      </c>
      <c r="H69" s="16" t="s">
        <v>4</v>
      </c>
      <c r="I69" s="16" t="s">
        <v>7</v>
      </c>
      <c r="J69" s="16" t="s">
        <v>3</v>
      </c>
      <c r="K69" s="20" t="s">
        <v>254</v>
      </c>
      <c r="L69" s="20" t="s">
        <v>255</v>
      </c>
    </row>
    <row r="70" spans="3:12">
      <c r="C70" s="19">
        <v>42373</v>
      </c>
      <c r="D70" s="16" t="s">
        <v>33</v>
      </c>
      <c r="E70" s="16" t="s">
        <v>34</v>
      </c>
      <c r="F70" s="16" t="s">
        <v>9</v>
      </c>
      <c r="G70" s="23" t="s">
        <v>25</v>
      </c>
      <c r="H70" s="18">
        <v>5300</v>
      </c>
      <c r="I70" s="18">
        <v>3955</v>
      </c>
      <c r="J70" s="18">
        <f t="shared" ref="J70:J101" si="3">H70*I70</f>
        <v>20961500</v>
      </c>
      <c r="K70" s="26"/>
      <c r="L70" s="26"/>
    </row>
    <row r="71" spans="3:12">
      <c r="C71" s="19">
        <v>42373</v>
      </c>
      <c r="D71" s="16" t="s">
        <v>33</v>
      </c>
      <c r="E71" s="16" t="s">
        <v>34</v>
      </c>
      <c r="F71" s="16" t="s">
        <v>9</v>
      </c>
      <c r="G71" s="23" t="s">
        <v>35</v>
      </c>
      <c r="H71" s="18">
        <v>6200</v>
      </c>
      <c r="I71" s="18">
        <v>3535</v>
      </c>
      <c r="J71" s="18">
        <f t="shared" si="3"/>
        <v>21917000</v>
      </c>
      <c r="K71" s="26"/>
      <c r="L71" s="26"/>
    </row>
    <row r="72" spans="3:12">
      <c r="C72" s="19">
        <v>42373</v>
      </c>
      <c r="D72" s="16" t="s">
        <v>33</v>
      </c>
      <c r="E72" s="16" t="s">
        <v>34</v>
      </c>
      <c r="F72" s="16" t="s">
        <v>9</v>
      </c>
      <c r="G72" s="23" t="s">
        <v>12</v>
      </c>
      <c r="H72" s="18">
        <v>4000</v>
      </c>
      <c r="I72" s="18">
        <v>3535</v>
      </c>
      <c r="J72" s="18">
        <f t="shared" si="3"/>
        <v>14140000</v>
      </c>
      <c r="K72" s="26"/>
      <c r="L72" s="26"/>
    </row>
    <row r="73" spans="3:12">
      <c r="C73" s="19">
        <v>42373</v>
      </c>
      <c r="D73" s="16" t="s">
        <v>36</v>
      </c>
      <c r="E73" s="16" t="s">
        <v>37</v>
      </c>
      <c r="F73" s="16" t="s">
        <v>9</v>
      </c>
      <c r="G73" s="23" t="s">
        <v>25</v>
      </c>
      <c r="H73" s="18">
        <v>10600</v>
      </c>
      <c r="I73" s="18">
        <v>3955</v>
      </c>
      <c r="J73" s="18">
        <f t="shared" si="3"/>
        <v>41923000</v>
      </c>
      <c r="K73" s="26"/>
      <c r="L73" s="26"/>
    </row>
    <row r="74" spans="3:12">
      <c r="C74" s="19">
        <v>42373</v>
      </c>
      <c r="D74" s="16" t="s">
        <v>36</v>
      </c>
      <c r="E74" s="16" t="s">
        <v>37</v>
      </c>
      <c r="F74" s="16" t="s">
        <v>9</v>
      </c>
      <c r="G74" s="23" t="s">
        <v>38</v>
      </c>
      <c r="H74" s="18">
        <v>5200</v>
      </c>
      <c r="I74" s="18">
        <v>5154</v>
      </c>
      <c r="J74" s="18">
        <f t="shared" si="3"/>
        <v>26800800</v>
      </c>
      <c r="K74" s="26">
        <v>4</v>
      </c>
      <c r="L74" s="27">
        <f>J73+J74+J72+J71+J70</f>
        <v>125742300</v>
      </c>
    </row>
    <row r="75" spans="3:12">
      <c r="C75" s="19">
        <v>42375</v>
      </c>
      <c r="D75" s="16" t="s">
        <v>62</v>
      </c>
      <c r="E75" s="16" t="s">
        <v>63</v>
      </c>
      <c r="F75" s="16" t="s">
        <v>9</v>
      </c>
      <c r="G75" s="23" t="s">
        <v>25</v>
      </c>
      <c r="H75" s="18">
        <v>6200</v>
      </c>
      <c r="I75" s="18">
        <v>3870</v>
      </c>
      <c r="J75" s="18">
        <f t="shared" si="3"/>
        <v>23994000</v>
      </c>
      <c r="K75" s="26"/>
      <c r="L75" s="26"/>
    </row>
    <row r="76" spans="3:12">
      <c r="C76" s="19">
        <v>42375</v>
      </c>
      <c r="D76" s="16" t="s">
        <v>64</v>
      </c>
      <c r="E76" s="16" t="s">
        <v>65</v>
      </c>
      <c r="F76" s="16" t="s">
        <v>9</v>
      </c>
      <c r="G76" s="23" t="s">
        <v>25</v>
      </c>
      <c r="H76" s="18">
        <v>5400</v>
      </c>
      <c r="I76" s="18">
        <v>3870</v>
      </c>
      <c r="J76" s="18">
        <f t="shared" si="3"/>
        <v>20898000</v>
      </c>
      <c r="K76" s="26"/>
      <c r="L76" s="26"/>
    </row>
    <row r="77" spans="3:12">
      <c r="C77" s="19">
        <v>42375</v>
      </c>
      <c r="D77" s="16" t="s">
        <v>64</v>
      </c>
      <c r="E77" s="16" t="s">
        <v>65</v>
      </c>
      <c r="F77" s="16" t="s">
        <v>9</v>
      </c>
      <c r="G77" s="23" t="s">
        <v>35</v>
      </c>
      <c r="H77" s="18">
        <v>5200</v>
      </c>
      <c r="I77" s="18">
        <v>3535</v>
      </c>
      <c r="J77" s="18">
        <f t="shared" si="3"/>
        <v>18382000</v>
      </c>
      <c r="K77" s="26"/>
      <c r="L77" s="26"/>
    </row>
    <row r="78" spans="3:12">
      <c r="C78" s="19">
        <v>42375</v>
      </c>
      <c r="D78" s="16" t="s">
        <v>64</v>
      </c>
      <c r="E78" s="16" t="s">
        <v>65</v>
      </c>
      <c r="F78" s="16" t="s">
        <v>9</v>
      </c>
      <c r="G78" s="23" t="s">
        <v>12</v>
      </c>
      <c r="H78" s="18">
        <v>5200</v>
      </c>
      <c r="I78" s="18">
        <v>3535</v>
      </c>
      <c r="J78" s="18">
        <f t="shared" si="3"/>
        <v>18382000</v>
      </c>
      <c r="K78" s="26">
        <v>6</v>
      </c>
      <c r="L78" s="27">
        <f>J78+J77+J76+J75</f>
        <v>81656000</v>
      </c>
    </row>
    <row r="79" spans="3:12">
      <c r="C79" s="19">
        <v>42376</v>
      </c>
      <c r="D79" s="16" t="s">
        <v>69</v>
      </c>
      <c r="E79" s="16" t="s">
        <v>70</v>
      </c>
      <c r="F79" s="16" t="s">
        <v>9</v>
      </c>
      <c r="G79" s="23" t="s">
        <v>25</v>
      </c>
      <c r="H79" s="18">
        <v>5300</v>
      </c>
      <c r="I79" s="18">
        <v>3870</v>
      </c>
      <c r="J79" s="18">
        <f t="shared" si="3"/>
        <v>20511000</v>
      </c>
      <c r="K79" s="26"/>
      <c r="L79" s="26"/>
    </row>
    <row r="80" spans="3:12">
      <c r="C80" s="19">
        <v>42376</v>
      </c>
      <c r="D80" s="16" t="s">
        <v>69</v>
      </c>
      <c r="E80" s="16" t="s">
        <v>70</v>
      </c>
      <c r="F80" s="16" t="s">
        <v>9</v>
      </c>
      <c r="G80" s="23" t="s">
        <v>35</v>
      </c>
      <c r="H80" s="18">
        <v>6200</v>
      </c>
      <c r="I80" s="18">
        <v>3535</v>
      </c>
      <c r="J80" s="18">
        <f t="shared" si="3"/>
        <v>21917000</v>
      </c>
      <c r="K80" s="26"/>
      <c r="L80" s="26"/>
    </row>
    <row r="81" spans="3:12">
      <c r="C81" s="19">
        <v>42376</v>
      </c>
      <c r="D81" s="16" t="s">
        <v>69</v>
      </c>
      <c r="E81" s="16" t="s">
        <v>70</v>
      </c>
      <c r="F81" s="16" t="s">
        <v>9</v>
      </c>
      <c r="G81" s="23" t="s">
        <v>12</v>
      </c>
      <c r="H81" s="18">
        <v>4000</v>
      </c>
      <c r="I81" s="18">
        <v>3535</v>
      </c>
      <c r="J81" s="18">
        <f t="shared" si="3"/>
        <v>14140000</v>
      </c>
      <c r="K81" s="26">
        <v>7</v>
      </c>
      <c r="L81" s="27">
        <f>J81+J80+J79</f>
        <v>56568000</v>
      </c>
    </row>
    <row r="82" spans="3:12">
      <c r="C82" s="19">
        <v>42377</v>
      </c>
      <c r="D82" s="16" t="s">
        <v>84</v>
      </c>
      <c r="E82" s="16" t="s">
        <v>85</v>
      </c>
      <c r="F82" s="16" t="s">
        <v>9</v>
      </c>
      <c r="G82" s="23" t="s">
        <v>25</v>
      </c>
      <c r="H82" s="18">
        <v>5400</v>
      </c>
      <c r="I82" s="18">
        <v>3870</v>
      </c>
      <c r="J82" s="18">
        <f t="shared" si="3"/>
        <v>20898000</v>
      </c>
      <c r="K82" s="26"/>
      <c r="L82" s="26"/>
    </row>
    <row r="83" spans="3:12">
      <c r="C83" s="19">
        <v>42377</v>
      </c>
      <c r="D83" s="16" t="s">
        <v>84</v>
      </c>
      <c r="E83" s="16" t="s">
        <v>85</v>
      </c>
      <c r="F83" s="16" t="s">
        <v>9</v>
      </c>
      <c r="G83" s="23" t="s">
        <v>12</v>
      </c>
      <c r="H83" s="18">
        <v>5200</v>
      </c>
      <c r="I83" s="18">
        <v>3535</v>
      </c>
      <c r="J83" s="18">
        <f t="shared" si="3"/>
        <v>18382000</v>
      </c>
      <c r="K83" s="26"/>
      <c r="L83" s="26"/>
    </row>
    <row r="84" spans="3:12">
      <c r="C84" s="19">
        <v>42377</v>
      </c>
      <c r="D84" s="16" t="s">
        <v>84</v>
      </c>
      <c r="E84" s="16" t="s">
        <v>85</v>
      </c>
      <c r="F84" s="16" t="s">
        <v>9</v>
      </c>
      <c r="G84" s="23" t="s">
        <v>35</v>
      </c>
      <c r="H84" s="18">
        <v>5200</v>
      </c>
      <c r="I84" s="18">
        <v>3535</v>
      </c>
      <c r="J84" s="18">
        <f t="shared" si="3"/>
        <v>18382000</v>
      </c>
      <c r="K84" s="26">
        <v>8</v>
      </c>
      <c r="L84" s="27">
        <f>J84+J83+J82</f>
        <v>57662000</v>
      </c>
    </row>
    <row r="85" spans="3:12">
      <c r="C85" s="19">
        <v>42380</v>
      </c>
      <c r="D85" s="16" t="s">
        <v>99</v>
      </c>
      <c r="E85" s="16" t="s">
        <v>100</v>
      </c>
      <c r="F85" s="16" t="s">
        <v>9</v>
      </c>
      <c r="G85" s="23" t="s">
        <v>35</v>
      </c>
      <c r="H85" s="18">
        <v>5300</v>
      </c>
      <c r="I85" s="18">
        <v>3535</v>
      </c>
      <c r="J85" s="18">
        <f t="shared" si="3"/>
        <v>18735500</v>
      </c>
      <c r="K85" s="26"/>
      <c r="L85" s="26"/>
    </row>
    <row r="86" spans="3:12">
      <c r="C86" s="19">
        <v>42380</v>
      </c>
      <c r="D86" s="16" t="s">
        <v>99</v>
      </c>
      <c r="E86" s="16" t="s">
        <v>100</v>
      </c>
      <c r="F86" s="16" t="s">
        <v>9</v>
      </c>
      <c r="G86" s="23" t="s">
        <v>12</v>
      </c>
      <c r="H86" s="18">
        <v>6200</v>
      </c>
      <c r="I86" s="18">
        <v>3535</v>
      </c>
      <c r="J86" s="18">
        <f t="shared" si="3"/>
        <v>21917000</v>
      </c>
      <c r="K86" s="26"/>
      <c r="L86" s="26"/>
    </row>
    <row r="87" spans="3:12">
      <c r="C87" s="19">
        <v>42380</v>
      </c>
      <c r="D87" s="16" t="s">
        <v>99</v>
      </c>
      <c r="E87" s="16" t="s">
        <v>100</v>
      </c>
      <c r="F87" s="16" t="s">
        <v>9</v>
      </c>
      <c r="G87" s="23" t="s">
        <v>38</v>
      </c>
      <c r="H87" s="18">
        <v>4000</v>
      </c>
      <c r="I87" s="18">
        <v>5154</v>
      </c>
      <c r="J87" s="18">
        <f t="shared" si="3"/>
        <v>20616000</v>
      </c>
      <c r="K87" s="26"/>
      <c r="L87" s="26"/>
    </row>
    <row r="88" spans="3:12">
      <c r="C88" s="19">
        <v>42380</v>
      </c>
      <c r="D88" s="16" t="s">
        <v>101</v>
      </c>
      <c r="E88" s="16" t="s">
        <v>104</v>
      </c>
      <c r="F88" s="16" t="s">
        <v>9</v>
      </c>
      <c r="G88" s="23" t="s">
        <v>25</v>
      </c>
      <c r="H88" s="18">
        <v>15800</v>
      </c>
      <c r="I88" s="18">
        <v>3870</v>
      </c>
      <c r="J88" s="18">
        <f t="shared" si="3"/>
        <v>61146000</v>
      </c>
      <c r="K88" s="26">
        <v>11</v>
      </c>
      <c r="L88" s="27">
        <f>J88+J87+J86+J85</f>
        <v>122414500</v>
      </c>
    </row>
    <row r="89" spans="3:12">
      <c r="C89" s="19">
        <v>42382</v>
      </c>
      <c r="D89" s="16" t="s">
        <v>119</v>
      </c>
      <c r="E89" s="16" t="s">
        <v>120</v>
      </c>
      <c r="F89" s="16" t="s">
        <v>9</v>
      </c>
      <c r="G89" s="23" t="s">
        <v>25</v>
      </c>
      <c r="H89" s="18">
        <v>10200</v>
      </c>
      <c r="I89" s="18">
        <v>3870</v>
      </c>
      <c r="J89" s="18">
        <f t="shared" si="3"/>
        <v>39474000</v>
      </c>
      <c r="K89" s="26"/>
      <c r="L89" s="26"/>
    </row>
    <row r="90" spans="3:12">
      <c r="C90" s="19">
        <v>42382</v>
      </c>
      <c r="D90" s="16" t="s">
        <v>119</v>
      </c>
      <c r="E90" s="16" t="s">
        <v>120</v>
      </c>
      <c r="F90" s="16" t="s">
        <v>9</v>
      </c>
      <c r="G90" s="24" t="s">
        <v>12</v>
      </c>
      <c r="H90" s="18">
        <v>5300</v>
      </c>
      <c r="I90" s="18">
        <v>3535</v>
      </c>
      <c r="J90" s="18">
        <f t="shared" si="3"/>
        <v>18735500</v>
      </c>
      <c r="K90" s="26">
        <v>13</v>
      </c>
      <c r="L90" s="27">
        <f>J90+J89</f>
        <v>58209500</v>
      </c>
    </row>
    <row r="91" spans="3:12">
      <c r="C91" s="19">
        <v>42383</v>
      </c>
      <c r="D91" s="20" t="s">
        <v>127</v>
      </c>
      <c r="E91" s="20" t="s">
        <v>128</v>
      </c>
      <c r="F91" s="20" t="s">
        <v>9</v>
      </c>
      <c r="G91" s="24" t="s">
        <v>25</v>
      </c>
      <c r="H91" s="18">
        <v>5400</v>
      </c>
      <c r="I91" s="18">
        <v>3870</v>
      </c>
      <c r="J91" s="18">
        <f t="shared" si="3"/>
        <v>20898000</v>
      </c>
      <c r="K91" s="26"/>
      <c r="L91" s="26"/>
    </row>
    <row r="92" spans="3:12">
      <c r="C92" s="19">
        <v>42383</v>
      </c>
      <c r="D92" s="20" t="s">
        <v>127</v>
      </c>
      <c r="E92" s="20" t="s">
        <v>128</v>
      </c>
      <c r="F92" s="20" t="s">
        <v>9</v>
      </c>
      <c r="G92" s="24" t="s">
        <v>35</v>
      </c>
      <c r="H92" s="18">
        <v>5200</v>
      </c>
      <c r="I92" s="18">
        <v>3535</v>
      </c>
      <c r="J92" s="18">
        <f t="shared" si="3"/>
        <v>18382000</v>
      </c>
      <c r="K92" s="26"/>
      <c r="L92" s="26"/>
    </row>
    <row r="93" spans="3:12">
      <c r="C93" s="19">
        <v>42383</v>
      </c>
      <c r="D93" s="20" t="s">
        <v>127</v>
      </c>
      <c r="E93" s="20" t="s">
        <v>128</v>
      </c>
      <c r="F93" s="20" t="s">
        <v>9</v>
      </c>
      <c r="G93" s="24" t="s">
        <v>12</v>
      </c>
      <c r="H93" s="18">
        <v>5200</v>
      </c>
      <c r="I93" s="18">
        <v>3535</v>
      </c>
      <c r="J93" s="18">
        <f t="shared" si="3"/>
        <v>18382000</v>
      </c>
      <c r="K93" s="26">
        <v>14</v>
      </c>
      <c r="L93" s="27">
        <f>J93+J92+J91</f>
        <v>57662000</v>
      </c>
    </row>
    <row r="94" spans="3:12">
      <c r="C94" s="19">
        <v>42384</v>
      </c>
      <c r="D94" s="20" t="s">
        <v>133</v>
      </c>
      <c r="E94" s="20" t="s">
        <v>134</v>
      </c>
      <c r="F94" s="20" t="s">
        <v>9</v>
      </c>
      <c r="G94" s="24" t="s">
        <v>25</v>
      </c>
      <c r="H94" s="18">
        <v>15500</v>
      </c>
      <c r="I94" s="18">
        <v>3870</v>
      </c>
      <c r="J94" s="18">
        <f t="shared" si="3"/>
        <v>59985000</v>
      </c>
      <c r="K94" s="26">
        <v>15</v>
      </c>
      <c r="L94" s="27">
        <f>J94</f>
        <v>59985000</v>
      </c>
    </row>
    <row r="95" spans="3:12">
      <c r="C95" s="19">
        <v>42387</v>
      </c>
      <c r="D95" s="20" t="s">
        <v>150</v>
      </c>
      <c r="E95" s="20" t="s">
        <v>151</v>
      </c>
      <c r="F95" s="20" t="s">
        <v>9</v>
      </c>
      <c r="G95" s="23" t="s">
        <v>25</v>
      </c>
      <c r="H95" s="18">
        <v>5300</v>
      </c>
      <c r="I95" s="18">
        <v>3870</v>
      </c>
      <c r="J95" s="18">
        <f t="shared" si="3"/>
        <v>20511000</v>
      </c>
      <c r="K95" s="26"/>
      <c r="L95" s="26"/>
    </row>
    <row r="96" spans="3:12">
      <c r="C96" s="19">
        <v>42387</v>
      </c>
      <c r="D96" s="20" t="s">
        <v>150</v>
      </c>
      <c r="E96" s="20" t="s">
        <v>151</v>
      </c>
      <c r="F96" s="20" t="s">
        <v>9</v>
      </c>
      <c r="G96" s="23" t="s">
        <v>35</v>
      </c>
      <c r="H96" s="18">
        <v>4000</v>
      </c>
      <c r="I96" s="18">
        <v>3535</v>
      </c>
      <c r="J96" s="18">
        <f t="shared" si="3"/>
        <v>14140000</v>
      </c>
      <c r="K96" s="26"/>
      <c r="L96" s="26"/>
    </row>
    <row r="97" spans="3:12">
      <c r="C97" s="19">
        <v>42387</v>
      </c>
      <c r="D97" s="20" t="s">
        <v>150</v>
      </c>
      <c r="E97" s="20" t="s">
        <v>151</v>
      </c>
      <c r="F97" s="20" t="s">
        <v>9</v>
      </c>
      <c r="G97" s="23" t="s">
        <v>12</v>
      </c>
      <c r="H97" s="18">
        <v>6200</v>
      </c>
      <c r="I97" s="18">
        <v>3535</v>
      </c>
      <c r="J97" s="18">
        <f t="shared" si="3"/>
        <v>21917000</v>
      </c>
      <c r="K97" s="26"/>
      <c r="L97" s="26"/>
    </row>
    <row r="98" spans="3:12">
      <c r="C98" s="19">
        <v>42387</v>
      </c>
      <c r="D98" s="20" t="s">
        <v>152</v>
      </c>
      <c r="E98" s="20" t="s">
        <v>153</v>
      </c>
      <c r="F98" s="20" t="s">
        <v>9</v>
      </c>
      <c r="G98" s="23" t="s">
        <v>25</v>
      </c>
      <c r="H98" s="18">
        <v>5200</v>
      </c>
      <c r="I98" s="18">
        <v>3870</v>
      </c>
      <c r="J98" s="18">
        <f t="shared" si="3"/>
        <v>20124000</v>
      </c>
      <c r="K98" s="26"/>
      <c r="L98" s="26"/>
    </row>
    <row r="99" spans="3:12">
      <c r="C99" s="19">
        <v>42387</v>
      </c>
      <c r="D99" s="20" t="s">
        <v>152</v>
      </c>
      <c r="E99" s="20" t="s">
        <v>153</v>
      </c>
      <c r="F99" s="20" t="s">
        <v>9</v>
      </c>
      <c r="G99" s="23" t="s">
        <v>12</v>
      </c>
      <c r="H99" s="18">
        <v>10600</v>
      </c>
      <c r="I99" s="18">
        <v>3535</v>
      </c>
      <c r="J99" s="18">
        <f t="shared" si="3"/>
        <v>37471000</v>
      </c>
      <c r="K99" s="26">
        <v>18</v>
      </c>
      <c r="L99" s="27">
        <f>J99+J98+J96+J97+J95</f>
        <v>114163000</v>
      </c>
    </row>
    <row r="100" spans="3:12">
      <c r="C100" s="19">
        <v>42388</v>
      </c>
      <c r="D100" s="16" t="s">
        <v>164</v>
      </c>
      <c r="E100" s="16" t="s">
        <v>165</v>
      </c>
      <c r="F100" s="16" t="s">
        <v>9</v>
      </c>
      <c r="G100" s="23" t="s">
        <v>25</v>
      </c>
      <c r="H100" s="18">
        <v>4000</v>
      </c>
      <c r="I100" s="18">
        <v>3870</v>
      </c>
      <c r="J100" s="18">
        <f t="shared" si="3"/>
        <v>15480000</v>
      </c>
      <c r="K100" s="26"/>
      <c r="L100" s="26"/>
    </row>
    <row r="101" spans="3:12">
      <c r="C101" s="19">
        <v>42388</v>
      </c>
      <c r="D101" s="16" t="s">
        <v>164</v>
      </c>
      <c r="E101" s="16" t="s">
        <v>165</v>
      </c>
      <c r="F101" s="16" t="s">
        <v>9</v>
      </c>
      <c r="G101" s="23" t="s">
        <v>35</v>
      </c>
      <c r="H101" s="18">
        <v>6200</v>
      </c>
      <c r="I101" s="18">
        <v>3535</v>
      </c>
      <c r="J101" s="18">
        <f t="shared" si="3"/>
        <v>21917000</v>
      </c>
      <c r="K101" s="26"/>
      <c r="L101" s="26"/>
    </row>
    <row r="102" spans="3:12">
      <c r="C102" s="19">
        <v>42388</v>
      </c>
      <c r="D102" s="16" t="s">
        <v>164</v>
      </c>
      <c r="E102" s="16" t="s">
        <v>165</v>
      </c>
      <c r="F102" s="16" t="s">
        <v>9</v>
      </c>
      <c r="G102" s="23" t="s">
        <v>12</v>
      </c>
      <c r="H102" s="18">
        <v>5300</v>
      </c>
      <c r="I102" s="18">
        <v>3535</v>
      </c>
      <c r="J102" s="18">
        <f t="shared" ref="J102:J126" si="4">H102*I102</f>
        <v>18735500</v>
      </c>
      <c r="K102" s="26">
        <v>19</v>
      </c>
      <c r="L102" s="27">
        <f>J102+J101+J100</f>
        <v>56132500</v>
      </c>
    </row>
    <row r="103" spans="3:12">
      <c r="C103" s="19">
        <v>42389</v>
      </c>
      <c r="D103" s="16" t="s">
        <v>170</v>
      </c>
      <c r="E103" s="16" t="s">
        <v>171</v>
      </c>
      <c r="F103" s="16" t="s">
        <v>9</v>
      </c>
      <c r="G103" s="23" t="s">
        <v>25</v>
      </c>
      <c r="H103" s="18">
        <v>10400</v>
      </c>
      <c r="I103" s="18">
        <v>3870</v>
      </c>
      <c r="J103" s="18">
        <f t="shared" si="4"/>
        <v>40248000</v>
      </c>
      <c r="K103" s="26"/>
      <c r="L103" s="26"/>
    </row>
    <row r="104" spans="3:12">
      <c r="C104" s="19">
        <v>42389</v>
      </c>
      <c r="D104" s="16" t="s">
        <v>170</v>
      </c>
      <c r="E104" s="16" t="s">
        <v>171</v>
      </c>
      <c r="F104" s="16" t="s">
        <v>9</v>
      </c>
      <c r="G104" s="23" t="s">
        <v>35</v>
      </c>
      <c r="H104" s="18">
        <v>5400</v>
      </c>
      <c r="I104" s="18">
        <v>3535</v>
      </c>
      <c r="J104" s="18">
        <f t="shared" si="4"/>
        <v>19089000</v>
      </c>
      <c r="K104" s="26">
        <v>20</v>
      </c>
      <c r="L104" s="27">
        <f>J104+J103</f>
        <v>59337000</v>
      </c>
    </row>
    <row r="105" spans="3:12">
      <c r="C105" s="19">
        <v>42390</v>
      </c>
      <c r="D105" s="16" t="s">
        <v>182</v>
      </c>
      <c r="E105" s="16" t="s">
        <v>183</v>
      </c>
      <c r="F105" s="16" t="s">
        <v>9</v>
      </c>
      <c r="G105" s="23" t="s">
        <v>25</v>
      </c>
      <c r="H105" s="18">
        <v>10600</v>
      </c>
      <c r="I105" s="18">
        <v>3870</v>
      </c>
      <c r="J105" s="18">
        <f t="shared" si="4"/>
        <v>41022000</v>
      </c>
      <c r="K105" s="26"/>
      <c r="L105" s="26"/>
    </row>
    <row r="106" spans="3:12">
      <c r="C106" s="19">
        <v>42390</v>
      </c>
      <c r="D106" s="16" t="s">
        <v>182</v>
      </c>
      <c r="E106" s="16" t="s">
        <v>183</v>
      </c>
      <c r="F106" s="16" t="s">
        <v>9</v>
      </c>
      <c r="G106" s="23" t="s">
        <v>35</v>
      </c>
      <c r="H106" s="18">
        <v>5200</v>
      </c>
      <c r="I106" s="18">
        <v>3535</v>
      </c>
      <c r="J106" s="18">
        <f t="shared" si="4"/>
        <v>18382000</v>
      </c>
      <c r="K106" s="26"/>
      <c r="L106" s="26"/>
    </row>
    <row r="107" spans="3:12">
      <c r="C107" s="19">
        <v>42390</v>
      </c>
      <c r="D107" s="16" t="s">
        <v>184</v>
      </c>
      <c r="E107" s="16" t="s">
        <v>185</v>
      </c>
      <c r="F107" s="16" t="s">
        <v>9</v>
      </c>
      <c r="G107" s="23" t="s">
        <v>25</v>
      </c>
      <c r="H107" s="18">
        <v>15500</v>
      </c>
      <c r="I107" s="18">
        <v>3870</v>
      </c>
      <c r="J107" s="18">
        <f t="shared" si="4"/>
        <v>59985000</v>
      </c>
      <c r="K107" s="26">
        <v>21</v>
      </c>
      <c r="L107" s="27">
        <f>J107+J106+J105</f>
        <v>119389000</v>
      </c>
    </row>
    <row r="108" spans="3:12">
      <c r="C108" s="19">
        <v>42392</v>
      </c>
      <c r="D108" s="16" t="s">
        <v>192</v>
      </c>
      <c r="E108" s="16" t="s">
        <v>193</v>
      </c>
      <c r="F108" s="16" t="s">
        <v>9</v>
      </c>
      <c r="G108" s="23" t="s">
        <v>25</v>
      </c>
      <c r="H108" s="18">
        <v>9300</v>
      </c>
      <c r="I108" s="18">
        <v>3870</v>
      </c>
      <c r="J108" s="18">
        <f t="shared" si="4"/>
        <v>35991000</v>
      </c>
      <c r="K108" s="26"/>
      <c r="L108" s="26"/>
    </row>
    <row r="109" spans="3:12">
      <c r="C109" s="19">
        <v>42392</v>
      </c>
      <c r="D109" s="16" t="s">
        <v>192</v>
      </c>
      <c r="E109" s="16" t="s">
        <v>193</v>
      </c>
      <c r="F109" s="16" t="s">
        <v>9</v>
      </c>
      <c r="G109" s="23" t="s">
        <v>12</v>
      </c>
      <c r="H109" s="18">
        <v>6200</v>
      </c>
      <c r="I109" s="18">
        <v>3535</v>
      </c>
      <c r="J109" s="18">
        <f t="shared" si="4"/>
        <v>21917000</v>
      </c>
      <c r="K109" s="26"/>
      <c r="L109" s="26"/>
    </row>
    <row r="110" spans="3:12">
      <c r="C110" s="19">
        <v>42392</v>
      </c>
      <c r="D110" s="16" t="s">
        <v>194</v>
      </c>
      <c r="E110" s="16" t="s">
        <v>195</v>
      </c>
      <c r="F110" s="16" t="s">
        <v>9</v>
      </c>
      <c r="G110" s="23" t="s">
        <v>25</v>
      </c>
      <c r="H110" s="18">
        <v>10600</v>
      </c>
      <c r="I110" s="18">
        <v>3870</v>
      </c>
      <c r="J110" s="18">
        <f t="shared" si="4"/>
        <v>41022000</v>
      </c>
      <c r="K110" s="26"/>
      <c r="L110" s="26"/>
    </row>
    <row r="111" spans="3:12">
      <c r="C111" s="19">
        <v>42392</v>
      </c>
      <c r="D111" s="16" t="s">
        <v>194</v>
      </c>
      <c r="E111" s="16" t="s">
        <v>195</v>
      </c>
      <c r="F111" s="16" t="s">
        <v>9</v>
      </c>
      <c r="G111" s="24" t="s">
        <v>12</v>
      </c>
      <c r="H111" s="18">
        <v>5200</v>
      </c>
      <c r="I111" s="18">
        <v>3535</v>
      </c>
      <c r="J111" s="18">
        <f t="shared" si="4"/>
        <v>18382000</v>
      </c>
      <c r="K111" s="26">
        <v>23</v>
      </c>
      <c r="L111" s="27">
        <f>J111+J110+J109+J108</f>
        <v>117312000</v>
      </c>
    </row>
    <row r="112" spans="3:12">
      <c r="C112" s="19">
        <v>42394</v>
      </c>
      <c r="D112" s="20" t="s">
        <v>215</v>
      </c>
      <c r="E112" s="20" t="s">
        <v>216</v>
      </c>
      <c r="F112" s="20" t="s">
        <v>9</v>
      </c>
      <c r="G112" s="24" t="s">
        <v>25</v>
      </c>
      <c r="H112" s="18">
        <v>10600</v>
      </c>
      <c r="I112" s="18">
        <v>3870</v>
      </c>
      <c r="J112" s="18">
        <f t="shared" si="4"/>
        <v>41022000</v>
      </c>
      <c r="K112" s="26"/>
      <c r="L112" s="26"/>
    </row>
    <row r="113" spans="3:12">
      <c r="C113" s="19">
        <v>42394</v>
      </c>
      <c r="D113" s="20" t="s">
        <v>215</v>
      </c>
      <c r="E113" s="20" t="s">
        <v>216</v>
      </c>
      <c r="F113" s="20" t="s">
        <v>9</v>
      </c>
      <c r="G113" s="23" t="s">
        <v>12</v>
      </c>
      <c r="H113" s="18">
        <v>5200</v>
      </c>
      <c r="I113" s="18">
        <v>3535</v>
      </c>
      <c r="J113" s="18">
        <f t="shared" si="4"/>
        <v>18382000</v>
      </c>
      <c r="K113" s="26"/>
      <c r="L113" s="26"/>
    </row>
    <row r="114" spans="3:12">
      <c r="C114" s="19">
        <v>42394</v>
      </c>
      <c r="D114" s="16" t="s">
        <v>217</v>
      </c>
      <c r="E114" s="16" t="s">
        <v>218</v>
      </c>
      <c r="F114" s="16" t="s">
        <v>9</v>
      </c>
      <c r="G114" s="23" t="s">
        <v>25</v>
      </c>
      <c r="H114" s="18">
        <v>5400</v>
      </c>
      <c r="I114" s="18">
        <v>3870</v>
      </c>
      <c r="J114" s="18">
        <f t="shared" si="4"/>
        <v>20898000</v>
      </c>
      <c r="K114" s="26">
        <v>25</v>
      </c>
      <c r="L114" s="27">
        <f>J114+J113+J112</f>
        <v>80302000</v>
      </c>
    </row>
    <row r="115" spans="3:12">
      <c r="C115" s="19">
        <v>42396</v>
      </c>
      <c r="D115" s="16" t="s">
        <v>227</v>
      </c>
      <c r="E115" s="16" t="s">
        <v>228</v>
      </c>
      <c r="F115" s="16" t="s">
        <v>9</v>
      </c>
      <c r="G115" s="24" t="s">
        <v>25</v>
      </c>
      <c r="H115" s="18">
        <v>6200</v>
      </c>
      <c r="I115" s="18">
        <v>3870</v>
      </c>
      <c r="J115" s="18">
        <f t="shared" si="4"/>
        <v>23994000</v>
      </c>
      <c r="K115" s="26"/>
      <c r="L115" s="26"/>
    </row>
    <row r="116" spans="3:12">
      <c r="C116" s="19">
        <v>42396</v>
      </c>
      <c r="D116" s="16" t="s">
        <v>227</v>
      </c>
      <c r="E116" s="16" t="s">
        <v>228</v>
      </c>
      <c r="F116" s="16" t="s">
        <v>9</v>
      </c>
      <c r="G116" s="24" t="s">
        <v>38</v>
      </c>
      <c r="H116" s="18">
        <v>4000</v>
      </c>
      <c r="I116" s="18">
        <v>5154</v>
      </c>
      <c r="J116" s="18">
        <f t="shared" si="4"/>
        <v>20616000</v>
      </c>
      <c r="K116" s="26"/>
      <c r="L116" s="26"/>
    </row>
    <row r="117" spans="3:12">
      <c r="C117" s="19">
        <v>42396</v>
      </c>
      <c r="D117" s="16" t="s">
        <v>233</v>
      </c>
      <c r="E117" s="20" t="s">
        <v>234</v>
      </c>
      <c r="F117" s="20" t="s">
        <v>9</v>
      </c>
      <c r="G117" s="24" t="s">
        <v>25</v>
      </c>
      <c r="H117" s="18">
        <v>5400</v>
      </c>
      <c r="I117" s="18">
        <v>3870</v>
      </c>
      <c r="J117" s="18">
        <f t="shared" si="4"/>
        <v>20898000</v>
      </c>
      <c r="K117" s="26"/>
      <c r="L117" s="26"/>
    </row>
    <row r="118" spans="3:12">
      <c r="C118" s="19">
        <v>42396</v>
      </c>
      <c r="D118" s="16" t="s">
        <v>233</v>
      </c>
      <c r="E118" s="20" t="s">
        <v>234</v>
      </c>
      <c r="F118" s="20" t="s">
        <v>9</v>
      </c>
      <c r="G118" s="24" t="s">
        <v>68</v>
      </c>
      <c r="H118" s="18">
        <v>5200</v>
      </c>
      <c r="I118" s="18">
        <v>4360</v>
      </c>
      <c r="J118" s="18">
        <f t="shared" si="4"/>
        <v>22672000</v>
      </c>
      <c r="K118" s="26"/>
      <c r="L118" s="26"/>
    </row>
    <row r="119" spans="3:12">
      <c r="C119" s="19">
        <v>42396</v>
      </c>
      <c r="D119" s="16" t="s">
        <v>233</v>
      </c>
      <c r="E119" s="20" t="s">
        <v>234</v>
      </c>
      <c r="F119" s="20" t="s">
        <v>9</v>
      </c>
      <c r="G119" s="24" t="s">
        <v>35</v>
      </c>
      <c r="H119" s="18">
        <v>5200</v>
      </c>
      <c r="I119" s="18">
        <v>3535</v>
      </c>
      <c r="J119" s="18">
        <f t="shared" si="4"/>
        <v>18382000</v>
      </c>
      <c r="K119" s="26">
        <v>27</v>
      </c>
      <c r="L119" s="27">
        <f>J119+J118+J117+J116+J115</f>
        <v>106562000</v>
      </c>
    </row>
    <row r="120" spans="3:12">
      <c r="C120" s="19">
        <v>42397</v>
      </c>
      <c r="D120" s="20" t="s">
        <v>235</v>
      </c>
      <c r="E120" s="20" t="s">
        <v>236</v>
      </c>
      <c r="F120" s="20" t="s">
        <v>9</v>
      </c>
      <c r="G120" s="24" t="s">
        <v>25</v>
      </c>
      <c r="H120" s="18">
        <v>5300</v>
      </c>
      <c r="I120" s="18">
        <v>3870</v>
      </c>
      <c r="J120" s="18">
        <f t="shared" si="4"/>
        <v>20511000</v>
      </c>
      <c r="K120" s="26"/>
      <c r="L120" s="26"/>
    </row>
    <row r="121" spans="3:12">
      <c r="C121" s="19">
        <v>42397</v>
      </c>
      <c r="D121" s="20" t="s">
        <v>235</v>
      </c>
      <c r="E121" s="20" t="s">
        <v>236</v>
      </c>
      <c r="F121" s="20" t="s">
        <v>9</v>
      </c>
      <c r="G121" s="24" t="s">
        <v>35</v>
      </c>
      <c r="H121" s="18">
        <v>4000</v>
      </c>
      <c r="I121" s="18">
        <v>3535</v>
      </c>
      <c r="J121" s="18">
        <f t="shared" si="4"/>
        <v>14140000</v>
      </c>
      <c r="K121" s="26"/>
      <c r="L121" s="26"/>
    </row>
    <row r="122" spans="3:12">
      <c r="C122" s="19">
        <v>42397</v>
      </c>
      <c r="D122" s="20" t="s">
        <v>235</v>
      </c>
      <c r="E122" s="20" t="s">
        <v>236</v>
      </c>
      <c r="F122" s="20" t="s">
        <v>9</v>
      </c>
      <c r="G122" s="24" t="s">
        <v>12</v>
      </c>
      <c r="H122" s="18">
        <v>6200</v>
      </c>
      <c r="I122" s="18">
        <v>3535</v>
      </c>
      <c r="J122" s="18">
        <f t="shared" si="4"/>
        <v>21917000</v>
      </c>
      <c r="K122" s="26">
        <v>28</v>
      </c>
      <c r="L122" s="27">
        <f>J122+J121+J120</f>
        <v>56568000</v>
      </c>
    </row>
    <row r="123" spans="3:12">
      <c r="C123" s="19">
        <v>42398</v>
      </c>
      <c r="D123" s="16" t="s">
        <v>201</v>
      </c>
      <c r="E123" s="16" t="s">
        <v>202</v>
      </c>
      <c r="F123" s="16" t="s">
        <v>9</v>
      </c>
      <c r="G123" s="24" t="s">
        <v>35</v>
      </c>
      <c r="H123" s="18">
        <v>15800</v>
      </c>
      <c r="I123" s="18">
        <v>3535</v>
      </c>
      <c r="J123" s="18">
        <f t="shared" si="4"/>
        <v>55853000</v>
      </c>
      <c r="K123" s="26"/>
      <c r="L123" s="26"/>
    </row>
    <row r="124" spans="3:12">
      <c r="C124" s="19">
        <v>42398</v>
      </c>
      <c r="D124" s="20" t="s">
        <v>243</v>
      </c>
      <c r="E124" s="20" t="s">
        <v>244</v>
      </c>
      <c r="F124" s="20" t="s">
        <v>9</v>
      </c>
      <c r="G124" s="24" t="s">
        <v>25</v>
      </c>
      <c r="H124" s="18">
        <v>10200</v>
      </c>
      <c r="I124" s="18">
        <v>3870</v>
      </c>
      <c r="J124" s="18">
        <f t="shared" si="4"/>
        <v>39474000</v>
      </c>
      <c r="K124" s="26"/>
      <c r="L124" s="26"/>
    </row>
    <row r="125" spans="3:12">
      <c r="C125" s="19">
        <v>42398</v>
      </c>
      <c r="D125" s="20" t="s">
        <v>243</v>
      </c>
      <c r="E125" s="20" t="s">
        <v>244</v>
      </c>
      <c r="F125" s="20" t="s">
        <v>9</v>
      </c>
      <c r="G125" s="24" t="s">
        <v>12</v>
      </c>
      <c r="H125" s="18">
        <v>5300</v>
      </c>
      <c r="I125" s="18">
        <v>3535</v>
      </c>
      <c r="J125" s="18">
        <f t="shared" si="4"/>
        <v>18735500</v>
      </c>
      <c r="K125" s="26"/>
      <c r="L125" s="26"/>
    </row>
    <row r="126" spans="3:12">
      <c r="C126" s="19">
        <v>42398</v>
      </c>
      <c r="D126" s="20" t="s">
        <v>245</v>
      </c>
      <c r="E126" s="20" t="s">
        <v>246</v>
      </c>
      <c r="F126" s="20" t="s">
        <v>9</v>
      </c>
      <c r="G126" s="24" t="s">
        <v>25</v>
      </c>
      <c r="H126" s="18">
        <v>260630</v>
      </c>
      <c r="I126" s="18">
        <v>3730</v>
      </c>
      <c r="J126" s="18">
        <f t="shared" si="4"/>
        <v>972149900</v>
      </c>
      <c r="K126" s="26">
        <v>29</v>
      </c>
      <c r="L126" s="27">
        <f>J126+J125+J124+J123</f>
        <v>1086212400</v>
      </c>
    </row>
    <row r="127" spans="3:12">
      <c r="H127" s="27">
        <f>SUM(H70:H126)</f>
        <v>642530</v>
      </c>
      <c r="I127" s="27"/>
      <c r="J127" s="27">
        <f>SUM(J70:J126)</f>
        <v>2415877200</v>
      </c>
      <c r="K127" s="26"/>
      <c r="L127" s="27">
        <f>SUM(L70:L126)</f>
        <v>2415877200</v>
      </c>
    </row>
  </sheetData>
  <sortState ref="N7:W63">
    <sortCondition ref="S7:S63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3:AA55"/>
  <sheetViews>
    <sheetView topLeftCell="N7" workbookViewId="0">
      <selection activeCell="AB7" sqref="AB7:AD11"/>
    </sheetView>
  </sheetViews>
  <sheetFormatPr baseColWidth="10" defaultRowHeight="15"/>
  <cols>
    <col min="3" max="3" width="9" bestFit="1" customWidth="1"/>
    <col min="4" max="5" width="10.42578125" bestFit="1" customWidth="1"/>
    <col min="6" max="6" width="12.85546875" bestFit="1" customWidth="1"/>
    <col min="7" max="7" width="12.5703125" bestFit="1" customWidth="1"/>
    <col min="8" max="8" width="7.42578125" bestFit="1" customWidth="1"/>
    <col min="9" max="9" width="8.7109375" bestFit="1" customWidth="1"/>
    <col min="10" max="10" width="10.42578125" bestFit="1" customWidth="1"/>
    <col min="11" max="11" width="8.7109375" bestFit="1" customWidth="1"/>
    <col min="12" max="12" width="4.28515625" bestFit="1" customWidth="1"/>
    <col min="13" max="13" width="10.42578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2.85546875" bestFit="1" customWidth="1"/>
    <col min="20" max="20" width="12.57031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0.42578125" bestFit="1" customWidth="1"/>
    <col min="26" max="26" width="13.140625" bestFit="1" customWidth="1"/>
    <col min="27" max="27" width="10.42578125" bestFit="1" customWidth="1"/>
  </cols>
  <sheetData>
    <row r="3" spans="2:27" ht="15.75" thickBot="1"/>
    <row r="4" spans="2:27" ht="19.5" thickBot="1">
      <c r="C4" s="128" t="s">
        <v>30</v>
      </c>
      <c r="D4" s="129"/>
      <c r="E4" s="129"/>
      <c r="F4" s="129"/>
      <c r="G4" s="129"/>
      <c r="H4" s="129"/>
      <c r="I4" s="129"/>
      <c r="J4" s="129"/>
      <c r="K4" s="130"/>
    </row>
    <row r="6" spans="2:27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K6" s="20" t="s">
        <v>253</v>
      </c>
      <c r="P6" s="16" t="s">
        <v>6</v>
      </c>
      <c r="Q6" s="16" t="s">
        <v>0</v>
      </c>
      <c r="R6" s="16" t="s">
        <v>1</v>
      </c>
      <c r="S6" s="16" t="s">
        <v>260</v>
      </c>
      <c r="T6" s="16" t="s">
        <v>5</v>
      </c>
      <c r="U6" s="16" t="s">
        <v>257</v>
      </c>
      <c r="V6" s="16" t="s">
        <v>4</v>
      </c>
      <c r="W6" s="16" t="s">
        <v>258</v>
      </c>
      <c r="X6" s="16" t="s">
        <v>7</v>
      </c>
      <c r="Y6" s="16" t="s">
        <v>3</v>
      </c>
      <c r="Z6" s="20" t="s">
        <v>255</v>
      </c>
      <c r="AA6" s="20" t="s">
        <v>262</v>
      </c>
    </row>
    <row r="7" spans="2:27">
      <c r="B7">
        <v>5</v>
      </c>
      <c r="C7" s="17">
        <v>42373</v>
      </c>
      <c r="D7" s="16" t="s">
        <v>28</v>
      </c>
      <c r="E7" s="16" t="s">
        <v>29</v>
      </c>
      <c r="F7" s="16" t="s">
        <v>30</v>
      </c>
      <c r="G7" s="23" t="s">
        <v>25</v>
      </c>
      <c r="H7" s="18">
        <v>15000</v>
      </c>
      <c r="I7" s="18">
        <v>3955</v>
      </c>
      <c r="J7" s="18">
        <f t="shared" ref="J7:J11" si="0">H7*I7</f>
        <v>59325000</v>
      </c>
      <c r="K7" s="26"/>
      <c r="P7" s="19">
        <v>42396</v>
      </c>
      <c r="Q7" s="16" t="s">
        <v>225</v>
      </c>
      <c r="R7" s="16" t="s">
        <v>226</v>
      </c>
      <c r="S7" s="16" t="s">
        <v>30</v>
      </c>
      <c r="T7" s="23" t="s">
        <v>35</v>
      </c>
      <c r="U7" s="23">
        <v>3</v>
      </c>
      <c r="V7" s="18">
        <v>5000</v>
      </c>
      <c r="W7" s="18">
        <f>V7</f>
        <v>5000</v>
      </c>
      <c r="X7" s="18">
        <v>3535</v>
      </c>
      <c r="Y7" s="18">
        <f t="shared" ref="Y7:Y25" si="1">V7*X7</f>
        <v>17675000</v>
      </c>
      <c r="Z7" s="18" t="str">
        <f>T7</f>
        <v>Nafta eco Sol 85</v>
      </c>
      <c r="AA7" s="27">
        <f>Y7</f>
        <v>17675000</v>
      </c>
    </row>
    <row r="8" spans="2:27">
      <c r="B8">
        <v>5</v>
      </c>
      <c r="C8" s="17">
        <v>42373</v>
      </c>
      <c r="D8" s="16" t="s">
        <v>28</v>
      </c>
      <c r="E8" s="16" t="s">
        <v>29</v>
      </c>
      <c r="F8" s="16" t="s">
        <v>30</v>
      </c>
      <c r="G8" s="23" t="s">
        <v>12</v>
      </c>
      <c r="H8" s="18">
        <v>15000</v>
      </c>
      <c r="I8" s="18">
        <v>3535</v>
      </c>
      <c r="J8" s="18">
        <f t="shared" si="0"/>
        <v>53025000</v>
      </c>
      <c r="K8" s="26"/>
      <c r="P8" s="19">
        <v>42396</v>
      </c>
      <c r="Q8" s="16" t="s">
        <v>225</v>
      </c>
      <c r="R8" s="16" t="s">
        <v>226</v>
      </c>
      <c r="S8" s="16" t="s">
        <v>30</v>
      </c>
      <c r="T8" s="23" t="s">
        <v>68</v>
      </c>
      <c r="U8" s="23">
        <v>4</v>
      </c>
      <c r="V8" s="18">
        <v>5000</v>
      </c>
      <c r="W8" s="18">
        <f>V8</f>
        <v>5000</v>
      </c>
      <c r="X8" s="18">
        <v>4360</v>
      </c>
      <c r="Y8" s="18">
        <f t="shared" si="1"/>
        <v>21800000</v>
      </c>
      <c r="Z8" s="18" t="str">
        <f>T8</f>
        <v xml:space="preserve">Diesel Solium </v>
      </c>
      <c r="AA8" s="27">
        <f>Y8</f>
        <v>21800000</v>
      </c>
    </row>
    <row r="9" spans="2:27">
      <c r="B9">
        <v>5</v>
      </c>
      <c r="C9" s="19">
        <v>42374</v>
      </c>
      <c r="D9" s="16" t="s">
        <v>39</v>
      </c>
      <c r="E9" s="16" t="s">
        <v>40</v>
      </c>
      <c r="F9" s="16" t="s">
        <v>30</v>
      </c>
      <c r="G9" s="23" t="s">
        <v>12</v>
      </c>
      <c r="H9" s="18">
        <v>15000</v>
      </c>
      <c r="I9" s="18">
        <v>3535</v>
      </c>
      <c r="J9" s="18">
        <f t="shared" si="0"/>
        <v>53025000</v>
      </c>
      <c r="K9" s="26"/>
      <c r="P9" s="19">
        <v>42396</v>
      </c>
      <c r="Q9" s="16" t="s">
        <v>225</v>
      </c>
      <c r="R9" s="16" t="s">
        <v>226</v>
      </c>
      <c r="S9" s="16" t="s">
        <v>30</v>
      </c>
      <c r="T9" s="23" t="s">
        <v>38</v>
      </c>
      <c r="U9" s="23">
        <v>5</v>
      </c>
      <c r="V9" s="18">
        <v>5000</v>
      </c>
      <c r="W9" s="18">
        <f>V9</f>
        <v>5000</v>
      </c>
      <c r="X9" s="18">
        <v>5154</v>
      </c>
      <c r="Y9" s="18">
        <f t="shared" si="1"/>
        <v>25770000</v>
      </c>
      <c r="Z9" s="18" t="str">
        <f>T9</f>
        <v>Nafta Super SOL</v>
      </c>
      <c r="AA9" s="27">
        <f>Y9</f>
        <v>25770000</v>
      </c>
    </row>
    <row r="10" spans="2:27">
      <c r="B10">
        <v>5</v>
      </c>
      <c r="C10" s="19">
        <v>42374</v>
      </c>
      <c r="D10" s="16" t="s">
        <v>48</v>
      </c>
      <c r="E10" s="16" t="s">
        <v>50</v>
      </c>
      <c r="F10" s="16" t="s">
        <v>30</v>
      </c>
      <c r="G10" s="23" t="s">
        <v>12</v>
      </c>
      <c r="H10" s="18">
        <v>5000</v>
      </c>
      <c r="I10" s="18">
        <v>3535</v>
      </c>
      <c r="J10" s="18">
        <f t="shared" si="0"/>
        <v>17675000</v>
      </c>
      <c r="K10" s="18"/>
      <c r="P10" s="17">
        <v>42373</v>
      </c>
      <c r="Q10" s="16" t="s">
        <v>28</v>
      </c>
      <c r="R10" s="16" t="s">
        <v>29</v>
      </c>
      <c r="S10" s="16" t="s">
        <v>30</v>
      </c>
      <c r="T10" s="23" t="s">
        <v>12</v>
      </c>
      <c r="U10" s="23">
        <v>6</v>
      </c>
      <c r="V10" s="18">
        <v>15000</v>
      </c>
      <c r="W10" s="18"/>
      <c r="X10" s="18">
        <v>3535</v>
      </c>
      <c r="Y10" s="18">
        <f t="shared" si="1"/>
        <v>53025000</v>
      </c>
      <c r="Z10" s="26"/>
      <c r="AA10" s="26"/>
    </row>
    <row r="11" spans="2:27">
      <c r="B11">
        <v>5</v>
      </c>
      <c r="C11" s="19">
        <v>42377</v>
      </c>
      <c r="D11" s="16" t="s">
        <v>78</v>
      </c>
      <c r="E11" s="16" t="s">
        <v>79</v>
      </c>
      <c r="F11" s="16" t="s">
        <v>30</v>
      </c>
      <c r="G11" s="23" t="s">
        <v>12</v>
      </c>
      <c r="H11" s="18">
        <v>10000</v>
      </c>
      <c r="I11" s="18">
        <v>3535</v>
      </c>
      <c r="J11" s="18">
        <f t="shared" si="0"/>
        <v>35350000</v>
      </c>
      <c r="K11" s="18"/>
      <c r="P11" s="19">
        <v>42374</v>
      </c>
      <c r="Q11" s="16" t="s">
        <v>39</v>
      </c>
      <c r="R11" s="16" t="s">
        <v>40</v>
      </c>
      <c r="S11" s="16" t="s">
        <v>30</v>
      </c>
      <c r="T11" s="23" t="s">
        <v>12</v>
      </c>
      <c r="U11" s="23">
        <v>6</v>
      </c>
      <c r="V11" s="18">
        <v>15000</v>
      </c>
      <c r="W11" s="18"/>
      <c r="X11" s="18">
        <v>3535</v>
      </c>
      <c r="Y11" s="18">
        <f t="shared" si="1"/>
        <v>53025000</v>
      </c>
      <c r="Z11" s="26"/>
      <c r="AA11" s="26"/>
    </row>
    <row r="12" spans="2:27">
      <c r="B12">
        <v>5</v>
      </c>
      <c r="C12" s="19">
        <v>42377</v>
      </c>
      <c r="D12" s="16" t="s">
        <v>78</v>
      </c>
      <c r="E12" s="16" t="s">
        <v>79</v>
      </c>
      <c r="F12" s="16" t="s">
        <v>30</v>
      </c>
      <c r="G12" s="23" t="s">
        <v>43</v>
      </c>
      <c r="H12" s="18"/>
      <c r="I12" s="18">
        <v>2000000</v>
      </c>
      <c r="J12" s="18"/>
      <c r="K12" s="18">
        <f>I12</f>
        <v>2000000</v>
      </c>
      <c r="P12" s="19">
        <v>42374</v>
      </c>
      <c r="Q12" s="16" t="s">
        <v>48</v>
      </c>
      <c r="R12" s="16" t="s">
        <v>50</v>
      </c>
      <c r="S12" s="16" t="s">
        <v>30</v>
      </c>
      <c r="T12" s="23" t="s">
        <v>12</v>
      </c>
      <c r="U12" s="23">
        <v>6</v>
      </c>
      <c r="V12" s="18">
        <v>5000</v>
      </c>
      <c r="W12" s="18"/>
      <c r="X12" s="18">
        <v>3535</v>
      </c>
      <c r="Y12" s="18">
        <f t="shared" si="1"/>
        <v>17675000</v>
      </c>
      <c r="Z12" s="18"/>
      <c r="AA12" s="26"/>
    </row>
    <row r="13" spans="2:27">
      <c r="B13">
        <v>5</v>
      </c>
      <c r="C13" s="19">
        <v>42380</v>
      </c>
      <c r="D13" s="16" t="s">
        <v>93</v>
      </c>
      <c r="E13" s="16" t="s">
        <v>94</v>
      </c>
      <c r="F13" s="16" t="s">
        <v>30</v>
      </c>
      <c r="G13" s="23" t="s">
        <v>12</v>
      </c>
      <c r="H13" s="18">
        <v>15000</v>
      </c>
      <c r="I13" s="18">
        <v>3535</v>
      </c>
      <c r="J13" s="18">
        <f t="shared" ref="J13:J26" si="2">H13*I13</f>
        <v>53025000</v>
      </c>
      <c r="K13" s="18"/>
      <c r="P13" s="19">
        <v>42377</v>
      </c>
      <c r="Q13" s="16" t="s">
        <v>78</v>
      </c>
      <c r="R13" s="16" t="s">
        <v>79</v>
      </c>
      <c r="S13" s="16" t="s">
        <v>30</v>
      </c>
      <c r="T13" s="23" t="s">
        <v>12</v>
      </c>
      <c r="U13" s="23">
        <v>6</v>
      </c>
      <c r="V13" s="18">
        <v>10000</v>
      </c>
      <c r="W13" s="18"/>
      <c r="X13" s="18">
        <v>3535</v>
      </c>
      <c r="Y13" s="18">
        <f t="shared" si="1"/>
        <v>35350000</v>
      </c>
      <c r="Z13" s="18"/>
      <c r="AA13" s="26"/>
    </row>
    <row r="14" spans="2:27">
      <c r="B14">
        <v>5</v>
      </c>
      <c r="C14" s="19">
        <v>42383</v>
      </c>
      <c r="D14" s="20" t="s">
        <v>121</v>
      </c>
      <c r="E14" s="20" t="s">
        <v>122</v>
      </c>
      <c r="F14" s="20" t="s">
        <v>30</v>
      </c>
      <c r="G14" s="24" t="s">
        <v>25</v>
      </c>
      <c r="H14" s="18">
        <v>5000</v>
      </c>
      <c r="I14" s="18">
        <v>3870</v>
      </c>
      <c r="J14" s="18">
        <f t="shared" si="2"/>
        <v>19350000</v>
      </c>
      <c r="K14" s="18"/>
      <c r="P14" s="19">
        <v>42380</v>
      </c>
      <c r="Q14" s="16" t="s">
        <v>93</v>
      </c>
      <c r="R14" s="16" t="s">
        <v>94</v>
      </c>
      <c r="S14" s="16" t="s">
        <v>30</v>
      </c>
      <c r="T14" s="23" t="s">
        <v>12</v>
      </c>
      <c r="U14" s="23">
        <v>6</v>
      </c>
      <c r="V14" s="18">
        <v>15000</v>
      </c>
      <c r="W14" s="18"/>
      <c r="X14" s="18">
        <v>3535</v>
      </c>
      <c r="Y14" s="18">
        <f t="shared" si="1"/>
        <v>53025000</v>
      </c>
      <c r="Z14" s="18"/>
      <c r="AA14" s="26"/>
    </row>
    <row r="15" spans="2:27">
      <c r="B15">
        <v>5</v>
      </c>
      <c r="C15" s="19">
        <v>42383</v>
      </c>
      <c r="D15" s="20" t="s">
        <v>121</v>
      </c>
      <c r="E15" s="20" t="s">
        <v>122</v>
      </c>
      <c r="F15" s="20" t="s">
        <v>30</v>
      </c>
      <c r="G15" s="24" t="s">
        <v>12</v>
      </c>
      <c r="H15" s="18">
        <v>10000</v>
      </c>
      <c r="I15" s="18">
        <v>3535</v>
      </c>
      <c r="J15" s="18">
        <f t="shared" si="2"/>
        <v>35350000</v>
      </c>
      <c r="K15" s="18"/>
      <c r="P15" s="19">
        <v>42383</v>
      </c>
      <c r="Q15" s="20" t="s">
        <v>121</v>
      </c>
      <c r="R15" s="20" t="s">
        <v>122</v>
      </c>
      <c r="S15" s="20" t="s">
        <v>30</v>
      </c>
      <c r="T15" s="24" t="s">
        <v>12</v>
      </c>
      <c r="U15" s="24">
        <v>6</v>
      </c>
      <c r="V15" s="18">
        <v>10000</v>
      </c>
      <c r="W15" s="18"/>
      <c r="X15" s="18">
        <v>3535</v>
      </c>
      <c r="Y15" s="18">
        <f t="shared" si="1"/>
        <v>35350000</v>
      </c>
      <c r="Z15" s="18"/>
      <c r="AA15" s="26"/>
    </row>
    <row r="16" spans="2:27">
      <c r="B16">
        <v>5</v>
      </c>
      <c r="C16" s="19">
        <v>42384</v>
      </c>
      <c r="D16" s="20" t="s">
        <v>129</v>
      </c>
      <c r="E16" s="20" t="s">
        <v>130</v>
      </c>
      <c r="F16" s="20" t="s">
        <v>30</v>
      </c>
      <c r="G16" s="24" t="s">
        <v>12</v>
      </c>
      <c r="H16" s="18">
        <v>10300</v>
      </c>
      <c r="I16" s="18">
        <v>3535</v>
      </c>
      <c r="J16" s="18">
        <f t="shared" si="2"/>
        <v>36410500</v>
      </c>
      <c r="K16" s="18"/>
      <c r="P16" s="19">
        <v>42384</v>
      </c>
      <c r="Q16" s="20" t="s">
        <v>129</v>
      </c>
      <c r="R16" s="20" t="s">
        <v>130</v>
      </c>
      <c r="S16" s="20" t="s">
        <v>30</v>
      </c>
      <c r="T16" s="24" t="s">
        <v>12</v>
      </c>
      <c r="U16" s="24">
        <v>6</v>
      </c>
      <c r="V16" s="18">
        <v>10300</v>
      </c>
      <c r="W16" s="18"/>
      <c r="X16" s="18">
        <v>3535</v>
      </c>
      <c r="Y16" s="18">
        <f t="shared" si="1"/>
        <v>36410500</v>
      </c>
      <c r="Z16" s="18"/>
      <c r="AA16" s="26"/>
    </row>
    <row r="17" spans="2:27">
      <c r="B17">
        <v>5</v>
      </c>
      <c r="C17" s="19">
        <v>42388</v>
      </c>
      <c r="D17" s="16" t="s">
        <v>162</v>
      </c>
      <c r="E17" s="16" t="s">
        <v>163</v>
      </c>
      <c r="F17" s="16" t="s">
        <v>30</v>
      </c>
      <c r="G17" s="23" t="s">
        <v>12</v>
      </c>
      <c r="H17" s="18">
        <v>20000</v>
      </c>
      <c r="I17" s="18">
        <v>3535</v>
      </c>
      <c r="J17" s="18">
        <f t="shared" si="2"/>
        <v>70700000</v>
      </c>
      <c r="K17" s="18"/>
      <c r="P17" s="19">
        <v>42388</v>
      </c>
      <c r="Q17" s="16" t="s">
        <v>162</v>
      </c>
      <c r="R17" s="16" t="s">
        <v>163</v>
      </c>
      <c r="S17" s="16" t="s">
        <v>30</v>
      </c>
      <c r="T17" s="23" t="s">
        <v>12</v>
      </c>
      <c r="U17" s="23">
        <v>6</v>
      </c>
      <c r="V17" s="18">
        <v>20000</v>
      </c>
      <c r="W17" s="18"/>
      <c r="X17" s="18">
        <v>3535</v>
      </c>
      <c r="Y17" s="18">
        <f t="shared" si="1"/>
        <v>70700000</v>
      </c>
      <c r="Z17" s="18"/>
      <c r="AA17" s="26"/>
    </row>
    <row r="18" spans="2:27">
      <c r="B18">
        <v>5</v>
      </c>
      <c r="C18" s="19">
        <v>42391</v>
      </c>
      <c r="D18" s="16" t="s">
        <v>186</v>
      </c>
      <c r="E18" s="16" t="s">
        <v>187</v>
      </c>
      <c r="F18" s="16" t="s">
        <v>30</v>
      </c>
      <c r="G18" s="23" t="s">
        <v>12</v>
      </c>
      <c r="H18" s="18">
        <v>4300</v>
      </c>
      <c r="I18" s="18">
        <v>3535</v>
      </c>
      <c r="J18" s="18">
        <f t="shared" si="2"/>
        <v>15200500</v>
      </c>
      <c r="K18" s="18"/>
      <c r="P18" s="19">
        <v>42391</v>
      </c>
      <c r="Q18" s="16" t="s">
        <v>186</v>
      </c>
      <c r="R18" s="16" t="s">
        <v>187</v>
      </c>
      <c r="S18" s="16" t="s">
        <v>30</v>
      </c>
      <c r="T18" s="23" t="s">
        <v>12</v>
      </c>
      <c r="U18" s="23">
        <v>6</v>
      </c>
      <c r="V18" s="18">
        <v>4300</v>
      </c>
      <c r="W18" s="18"/>
      <c r="X18" s="18">
        <v>3535</v>
      </c>
      <c r="Y18" s="18">
        <f t="shared" si="1"/>
        <v>15200500</v>
      </c>
      <c r="Z18" s="18"/>
      <c r="AA18" s="26"/>
    </row>
    <row r="19" spans="2:27">
      <c r="B19">
        <v>5</v>
      </c>
      <c r="C19" s="21">
        <v>42394</v>
      </c>
      <c r="D19" s="22" t="s">
        <v>205</v>
      </c>
      <c r="E19" s="22" t="s">
        <v>206</v>
      </c>
      <c r="F19" s="22" t="s">
        <v>30</v>
      </c>
      <c r="G19" s="25" t="s">
        <v>12</v>
      </c>
      <c r="H19" s="18">
        <v>20000</v>
      </c>
      <c r="I19" s="18">
        <v>3535</v>
      </c>
      <c r="J19" s="18">
        <f t="shared" si="2"/>
        <v>70700000</v>
      </c>
      <c r="K19" s="18"/>
      <c r="P19" s="21">
        <v>42394</v>
      </c>
      <c r="Q19" s="22" t="s">
        <v>205</v>
      </c>
      <c r="R19" s="22" t="s">
        <v>206</v>
      </c>
      <c r="S19" s="22" t="s">
        <v>30</v>
      </c>
      <c r="T19" s="25" t="s">
        <v>12</v>
      </c>
      <c r="U19" s="25">
        <v>6</v>
      </c>
      <c r="V19" s="18">
        <v>20000</v>
      </c>
      <c r="W19" s="18"/>
      <c r="X19" s="18">
        <v>3535</v>
      </c>
      <c r="Y19" s="18">
        <f t="shared" si="1"/>
        <v>70700000</v>
      </c>
      <c r="Z19" s="18"/>
      <c r="AA19" s="26"/>
    </row>
    <row r="20" spans="2:27">
      <c r="B20">
        <v>5</v>
      </c>
      <c r="C20" s="19">
        <v>42396</v>
      </c>
      <c r="D20" s="16" t="s">
        <v>225</v>
      </c>
      <c r="E20" s="16" t="s">
        <v>226</v>
      </c>
      <c r="F20" s="16" t="s">
        <v>30</v>
      </c>
      <c r="G20" s="23" t="s">
        <v>25</v>
      </c>
      <c r="H20" s="18">
        <v>10000</v>
      </c>
      <c r="I20" s="18">
        <v>3870</v>
      </c>
      <c r="J20" s="18">
        <f t="shared" si="2"/>
        <v>38700000</v>
      </c>
      <c r="K20" s="18"/>
      <c r="P20" s="19">
        <v>42396</v>
      </c>
      <c r="Q20" s="16" t="s">
        <v>225</v>
      </c>
      <c r="R20" s="16" t="s">
        <v>226</v>
      </c>
      <c r="S20" s="16" t="s">
        <v>30</v>
      </c>
      <c r="T20" s="23" t="s">
        <v>12</v>
      </c>
      <c r="U20" s="23">
        <v>6</v>
      </c>
      <c r="V20" s="18">
        <v>5000</v>
      </c>
      <c r="W20" s="18"/>
      <c r="X20" s="18">
        <v>3535</v>
      </c>
      <c r="Y20" s="18">
        <f t="shared" si="1"/>
        <v>17675000</v>
      </c>
      <c r="Z20" s="18"/>
      <c r="AA20" s="26"/>
    </row>
    <row r="21" spans="2:27">
      <c r="B21">
        <v>5</v>
      </c>
      <c r="C21" s="19">
        <v>42396</v>
      </c>
      <c r="D21" s="16" t="s">
        <v>225</v>
      </c>
      <c r="E21" s="16" t="s">
        <v>226</v>
      </c>
      <c r="F21" s="16" t="s">
        <v>30</v>
      </c>
      <c r="G21" s="23" t="s">
        <v>68</v>
      </c>
      <c r="H21" s="18">
        <v>5000</v>
      </c>
      <c r="I21" s="18">
        <v>4360</v>
      </c>
      <c r="J21" s="18">
        <f t="shared" si="2"/>
        <v>21800000</v>
      </c>
      <c r="K21" s="18"/>
      <c r="P21" s="19">
        <v>42396</v>
      </c>
      <c r="Q21" s="16" t="s">
        <v>231</v>
      </c>
      <c r="R21" s="20" t="s">
        <v>232</v>
      </c>
      <c r="S21" s="20" t="s">
        <v>30</v>
      </c>
      <c r="T21" s="24" t="s">
        <v>12</v>
      </c>
      <c r="U21" s="24">
        <v>6</v>
      </c>
      <c r="V21" s="18">
        <v>5000</v>
      </c>
      <c r="W21" s="18"/>
      <c r="X21" s="18">
        <v>3535</v>
      </c>
      <c r="Y21" s="18">
        <f t="shared" si="1"/>
        <v>17675000</v>
      </c>
      <c r="Z21" s="18"/>
      <c r="AA21" s="26"/>
    </row>
    <row r="22" spans="2:27">
      <c r="B22">
        <v>5</v>
      </c>
      <c r="C22" s="19">
        <v>42396</v>
      </c>
      <c r="D22" s="16" t="s">
        <v>225</v>
      </c>
      <c r="E22" s="16" t="s">
        <v>226</v>
      </c>
      <c r="F22" s="16" t="s">
        <v>30</v>
      </c>
      <c r="G22" s="23" t="s">
        <v>35</v>
      </c>
      <c r="H22" s="18">
        <v>5000</v>
      </c>
      <c r="I22" s="18">
        <v>3535</v>
      </c>
      <c r="J22" s="18">
        <f t="shared" si="2"/>
        <v>17675000</v>
      </c>
      <c r="K22" s="18"/>
      <c r="P22" s="19">
        <v>42398</v>
      </c>
      <c r="Q22" s="20" t="s">
        <v>239</v>
      </c>
      <c r="R22" s="20" t="s">
        <v>240</v>
      </c>
      <c r="S22" s="20" t="s">
        <v>30</v>
      </c>
      <c r="T22" s="24" t="s">
        <v>12</v>
      </c>
      <c r="U22" s="24">
        <v>6</v>
      </c>
      <c r="V22" s="18">
        <v>4500</v>
      </c>
      <c r="W22" s="18">
        <f>SUM(V10:V22)</f>
        <v>139100</v>
      </c>
      <c r="X22" s="18">
        <v>3535</v>
      </c>
      <c r="Y22" s="18">
        <f t="shared" si="1"/>
        <v>15907500</v>
      </c>
      <c r="Z22" s="18" t="str">
        <f>T22</f>
        <v>Nafta Sol Normal</v>
      </c>
      <c r="AA22" s="27">
        <f>SUM(Y10:Y22)</f>
        <v>491718500</v>
      </c>
    </row>
    <row r="23" spans="2:27">
      <c r="B23">
        <v>5</v>
      </c>
      <c r="C23" s="19">
        <v>42396</v>
      </c>
      <c r="D23" s="16" t="s">
        <v>225</v>
      </c>
      <c r="E23" s="16" t="s">
        <v>226</v>
      </c>
      <c r="F23" s="16" t="s">
        <v>30</v>
      </c>
      <c r="G23" s="23" t="s">
        <v>12</v>
      </c>
      <c r="H23" s="18">
        <v>5000</v>
      </c>
      <c r="I23" s="18">
        <v>3535</v>
      </c>
      <c r="J23" s="18">
        <f t="shared" si="2"/>
        <v>17675000</v>
      </c>
      <c r="K23" s="18"/>
      <c r="P23" s="17">
        <v>42373</v>
      </c>
      <c r="Q23" s="16" t="s">
        <v>28</v>
      </c>
      <c r="R23" s="16" t="s">
        <v>29</v>
      </c>
      <c r="S23" s="16" t="s">
        <v>30</v>
      </c>
      <c r="T23" s="23" t="s">
        <v>25</v>
      </c>
      <c r="U23" s="23">
        <v>7</v>
      </c>
      <c r="V23" s="18">
        <v>15000</v>
      </c>
      <c r="W23" s="18"/>
      <c r="X23" s="18">
        <v>3955</v>
      </c>
      <c r="Y23" s="18">
        <f t="shared" si="1"/>
        <v>59325000</v>
      </c>
      <c r="Z23" s="26"/>
      <c r="AA23" s="26"/>
    </row>
    <row r="24" spans="2:27">
      <c r="B24">
        <v>5</v>
      </c>
      <c r="C24" s="19">
        <v>42396</v>
      </c>
      <c r="D24" s="16" t="s">
        <v>225</v>
      </c>
      <c r="E24" s="16" t="s">
        <v>226</v>
      </c>
      <c r="F24" s="16" t="s">
        <v>30</v>
      </c>
      <c r="G24" s="23" t="s">
        <v>38</v>
      </c>
      <c r="H24" s="18">
        <v>5000</v>
      </c>
      <c r="I24" s="18">
        <v>5154</v>
      </c>
      <c r="J24" s="18">
        <f t="shared" si="2"/>
        <v>25770000</v>
      </c>
      <c r="K24" s="18"/>
      <c r="P24" s="19">
        <v>42383</v>
      </c>
      <c r="Q24" s="20" t="s">
        <v>121</v>
      </c>
      <c r="R24" s="20" t="s">
        <v>122</v>
      </c>
      <c r="S24" s="20" t="s">
        <v>30</v>
      </c>
      <c r="T24" s="24" t="s">
        <v>25</v>
      </c>
      <c r="U24" s="24">
        <v>7</v>
      </c>
      <c r="V24" s="18">
        <v>5000</v>
      </c>
      <c r="W24" s="18"/>
      <c r="X24" s="18">
        <v>3870</v>
      </c>
      <c r="Y24" s="18">
        <f t="shared" si="1"/>
        <v>19350000</v>
      </c>
      <c r="Z24" s="18"/>
      <c r="AA24" s="26"/>
    </row>
    <row r="25" spans="2:27">
      <c r="B25">
        <v>5</v>
      </c>
      <c r="C25" s="19">
        <v>42396</v>
      </c>
      <c r="D25" s="16" t="s">
        <v>231</v>
      </c>
      <c r="E25" s="20" t="s">
        <v>232</v>
      </c>
      <c r="F25" s="20" t="s">
        <v>30</v>
      </c>
      <c r="G25" s="24" t="s">
        <v>12</v>
      </c>
      <c r="H25" s="18">
        <v>5000</v>
      </c>
      <c r="I25" s="18">
        <v>3535</v>
      </c>
      <c r="J25" s="18">
        <f t="shared" si="2"/>
        <v>17675000</v>
      </c>
      <c r="K25" s="18"/>
      <c r="P25" s="19">
        <v>42396</v>
      </c>
      <c r="Q25" s="16" t="s">
        <v>225</v>
      </c>
      <c r="R25" s="16" t="s">
        <v>226</v>
      </c>
      <c r="S25" s="16" t="s">
        <v>30</v>
      </c>
      <c r="T25" s="23" t="s">
        <v>25</v>
      </c>
      <c r="U25" s="23">
        <v>7</v>
      </c>
      <c r="V25" s="18">
        <v>10000</v>
      </c>
      <c r="W25" s="18">
        <f>V25+V24+V23</f>
        <v>30000</v>
      </c>
      <c r="X25" s="18">
        <v>3870</v>
      </c>
      <c r="Y25" s="18">
        <f t="shared" si="1"/>
        <v>38700000</v>
      </c>
      <c r="Z25" s="18" t="str">
        <f>T25</f>
        <v>Diesel Tipo I</v>
      </c>
      <c r="AA25" s="27">
        <f>Y25+Y24+Y23</f>
        <v>117375000</v>
      </c>
    </row>
    <row r="26" spans="2:27">
      <c r="B26">
        <v>5</v>
      </c>
      <c r="C26" s="19">
        <v>42398</v>
      </c>
      <c r="D26" s="20" t="s">
        <v>239</v>
      </c>
      <c r="E26" s="20" t="s">
        <v>240</v>
      </c>
      <c r="F26" s="20" t="s">
        <v>30</v>
      </c>
      <c r="G26" s="24" t="s">
        <v>12</v>
      </c>
      <c r="H26" s="18">
        <v>4500</v>
      </c>
      <c r="I26" s="18">
        <v>3535</v>
      </c>
      <c r="J26" s="18">
        <f t="shared" si="2"/>
        <v>15907500</v>
      </c>
      <c r="K26" s="18"/>
      <c r="P26" s="19">
        <v>42377</v>
      </c>
      <c r="Q26" s="16" t="s">
        <v>78</v>
      </c>
      <c r="R26" s="16" t="s">
        <v>79</v>
      </c>
      <c r="S26" s="16" t="s">
        <v>30</v>
      </c>
      <c r="T26" s="23" t="s">
        <v>43</v>
      </c>
      <c r="U26" s="23">
        <v>10</v>
      </c>
      <c r="V26" s="18"/>
      <c r="W26" s="18"/>
      <c r="X26" s="18">
        <v>2000000</v>
      </c>
      <c r="Y26" s="18"/>
      <c r="Z26" s="18"/>
      <c r="AA26" s="26"/>
    </row>
    <row r="27" spans="2:27">
      <c r="H27" s="18">
        <f>SUM(H7:H26)</f>
        <v>184100</v>
      </c>
      <c r="I27" s="18"/>
      <c r="J27" s="18">
        <f>SUM(J7:J26)</f>
        <v>674338500</v>
      </c>
      <c r="K27" s="18">
        <f>SUM(K7:K26)</f>
        <v>2000000</v>
      </c>
      <c r="V27" s="18">
        <f>SUM(V7:V26)</f>
        <v>184100</v>
      </c>
      <c r="W27" s="18">
        <f>SUM(W7:W26)</f>
        <v>184100</v>
      </c>
      <c r="X27" s="18"/>
      <c r="Y27" s="18">
        <f>SUM(Y7:Y26)</f>
        <v>674338500</v>
      </c>
      <c r="Z27" s="18"/>
      <c r="AA27" s="27">
        <f>SUM(AA7:AA26)</f>
        <v>674338500</v>
      </c>
    </row>
    <row r="34" spans="3:14">
      <c r="C34" s="16" t="s">
        <v>6</v>
      </c>
      <c r="D34" s="16" t="s">
        <v>0</v>
      </c>
      <c r="E34" s="16" t="s">
        <v>1</v>
      </c>
      <c r="F34" s="16" t="s">
        <v>260</v>
      </c>
      <c r="G34" s="16" t="s">
        <v>5</v>
      </c>
      <c r="H34" s="16" t="s">
        <v>4</v>
      </c>
      <c r="I34" s="16" t="s">
        <v>7</v>
      </c>
      <c r="J34" s="16" t="s">
        <v>3</v>
      </c>
      <c r="K34" s="20" t="s">
        <v>253</v>
      </c>
      <c r="L34" s="20" t="s">
        <v>254</v>
      </c>
      <c r="M34" s="20" t="s">
        <v>262</v>
      </c>
      <c r="N34" s="20" t="s">
        <v>256</v>
      </c>
    </row>
    <row r="35" spans="3:14">
      <c r="C35" s="17">
        <v>42373</v>
      </c>
      <c r="D35" s="16" t="s">
        <v>28</v>
      </c>
      <c r="E35" s="16" t="s">
        <v>29</v>
      </c>
      <c r="F35" s="16" t="s">
        <v>30</v>
      </c>
      <c r="G35" s="23" t="s">
        <v>25</v>
      </c>
      <c r="H35" s="18">
        <v>15000</v>
      </c>
      <c r="I35" s="18">
        <v>3955</v>
      </c>
      <c r="J35" s="18">
        <f t="shared" ref="J35:J39" si="3">H35*I35</f>
        <v>59325000</v>
      </c>
      <c r="K35" s="26"/>
      <c r="L35" s="26"/>
      <c r="M35" s="26"/>
      <c r="N35" s="26"/>
    </row>
    <row r="36" spans="3:14">
      <c r="C36" s="17">
        <v>42373</v>
      </c>
      <c r="D36" s="16" t="s">
        <v>28</v>
      </c>
      <c r="E36" s="16" t="s">
        <v>29</v>
      </c>
      <c r="F36" s="16" t="s">
        <v>30</v>
      </c>
      <c r="G36" s="23" t="s">
        <v>12</v>
      </c>
      <c r="H36" s="18">
        <v>15000</v>
      </c>
      <c r="I36" s="18">
        <v>3535</v>
      </c>
      <c r="J36" s="18">
        <f t="shared" si="3"/>
        <v>53025000</v>
      </c>
      <c r="K36" s="26"/>
      <c r="L36" s="26">
        <v>4</v>
      </c>
      <c r="M36" s="27">
        <f>J36+J35</f>
        <v>112350000</v>
      </c>
      <c r="N36" s="26"/>
    </row>
    <row r="37" spans="3:14">
      <c r="C37" s="19">
        <v>42374</v>
      </c>
      <c r="D37" s="16" t="s">
        <v>39</v>
      </c>
      <c r="E37" s="16" t="s">
        <v>40</v>
      </c>
      <c r="F37" s="16" t="s">
        <v>30</v>
      </c>
      <c r="G37" s="23" t="s">
        <v>12</v>
      </c>
      <c r="H37" s="18">
        <v>15000</v>
      </c>
      <c r="I37" s="18">
        <v>3535</v>
      </c>
      <c r="J37" s="18">
        <f t="shared" si="3"/>
        <v>53025000</v>
      </c>
      <c r="K37" s="26"/>
      <c r="L37" s="26"/>
      <c r="M37" s="26"/>
      <c r="N37" s="26"/>
    </row>
    <row r="38" spans="3:14">
      <c r="C38" s="19">
        <v>42374</v>
      </c>
      <c r="D38" s="16" t="s">
        <v>48</v>
      </c>
      <c r="E38" s="16" t="s">
        <v>50</v>
      </c>
      <c r="F38" s="16" t="s">
        <v>30</v>
      </c>
      <c r="G38" s="23" t="s">
        <v>12</v>
      </c>
      <c r="H38" s="18">
        <v>5000</v>
      </c>
      <c r="I38" s="18">
        <v>3535</v>
      </c>
      <c r="J38" s="18">
        <f t="shared" si="3"/>
        <v>17675000</v>
      </c>
      <c r="K38" s="18"/>
      <c r="L38" s="26">
        <v>5</v>
      </c>
      <c r="M38" s="27">
        <f>J38+J37</f>
        <v>70700000</v>
      </c>
      <c r="N38" s="26"/>
    </row>
    <row r="39" spans="3:14">
      <c r="C39" s="19">
        <v>42377</v>
      </c>
      <c r="D39" s="16" t="s">
        <v>78</v>
      </c>
      <c r="E39" s="16" t="s">
        <v>79</v>
      </c>
      <c r="F39" s="16" t="s">
        <v>30</v>
      </c>
      <c r="G39" s="23" t="s">
        <v>12</v>
      </c>
      <c r="H39" s="18">
        <v>10000</v>
      </c>
      <c r="I39" s="18">
        <v>3535</v>
      </c>
      <c r="J39" s="18">
        <f t="shared" si="3"/>
        <v>35350000</v>
      </c>
      <c r="K39" s="18"/>
      <c r="L39" s="26"/>
      <c r="M39" s="26"/>
      <c r="N39" s="26"/>
    </row>
    <row r="40" spans="3:14">
      <c r="C40" s="19">
        <v>42377</v>
      </c>
      <c r="D40" s="16" t="s">
        <v>78</v>
      </c>
      <c r="E40" s="16" t="s">
        <v>79</v>
      </c>
      <c r="F40" s="16" t="s">
        <v>30</v>
      </c>
      <c r="G40" s="23" t="s">
        <v>43</v>
      </c>
      <c r="H40" s="18"/>
      <c r="I40" s="18">
        <v>2000000</v>
      </c>
      <c r="J40" s="18"/>
      <c r="K40" s="18">
        <f>I40</f>
        <v>2000000</v>
      </c>
      <c r="L40" s="26">
        <v>8</v>
      </c>
      <c r="M40" s="27">
        <f>J39</f>
        <v>35350000</v>
      </c>
      <c r="N40" s="27">
        <f>K40</f>
        <v>2000000</v>
      </c>
    </row>
    <row r="41" spans="3:14">
      <c r="C41" s="19">
        <v>42380</v>
      </c>
      <c r="D41" s="16" t="s">
        <v>93</v>
      </c>
      <c r="E41" s="16" t="s">
        <v>94</v>
      </c>
      <c r="F41" s="16" t="s">
        <v>30</v>
      </c>
      <c r="G41" s="23" t="s">
        <v>12</v>
      </c>
      <c r="H41" s="18">
        <v>15000</v>
      </c>
      <c r="I41" s="18">
        <v>3535</v>
      </c>
      <c r="J41" s="18">
        <f t="shared" ref="J41:J54" si="4">H41*I41</f>
        <v>53025000</v>
      </c>
      <c r="K41" s="18"/>
      <c r="L41" s="26">
        <v>11</v>
      </c>
      <c r="M41" s="27">
        <f>J41</f>
        <v>53025000</v>
      </c>
      <c r="N41" s="26"/>
    </row>
    <row r="42" spans="3:14">
      <c r="C42" s="19">
        <v>42383</v>
      </c>
      <c r="D42" s="20" t="s">
        <v>121</v>
      </c>
      <c r="E42" s="20" t="s">
        <v>122</v>
      </c>
      <c r="F42" s="20" t="s">
        <v>30</v>
      </c>
      <c r="G42" s="24" t="s">
        <v>25</v>
      </c>
      <c r="H42" s="18">
        <v>5000</v>
      </c>
      <c r="I42" s="18">
        <v>3870</v>
      </c>
      <c r="J42" s="18">
        <f t="shared" si="4"/>
        <v>19350000</v>
      </c>
      <c r="K42" s="18"/>
      <c r="L42" s="26"/>
      <c r="M42" s="26"/>
      <c r="N42" s="26"/>
    </row>
    <row r="43" spans="3:14">
      <c r="C43" s="19">
        <v>42383</v>
      </c>
      <c r="D43" s="20" t="s">
        <v>121</v>
      </c>
      <c r="E43" s="20" t="s">
        <v>122</v>
      </c>
      <c r="F43" s="20" t="s">
        <v>30</v>
      </c>
      <c r="G43" s="24" t="s">
        <v>12</v>
      </c>
      <c r="H43" s="18">
        <v>10000</v>
      </c>
      <c r="I43" s="18">
        <v>3535</v>
      </c>
      <c r="J43" s="18">
        <f t="shared" si="4"/>
        <v>35350000</v>
      </c>
      <c r="K43" s="18"/>
      <c r="L43" s="26">
        <v>14</v>
      </c>
      <c r="M43" s="27">
        <f>J43+J42</f>
        <v>54700000</v>
      </c>
      <c r="N43" s="26"/>
    </row>
    <row r="44" spans="3:14">
      <c r="C44" s="19">
        <v>42384</v>
      </c>
      <c r="D44" s="20" t="s">
        <v>129</v>
      </c>
      <c r="E44" s="20" t="s">
        <v>130</v>
      </c>
      <c r="F44" s="20" t="s">
        <v>30</v>
      </c>
      <c r="G44" s="24" t="s">
        <v>12</v>
      </c>
      <c r="H44" s="18">
        <v>10300</v>
      </c>
      <c r="I44" s="18">
        <v>3535</v>
      </c>
      <c r="J44" s="18">
        <f t="shared" si="4"/>
        <v>36410500</v>
      </c>
      <c r="K44" s="18"/>
      <c r="L44" s="26">
        <v>15</v>
      </c>
      <c r="M44" s="27">
        <f>J44</f>
        <v>36410500</v>
      </c>
      <c r="N44" s="26"/>
    </row>
    <row r="45" spans="3:14">
      <c r="C45" s="19">
        <v>42388</v>
      </c>
      <c r="D45" s="16" t="s">
        <v>162</v>
      </c>
      <c r="E45" s="16" t="s">
        <v>163</v>
      </c>
      <c r="F45" s="16" t="s">
        <v>30</v>
      </c>
      <c r="G45" s="23" t="s">
        <v>12</v>
      </c>
      <c r="H45" s="18">
        <v>20000</v>
      </c>
      <c r="I45" s="18">
        <v>3535</v>
      </c>
      <c r="J45" s="18">
        <f t="shared" si="4"/>
        <v>70700000</v>
      </c>
      <c r="K45" s="18"/>
      <c r="L45" s="26">
        <v>19</v>
      </c>
      <c r="M45" s="27">
        <f>J45</f>
        <v>70700000</v>
      </c>
      <c r="N45" s="26"/>
    </row>
    <row r="46" spans="3:14">
      <c r="C46" s="19">
        <v>42391</v>
      </c>
      <c r="D46" s="16" t="s">
        <v>186</v>
      </c>
      <c r="E46" s="16" t="s">
        <v>187</v>
      </c>
      <c r="F46" s="16" t="s">
        <v>30</v>
      </c>
      <c r="G46" s="23" t="s">
        <v>12</v>
      </c>
      <c r="H46" s="18">
        <v>4300</v>
      </c>
      <c r="I46" s="18">
        <v>3535</v>
      </c>
      <c r="J46" s="18">
        <f t="shared" si="4"/>
        <v>15200500</v>
      </c>
      <c r="K46" s="18"/>
      <c r="L46" s="26">
        <v>22</v>
      </c>
      <c r="M46" s="27">
        <f>J46</f>
        <v>15200500</v>
      </c>
      <c r="N46" s="26"/>
    </row>
    <row r="47" spans="3:14">
      <c r="C47" s="21">
        <v>42394</v>
      </c>
      <c r="D47" s="22" t="s">
        <v>205</v>
      </c>
      <c r="E47" s="22" t="s">
        <v>206</v>
      </c>
      <c r="F47" s="22" t="s">
        <v>30</v>
      </c>
      <c r="G47" s="25" t="s">
        <v>12</v>
      </c>
      <c r="H47" s="18">
        <v>20000</v>
      </c>
      <c r="I47" s="18">
        <v>3535</v>
      </c>
      <c r="J47" s="18">
        <f t="shared" si="4"/>
        <v>70700000</v>
      </c>
      <c r="K47" s="18"/>
      <c r="L47" s="26">
        <v>25</v>
      </c>
      <c r="M47" s="27">
        <f>J47</f>
        <v>70700000</v>
      </c>
      <c r="N47" s="26"/>
    </row>
    <row r="48" spans="3:14">
      <c r="C48" s="19">
        <v>42396</v>
      </c>
      <c r="D48" s="16" t="s">
        <v>225</v>
      </c>
      <c r="E48" s="16" t="s">
        <v>226</v>
      </c>
      <c r="F48" s="16" t="s">
        <v>30</v>
      </c>
      <c r="G48" s="23" t="s">
        <v>25</v>
      </c>
      <c r="H48" s="18">
        <v>10000</v>
      </c>
      <c r="I48" s="18">
        <v>3870</v>
      </c>
      <c r="J48" s="18">
        <f t="shared" si="4"/>
        <v>38700000</v>
      </c>
      <c r="K48" s="18"/>
      <c r="L48" s="26"/>
      <c r="M48" s="26"/>
      <c r="N48" s="26"/>
    </row>
    <row r="49" spans="3:14">
      <c r="C49" s="19">
        <v>42396</v>
      </c>
      <c r="D49" s="16" t="s">
        <v>225</v>
      </c>
      <c r="E49" s="16" t="s">
        <v>226</v>
      </c>
      <c r="F49" s="16" t="s">
        <v>30</v>
      </c>
      <c r="G49" s="23" t="s">
        <v>68</v>
      </c>
      <c r="H49" s="18">
        <v>5000</v>
      </c>
      <c r="I49" s="18">
        <v>4360</v>
      </c>
      <c r="J49" s="18">
        <f t="shared" si="4"/>
        <v>21800000</v>
      </c>
      <c r="K49" s="18"/>
      <c r="L49" s="26"/>
      <c r="M49" s="26"/>
      <c r="N49" s="26"/>
    </row>
    <row r="50" spans="3:14">
      <c r="C50" s="19">
        <v>42396</v>
      </c>
      <c r="D50" s="16" t="s">
        <v>225</v>
      </c>
      <c r="E50" s="16" t="s">
        <v>226</v>
      </c>
      <c r="F50" s="16" t="s">
        <v>30</v>
      </c>
      <c r="G50" s="23" t="s">
        <v>35</v>
      </c>
      <c r="H50" s="18">
        <v>5000</v>
      </c>
      <c r="I50" s="18">
        <v>3535</v>
      </c>
      <c r="J50" s="18">
        <f t="shared" si="4"/>
        <v>17675000</v>
      </c>
      <c r="K50" s="18"/>
      <c r="L50" s="26"/>
      <c r="M50" s="26"/>
      <c r="N50" s="26"/>
    </row>
    <row r="51" spans="3:14">
      <c r="C51" s="19">
        <v>42396</v>
      </c>
      <c r="D51" s="16" t="s">
        <v>225</v>
      </c>
      <c r="E51" s="16" t="s">
        <v>226</v>
      </c>
      <c r="F51" s="16" t="s">
        <v>30</v>
      </c>
      <c r="G51" s="23" t="s">
        <v>12</v>
      </c>
      <c r="H51" s="18">
        <v>5000</v>
      </c>
      <c r="I51" s="18">
        <v>3535</v>
      </c>
      <c r="J51" s="18">
        <f t="shared" si="4"/>
        <v>17675000</v>
      </c>
      <c r="K51" s="18"/>
      <c r="L51" s="26"/>
      <c r="M51" s="26"/>
      <c r="N51" s="26"/>
    </row>
    <row r="52" spans="3:14">
      <c r="C52" s="19">
        <v>42396</v>
      </c>
      <c r="D52" s="16" t="s">
        <v>225</v>
      </c>
      <c r="E52" s="16" t="s">
        <v>226</v>
      </c>
      <c r="F52" s="16" t="s">
        <v>30</v>
      </c>
      <c r="G52" s="23" t="s">
        <v>38</v>
      </c>
      <c r="H52" s="18">
        <v>5000</v>
      </c>
      <c r="I52" s="18">
        <v>5154</v>
      </c>
      <c r="J52" s="18">
        <f t="shared" si="4"/>
        <v>25770000</v>
      </c>
      <c r="K52" s="18"/>
      <c r="L52" s="26"/>
      <c r="M52" s="26"/>
      <c r="N52" s="26"/>
    </row>
    <row r="53" spans="3:14">
      <c r="C53" s="19">
        <v>42396</v>
      </c>
      <c r="D53" s="16" t="s">
        <v>231</v>
      </c>
      <c r="E53" s="20" t="s">
        <v>232</v>
      </c>
      <c r="F53" s="20" t="s">
        <v>30</v>
      </c>
      <c r="G53" s="24" t="s">
        <v>12</v>
      </c>
      <c r="H53" s="18">
        <v>5000</v>
      </c>
      <c r="I53" s="18">
        <v>3535</v>
      </c>
      <c r="J53" s="18">
        <f t="shared" si="4"/>
        <v>17675000</v>
      </c>
      <c r="K53" s="18"/>
      <c r="L53" s="26">
        <v>27</v>
      </c>
      <c r="M53" s="27">
        <f>J53+J52+J51+J50+J49+J48</f>
        <v>139295000</v>
      </c>
      <c r="N53" s="26"/>
    </row>
    <row r="54" spans="3:14">
      <c r="C54" s="19">
        <v>42398</v>
      </c>
      <c r="D54" s="20" t="s">
        <v>239</v>
      </c>
      <c r="E54" s="20" t="s">
        <v>240</v>
      </c>
      <c r="F54" s="20" t="s">
        <v>30</v>
      </c>
      <c r="G54" s="24" t="s">
        <v>12</v>
      </c>
      <c r="H54" s="18">
        <v>4500</v>
      </c>
      <c r="I54" s="18">
        <v>3535</v>
      </c>
      <c r="J54" s="18">
        <f t="shared" si="4"/>
        <v>15907500</v>
      </c>
      <c r="K54" s="18"/>
      <c r="L54" s="26">
        <v>29</v>
      </c>
      <c r="M54" s="27">
        <f>J54</f>
        <v>15907500</v>
      </c>
      <c r="N54" s="26"/>
    </row>
    <row r="55" spans="3:14">
      <c r="H55" s="18">
        <f>SUM(H35:H54)</f>
        <v>184100</v>
      </c>
      <c r="I55" s="18"/>
      <c r="J55" s="18">
        <f>SUM(J35:J54)</f>
        <v>674338500</v>
      </c>
      <c r="K55" s="18">
        <f>SUM(K35:K54)</f>
        <v>2000000</v>
      </c>
      <c r="L55" s="26"/>
      <c r="M55" s="27">
        <f>SUM(M36:M54)</f>
        <v>674338500</v>
      </c>
      <c r="N55" s="27">
        <f>SUM(N36:N54)</f>
        <v>2000000</v>
      </c>
    </row>
  </sheetData>
  <sortState ref="P7:Z26">
    <sortCondition ref="U7:U26"/>
  </sortState>
  <mergeCells count="1">
    <mergeCell ref="C4:K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3:N23"/>
  <sheetViews>
    <sheetView topLeftCell="B13" workbookViewId="0">
      <selection activeCell="M28" sqref="M28"/>
    </sheetView>
  </sheetViews>
  <sheetFormatPr baseColWidth="10" defaultRowHeight="15"/>
  <cols>
    <col min="3" max="3" width="9" bestFit="1" customWidth="1"/>
    <col min="4" max="5" width="10.42578125" bestFit="1" customWidth="1"/>
    <col min="6" max="6" width="12.28515625" bestFit="1" customWidth="1"/>
    <col min="7" max="7" width="12.5703125" bestFit="1" customWidth="1"/>
    <col min="8" max="8" width="6.5703125" bestFit="1" customWidth="1"/>
    <col min="9" max="9" width="8.7109375" bestFit="1" customWidth="1"/>
    <col min="10" max="10" width="9.5703125" bestFit="1" customWidth="1"/>
    <col min="11" max="11" width="8.7109375" bestFit="1" customWidth="1"/>
    <col min="12" max="12" width="4.28515625" bestFit="1" customWidth="1"/>
    <col min="13" max="13" width="9.5703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2.28515625" bestFit="1" customWidth="1"/>
    <col min="20" max="20" width="12.5703125" bestFit="1" customWidth="1"/>
    <col min="21" max="21" width="12.5703125" customWidth="1"/>
    <col min="22" max="22" width="6.5703125" bestFit="1" customWidth="1"/>
    <col min="23" max="23" width="6.5703125" customWidth="1"/>
    <col min="24" max="24" width="8.7109375" bestFit="1" customWidth="1"/>
    <col min="25" max="25" width="9.5703125" bestFit="1" customWidth="1"/>
  </cols>
  <sheetData>
    <row r="3" spans="2:11" ht="15.75" thickBot="1"/>
    <row r="4" spans="2:11" ht="21.75" thickBot="1">
      <c r="C4" s="131" t="s">
        <v>13</v>
      </c>
      <c r="D4" s="132"/>
      <c r="E4" s="132"/>
      <c r="F4" s="132"/>
      <c r="G4" s="132"/>
      <c r="H4" s="132"/>
      <c r="I4" s="132"/>
      <c r="J4" s="132"/>
      <c r="K4" s="133"/>
    </row>
    <row r="6" spans="2:11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K6" s="20" t="s">
        <v>253</v>
      </c>
    </row>
    <row r="7" spans="2:11">
      <c r="B7">
        <v>6</v>
      </c>
      <c r="C7" s="19">
        <v>42380</v>
      </c>
      <c r="D7" s="16" t="s">
        <v>97</v>
      </c>
      <c r="E7" s="16" t="s">
        <v>98</v>
      </c>
      <c r="F7" s="16" t="s">
        <v>13</v>
      </c>
      <c r="G7" s="23" t="s">
        <v>12</v>
      </c>
      <c r="H7" s="18">
        <v>10000</v>
      </c>
      <c r="I7" s="18">
        <v>4450</v>
      </c>
      <c r="J7" s="18">
        <f t="shared" ref="J7" si="0">H7*I7</f>
        <v>44500000</v>
      </c>
      <c r="K7" s="18"/>
    </row>
    <row r="8" spans="2:11">
      <c r="B8">
        <v>6</v>
      </c>
      <c r="C8" s="19">
        <v>42380</v>
      </c>
      <c r="D8" s="16" t="s">
        <v>97</v>
      </c>
      <c r="E8" s="16" t="s">
        <v>98</v>
      </c>
      <c r="F8" s="16" t="s">
        <v>13</v>
      </c>
      <c r="G8" s="23" t="s">
        <v>43</v>
      </c>
      <c r="H8" s="18"/>
      <c r="I8" s="18">
        <v>2500000</v>
      </c>
      <c r="J8" s="18"/>
      <c r="K8" s="18">
        <f>I8</f>
        <v>2500000</v>
      </c>
    </row>
    <row r="9" spans="2:11">
      <c r="B9">
        <v>6</v>
      </c>
      <c r="C9" s="19">
        <v>42394</v>
      </c>
      <c r="D9" s="20" t="s">
        <v>209</v>
      </c>
      <c r="E9" s="20" t="s">
        <v>210</v>
      </c>
      <c r="F9" s="20" t="s">
        <v>13</v>
      </c>
      <c r="G9" s="24" t="s">
        <v>12</v>
      </c>
      <c r="H9" s="18">
        <v>5000</v>
      </c>
      <c r="I9" s="18">
        <v>4450</v>
      </c>
      <c r="J9" s="18">
        <f>H9*I9</f>
        <v>22250000</v>
      </c>
      <c r="K9" s="18"/>
    </row>
    <row r="10" spans="2:11">
      <c r="B10">
        <v>6</v>
      </c>
      <c r="C10" s="19">
        <v>42394</v>
      </c>
      <c r="D10" s="20" t="s">
        <v>209</v>
      </c>
      <c r="E10" s="20" t="s">
        <v>210</v>
      </c>
      <c r="F10" s="20" t="s">
        <v>13</v>
      </c>
      <c r="G10" s="24" t="s">
        <v>43</v>
      </c>
      <c r="H10" s="18"/>
      <c r="I10" s="18">
        <v>1500000</v>
      </c>
      <c r="J10" s="18"/>
      <c r="K10" s="18">
        <f>I10</f>
        <v>1500000</v>
      </c>
    </row>
    <row r="11" spans="2:11">
      <c r="H11" s="18">
        <f>SUM(H7:H10)</f>
        <v>15000</v>
      </c>
      <c r="I11" s="18">
        <f>SUM(I7:I10)</f>
        <v>4008900</v>
      </c>
      <c r="J11" s="18">
        <f>SUM(J7:J10)</f>
        <v>66750000</v>
      </c>
      <c r="K11" s="18">
        <f>SUM(K7:K10)</f>
        <v>4000000</v>
      </c>
    </row>
    <row r="12" spans="2:11">
      <c r="H12" s="31"/>
      <c r="I12" s="31"/>
      <c r="J12" s="31"/>
      <c r="K12" s="31"/>
    </row>
    <row r="13" spans="2:11">
      <c r="H13" s="31"/>
      <c r="I13" s="31"/>
      <c r="J13" s="31"/>
      <c r="K13" s="31"/>
    </row>
    <row r="14" spans="2:11">
      <c r="H14" s="31"/>
      <c r="I14" s="31"/>
      <c r="J14" s="31"/>
      <c r="K14" s="31"/>
    </row>
    <row r="18" spans="3:14">
      <c r="C18" s="16" t="s">
        <v>6</v>
      </c>
      <c r="D18" s="16" t="s">
        <v>0</v>
      </c>
      <c r="E18" s="16" t="s">
        <v>1</v>
      </c>
      <c r="F18" s="16" t="s">
        <v>260</v>
      </c>
      <c r="G18" s="16" t="s">
        <v>5</v>
      </c>
      <c r="H18" s="16" t="s">
        <v>4</v>
      </c>
      <c r="I18" s="16" t="s">
        <v>7</v>
      </c>
      <c r="J18" s="16" t="s">
        <v>3</v>
      </c>
      <c r="K18" s="20" t="s">
        <v>253</v>
      </c>
      <c r="L18" s="20" t="s">
        <v>254</v>
      </c>
      <c r="M18" s="20" t="s">
        <v>255</v>
      </c>
      <c r="N18" s="20" t="s">
        <v>256</v>
      </c>
    </row>
    <row r="19" spans="3:14">
      <c r="C19" s="19">
        <v>42380</v>
      </c>
      <c r="D19" s="16" t="s">
        <v>97</v>
      </c>
      <c r="E19" s="16" t="s">
        <v>98</v>
      </c>
      <c r="F19" s="16" t="s">
        <v>13</v>
      </c>
      <c r="G19" s="23" t="s">
        <v>12</v>
      </c>
      <c r="H19" s="18">
        <v>10000</v>
      </c>
      <c r="I19" s="18">
        <v>4450</v>
      </c>
      <c r="J19" s="18">
        <f t="shared" ref="J19" si="1">H19*I19</f>
        <v>44500000</v>
      </c>
      <c r="K19" s="18"/>
      <c r="L19" s="26"/>
      <c r="M19" s="26"/>
      <c r="N19" s="26"/>
    </row>
    <row r="20" spans="3:14">
      <c r="C20" s="19">
        <v>42380</v>
      </c>
      <c r="D20" s="16" t="s">
        <v>97</v>
      </c>
      <c r="E20" s="16" t="s">
        <v>98</v>
      </c>
      <c r="F20" s="16" t="s">
        <v>13</v>
      </c>
      <c r="G20" s="23" t="s">
        <v>43</v>
      </c>
      <c r="H20" s="18"/>
      <c r="I20" s="18">
        <v>2500000</v>
      </c>
      <c r="J20" s="18"/>
      <c r="K20" s="18">
        <f>I20</f>
        <v>2500000</v>
      </c>
      <c r="L20" s="26">
        <v>11</v>
      </c>
      <c r="M20" s="27">
        <f>J19</f>
        <v>44500000</v>
      </c>
      <c r="N20" s="27">
        <f>K20</f>
        <v>2500000</v>
      </c>
    </row>
    <row r="21" spans="3:14">
      <c r="C21" s="19">
        <v>42394</v>
      </c>
      <c r="D21" s="20" t="s">
        <v>209</v>
      </c>
      <c r="E21" s="20" t="s">
        <v>210</v>
      </c>
      <c r="F21" s="20" t="s">
        <v>13</v>
      </c>
      <c r="G21" s="24" t="s">
        <v>12</v>
      </c>
      <c r="H21" s="18">
        <v>5000</v>
      </c>
      <c r="I21" s="18">
        <v>4450</v>
      </c>
      <c r="J21" s="18">
        <f>H21*I21</f>
        <v>22250000</v>
      </c>
      <c r="K21" s="18"/>
      <c r="L21" s="26"/>
      <c r="M21" s="26"/>
      <c r="N21" s="26"/>
    </row>
    <row r="22" spans="3:14">
      <c r="C22" s="19">
        <v>42394</v>
      </c>
      <c r="D22" s="20" t="s">
        <v>209</v>
      </c>
      <c r="E22" s="20" t="s">
        <v>210</v>
      </c>
      <c r="F22" s="20" t="s">
        <v>13</v>
      </c>
      <c r="G22" s="24" t="s">
        <v>43</v>
      </c>
      <c r="H22" s="18"/>
      <c r="I22" s="18">
        <v>1500000</v>
      </c>
      <c r="J22" s="18"/>
      <c r="K22" s="18">
        <f>I22</f>
        <v>1500000</v>
      </c>
      <c r="L22" s="26">
        <v>25</v>
      </c>
      <c r="M22" s="27">
        <f>J21</f>
        <v>22250000</v>
      </c>
      <c r="N22" s="27">
        <f>K22</f>
        <v>1500000</v>
      </c>
    </row>
    <row r="23" spans="3:14">
      <c r="H23" s="18">
        <f>SUM(H19:H22)</f>
        <v>15000</v>
      </c>
      <c r="I23" s="18"/>
      <c r="J23" s="18">
        <f>SUM(J19:J22)</f>
        <v>66750000</v>
      </c>
      <c r="K23" s="18">
        <f>SUM(K19:K22)</f>
        <v>4000000</v>
      </c>
      <c r="L23" s="26"/>
      <c r="M23" s="27">
        <f>SUM(M20:M22)</f>
        <v>66750000</v>
      </c>
      <c r="N23" s="27">
        <f>SUM(N20:N22)</f>
        <v>4000000</v>
      </c>
    </row>
  </sheetData>
  <mergeCells count="1">
    <mergeCell ref="C4:K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6:AA32"/>
  <sheetViews>
    <sheetView topLeftCell="S4" workbookViewId="0">
      <selection activeCell="AB10" sqref="AB10:AD11"/>
    </sheetView>
  </sheetViews>
  <sheetFormatPr baseColWidth="10" defaultRowHeight="15"/>
  <cols>
    <col min="3" max="3" width="9" bestFit="1" customWidth="1"/>
    <col min="4" max="5" width="10.42578125" bestFit="1" customWidth="1"/>
    <col min="6" max="6" width="13.7109375" bestFit="1" customWidth="1"/>
    <col min="7" max="7" width="12.5703125" bestFit="1" customWidth="1"/>
    <col min="8" max="8" width="6.5703125" bestFit="1" customWidth="1"/>
    <col min="9" max="9" width="8.7109375" bestFit="1" customWidth="1"/>
    <col min="10" max="10" width="9.5703125" bestFit="1" customWidth="1"/>
    <col min="11" max="11" width="8.7109375" bestFit="1" customWidth="1"/>
    <col min="12" max="12" width="4.28515625" bestFit="1" customWidth="1"/>
    <col min="13" max="13" width="9.5703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3.7109375" bestFit="1" customWidth="1"/>
    <col min="20" max="20" width="12.5703125" bestFit="1" customWidth="1"/>
    <col min="21" max="21" width="4.7109375" bestFit="1" customWidth="1"/>
    <col min="22" max="22" width="6.5703125" bestFit="1" customWidth="1"/>
    <col min="23" max="23" width="6.5703125" customWidth="1"/>
    <col min="24" max="24" width="8.7109375" bestFit="1" customWidth="1"/>
    <col min="25" max="25" width="9.5703125" bestFit="1" customWidth="1"/>
    <col min="27" max="27" width="9.5703125" bestFit="1" customWidth="1"/>
  </cols>
  <sheetData>
    <row r="6" spans="2:27" ht="15.75" thickBot="1"/>
    <row r="7" spans="2:27" ht="19.5" thickBot="1">
      <c r="C7" s="128" t="s">
        <v>14</v>
      </c>
      <c r="D7" s="129"/>
      <c r="E7" s="129"/>
      <c r="F7" s="129"/>
      <c r="G7" s="129"/>
      <c r="H7" s="129"/>
      <c r="I7" s="129"/>
      <c r="J7" s="129"/>
      <c r="K7" s="130"/>
    </row>
    <row r="8" spans="2:27">
      <c r="H8" s="31"/>
      <c r="I8" s="31"/>
      <c r="J8" s="31"/>
      <c r="K8" s="31"/>
    </row>
    <row r="9" spans="2:27">
      <c r="C9" s="16" t="s">
        <v>6</v>
      </c>
      <c r="D9" s="16" t="s">
        <v>0</v>
      </c>
      <c r="E9" s="16" t="s">
        <v>1</v>
      </c>
      <c r="F9" s="16" t="s">
        <v>260</v>
      </c>
      <c r="G9" s="16" t="s">
        <v>5</v>
      </c>
      <c r="H9" s="16" t="s">
        <v>4</v>
      </c>
      <c r="I9" s="16" t="s">
        <v>7</v>
      </c>
      <c r="J9" s="16" t="s">
        <v>3</v>
      </c>
      <c r="K9" s="20" t="s">
        <v>253</v>
      </c>
      <c r="P9" s="16" t="s">
        <v>6</v>
      </c>
      <c r="Q9" s="16" t="s">
        <v>0</v>
      </c>
      <c r="R9" s="16" t="s">
        <v>1</v>
      </c>
      <c r="S9" s="16" t="s">
        <v>260</v>
      </c>
      <c r="T9" s="16" t="s">
        <v>5</v>
      </c>
      <c r="U9" s="16" t="s">
        <v>257</v>
      </c>
      <c r="V9" s="16" t="s">
        <v>4</v>
      </c>
      <c r="W9" s="16" t="s">
        <v>258</v>
      </c>
      <c r="X9" s="16" t="s">
        <v>7</v>
      </c>
      <c r="Y9" s="16" t="s">
        <v>3</v>
      </c>
      <c r="Z9" s="20" t="s">
        <v>255</v>
      </c>
      <c r="AA9" s="20" t="s">
        <v>262</v>
      </c>
    </row>
    <row r="10" spans="2:27">
      <c r="B10">
        <v>7</v>
      </c>
      <c r="C10" s="19">
        <v>42374</v>
      </c>
      <c r="D10" s="16" t="s">
        <v>41</v>
      </c>
      <c r="E10" s="16" t="s">
        <v>42</v>
      </c>
      <c r="F10" s="16" t="s">
        <v>14</v>
      </c>
      <c r="G10" s="23" t="s">
        <v>25</v>
      </c>
      <c r="H10" s="18">
        <v>5000</v>
      </c>
      <c r="I10" s="18">
        <v>4352</v>
      </c>
      <c r="J10" s="18">
        <f>H10*I10</f>
        <v>21760000</v>
      </c>
      <c r="K10" s="26"/>
      <c r="P10" s="19">
        <v>42383</v>
      </c>
      <c r="Q10" s="20" t="s">
        <v>125</v>
      </c>
      <c r="R10" s="20" t="s">
        <v>126</v>
      </c>
      <c r="S10" s="20" t="s">
        <v>14</v>
      </c>
      <c r="T10" s="24" t="s">
        <v>35</v>
      </c>
      <c r="U10" s="24">
        <v>3</v>
      </c>
      <c r="V10" s="18">
        <v>5000</v>
      </c>
      <c r="W10" s="18">
        <f>V10</f>
        <v>5000</v>
      </c>
      <c r="X10" s="18">
        <v>3990</v>
      </c>
      <c r="Y10" s="18">
        <f>V10*X10</f>
        <v>19950000</v>
      </c>
      <c r="Z10" s="26" t="str">
        <f>T10</f>
        <v>Nafta eco Sol 85</v>
      </c>
      <c r="AA10" s="27">
        <f>Y10</f>
        <v>19950000</v>
      </c>
    </row>
    <row r="11" spans="2:27">
      <c r="B11">
        <v>7</v>
      </c>
      <c r="C11" s="19">
        <v>42374</v>
      </c>
      <c r="D11" s="16" t="s">
        <v>41</v>
      </c>
      <c r="E11" s="16" t="s">
        <v>42</v>
      </c>
      <c r="F11" s="16" t="s">
        <v>14</v>
      </c>
      <c r="G11" s="23" t="s">
        <v>43</v>
      </c>
      <c r="H11" s="18"/>
      <c r="I11" s="18">
        <v>1500000</v>
      </c>
      <c r="J11" s="18"/>
      <c r="K11" s="27">
        <f>I11</f>
        <v>1500000</v>
      </c>
      <c r="P11" s="19">
        <v>42374</v>
      </c>
      <c r="Q11" s="16" t="s">
        <v>41</v>
      </c>
      <c r="R11" s="16" t="s">
        <v>42</v>
      </c>
      <c r="S11" s="16" t="s">
        <v>14</v>
      </c>
      <c r="T11" s="23" t="s">
        <v>25</v>
      </c>
      <c r="U11" s="23">
        <v>7</v>
      </c>
      <c r="V11" s="18">
        <v>5000</v>
      </c>
      <c r="W11" s="18"/>
      <c r="X11" s="18">
        <v>4352</v>
      </c>
      <c r="Y11" s="18">
        <f>V11*X11</f>
        <v>21760000</v>
      </c>
      <c r="Z11" s="26"/>
      <c r="AA11" s="26"/>
    </row>
    <row r="12" spans="2:27">
      <c r="B12">
        <v>7</v>
      </c>
      <c r="C12" s="19">
        <v>42380</v>
      </c>
      <c r="D12" s="16" t="s">
        <v>95</v>
      </c>
      <c r="E12" s="16" t="s">
        <v>96</v>
      </c>
      <c r="F12" s="16" t="s">
        <v>14</v>
      </c>
      <c r="G12" s="23" t="s">
        <v>25</v>
      </c>
      <c r="H12" s="18">
        <v>5000</v>
      </c>
      <c r="I12" s="18">
        <v>4190</v>
      </c>
      <c r="J12" s="18">
        <f>H12*I12</f>
        <v>20950000</v>
      </c>
      <c r="K12" s="18"/>
      <c r="P12" s="19">
        <v>42380</v>
      </c>
      <c r="Q12" s="16" t="s">
        <v>95</v>
      </c>
      <c r="R12" s="16" t="s">
        <v>96</v>
      </c>
      <c r="S12" s="16" t="s">
        <v>14</v>
      </c>
      <c r="T12" s="23" t="s">
        <v>25</v>
      </c>
      <c r="U12" s="23">
        <v>7</v>
      </c>
      <c r="V12" s="18">
        <v>5000</v>
      </c>
      <c r="W12" s="18"/>
      <c r="X12" s="18">
        <v>4190</v>
      </c>
      <c r="Y12" s="18">
        <f>V12*X12</f>
        <v>20950000</v>
      </c>
      <c r="Z12" s="26"/>
      <c r="AA12" s="26"/>
    </row>
    <row r="13" spans="2:27">
      <c r="B13">
        <v>7</v>
      </c>
      <c r="C13" s="19">
        <v>42380</v>
      </c>
      <c r="D13" s="16" t="s">
        <v>95</v>
      </c>
      <c r="E13" s="16" t="s">
        <v>96</v>
      </c>
      <c r="F13" s="16" t="s">
        <v>14</v>
      </c>
      <c r="G13" s="23" t="s">
        <v>43</v>
      </c>
      <c r="H13" s="18"/>
      <c r="I13" s="18">
        <v>1500000</v>
      </c>
      <c r="J13" s="18"/>
      <c r="K13" s="18">
        <f>I13</f>
        <v>1500000</v>
      </c>
      <c r="P13" s="19">
        <v>42394</v>
      </c>
      <c r="Q13" s="20" t="s">
        <v>207</v>
      </c>
      <c r="R13" s="20" t="s">
        <v>208</v>
      </c>
      <c r="S13" s="20" t="s">
        <v>14</v>
      </c>
      <c r="T13" s="24" t="s">
        <v>25</v>
      </c>
      <c r="U13" s="24">
        <v>7</v>
      </c>
      <c r="V13" s="18">
        <v>5000</v>
      </c>
      <c r="W13" s="18">
        <f>V13+V12+V11</f>
        <v>15000</v>
      </c>
      <c r="X13" s="18">
        <v>4190</v>
      </c>
      <c r="Y13" s="18">
        <f>V13*X13</f>
        <v>20950000</v>
      </c>
      <c r="Z13" s="26" t="str">
        <f>T13</f>
        <v>Diesel Tipo I</v>
      </c>
      <c r="AA13" s="27">
        <f>Y13+Y12+Y11</f>
        <v>63660000</v>
      </c>
    </row>
    <row r="14" spans="2:27">
      <c r="B14">
        <v>7</v>
      </c>
      <c r="C14" s="19">
        <v>42383</v>
      </c>
      <c r="D14" s="20" t="s">
        <v>125</v>
      </c>
      <c r="E14" s="20" t="s">
        <v>126</v>
      </c>
      <c r="F14" s="20" t="s">
        <v>14</v>
      </c>
      <c r="G14" s="24" t="s">
        <v>35</v>
      </c>
      <c r="H14" s="18">
        <v>5000</v>
      </c>
      <c r="I14" s="18">
        <v>3990</v>
      </c>
      <c r="J14" s="18">
        <f>H14*I14</f>
        <v>19950000</v>
      </c>
      <c r="K14" s="18"/>
      <c r="P14" s="19">
        <v>42374</v>
      </c>
      <c r="Q14" s="16" t="s">
        <v>41</v>
      </c>
      <c r="R14" s="16" t="s">
        <v>42</v>
      </c>
      <c r="S14" s="16" t="s">
        <v>14</v>
      </c>
      <c r="T14" s="23" t="s">
        <v>43</v>
      </c>
      <c r="U14" s="23">
        <v>10</v>
      </c>
      <c r="V14" s="18"/>
      <c r="W14" s="18"/>
      <c r="X14" s="18">
        <v>1500000</v>
      </c>
      <c r="Y14" s="18"/>
      <c r="Z14" s="26"/>
      <c r="AA14" s="26"/>
    </row>
    <row r="15" spans="2:27">
      <c r="B15">
        <v>7</v>
      </c>
      <c r="C15" s="19">
        <v>42383</v>
      </c>
      <c r="D15" s="20" t="s">
        <v>125</v>
      </c>
      <c r="E15" s="20" t="s">
        <v>126</v>
      </c>
      <c r="F15" s="20" t="s">
        <v>14</v>
      </c>
      <c r="G15" s="24" t="s">
        <v>43</v>
      </c>
      <c r="H15" s="18"/>
      <c r="I15" s="18">
        <v>1500000</v>
      </c>
      <c r="J15" s="18"/>
      <c r="K15" s="18">
        <f>I15</f>
        <v>1500000</v>
      </c>
      <c r="P15" s="19">
        <v>42380</v>
      </c>
      <c r="Q15" s="16" t="s">
        <v>95</v>
      </c>
      <c r="R15" s="16" t="s">
        <v>96</v>
      </c>
      <c r="S15" s="16" t="s">
        <v>14</v>
      </c>
      <c r="T15" s="23" t="s">
        <v>43</v>
      </c>
      <c r="U15" s="23">
        <v>10</v>
      </c>
      <c r="V15" s="18"/>
      <c r="W15" s="18"/>
      <c r="X15" s="18">
        <v>1500000</v>
      </c>
      <c r="Y15" s="18"/>
      <c r="Z15" s="26"/>
      <c r="AA15" s="26"/>
    </row>
    <row r="16" spans="2:27">
      <c r="B16">
        <v>7</v>
      </c>
      <c r="C16" s="19">
        <v>42394</v>
      </c>
      <c r="D16" s="20" t="s">
        <v>207</v>
      </c>
      <c r="E16" s="20" t="s">
        <v>208</v>
      </c>
      <c r="F16" s="20" t="s">
        <v>14</v>
      </c>
      <c r="G16" s="24" t="s">
        <v>25</v>
      </c>
      <c r="H16" s="18">
        <v>5000</v>
      </c>
      <c r="I16" s="18">
        <v>4190</v>
      </c>
      <c r="J16" s="18">
        <f>H16*I16</f>
        <v>20950000</v>
      </c>
      <c r="K16" s="18"/>
      <c r="P16" s="19">
        <v>42383</v>
      </c>
      <c r="Q16" s="20" t="s">
        <v>125</v>
      </c>
      <c r="R16" s="20" t="s">
        <v>126</v>
      </c>
      <c r="S16" s="20" t="s">
        <v>14</v>
      </c>
      <c r="T16" s="24" t="s">
        <v>43</v>
      </c>
      <c r="U16" s="24">
        <v>10</v>
      </c>
      <c r="V16" s="18"/>
      <c r="W16" s="18"/>
      <c r="X16" s="18">
        <v>1500000</v>
      </c>
      <c r="Y16" s="18"/>
      <c r="Z16" s="26"/>
      <c r="AA16" s="26"/>
    </row>
    <row r="17" spans="2:27">
      <c r="B17">
        <v>7</v>
      </c>
      <c r="C17" s="19">
        <v>42394</v>
      </c>
      <c r="D17" s="20" t="s">
        <v>207</v>
      </c>
      <c r="E17" s="20" t="s">
        <v>208</v>
      </c>
      <c r="F17" s="20" t="s">
        <v>14</v>
      </c>
      <c r="G17" s="24" t="s">
        <v>43</v>
      </c>
      <c r="H17" s="18"/>
      <c r="I17" s="18">
        <v>1500000</v>
      </c>
      <c r="J17" s="18"/>
      <c r="K17" s="18">
        <f>I17</f>
        <v>1500000</v>
      </c>
      <c r="P17" s="19">
        <v>42394</v>
      </c>
      <c r="Q17" s="20" t="s">
        <v>207</v>
      </c>
      <c r="R17" s="20" t="s">
        <v>208</v>
      </c>
      <c r="S17" s="20" t="s">
        <v>14</v>
      </c>
      <c r="T17" s="24" t="s">
        <v>43</v>
      </c>
      <c r="U17" s="24">
        <v>10</v>
      </c>
      <c r="V17" s="18"/>
      <c r="W17" s="18"/>
      <c r="X17" s="18">
        <v>1500000</v>
      </c>
      <c r="Y17" s="18"/>
      <c r="Z17" s="26"/>
      <c r="AA17" s="26"/>
    </row>
    <row r="18" spans="2:27">
      <c r="H18" s="27">
        <f>SUM(H10:H17)</f>
        <v>20000</v>
      </c>
      <c r="I18" s="27"/>
      <c r="J18" s="27">
        <f>SUM(J10:J17)</f>
        <v>83610000</v>
      </c>
      <c r="K18" s="26">
        <f>SUM(K10:K17)</f>
        <v>6000000</v>
      </c>
      <c r="V18" s="27">
        <f>SUM(V10:V17)</f>
        <v>20000</v>
      </c>
      <c r="W18" s="27">
        <f>SUM(W10:W17)</f>
        <v>20000</v>
      </c>
      <c r="X18" s="27"/>
      <c r="Y18" s="27">
        <f>SUM(Y10:Y17)</f>
        <v>83610000</v>
      </c>
      <c r="Z18" s="26"/>
      <c r="AA18" s="27">
        <f>SUM(AA10:AA17)</f>
        <v>83610000</v>
      </c>
    </row>
    <row r="23" spans="2:27">
      <c r="C23" s="16" t="s">
        <v>6</v>
      </c>
      <c r="D23" s="16" t="s">
        <v>0</v>
      </c>
      <c r="E23" s="16" t="s">
        <v>1</v>
      </c>
      <c r="F23" s="16" t="s">
        <v>260</v>
      </c>
      <c r="G23" s="16" t="s">
        <v>5</v>
      </c>
      <c r="H23" s="16" t="s">
        <v>4</v>
      </c>
      <c r="I23" s="16" t="s">
        <v>7</v>
      </c>
      <c r="J23" s="16" t="s">
        <v>3</v>
      </c>
      <c r="K23" s="20" t="s">
        <v>253</v>
      </c>
      <c r="L23" s="20" t="s">
        <v>254</v>
      </c>
      <c r="M23" s="20" t="s">
        <v>255</v>
      </c>
      <c r="N23" s="20" t="s">
        <v>256</v>
      </c>
    </row>
    <row r="24" spans="2:27">
      <c r="C24" s="19">
        <v>42374</v>
      </c>
      <c r="D24" s="16" t="s">
        <v>41</v>
      </c>
      <c r="E24" s="16" t="s">
        <v>42</v>
      </c>
      <c r="F24" s="16" t="s">
        <v>14</v>
      </c>
      <c r="G24" s="23" t="s">
        <v>25</v>
      </c>
      <c r="H24" s="18">
        <v>5000</v>
      </c>
      <c r="I24" s="18">
        <v>4352</v>
      </c>
      <c r="J24" s="18">
        <f>H24*I24</f>
        <v>21760000</v>
      </c>
      <c r="K24" s="26"/>
      <c r="L24" s="26"/>
      <c r="M24" s="26"/>
      <c r="N24" s="26"/>
    </row>
    <row r="25" spans="2:27">
      <c r="C25" s="19">
        <v>42374</v>
      </c>
      <c r="D25" s="16" t="s">
        <v>41</v>
      </c>
      <c r="E25" s="16" t="s">
        <v>42</v>
      </c>
      <c r="F25" s="16" t="s">
        <v>14</v>
      </c>
      <c r="G25" s="23" t="s">
        <v>43</v>
      </c>
      <c r="H25" s="18"/>
      <c r="I25" s="18">
        <v>1500000</v>
      </c>
      <c r="J25" s="18"/>
      <c r="K25" s="27">
        <f>I25</f>
        <v>1500000</v>
      </c>
      <c r="L25" s="26">
        <v>5</v>
      </c>
      <c r="M25" s="27">
        <f>J24</f>
        <v>21760000</v>
      </c>
      <c r="N25" s="27">
        <f>K25</f>
        <v>1500000</v>
      </c>
    </row>
    <row r="26" spans="2:27">
      <c r="C26" s="19">
        <v>42380</v>
      </c>
      <c r="D26" s="16" t="s">
        <v>95</v>
      </c>
      <c r="E26" s="16" t="s">
        <v>96</v>
      </c>
      <c r="F26" s="16" t="s">
        <v>14</v>
      </c>
      <c r="G26" s="23" t="s">
        <v>25</v>
      </c>
      <c r="H26" s="18">
        <v>5000</v>
      </c>
      <c r="I26" s="18">
        <v>4190</v>
      </c>
      <c r="J26" s="18">
        <f>H26*I26</f>
        <v>20950000</v>
      </c>
      <c r="K26" s="18"/>
      <c r="L26" s="26"/>
      <c r="M26" s="26"/>
      <c r="N26" s="26"/>
    </row>
    <row r="27" spans="2:27">
      <c r="C27" s="19">
        <v>42380</v>
      </c>
      <c r="D27" s="16" t="s">
        <v>95</v>
      </c>
      <c r="E27" s="16" t="s">
        <v>96</v>
      </c>
      <c r="F27" s="16" t="s">
        <v>14</v>
      </c>
      <c r="G27" s="23" t="s">
        <v>43</v>
      </c>
      <c r="H27" s="18"/>
      <c r="I27" s="18">
        <v>1500000</v>
      </c>
      <c r="J27" s="18"/>
      <c r="K27" s="18">
        <f>I27</f>
        <v>1500000</v>
      </c>
      <c r="L27" s="26">
        <v>11</v>
      </c>
      <c r="M27" s="27">
        <f>J26</f>
        <v>20950000</v>
      </c>
      <c r="N27" s="27">
        <f>K27</f>
        <v>1500000</v>
      </c>
    </row>
    <row r="28" spans="2:27">
      <c r="C28" s="19">
        <v>42383</v>
      </c>
      <c r="D28" s="20" t="s">
        <v>125</v>
      </c>
      <c r="E28" s="20" t="s">
        <v>126</v>
      </c>
      <c r="F28" s="20" t="s">
        <v>14</v>
      </c>
      <c r="G28" s="24" t="s">
        <v>35</v>
      </c>
      <c r="H28" s="18">
        <v>5000</v>
      </c>
      <c r="I28" s="18">
        <v>3990</v>
      </c>
      <c r="J28" s="18">
        <f>H28*I28</f>
        <v>19950000</v>
      </c>
      <c r="K28" s="18"/>
      <c r="L28" s="26"/>
      <c r="M28" s="26"/>
      <c r="N28" s="26"/>
    </row>
    <row r="29" spans="2:27">
      <c r="C29" s="19">
        <v>42383</v>
      </c>
      <c r="D29" s="20" t="s">
        <v>125</v>
      </c>
      <c r="E29" s="20" t="s">
        <v>126</v>
      </c>
      <c r="F29" s="20" t="s">
        <v>14</v>
      </c>
      <c r="G29" s="24" t="s">
        <v>43</v>
      </c>
      <c r="H29" s="18"/>
      <c r="I29" s="18">
        <v>1500000</v>
      </c>
      <c r="J29" s="18"/>
      <c r="K29" s="18">
        <f>I29</f>
        <v>1500000</v>
      </c>
      <c r="L29" s="26">
        <v>14</v>
      </c>
      <c r="M29" s="27">
        <f>J28</f>
        <v>19950000</v>
      </c>
      <c r="N29" s="27">
        <f>K29</f>
        <v>1500000</v>
      </c>
    </row>
    <row r="30" spans="2:27">
      <c r="C30" s="19">
        <v>42394</v>
      </c>
      <c r="D30" s="20" t="s">
        <v>207</v>
      </c>
      <c r="E30" s="20" t="s">
        <v>208</v>
      </c>
      <c r="F30" s="20" t="s">
        <v>14</v>
      </c>
      <c r="G30" s="24" t="s">
        <v>25</v>
      </c>
      <c r="H30" s="18">
        <v>5000</v>
      </c>
      <c r="I30" s="18">
        <v>4190</v>
      </c>
      <c r="J30" s="18">
        <f>H30*I30</f>
        <v>20950000</v>
      </c>
      <c r="K30" s="18"/>
      <c r="L30" s="26"/>
      <c r="M30" s="26"/>
      <c r="N30" s="26"/>
    </row>
    <row r="31" spans="2:27">
      <c r="C31" s="19">
        <v>42394</v>
      </c>
      <c r="D31" s="20" t="s">
        <v>207</v>
      </c>
      <c r="E31" s="20" t="s">
        <v>208</v>
      </c>
      <c r="F31" s="20" t="s">
        <v>14</v>
      </c>
      <c r="G31" s="24" t="s">
        <v>43</v>
      </c>
      <c r="H31" s="18"/>
      <c r="I31" s="18">
        <v>1500000</v>
      </c>
      <c r="J31" s="18"/>
      <c r="K31" s="18">
        <f>I31</f>
        <v>1500000</v>
      </c>
      <c r="L31" s="26">
        <v>25</v>
      </c>
      <c r="M31" s="27">
        <f>J30</f>
        <v>20950000</v>
      </c>
      <c r="N31" s="27">
        <f>K31</f>
        <v>1500000</v>
      </c>
    </row>
    <row r="32" spans="2:27">
      <c r="H32" s="27">
        <f>SUM(H24:H31)</f>
        <v>20000</v>
      </c>
      <c r="I32" s="27"/>
      <c r="J32" s="27">
        <f>SUM(J24:J31)</f>
        <v>83610000</v>
      </c>
      <c r="K32" s="18">
        <f>SUM(K24:K31)</f>
        <v>6000000</v>
      </c>
      <c r="L32" s="26"/>
      <c r="M32" s="27">
        <f>SUM(M25:M31)</f>
        <v>83610000</v>
      </c>
      <c r="N32" s="27">
        <f>SUM(N25:N31)</f>
        <v>6000000</v>
      </c>
    </row>
  </sheetData>
  <sortState ref="P10:Y17">
    <sortCondition ref="U10:U17"/>
  </sortState>
  <mergeCells count="1">
    <mergeCell ref="C7:K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4:AB43"/>
  <sheetViews>
    <sheetView topLeftCell="K4" workbookViewId="0">
      <selection activeCell="Z7" sqref="Z7:AB11"/>
    </sheetView>
  </sheetViews>
  <sheetFormatPr baseColWidth="10" defaultRowHeight="15"/>
  <cols>
    <col min="3" max="3" width="9" bestFit="1" customWidth="1"/>
    <col min="4" max="5" width="10.42578125" bestFit="1" customWidth="1"/>
    <col min="6" max="6" width="20.7109375" bestFit="1" customWidth="1"/>
    <col min="7" max="7" width="15.28515625" bestFit="1" customWidth="1"/>
    <col min="8" max="8" width="7.42578125" bestFit="1" customWidth="1"/>
    <col min="9" max="9" width="6.28515625" customWidth="1"/>
    <col min="10" max="10" width="10.42578125" bestFit="1" customWidth="1"/>
    <col min="11" max="11" width="4.28515625" bestFit="1" customWidth="1"/>
    <col min="12" max="12" width="10.42578125" bestFit="1" customWidth="1"/>
    <col min="14" max="14" width="9" bestFit="1" customWidth="1"/>
    <col min="15" max="16" width="10.42578125" bestFit="1" customWidth="1"/>
    <col min="17" max="17" width="20.7109375" bestFit="1" customWidth="1"/>
    <col min="18" max="18" width="4.7109375" bestFit="1" customWidth="1"/>
    <col min="19" max="19" width="15.28515625" bestFit="1" customWidth="1"/>
    <col min="20" max="21" width="7.42578125" bestFit="1" customWidth="1"/>
    <col min="22" max="22" width="5.7109375" bestFit="1" customWidth="1"/>
    <col min="23" max="23" width="10.42578125" bestFit="1" customWidth="1"/>
    <col min="24" max="24" width="15.28515625" bestFit="1" customWidth="1"/>
    <col min="25" max="25" width="10.42578125" bestFit="1" customWidth="1"/>
  </cols>
  <sheetData>
    <row r="4" spans="2:28" ht="21">
      <c r="C4" s="134" t="s">
        <v>75</v>
      </c>
      <c r="D4" s="134"/>
      <c r="E4" s="134"/>
      <c r="F4" s="134"/>
      <c r="G4" s="134"/>
      <c r="H4" s="134"/>
      <c r="I4" s="134"/>
      <c r="J4" s="134"/>
    </row>
    <row r="6" spans="2:28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N6" s="16" t="s">
        <v>6</v>
      </c>
      <c r="O6" s="16" t="s">
        <v>0</v>
      </c>
      <c r="P6" s="16" t="s">
        <v>1</v>
      </c>
      <c r="Q6" s="16" t="s">
        <v>260</v>
      </c>
      <c r="R6" s="16" t="s">
        <v>257</v>
      </c>
      <c r="S6" s="16" t="s">
        <v>5</v>
      </c>
      <c r="T6" s="16" t="s">
        <v>258</v>
      </c>
      <c r="U6" s="16" t="s">
        <v>4</v>
      </c>
      <c r="V6" s="16" t="s">
        <v>7</v>
      </c>
      <c r="W6" s="16" t="s">
        <v>3</v>
      </c>
      <c r="X6" s="20" t="s">
        <v>255</v>
      </c>
      <c r="Y6" s="20" t="s">
        <v>262</v>
      </c>
    </row>
    <row r="7" spans="2:28">
      <c r="B7">
        <v>9</v>
      </c>
      <c r="C7" s="19">
        <v>42377</v>
      </c>
      <c r="D7" s="16" t="s">
        <v>73</v>
      </c>
      <c r="E7" s="16" t="s">
        <v>74</v>
      </c>
      <c r="F7" s="16" t="s">
        <v>75</v>
      </c>
      <c r="G7" s="23" t="s">
        <v>35</v>
      </c>
      <c r="H7" s="18">
        <v>5000</v>
      </c>
      <c r="I7" s="18">
        <v>3535</v>
      </c>
      <c r="J7" s="18">
        <f t="shared" ref="J7:J20" si="0">H7*I7</f>
        <v>17675000</v>
      </c>
      <c r="N7" s="19">
        <v>42387</v>
      </c>
      <c r="O7" s="20" t="s">
        <v>138</v>
      </c>
      <c r="P7" s="20" t="s">
        <v>139</v>
      </c>
      <c r="Q7" s="20" t="s">
        <v>75</v>
      </c>
      <c r="R7" s="24">
        <v>2</v>
      </c>
      <c r="S7" s="24" t="s">
        <v>142</v>
      </c>
      <c r="T7" s="34">
        <f>U7</f>
        <v>15000</v>
      </c>
      <c r="U7" s="18">
        <v>15000</v>
      </c>
      <c r="V7" s="18">
        <v>3870</v>
      </c>
      <c r="W7" s="18">
        <f t="shared" ref="W7:W20" si="1">U7*V7</f>
        <v>58050000</v>
      </c>
      <c r="X7" s="26" t="str">
        <f>S7</f>
        <v>Diesel Comun  Tipo III</v>
      </c>
      <c r="Y7" s="27">
        <f>W7</f>
        <v>58050000</v>
      </c>
      <c r="Z7">
        <v>15000</v>
      </c>
      <c r="AA7">
        <v>58050000</v>
      </c>
      <c r="AB7" t="s">
        <v>304</v>
      </c>
    </row>
    <row r="8" spans="2:28">
      <c r="B8">
        <v>9</v>
      </c>
      <c r="C8" s="19">
        <v>42377</v>
      </c>
      <c r="D8" s="16" t="s">
        <v>73</v>
      </c>
      <c r="E8" s="16" t="s">
        <v>74</v>
      </c>
      <c r="F8" s="16" t="s">
        <v>75</v>
      </c>
      <c r="G8" s="23" t="s">
        <v>12</v>
      </c>
      <c r="H8" s="18">
        <v>25000</v>
      </c>
      <c r="I8" s="18">
        <v>3535</v>
      </c>
      <c r="J8" s="18">
        <f t="shared" si="0"/>
        <v>88375000</v>
      </c>
      <c r="N8" s="19">
        <v>42377</v>
      </c>
      <c r="O8" s="16" t="s">
        <v>73</v>
      </c>
      <c r="P8" s="16" t="s">
        <v>74</v>
      </c>
      <c r="Q8" s="16" t="s">
        <v>75</v>
      </c>
      <c r="R8" s="23">
        <v>3</v>
      </c>
      <c r="S8" s="23" t="s">
        <v>35</v>
      </c>
      <c r="T8" s="35">
        <f>U8</f>
        <v>5000</v>
      </c>
      <c r="U8" s="18">
        <v>5000</v>
      </c>
      <c r="V8" s="18">
        <v>3535</v>
      </c>
      <c r="W8" s="18">
        <f t="shared" si="1"/>
        <v>17675000</v>
      </c>
      <c r="X8" s="26" t="str">
        <f>S8</f>
        <v>Nafta eco Sol 85</v>
      </c>
      <c r="Y8" s="27">
        <f>W8</f>
        <v>17675000</v>
      </c>
      <c r="Z8">
        <v>5000</v>
      </c>
      <c r="AA8">
        <v>17675000</v>
      </c>
      <c r="AB8" t="s">
        <v>305</v>
      </c>
    </row>
    <row r="9" spans="2:28">
      <c r="B9">
        <v>9</v>
      </c>
      <c r="C9" s="19">
        <v>42377</v>
      </c>
      <c r="D9" s="16" t="s">
        <v>76</v>
      </c>
      <c r="E9" s="16" t="s">
        <v>77</v>
      </c>
      <c r="F9" s="16" t="s">
        <v>75</v>
      </c>
      <c r="G9" s="23" t="s">
        <v>25</v>
      </c>
      <c r="H9" s="18">
        <v>5000</v>
      </c>
      <c r="I9" s="18">
        <v>3955</v>
      </c>
      <c r="J9" s="18">
        <f t="shared" si="0"/>
        <v>19775000</v>
      </c>
      <c r="N9" s="19">
        <v>42377</v>
      </c>
      <c r="O9" s="16" t="s">
        <v>76</v>
      </c>
      <c r="P9" s="16" t="s">
        <v>77</v>
      </c>
      <c r="Q9" s="16" t="s">
        <v>75</v>
      </c>
      <c r="R9" s="23">
        <v>5</v>
      </c>
      <c r="S9" s="23" t="s">
        <v>38</v>
      </c>
      <c r="T9" s="16"/>
      <c r="U9" s="18">
        <v>10000</v>
      </c>
      <c r="V9" s="18">
        <v>5154</v>
      </c>
      <c r="W9" s="18">
        <f t="shared" si="1"/>
        <v>51540000</v>
      </c>
      <c r="X9" s="26"/>
      <c r="Y9" s="26"/>
      <c r="Z9">
        <v>20000</v>
      </c>
      <c r="AA9">
        <v>103080000</v>
      </c>
      <c r="AB9" t="s">
        <v>306</v>
      </c>
    </row>
    <row r="10" spans="2:28">
      <c r="B10">
        <v>9</v>
      </c>
      <c r="C10" s="19">
        <v>42377</v>
      </c>
      <c r="D10" s="16" t="s">
        <v>76</v>
      </c>
      <c r="E10" s="16" t="s">
        <v>77</v>
      </c>
      <c r="F10" s="16" t="s">
        <v>75</v>
      </c>
      <c r="G10" s="23" t="s">
        <v>12</v>
      </c>
      <c r="H10" s="18">
        <v>15000</v>
      </c>
      <c r="I10" s="18">
        <v>3535</v>
      </c>
      <c r="J10" s="18">
        <f t="shared" si="0"/>
        <v>53025000</v>
      </c>
      <c r="N10" s="19">
        <v>42382</v>
      </c>
      <c r="O10" s="16" t="s">
        <v>117</v>
      </c>
      <c r="P10" s="16" t="s">
        <v>118</v>
      </c>
      <c r="Q10" s="16" t="s">
        <v>75</v>
      </c>
      <c r="R10" s="23">
        <v>5</v>
      </c>
      <c r="S10" s="23" t="s">
        <v>38</v>
      </c>
      <c r="T10" s="35">
        <f>U10+U9</f>
        <v>20000</v>
      </c>
      <c r="U10" s="18">
        <v>10000</v>
      </c>
      <c r="V10" s="18">
        <v>5154</v>
      </c>
      <c r="W10" s="18">
        <f t="shared" si="1"/>
        <v>51540000</v>
      </c>
      <c r="X10" s="26" t="str">
        <f>S10</f>
        <v>Nafta Super SOL</v>
      </c>
      <c r="Y10" s="27">
        <f>W10+W9</f>
        <v>103080000</v>
      </c>
      <c r="Z10">
        <v>85000</v>
      </c>
      <c r="AA10">
        <v>300475000</v>
      </c>
      <c r="AB10" t="s">
        <v>307</v>
      </c>
    </row>
    <row r="11" spans="2:28">
      <c r="B11">
        <v>9</v>
      </c>
      <c r="C11" s="19">
        <v>42377</v>
      </c>
      <c r="D11" s="16" t="s">
        <v>76</v>
      </c>
      <c r="E11" s="16" t="s">
        <v>77</v>
      </c>
      <c r="F11" s="16" t="s">
        <v>75</v>
      </c>
      <c r="G11" s="23" t="s">
        <v>38</v>
      </c>
      <c r="H11" s="18">
        <v>10000</v>
      </c>
      <c r="I11" s="18">
        <v>5154</v>
      </c>
      <c r="J11" s="18">
        <f t="shared" si="0"/>
        <v>51540000</v>
      </c>
      <c r="N11" s="19">
        <v>42377</v>
      </c>
      <c r="O11" s="16" t="s">
        <v>73</v>
      </c>
      <c r="P11" s="16" t="s">
        <v>74</v>
      </c>
      <c r="Q11" s="16" t="s">
        <v>75</v>
      </c>
      <c r="R11" s="23">
        <v>6</v>
      </c>
      <c r="S11" s="23" t="s">
        <v>12</v>
      </c>
      <c r="T11" s="16"/>
      <c r="U11" s="18">
        <v>25000</v>
      </c>
      <c r="V11" s="18">
        <v>3535</v>
      </c>
      <c r="W11" s="18">
        <f t="shared" si="1"/>
        <v>88375000</v>
      </c>
      <c r="X11" s="26"/>
      <c r="Y11" s="26"/>
      <c r="Z11">
        <v>45000</v>
      </c>
      <c r="AA11">
        <v>174575000</v>
      </c>
      <c r="AB11" t="s">
        <v>308</v>
      </c>
    </row>
    <row r="12" spans="2:28">
      <c r="B12">
        <v>9</v>
      </c>
      <c r="C12" s="19">
        <v>42382</v>
      </c>
      <c r="D12" s="16" t="s">
        <v>117</v>
      </c>
      <c r="E12" s="16" t="s">
        <v>118</v>
      </c>
      <c r="F12" s="16" t="s">
        <v>75</v>
      </c>
      <c r="G12" s="23" t="s">
        <v>25</v>
      </c>
      <c r="H12" s="18">
        <v>10000</v>
      </c>
      <c r="I12" s="18">
        <v>3870</v>
      </c>
      <c r="J12" s="18">
        <f t="shared" si="0"/>
        <v>38700000</v>
      </c>
      <c r="N12" s="19">
        <v>42377</v>
      </c>
      <c r="O12" s="16" t="s">
        <v>76</v>
      </c>
      <c r="P12" s="16" t="s">
        <v>77</v>
      </c>
      <c r="Q12" s="16" t="s">
        <v>75</v>
      </c>
      <c r="R12" s="23">
        <v>6</v>
      </c>
      <c r="S12" s="23" t="s">
        <v>12</v>
      </c>
      <c r="T12" s="16"/>
      <c r="U12" s="18">
        <v>15000</v>
      </c>
      <c r="V12" s="18">
        <v>3535</v>
      </c>
      <c r="W12" s="18">
        <f t="shared" si="1"/>
        <v>53025000</v>
      </c>
      <c r="X12" s="26"/>
      <c r="Y12" s="26"/>
    </row>
    <row r="13" spans="2:28">
      <c r="B13">
        <v>9</v>
      </c>
      <c r="C13" s="19">
        <v>42382</v>
      </c>
      <c r="D13" s="16" t="s">
        <v>117</v>
      </c>
      <c r="E13" s="16" t="s">
        <v>118</v>
      </c>
      <c r="F13" s="16" t="s">
        <v>75</v>
      </c>
      <c r="G13" s="23" t="s">
        <v>12</v>
      </c>
      <c r="H13" s="18">
        <v>10000</v>
      </c>
      <c r="I13" s="18">
        <v>3535</v>
      </c>
      <c r="J13" s="18">
        <f t="shared" si="0"/>
        <v>35350000</v>
      </c>
      <c r="N13" s="19">
        <v>42382</v>
      </c>
      <c r="O13" s="16" t="s">
        <v>117</v>
      </c>
      <c r="P13" s="16" t="s">
        <v>118</v>
      </c>
      <c r="Q13" s="16" t="s">
        <v>75</v>
      </c>
      <c r="R13" s="23">
        <v>6</v>
      </c>
      <c r="S13" s="23" t="s">
        <v>12</v>
      </c>
      <c r="T13" s="16"/>
      <c r="U13" s="18">
        <v>10000</v>
      </c>
      <c r="V13" s="18">
        <v>3535</v>
      </c>
      <c r="W13" s="18">
        <f t="shared" si="1"/>
        <v>35350000</v>
      </c>
      <c r="X13" s="26"/>
      <c r="Y13" s="26"/>
    </row>
    <row r="14" spans="2:28">
      <c r="B14">
        <v>9</v>
      </c>
      <c r="C14" s="19">
        <v>42382</v>
      </c>
      <c r="D14" s="16" t="s">
        <v>117</v>
      </c>
      <c r="E14" s="16" t="s">
        <v>118</v>
      </c>
      <c r="F14" s="16" t="s">
        <v>75</v>
      </c>
      <c r="G14" s="23" t="s">
        <v>38</v>
      </c>
      <c r="H14" s="18">
        <v>10000</v>
      </c>
      <c r="I14" s="18">
        <v>5154</v>
      </c>
      <c r="J14" s="18">
        <f t="shared" si="0"/>
        <v>51540000</v>
      </c>
      <c r="N14" s="19">
        <v>42383</v>
      </c>
      <c r="O14" s="20" t="s">
        <v>123</v>
      </c>
      <c r="P14" s="20" t="s">
        <v>124</v>
      </c>
      <c r="Q14" s="20" t="s">
        <v>75</v>
      </c>
      <c r="R14" s="24">
        <v>6</v>
      </c>
      <c r="S14" s="24" t="s">
        <v>12</v>
      </c>
      <c r="T14" s="20"/>
      <c r="U14" s="18">
        <v>5000</v>
      </c>
      <c r="V14" s="18">
        <v>3535</v>
      </c>
      <c r="W14" s="18">
        <f t="shared" si="1"/>
        <v>17675000</v>
      </c>
      <c r="X14" s="26"/>
      <c r="Y14" s="26"/>
    </row>
    <row r="15" spans="2:28">
      <c r="B15">
        <v>9</v>
      </c>
      <c r="C15" s="19">
        <v>42383</v>
      </c>
      <c r="D15" s="20" t="s">
        <v>123</v>
      </c>
      <c r="E15" s="20" t="s">
        <v>124</v>
      </c>
      <c r="F15" s="20" t="s">
        <v>75</v>
      </c>
      <c r="G15" s="24" t="s">
        <v>12</v>
      </c>
      <c r="H15" s="18">
        <v>5000</v>
      </c>
      <c r="I15" s="18">
        <v>3535</v>
      </c>
      <c r="J15" s="18">
        <f t="shared" si="0"/>
        <v>17675000</v>
      </c>
      <c r="N15" s="19">
        <v>42387</v>
      </c>
      <c r="O15" s="20" t="s">
        <v>144</v>
      </c>
      <c r="P15" s="20" t="s">
        <v>145</v>
      </c>
      <c r="Q15" s="20" t="s">
        <v>75</v>
      </c>
      <c r="R15" s="24">
        <v>6</v>
      </c>
      <c r="S15" s="24" t="s">
        <v>12</v>
      </c>
      <c r="T15" s="20"/>
      <c r="U15" s="18">
        <v>15000</v>
      </c>
      <c r="V15" s="18">
        <v>3535</v>
      </c>
      <c r="W15" s="18">
        <f t="shared" si="1"/>
        <v>53025000</v>
      </c>
      <c r="X15" s="26"/>
      <c r="Y15" s="26"/>
    </row>
    <row r="16" spans="2:28">
      <c r="B16">
        <v>9</v>
      </c>
      <c r="C16" s="19">
        <v>42387</v>
      </c>
      <c r="D16" s="20" t="s">
        <v>138</v>
      </c>
      <c r="E16" s="20" t="s">
        <v>139</v>
      </c>
      <c r="F16" s="20" t="s">
        <v>75</v>
      </c>
      <c r="G16" s="24" t="s">
        <v>142</v>
      </c>
      <c r="H16" s="18">
        <v>15000</v>
      </c>
      <c r="I16" s="18">
        <v>3870</v>
      </c>
      <c r="J16" s="18">
        <f t="shared" si="0"/>
        <v>58050000</v>
      </c>
      <c r="N16" s="19">
        <v>42390</v>
      </c>
      <c r="O16" s="16" t="s">
        <v>180</v>
      </c>
      <c r="P16" s="16" t="s">
        <v>181</v>
      </c>
      <c r="Q16" s="16" t="s">
        <v>75</v>
      </c>
      <c r="R16" s="23">
        <v>6</v>
      </c>
      <c r="S16" s="23" t="s">
        <v>12</v>
      </c>
      <c r="T16" s="35">
        <f>U16+U15+U14+U13+U12+U11</f>
        <v>85000</v>
      </c>
      <c r="U16" s="18">
        <v>15000</v>
      </c>
      <c r="V16" s="18">
        <v>3535</v>
      </c>
      <c r="W16" s="18">
        <f t="shared" si="1"/>
        <v>53025000</v>
      </c>
      <c r="X16" s="26" t="str">
        <f>S16</f>
        <v>Nafta Sol Normal</v>
      </c>
      <c r="Y16" s="27">
        <f>W16+W15+W14+W13+W12+W11</f>
        <v>300475000</v>
      </c>
    </row>
    <row r="17" spans="2:25">
      <c r="B17">
        <v>9</v>
      </c>
      <c r="C17" s="19">
        <v>42387</v>
      </c>
      <c r="D17" s="20" t="s">
        <v>144</v>
      </c>
      <c r="E17" s="20" t="s">
        <v>145</v>
      </c>
      <c r="F17" s="20" t="s">
        <v>75</v>
      </c>
      <c r="G17" s="24" t="s">
        <v>25</v>
      </c>
      <c r="H17" s="18">
        <v>15000</v>
      </c>
      <c r="I17" s="18">
        <v>3870</v>
      </c>
      <c r="J17" s="18">
        <f t="shared" si="0"/>
        <v>58050000</v>
      </c>
      <c r="N17" s="19">
        <v>42377</v>
      </c>
      <c r="O17" s="16" t="s">
        <v>76</v>
      </c>
      <c r="P17" s="16" t="s">
        <v>77</v>
      </c>
      <c r="Q17" s="16" t="s">
        <v>75</v>
      </c>
      <c r="R17" s="23">
        <v>7</v>
      </c>
      <c r="S17" s="23" t="s">
        <v>25</v>
      </c>
      <c r="T17" s="16"/>
      <c r="U17" s="18">
        <v>5000</v>
      </c>
      <c r="V17" s="18">
        <v>3955</v>
      </c>
      <c r="W17" s="18">
        <f t="shared" si="1"/>
        <v>19775000</v>
      </c>
      <c r="X17" s="26"/>
      <c r="Y17" s="26"/>
    </row>
    <row r="18" spans="2:25">
      <c r="B18">
        <v>9</v>
      </c>
      <c r="C18" s="19">
        <v>42387</v>
      </c>
      <c r="D18" s="20" t="s">
        <v>144</v>
      </c>
      <c r="E18" s="20" t="s">
        <v>145</v>
      </c>
      <c r="F18" s="20" t="s">
        <v>75</v>
      </c>
      <c r="G18" s="24" t="s">
        <v>12</v>
      </c>
      <c r="H18" s="18">
        <v>15000</v>
      </c>
      <c r="I18" s="18">
        <v>3535</v>
      </c>
      <c r="J18" s="18">
        <f t="shared" si="0"/>
        <v>53025000</v>
      </c>
      <c r="N18" s="19">
        <v>42382</v>
      </c>
      <c r="O18" s="16" t="s">
        <v>117</v>
      </c>
      <c r="P18" s="16" t="s">
        <v>118</v>
      </c>
      <c r="Q18" s="16" t="s">
        <v>75</v>
      </c>
      <c r="R18" s="23">
        <v>7</v>
      </c>
      <c r="S18" s="23" t="s">
        <v>25</v>
      </c>
      <c r="T18" s="16"/>
      <c r="U18" s="18">
        <v>10000</v>
      </c>
      <c r="V18" s="18">
        <v>3870</v>
      </c>
      <c r="W18" s="18">
        <f t="shared" si="1"/>
        <v>38700000</v>
      </c>
      <c r="X18" s="26"/>
      <c r="Y18" s="26"/>
    </row>
    <row r="19" spans="2:25">
      <c r="B19">
        <v>9</v>
      </c>
      <c r="C19" s="19">
        <v>42390</v>
      </c>
      <c r="D19" s="16" t="s">
        <v>180</v>
      </c>
      <c r="E19" s="16" t="s">
        <v>181</v>
      </c>
      <c r="F19" s="16" t="s">
        <v>75</v>
      </c>
      <c r="G19" s="23" t="s">
        <v>25</v>
      </c>
      <c r="H19" s="18">
        <v>15000</v>
      </c>
      <c r="I19" s="18">
        <v>3870</v>
      </c>
      <c r="J19" s="18">
        <f t="shared" si="0"/>
        <v>58050000</v>
      </c>
      <c r="N19" s="19">
        <v>42387</v>
      </c>
      <c r="O19" s="20" t="s">
        <v>144</v>
      </c>
      <c r="P19" s="20" t="s">
        <v>145</v>
      </c>
      <c r="Q19" s="20" t="s">
        <v>75</v>
      </c>
      <c r="R19" s="24">
        <v>7</v>
      </c>
      <c r="S19" s="24" t="s">
        <v>25</v>
      </c>
      <c r="T19" s="20"/>
      <c r="U19" s="18">
        <v>15000</v>
      </c>
      <c r="V19" s="18">
        <v>3870</v>
      </c>
      <c r="W19" s="18">
        <f t="shared" si="1"/>
        <v>58050000</v>
      </c>
      <c r="X19" s="26"/>
      <c r="Y19" s="26"/>
    </row>
    <row r="20" spans="2:25">
      <c r="B20">
        <v>9</v>
      </c>
      <c r="C20" s="19">
        <v>42390</v>
      </c>
      <c r="D20" s="16" t="s">
        <v>180</v>
      </c>
      <c r="E20" s="16" t="s">
        <v>181</v>
      </c>
      <c r="F20" s="16" t="s">
        <v>75</v>
      </c>
      <c r="G20" s="23" t="s">
        <v>12</v>
      </c>
      <c r="H20" s="18">
        <v>15000</v>
      </c>
      <c r="I20" s="18">
        <v>3535</v>
      </c>
      <c r="J20" s="18">
        <f t="shared" si="0"/>
        <v>53025000</v>
      </c>
      <c r="N20" s="19">
        <v>42390</v>
      </c>
      <c r="O20" s="16" t="s">
        <v>180</v>
      </c>
      <c r="P20" s="16" t="s">
        <v>181</v>
      </c>
      <c r="Q20" s="16" t="s">
        <v>75</v>
      </c>
      <c r="R20" s="23">
        <v>7</v>
      </c>
      <c r="S20" s="23" t="s">
        <v>25</v>
      </c>
      <c r="T20" s="35">
        <f>U20+U19+U18+U17</f>
        <v>45000</v>
      </c>
      <c r="U20" s="18">
        <v>15000</v>
      </c>
      <c r="V20" s="18">
        <v>3870</v>
      </c>
      <c r="W20" s="18">
        <f t="shared" si="1"/>
        <v>58050000</v>
      </c>
      <c r="X20" s="26" t="str">
        <f>S20</f>
        <v>Diesel Tipo I</v>
      </c>
      <c r="Y20" s="27">
        <f>W20+W19+W18+W17</f>
        <v>174575000</v>
      </c>
    </row>
    <row r="21" spans="2:25">
      <c r="H21" s="18">
        <f>SUM(H7:H20)</f>
        <v>170000</v>
      </c>
      <c r="I21" s="18"/>
      <c r="J21" s="18">
        <f>SUM(J7:J20)</f>
        <v>653855000</v>
      </c>
      <c r="T21" s="27">
        <f>SUM(T7:T20)</f>
        <v>170000</v>
      </c>
      <c r="U21" s="18">
        <f>SUM(U7:U20)</f>
        <v>170000</v>
      </c>
      <c r="V21" s="18"/>
      <c r="W21" s="18">
        <f>SUM(W7:W20)</f>
        <v>653855000</v>
      </c>
      <c r="X21" s="26"/>
      <c r="Y21" s="27">
        <f>SUM(Y7:Y20)</f>
        <v>653855000</v>
      </c>
    </row>
    <row r="28" spans="2:25">
      <c r="C28" s="16" t="s">
        <v>6</v>
      </c>
      <c r="D28" s="16" t="s">
        <v>0</v>
      </c>
      <c r="E28" s="16" t="s">
        <v>1</v>
      </c>
      <c r="F28" s="16" t="s">
        <v>260</v>
      </c>
      <c r="G28" s="16" t="s">
        <v>5</v>
      </c>
      <c r="H28" s="16" t="s">
        <v>4</v>
      </c>
      <c r="I28" s="16" t="s">
        <v>7</v>
      </c>
      <c r="J28" s="16" t="s">
        <v>3</v>
      </c>
      <c r="K28" s="20" t="s">
        <v>254</v>
      </c>
      <c r="L28" s="20" t="s">
        <v>255</v>
      </c>
    </row>
    <row r="29" spans="2:25">
      <c r="C29" s="19">
        <v>42377</v>
      </c>
      <c r="D29" s="16" t="s">
        <v>73</v>
      </c>
      <c r="E29" s="16" t="s">
        <v>74</v>
      </c>
      <c r="F29" s="16" t="s">
        <v>75</v>
      </c>
      <c r="G29" s="23" t="s">
        <v>35</v>
      </c>
      <c r="H29" s="18">
        <v>5000</v>
      </c>
      <c r="I29" s="18">
        <v>3535</v>
      </c>
      <c r="J29" s="18">
        <f t="shared" ref="J29:J42" si="2">H29*I29</f>
        <v>17675000</v>
      </c>
      <c r="K29" s="26"/>
      <c r="L29" s="26"/>
    </row>
    <row r="30" spans="2:25">
      <c r="C30" s="19">
        <v>42377</v>
      </c>
      <c r="D30" s="16" t="s">
        <v>73</v>
      </c>
      <c r="E30" s="16" t="s">
        <v>74</v>
      </c>
      <c r="F30" s="16" t="s">
        <v>75</v>
      </c>
      <c r="G30" s="23" t="s">
        <v>12</v>
      </c>
      <c r="H30" s="18">
        <v>25000</v>
      </c>
      <c r="I30" s="18">
        <v>3535</v>
      </c>
      <c r="J30" s="18">
        <f t="shared" si="2"/>
        <v>88375000</v>
      </c>
      <c r="K30" s="26"/>
      <c r="L30" s="26"/>
    </row>
    <row r="31" spans="2:25">
      <c r="C31" s="19">
        <v>42377</v>
      </c>
      <c r="D31" s="16" t="s">
        <v>76</v>
      </c>
      <c r="E31" s="16" t="s">
        <v>77</v>
      </c>
      <c r="F31" s="16" t="s">
        <v>75</v>
      </c>
      <c r="G31" s="23" t="s">
        <v>25</v>
      </c>
      <c r="H31" s="18">
        <v>5000</v>
      </c>
      <c r="I31" s="18">
        <v>3955</v>
      </c>
      <c r="J31" s="18">
        <f t="shared" si="2"/>
        <v>19775000</v>
      </c>
      <c r="K31" s="26"/>
      <c r="L31" s="26"/>
    </row>
    <row r="32" spans="2:25">
      <c r="C32" s="19">
        <v>42377</v>
      </c>
      <c r="D32" s="16" t="s">
        <v>76</v>
      </c>
      <c r="E32" s="16" t="s">
        <v>77</v>
      </c>
      <c r="F32" s="16" t="s">
        <v>75</v>
      </c>
      <c r="G32" s="23" t="s">
        <v>12</v>
      </c>
      <c r="H32" s="18">
        <v>15000</v>
      </c>
      <c r="I32" s="18">
        <v>3535</v>
      </c>
      <c r="J32" s="18">
        <f t="shared" si="2"/>
        <v>53025000</v>
      </c>
      <c r="K32" s="26"/>
      <c r="L32" s="26"/>
    </row>
    <row r="33" spans="3:12">
      <c r="C33" s="19">
        <v>42377</v>
      </c>
      <c r="D33" s="16" t="s">
        <v>76</v>
      </c>
      <c r="E33" s="16" t="s">
        <v>77</v>
      </c>
      <c r="F33" s="16" t="s">
        <v>75</v>
      </c>
      <c r="G33" s="23" t="s">
        <v>38</v>
      </c>
      <c r="H33" s="18">
        <v>10000</v>
      </c>
      <c r="I33" s="18">
        <v>5154</v>
      </c>
      <c r="J33" s="18">
        <f t="shared" si="2"/>
        <v>51540000</v>
      </c>
      <c r="K33" s="26">
        <v>8</v>
      </c>
      <c r="L33" s="27">
        <f>J33+J32+J31+J30+J29</f>
        <v>230390000</v>
      </c>
    </row>
    <row r="34" spans="3:12">
      <c r="C34" s="19">
        <v>42382</v>
      </c>
      <c r="D34" s="16" t="s">
        <v>117</v>
      </c>
      <c r="E34" s="16" t="s">
        <v>118</v>
      </c>
      <c r="F34" s="16" t="s">
        <v>75</v>
      </c>
      <c r="G34" s="23" t="s">
        <v>25</v>
      </c>
      <c r="H34" s="18">
        <v>10000</v>
      </c>
      <c r="I34" s="18">
        <v>3870</v>
      </c>
      <c r="J34" s="18">
        <f t="shared" si="2"/>
        <v>38700000</v>
      </c>
      <c r="K34" s="26"/>
      <c r="L34" s="26"/>
    </row>
    <row r="35" spans="3:12">
      <c r="C35" s="19">
        <v>42382</v>
      </c>
      <c r="D35" s="16" t="s">
        <v>117</v>
      </c>
      <c r="E35" s="16" t="s">
        <v>118</v>
      </c>
      <c r="F35" s="16" t="s">
        <v>75</v>
      </c>
      <c r="G35" s="23" t="s">
        <v>12</v>
      </c>
      <c r="H35" s="18">
        <v>10000</v>
      </c>
      <c r="I35" s="18">
        <v>3535</v>
      </c>
      <c r="J35" s="18">
        <f t="shared" si="2"/>
        <v>35350000</v>
      </c>
      <c r="K35" s="26"/>
      <c r="L35" s="26"/>
    </row>
    <row r="36" spans="3:12">
      <c r="C36" s="19">
        <v>42382</v>
      </c>
      <c r="D36" s="16" t="s">
        <v>117</v>
      </c>
      <c r="E36" s="16" t="s">
        <v>118</v>
      </c>
      <c r="F36" s="16" t="s">
        <v>75</v>
      </c>
      <c r="G36" s="23" t="s">
        <v>38</v>
      </c>
      <c r="H36" s="18">
        <v>10000</v>
      </c>
      <c r="I36" s="18">
        <v>5154</v>
      </c>
      <c r="J36" s="18">
        <f t="shared" si="2"/>
        <v>51540000</v>
      </c>
      <c r="K36" s="26">
        <v>13</v>
      </c>
      <c r="L36" s="27">
        <f>J36+J35+J34</f>
        <v>125590000</v>
      </c>
    </row>
    <row r="37" spans="3:12">
      <c r="C37" s="19">
        <v>42383</v>
      </c>
      <c r="D37" s="20" t="s">
        <v>123</v>
      </c>
      <c r="E37" s="20" t="s">
        <v>124</v>
      </c>
      <c r="F37" s="20" t="s">
        <v>75</v>
      </c>
      <c r="G37" s="24" t="s">
        <v>12</v>
      </c>
      <c r="H37" s="18">
        <v>5000</v>
      </c>
      <c r="I37" s="18">
        <v>3535</v>
      </c>
      <c r="J37" s="18">
        <f t="shared" si="2"/>
        <v>17675000</v>
      </c>
      <c r="K37" s="26">
        <v>14</v>
      </c>
      <c r="L37" s="27">
        <f>J37</f>
        <v>17675000</v>
      </c>
    </row>
    <row r="38" spans="3:12">
      <c r="C38" s="19">
        <v>42387</v>
      </c>
      <c r="D38" s="20" t="s">
        <v>138</v>
      </c>
      <c r="E38" s="20" t="s">
        <v>139</v>
      </c>
      <c r="F38" s="20" t="s">
        <v>75</v>
      </c>
      <c r="G38" s="24" t="s">
        <v>142</v>
      </c>
      <c r="H38" s="18">
        <v>15000</v>
      </c>
      <c r="I38" s="18">
        <v>3870</v>
      </c>
      <c r="J38" s="18">
        <f t="shared" si="2"/>
        <v>58050000</v>
      </c>
      <c r="K38" s="26"/>
      <c r="L38" s="26"/>
    </row>
    <row r="39" spans="3:12">
      <c r="C39" s="19">
        <v>42387</v>
      </c>
      <c r="D39" s="20" t="s">
        <v>144</v>
      </c>
      <c r="E39" s="20" t="s">
        <v>145</v>
      </c>
      <c r="F39" s="20" t="s">
        <v>75</v>
      </c>
      <c r="G39" s="24" t="s">
        <v>25</v>
      </c>
      <c r="H39" s="18">
        <v>15000</v>
      </c>
      <c r="I39" s="18">
        <v>3870</v>
      </c>
      <c r="J39" s="18">
        <f t="shared" si="2"/>
        <v>58050000</v>
      </c>
      <c r="K39" s="26"/>
      <c r="L39" s="26"/>
    </row>
    <row r="40" spans="3:12">
      <c r="C40" s="19">
        <v>42387</v>
      </c>
      <c r="D40" s="20" t="s">
        <v>144</v>
      </c>
      <c r="E40" s="20" t="s">
        <v>145</v>
      </c>
      <c r="F40" s="20" t="s">
        <v>75</v>
      </c>
      <c r="G40" s="24" t="s">
        <v>12</v>
      </c>
      <c r="H40" s="18">
        <v>15000</v>
      </c>
      <c r="I40" s="18">
        <v>3535</v>
      </c>
      <c r="J40" s="18">
        <f t="shared" si="2"/>
        <v>53025000</v>
      </c>
      <c r="K40" s="26">
        <v>18</v>
      </c>
      <c r="L40" s="27">
        <f>J40+J39+J38</f>
        <v>169125000</v>
      </c>
    </row>
    <row r="41" spans="3:12">
      <c r="C41" s="19">
        <v>42390</v>
      </c>
      <c r="D41" s="16" t="s">
        <v>180</v>
      </c>
      <c r="E41" s="16" t="s">
        <v>181</v>
      </c>
      <c r="F41" s="16" t="s">
        <v>75</v>
      </c>
      <c r="G41" s="23" t="s">
        <v>25</v>
      </c>
      <c r="H41" s="18">
        <v>15000</v>
      </c>
      <c r="I41" s="18">
        <v>3870</v>
      </c>
      <c r="J41" s="18">
        <f t="shared" si="2"/>
        <v>58050000</v>
      </c>
      <c r="K41" s="26"/>
      <c r="L41" s="26"/>
    </row>
    <row r="42" spans="3:12">
      <c r="C42" s="19">
        <v>42390</v>
      </c>
      <c r="D42" s="16" t="s">
        <v>180</v>
      </c>
      <c r="E42" s="16" t="s">
        <v>181</v>
      </c>
      <c r="F42" s="16" t="s">
        <v>75</v>
      </c>
      <c r="G42" s="23" t="s">
        <v>12</v>
      </c>
      <c r="H42" s="18">
        <v>15000</v>
      </c>
      <c r="I42" s="18">
        <v>3535</v>
      </c>
      <c r="J42" s="18">
        <f t="shared" si="2"/>
        <v>53025000</v>
      </c>
      <c r="K42" s="26">
        <v>21</v>
      </c>
      <c r="L42" s="27">
        <f>J42+J41</f>
        <v>111075000</v>
      </c>
    </row>
    <row r="43" spans="3:12">
      <c r="H43" s="18">
        <f>SUM(H29:H42)</f>
        <v>170000</v>
      </c>
      <c r="I43" s="18"/>
      <c r="J43" s="18">
        <f>SUM(J29:J42)</f>
        <v>653855000</v>
      </c>
      <c r="K43" s="26"/>
      <c r="L43" s="33">
        <f>SUM(L29:L42)</f>
        <v>653855000</v>
      </c>
    </row>
  </sheetData>
  <sortState ref="N7:W8">
    <sortCondition ref="R7:R8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4:Y59"/>
  <sheetViews>
    <sheetView topLeftCell="O16" workbookViewId="0">
      <selection activeCell="AB18" sqref="AB18"/>
    </sheetView>
  </sheetViews>
  <sheetFormatPr baseColWidth="10" defaultRowHeight="15"/>
  <cols>
    <col min="2" max="2" width="2" bestFit="1" customWidth="1"/>
    <col min="3" max="3" width="10.7109375" bestFit="1" customWidth="1"/>
    <col min="4" max="4" width="12.42578125" bestFit="1" customWidth="1"/>
    <col min="5" max="5" width="8.140625" bestFit="1" customWidth="1"/>
    <col min="6" max="6" width="10.7109375" bestFit="1" customWidth="1"/>
    <col min="7" max="7" width="26.140625" bestFit="1" customWidth="1"/>
    <col min="10" max="10" width="12.5703125" bestFit="1" customWidth="1"/>
    <col min="11" max="11" width="4.28515625" bestFit="1" customWidth="1"/>
    <col min="12" max="12" width="11.7109375" bestFit="1" customWidth="1"/>
    <col min="13" max="13" width="14.140625" bestFit="1" customWidth="1"/>
    <col min="14" max="14" width="10.7109375" bestFit="1" customWidth="1"/>
    <col min="15" max="15" width="12.42578125" bestFit="1" customWidth="1"/>
    <col min="16" max="16" width="8.140625" bestFit="1" customWidth="1"/>
    <col min="17" max="17" width="10.7109375" bestFit="1" customWidth="1"/>
    <col min="18" max="18" width="26.140625" bestFit="1" customWidth="1"/>
    <col min="19" max="19" width="5.7109375" bestFit="1" customWidth="1"/>
    <col min="20" max="20" width="8.7109375" bestFit="1" customWidth="1"/>
    <col min="21" max="21" width="8.7109375" customWidth="1"/>
    <col min="22" max="22" width="6.5703125" bestFit="1" customWidth="1"/>
    <col min="23" max="23" width="11.7109375" bestFit="1" customWidth="1"/>
    <col min="24" max="24" width="20.28515625" bestFit="1" customWidth="1"/>
    <col min="25" max="25" width="11.7109375" bestFit="1" customWidth="1"/>
  </cols>
  <sheetData>
    <row r="4" spans="2:25" ht="15.75" thickBot="1"/>
    <row r="5" spans="2:25" ht="21.75" thickBot="1">
      <c r="C5" s="135" t="s">
        <v>16</v>
      </c>
      <c r="D5" s="136"/>
      <c r="E5" s="136"/>
      <c r="F5" s="136"/>
      <c r="G5" s="136"/>
      <c r="H5" s="136"/>
      <c r="I5" s="136"/>
      <c r="J5" s="137"/>
    </row>
    <row r="7" spans="2:25">
      <c r="C7" s="1" t="s">
        <v>6</v>
      </c>
      <c r="D7" s="1" t="s">
        <v>0</v>
      </c>
      <c r="E7" s="1" t="s">
        <v>263</v>
      </c>
      <c r="F7" s="1" t="s">
        <v>264</v>
      </c>
      <c r="G7" s="1" t="s">
        <v>5</v>
      </c>
      <c r="H7" s="1" t="s">
        <v>4</v>
      </c>
      <c r="I7" s="1" t="s">
        <v>7</v>
      </c>
      <c r="J7" s="1" t="s">
        <v>3</v>
      </c>
      <c r="N7" s="1" t="s">
        <v>6</v>
      </c>
      <c r="O7" s="1" t="s">
        <v>0</v>
      </c>
      <c r="P7" s="1" t="s">
        <v>263</v>
      </c>
      <c r="Q7" s="1" t="s">
        <v>264</v>
      </c>
      <c r="R7" s="1" t="s">
        <v>5</v>
      </c>
      <c r="S7" s="1" t="s">
        <v>257</v>
      </c>
      <c r="T7" s="1" t="s">
        <v>4</v>
      </c>
      <c r="U7" s="1" t="s">
        <v>258</v>
      </c>
      <c r="V7" s="1" t="s">
        <v>7</v>
      </c>
      <c r="W7" s="1" t="s">
        <v>3</v>
      </c>
      <c r="X7" s="39" t="s">
        <v>255</v>
      </c>
      <c r="Y7" s="39" t="s">
        <v>259</v>
      </c>
    </row>
    <row r="8" spans="2:25">
      <c r="B8">
        <v>2</v>
      </c>
      <c r="C8" s="5">
        <v>42378</v>
      </c>
      <c r="D8" s="1" t="s">
        <v>15</v>
      </c>
      <c r="E8" s="1"/>
      <c r="F8" s="1" t="s">
        <v>16</v>
      </c>
      <c r="G8" s="36" t="s">
        <v>17</v>
      </c>
      <c r="H8" s="33">
        <v>214300</v>
      </c>
      <c r="I8" s="33">
        <v>3435</v>
      </c>
      <c r="J8" s="33">
        <f t="shared" ref="J8:J28" si="0">H8*I8</f>
        <v>736120500</v>
      </c>
      <c r="N8" s="5">
        <v>42378</v>
      </c>
      <c r="O8" s="1" t="s">
        <v>15</v>
      </c>
      <c r="P8" s="1"/>
      <c r="Q8" s="1" t="s">
        <v>16</v>
      </c>
      <c r="R8" s="36" t="s">
        <v>18</v>
      </c>
      <c r="S8" s="36">
        <v>1</v>
      </c>
      <c r="T8" s="33">
        <v>50500</v>
      </c>
      <c r="U8" s="33"/>
      <c r="V8" s="33">
        <v>3435</v>
      </c>
      <c r="W8" s="33">
        <f t="shared" ref="W8:W28" si="1">T8*V8</f>
        <v>173467500</v>
      </c>
      <c r="X8" s="26"/>
      <c r="Y8" s="26"/>
    </row>
    <row r="9" spans="2:25">
      <c r="B9">
        <v>2</v>
      </c>
      <c r="C9" s="5">
        <v>42378</v>
      </c>
      <c r="D9" s="1" t="s">
        <v>15</v>
      </c>
      <c r="E9" s="1"/>
      <c r="F9" s="1" t="s">
        <v>16</v>
      </c>
      <c r="G9" s="36" t="s">
        <v>18</v>
      </c>
      <c r="H9" s="33">
        <v>50500</v>
      </c>
      <c r="I9" s="33">
        <v>3435</v>
      </c>
      <c r="J9" s="33">
        <f t="shared" si="0"/>
        <v>173467500</v>
      </c>
      <c r="N9" s="5">
        <v>42385</v>
      </c>
      <c r="O9" s="1" t="s">
        <v>86</v>
      </c>
      <c r="P9" s="1"/>
      <c r="Q9" s="1" t="s">
        <v>16</v>
      </c>
      <c r="R9" s="36" t="s">
        <v>18</v>
      </c>
      <c r="S9" s="36">
        <v>1</v>
      </c>
      <c r="T9" s="33">
        <v>15500</v>
      </c>
      <c r="U9" s="33"/>
      <c r="V9" s="33">
        <v>3435</v>
      </c>
      <c r="W9" s="33">
        <f t="shared" si="1"/>
        <v>53242500</v>
      </c>
      <c r="X9" s="26"/>
      <c r="Y9" s="26"/>
    </row>
    <row r="10" spans="2:25">
      <c r="B10">
        <v>2</v>
      </c>
      <c r="C10" s="5">
        <v>42378</v>
      </c>
      <c r="D10" s="1" t="s">
        <v>15</v>
      </c>
      <c r="E10" s="1"/>
      <c r="F10" s="1" t="s">
        <v>16</v>
      </c>
      <c r="G10" s="36" t="s">
        <v>19</v>
      </c>
      <c r="H10" s="33">
        <v>11000</v>
      </c>
      <c r="I10" s="33">
        <v>4282</v>
      </c>
      <c r="J10" s="33">
        <f t="shared" si="0"/>
        <v>47102000</v>
      </c>
      <c r="N10" s="6">
        <v>42392</v>
      </c>
      <c r="O10" s="1" t="s">
        <v>143</v>
      </c>
      <c r="P10" s="1"/>
      <c r="Q10" s="1" t="s">
        <v>16</v>
      </c>
      <c r="R10" s="36" t="s">
        <v>18</v>
      </c>
      <c r="S10" s="36">
        <v>1</v>
      </c>
      <c r="T10" s="33">
        <v>36100</v>
      </c>
      <c r="U10" s="33"/>
      <c r="V10" s="33">
        <v>3435</v>
      </c>
      <c r="W10" s="33">
        <f t="shared" si="1"/>
        <v>124003500</v>
      </c>
      <c r="X10" s="26"/>
      <c r="Y10" s="26"/>
    </row>
    <row r="11" spans="2:25">
      <c r="B11">
        <v>2</v>
      </c>
      <c r="C11" s="5">
        <v>42378</v>
      </c>
      <c r="D11" s="1" t="s">
        <v>15</v>
      </c>
      <c r="E11" s="1"/>
      <c r="F11" s="1" t="s">
        <v>16</v>
      </c>
      <c r="G11" s="36" t="s">
        <v>20</v>
      </c>
      <c r="H11" s="33">
        <v>21000</v>
      </c>
      <c r="I11" s="33">
        <v>5054</v>
      </c>
      <c r="J11" s="33">
        <f t="shared" si="0"/>
        <v>106134000</v>
      </c>
      <c r="N11" s="6">
        <v>42399</v>
      </c>
      <c r="O11" s="1" t="s">
        <v>203</v>
      </c>
      <c r="P11" s="1"/>
      <c r="Q11" s="1" t="s">
        <v>16</v>
      </c>
      <c r="R11" s="37" t="s">
        <v>18</v>
      </c>
      <c r="S11" s="37">
        <v>1</v>
      </c>
      <c r="T11" s="38">
        <v>24500</v>
      </c>
      <c r="U11" s="38">
        <f>T11+T10+T9+T8</f>
        <v>126600</v>
      </c>
      <c r="V11" s="38">
        <v>3435</v>
      </c>
      <c r="W11" s="38">
        <f t="shared" si="1"/>
        <v>84157500</v>
      </c>
      <c r="X11" s="26" t="str">
        <f>R11</f>
        <v xml:space="preserve">Nafta economica TLP </v>
      </c>
      <c r="Y11" s="27">
        <f>W11+W10+W9+W8</f>
        <v>434871000</v>
      </c>
    </row>
    <row r="12" spans="2:25">
      <c r="B12">
        <v>2</v>
      </c>
      <c r="C12" s="5">
        <v>42378</v>
      </c>
      <c r="D12" s="1" t="s">
        <v>15</v>
      </c>
      <c r="E12" s="1"/>
      <c r="F12" s="1" t="s">
        <v>16</v>
      </c>
      <c r="G12" s="36" t="s">
        <v>21</v>
      </c>
      <c r="H12" s="33">
        <v>136300</v>
      </c>
      <c r="I12" s="33">
        <v>3815</v>
      </c>
      <c r="J12" s="33">
        <f t="shared" si="0"/>
        <v>519984500</v>
      </c>
      <c r="N12" s="5">
        <v>42378</v>
      </c>
      <c r="O12" s="1" t="s">
        <v>15</v>
      </c>
      <c r="P12" s="1"/>
      <c r="Q12" s="1" t="s">
        <v>16</v>
      </c>
      <c r="R12" s="36" t="s">
        <v>17</v>
      </c>
      <c r="S12" s="36">
        <v>3</v>
      </c>
      <c r="T12" s="33">
        <v>214300</v>
      </c>
      <c r="U12" s="33"/>
      <c r="V12" s="33">
        <v>3435</v>
      </c>
      <c r="W12" s="33">
        <f t="shared" si="1"/>
        <v>736120500</v>
      </c>
      <c r="X12" s="26"/>
      <c r="Y12" s="26"/>
    </row>
    <row r="13" spans="2:25">
      <c r="B13">
        <v>2</v>
      </c>
      <c r="C13" s="5">
        <v>42378</v>
      </c>
      <c r="D13" s="1" t="s">
        <v>15</v>
      </c>
      <c r="E13" s="1"/>
      <c r="F13" s="1" t="s">
        <v>16</v>
      </c>
      <c r="G13" s="36" t="s">
        <v>22</v>
      </c>
      <c r="H13" s="33">
        <v>5000</v>
      </c>
      <c r="I13" s="33">
        <v>4260</v>
      </c>
      <c r="J13" s="33">
        <f t="shared" si="0"/>
        <v>21300000</v>
      </c>
      <c r="N13" s="5">
        <v>42385</v>
      </c>
      <c r="O13" s="1" t="s">
        <v>86</v>
      </c>
      <c r="P13" s="1"/>
      <c r="Q13" s="1" t="s">
        <v>16</v>
      </c>
      <c r="R13" s="36" t="s">
        <v>17</v>
      </c>
      <c r="S13" s="36">
        <v>3</v>
      </c>
      <c r="T13" s="33">
        <v>182800</v>
      </c>
      <c r="U13" s="33"/>
      <c r="V13" s="33">
        <v>3435</v>
      </c>
      <c r="W13" s="33">
        <f t="shared" si="1"/>
        <v>627918000</v>
      </c>
      <c r="X13" s="26"/>
      <c r="Y13" s="26"/>
    </row>
    <row r="14" spans="2:25">
      <c r="B14">
        <v>2</v>
      </c>
      <c r="C14" s="5">
        <v>42385</v>
      </c>
      <c r="D14" s="1" t="s">
        <v>86</v>
      </c>
      <c r="E14" s="1"/>
      <c r="F14" s="1" t="s">
        <v>16</v>
      </c>
      <c r="G14" s="36" t="s">
        <v>17</v>
      </c>
      <c r="H14" s="33">
        <v>182800</v>
      </c>
      <c r="I14" s="33">
        <v>3435</v>
      </c>
      <c r="J14" s="33">
        <f t="shared" si="0"/>
        <v>627918000</v>
      </c>
      <c r="N14" s="6">
        <v>42392</v>
      </c>
      <c r="O14" s="1" t="s">
        <v>143</v>
      </c>
      <c r="P14" s="1"/>
      <c r="Q14" s="1" t="s">
        <v>16</v>
      </c>
      <c r="R14" s="36" t="s">
        <v>17</v>
      </c>
      <c r="S14" s="36">
        <v>3</v>
      </c>
      <c r="T14" s="33">
        <v>156600</v>
      </c>
      <c r="U14" s="33"/>
      <c r="V14" s="33">
        <v>3435</v>
      </c>
      <c r="W14" s="33">
        <f t="shared" si="1"/>
        <v>537921000</v>
      </c>
      <c r="X14" s="26"/>
      <c r="Y14" s="26"/>
    </row>
    <row r="15" spans="2:25">
      <c r="B15">
        <v>2</v>
      </c>
      <c r="C15" s="5">
        <v>42385</v>
      </c>
      <c r="D15" s="1" t="s">
        <v>86</v>
      </c>
      <c r="E15" s="1"/>
      <c r="F15" s="1" t="s">
        <v>16</v>
      </c>
      <c r="G15" s="36" t="s">
        <v>18</v>
      </c>
      <c r="H15" s="33">
        <v>15500</v>
      </c>
      <c r="I15" s="33">
        <v>3435</v>
      </c>
      <c r="J15" s="33">
        <f t="shared" si="0"/>
        <v>53242500</v>
      </c>
      <c r="N15" s="6">
        <v>42399</v>
      </c>
      <c r="O15" s="1" t="s">
        <v>203</v>
      </c>
      <c r="P15" s="1"/>
      <c r="Q15" s="1" t="s">
        <v>16</v>
      </c>
      <c r="R15" s="37" t="s">
        <v>17</v>
      </c>
      <c r="S15" s="37">
        <v>3</v>
      </c>
      <c r="T15" s="38">
        <v>120300</v>
      </c>
      <c r="U15" s="38">
        <f>T15+T14+T13+T12</f>
        <v>674000</v>
      </c>
      <c r="V15" s="38">
        <v>3435</v>
      </c>
      <c r="W15" s="38">
        <f t="shared" si="1"/>
        <v>413230500</v>
      </c>
      <c r="X15" s="26" t="str">
        <f>R15</f>
        <v xml:space="preserve">Nafta comun TLP 85 octanos </v>
      </c>
      <c r="Y15" s="27">
        <f>W15+W14+W13+W12</f>
        <v>2315190000</v>
      </c>
    </row>
    <row r="16" spans="2:25">
      <c r="B16">
        <v>2</v>
      </c>
      <c r="C16" s="5">
        <v>42385</v>
      </c>
      <c r="D16" s="1" t="s">
        <v>86</v>
      </c>
      <c r="E16" s="1"/>
      <c r="F16" s="1" t="s">
        <v>16</v>
      </c>
      <c r="G16" s="36" t="s">
        <v>20</v>
      </c>
      <c r="H16" s="33">
        <v>19200</v>
      </c>
      <c r="I16" s="33">
        <v>5054</v>
      </c>
      <c r="J16" s="33">
        <f t="shared" si="0"/>
        <v>97036800</v>
      </c>
      <c r="N16" s="5">
        <v>42378</v>
      </c>
      <c r="O16" s="1" t="s">
        <v>15</v>
      </c>
      <c r="P16" s="1"/>
      <c r="Q16" s="1" t="s">
        <v>16</v>
      </c>
      <c r="R16" s="36" t="s">
        <v>20</v>
      </c>
      <c r="S16" s="36">
        <v>5</v>
      </c>
      <c r="T16" s="33">
        <v>21000</v>
      </c>
      <c r="U16" s="33"/>
      <c r="V16" s="33">
        <v>5054</v>
      </c>
      <c r="W16" s="33">
        <f t="shared" si="1"/>
        <v>106134000</v>
      </c>
      <c r="X16" s="26"/>
      <c r="Y16" s="26"/>
    </row>
    <row r="17" spans="2:25">
      <c r="B17">
        <v>2</v>
      </c>
      <c r="C17" s="5">
        <v>42385</v>
      </c>
      <c r="D17" s="1" t="s">
        <v>86</v>
      </c>
      <c r="E17" s="1"/>
      <c r="F17" s="1" t="s">
        <v>16</v>
      </c>
      <c r="G17" s="36" t="s">
        <v>21</v>
      </c>
      <c r="H17" s="33">
        <v>119100</v>
      </c>
      <c r="I17" s="33">
        <v>3815</v>
      </c>
      <c r="J17" s="33">
        <f t="shared" si="0"/>
        <v>454366500</v>
      </c>
      <c r="N17" s="5">
        <v>42385</v>
      </c>
      <c r="O17" s="1" t="s">
        <v>86</v>
      </c>
      <c r="P17" s="1"/>
      <c r="Q17" s="1" t="s">
        <v>16</v>
      </c>
      <c r="R17" s="36" t="s">
        <v>20</v>
      </c>
      <c r="S17" s="36">
        <v>5</v>
      </c>
      <c r="T17" s="33">
        <v>19200</v>
      </c>
      <c r="U17" s="33"/>
      <c r="V17" s="33">
        <v>5054</v>
      </c>
      <c r="W17" s="33">
        <f t="shared" si="1"/>
        <v>97036800</v>
      </c>
      <c r="X17" s="26"/>
      <c r="Y17" s="26"/>
    </row>
    <row r="18" spans="2:25">
      <c r="B18">
        <v>2</v>
      </c>
      <c r="C18" s="6">
        <v>42392</v>
      </c>
      <c r="D18" s="1" t="s">
        <v>143</v>
      </c>
      <c r="E18" s="1"/>
      <c r="F18" s="1" t="s">
        <v>16</v>
      </c>
      <c r="G18" s="36" t="s">
        <v>17</v>
      </c>
      <c r="H18" s="33">
        <v>156600</v>
      </c>
      <c r="I18" s="33">
        <v>3435</v>
      </c>
      <c r="J18" s="33">
        <f t="shared" si="0"/>
        <v>537921000</v>
      </c>
      <c r="N18" s="6">
        <v>42399</v>
      </c>
      <c r="O18" s="1" t="s">
        <v>203</v>
      </c>
      <c r="P18" s="1"/>
      <c r="Q18" s="1" t="s">
        <v>16</v>
      </c>
      <c r="R18" s="37" t="s">
        <v>20</v>
      </c>
      <c r="S18" s="37">
        <v>5</v>
      </c>
      <c r="T18" s="38">
        <v>9000</v>
      </c>
      <c r="U18" s="38">
        <f>T18+T17+T16</f>
        <v>49200</v>
      </c>
      <c r="V18" s="38">
        <v>5054</v>
      </c>
      <c r="W18" s="38">
        <f t="shared" si="1"/>
        <v>45486000</v>
      </c>
      <c r="X18" s="26" t="str">
        <f>R18</f>
        <v>Nafta Super TLP 95 O</v>
      </c>
      <c r="Y18" s="27">
        <f>W18+W17+W16</f>
        <v>248656800</v>
      </c>
    </row>
    <row r="19" spans="2:25">
      <c r="B19">
        <v>2</v>
      </c>
      <c r="C19" s="6">
        <v>42392</v>
      </c>
      <c r="D19" s="1" t="s">
        <v>143</v>
      </c>
      <c r="E19" s="1"/>
      <c r="F19" s="1" t="s">
        <v>16</v>
      </c>
      <c r="G19" s="36" t="s">
        <v>18</v>
      </c>
      <c r="H19" s="33">
        <v>36100</v>
      </c>
      <c r="I19" s="33">
        <v>3435</v>
      </c>
      <c r="J19" s="33">
        <f t="shared" si="0"/>
        <v>124003500</v>
      </c>
      <c r="N19" s="5">
        <v>42378</v>
      </c>
      <c r="O19" s="1" t="s">
        <v>15</v>
      </c>
      <c r="P19" s="1"/>
      <c r="Q19" s="1" t="s">
        <v>16</v>
      </c>
      <c r="R19" s="36" t="s">
        <v>19</v>
      </c>
      <c r="S19" s="36">
        <v>6</v>
      </c>
      <c r="T19" s="33">
        <v>11000</v>
      </c>
      <c r="U19" s="33"/>
      <c r="V19" s="33">
        <v>4282</v>
      </c>
      <c r="W19" s="33">
        <f t="shared" si="1"/>
        <v>47102000</v>
      </c>
      <c r="X19" s="26"/>
      <c r="Y19" s="26"/>
    </row>
    <row r="20" spans="2:25">
      <c r="B20">
        <v>2</v>
      </c>
      <c r="C20" s="6">
        <v>42392</v>
      </c>
      <c r="D20" s="1" t="s">
        <v>143</v>
      </c>
      <c r="E20" s="1"/>
      <c r="F20" s="1" t="s">
        <v>16</v>
      </c>
      <c r="G20" s="36" t="s">
        <v>19</v>
      </c>
      <c r="H20" s="33">
        <v>5000</v>
      </c>
      <c r="I20" s="33">
        <v>4282</v>
      </c>
      <c r="J20" s="33">
        <f t="shared" si="0"/>
        <v>21410000</v>
      </c>
      <c r="N20" s="6">
        <v>42392</v>
      </c>
      <c r="O20" s="1" t="s">
        <v>143</v>
      </c>
      <c r="P20" s="1"/>
      <c r="Q20" s="1" t="s">
        <v>16</v>
      </c>
      <c r="R20" s="36" t="s">
        <v>19</v>
      </c>
      <c r="S20" s="36">
        <v>6</v>
      </c>
      <c r="T20" s="33">
        <v>5000</v>
      </c>
      <c r="U20" s="33">
        <f>T20+T19</f>
        <v>16000</v>
      </c>
      <c r="V20" s="33">
        <v>4282</v>
      </c>
      <c r="W20" s="33">
        <f t="shared" si="1"/>
        <v>21410000</v>
      </c>
      <c r="X20" s="26" t="str">
        <f>R20</f>
        <v>Nafta normal TLP 90 O</v>
      </c>
      <c r="Y20" s="27">
        <f>W20+W19</f>
        <v>68512000</v>
      </c>
    </row>
    <row r="21" spans="2:25">
      <c r="B21">
        <v>2</v>
      </c>
      <c r="C21" s="6">
        <v>42392</v>
      </c>
      <c r="D21" s="1" t="s">
        <v>143</v>
      </c>
      <c r="E21" s="1"/>
      <c r="F21" s="1" t="s">
        <v>16</v>
      </c>
      <c r="G21" s="36" t="s">
        <v>21</v>
      </c>
      <c r="H21" s="33">
        <v>181000</v>
      </c>
      <c r="I21" s="33">
        <v>3815</v>
      </c>
      <c r="J21" s="33">
        <f t="shared" si="0"/>
        <v>690515000</v>
      </c>
      <c r="N21" s="5">
        <v>42378</v>
      </c>
      <c r="O21" s="1" t="s">
        <v>15</v>
      </c>
      <c r="P21" s="1"/>
      <c r="Q21" s="1" t="s">
        <v>16</v>
      </c>
      <c r="R21" s="36" t="s">
        <v>21</v>
      </c>
      <c r="S21" s="36">
        <v>7</v>
      </c>
      <c r="T21" s="33">
        <v>136300</v>
      </c>
      <c r="U21" s="33"/>
      <c r="V21" s="33">
        <v>3815</v>
      </c>
      <c r="W21" s="33">
        <f t="shared" si="1"/>
        <v>519984500</v>
      </c>
      <c r="X21" s="26"/>
      <c r="Y21" s="26"/>
    </row>
    <row r="22" spans="2:25">
      <c r="B22">
        <v>2</v>
      </c>
      <c r="C22" s="6">
        <v>42392</v>
      </c>
      <c r="D22" s="1" t="s">
        <v>143</v>
      </c>
      <c r="E22" s="1"/>
      <c r="F22" s="1" t="s">
        <v>16</v>
      </c>
      <c r="G22" s="36" t="s">
        <v>22</v>
      </c>
      <c r="H22" s="33">
        <v>5000</v>
      </c>
      <c r="I22" s="33">
        <v>4260</v>
      </c>
      <c r="J22" s="33">
        <f t="shared" si="0"/>
        <v>21300000</v>
      </c>
      <c r="N22" s="5">
        <v>42385</v>
      </c>
      <c r="O22" s="1" t="s">
        <v>86</v>
      </c>
      <c r="P22" s="1"/>
      <c r="Q22" s="1" t="s">
        <v>16</v>
      </c>
      <c r="R22" s="36" t="s">
        <v>21</v>
      </c>
      <c r="S22" s="36">
        <v>7</v>
      </c>
      <c r="T22" s="33">
        <v>119100</v>
      </c>
      <c r="U22" s="33"/>
      <c r="V22" s="33">
        <v>3815</v>
      </c>
      <c r="W22" s="33">
        <f t="shared" si="1"/>
        <v>454366500</v>
      </c>
      <c r="X22" s="26"/>
      <c r="Y22" s="26"/>
    </row>
    <row r="23" spans="2:25">
      <c r="B23">
        <v>2</v>
      </c>
      <c r="C23" s="6">
        <v>42399</v>
      </c>
      <c r="D23" s="1" t="s">
        <v>203</v>
      </c>
      <c r="E23" s="1"/>
      <c r="F23" s="1" t="s">
        <v>16</v>
      </c>
      <c r="G23" s="37" t="s">
        <v>17</v>
      </c>
      <c r="H23" s="38">
        <v>120300</v>
      </c>
      <c r="I23" s="38">
        <v>3435</v>
      </c>
      <c r="J23" s="38">
        <f t="shared" si="0"/>
        <v>413230500</v>
      </c>
      <c r="N23" s="6">
        <v>42392</v>
      </c>
      <c r="O23" s="1" t="s">
        <v>143</v>
      </c>
      <c r="P23" s="1"/>
      <c r="Q23" s="1" t="s">
        <v>16</v>
      </c>
      <c r="R23" s="36" t="s">
        <v>21</v>
      </c>
      <c r="S23" s="36">
        <v>7</v>
      </c>
      <c r="T23" s="33">
        <v>181000</v>
      </c>
      <c r="U23" s="33"/>
      <c r="V23" s="33">
        <v>3815</v>
      </c>
      <c r="W23" s="33">
        <f t="shared" si="1"/>
        <v>690515000</v>
      </c>
      <c r="X23" s="26"/>
      <c r="Y23" s="26"/>
    </row>
    <row r="24" spans="2:25">
      <c r="B24">
        <v>2</v>
      </c>
      <c r="C24" s="6">
        <v>42399</v>
      </c>
      <c r="D24" s="1" t="s">
        <v>203</v>
      </c>
      <c r="E24" s="1"/>
      <c r="F24" s="1" t="s">
        <v>16</v>
      </c>
      <c r="G24" s="37" t="s">
        <v>18</v>
      </c>
      <c r="H24" s="38">
        <v>24500</v>
      </c>
      <c r="I24" s="38">
        <v>3435</v>
      </c>
      <c r="J24" s="38">
        <f t="shared" si="0"/>
        <v>84157500</v>
      </c>
      <c r="N24" s="6">
        <v>42398</v>
      </c>
      <c r="O24" s="1" t="s">
        <v>247</v>
      </c>
      <c r="P24" s="1"/>
      <c r="Q24" s="1" t="s">
        <v>16</v>
      </c>
      <c r="R24" s="37" t="s">
        <v>21</v>
      </c>
      <c r="S24" s="37">
        <v>7</v>
      </c>
      <c r="T24" s="33">
        <v>260630</v>
      </c>
      <c r="U24" s="33"/>
      <c r="V24" s="33">
        <v>3690</v>
      </c>
      <c r="W24" s="33">
        <f t="shared" si="1"/>
        <v>961724700</v>
      </c>
      <c r="X24" s="26"/>
      <c r="Y24" s="26"/>
    </row>
    <row r="25" spans="2:25">
      <c r="B25">
        <v>2</v>
      </c>
      <c r="C25" s="6">
        <v>42399</v>
      </c>
      <c r="D25" s="1" t="s">
        <v>203</v>
      </c>
      <c r="E25" s="1"/>
      <c r="F25" s="1" t="s">
        <v>16</v>
      </c>
      <c r="G25" s="37" t="s">
        <v>20</v>
      </c>
      <c r="H25" s="38">
        <v>9000</v>
      </c>
      <c r="I25" s="38">
        <v>5054</v>
      </c>
      <c r="J25" s="38">
        <f t="shared" si="0"/>
        <v>45486000</v>
      </c>
      <c r="N25" s="6">
        <v>42399</v>
      </c>
      <c r="O25" s="1" t="s">
        <v>203</v>
      </c>
      <c r="P25" s="1"/>
      <c r="Q25" s="1" t="s">
        <v>16</v>
      </c>
      <c r="R25" s="37" t="s">
        <v>21</v>
      </c>
      <c r="S25" s="37">
        <v>7</v>
      </c>
      <c r="T25" s="38">
        <v>106800</v>
      </c>
      <c r="U25" s="38">
        <f>T25+T24+T23+T22+T21</f>
        <v>803830</v>
      </c>
      <c r="V25" s="38">
        <v>3815</v>
      </c>
      <c r="W25" s="38">
        <f t="shared" si="1"/>
        <v>407442000</v>
      </c>
      <c r="X25" s="26" t="str">
        <f>R25</f>
        <v>Diesel Tipo I TLP</v>
      </c>
      <c r="Y25" s="27">
        <f>W25+W24+W23+W22+W21</f>
        <v>3034032700</v>
      </c>
    </row>
    <row r="26" spans="2:25">
      <c r="B26">
        <v>2</v>
      </c>
      <c r="C26" s="6">
        <v>42399</v>
      </c>
      <c r="D26" s="1" t="s">
        <v>203</v>
      </c>
      <c r="E26" s="1"/>
      <c r="F26" s="1" t="s">
        <v>16</v>
      </c>
      <c r="G26" s="37" t="s">
        <v>21</v>
      </c>
      <c r="H26" s="38">
        <v>106800</v>
      </c>
      <c r="I26" s="38">
        <v>3815</v>
      </c>
      <c r="J26" s="38">
        <f t="shared" si="0"/>
        <v>407442000</v>
      </c>
      <c r="N26" s="5">
        <v>42378</v>
      </c>
      <c r="O26" s="1" t="s">
        <v>15</v>
      </c>
      <c r="P26" s="1"/>
      <c r="Q26" s="1" t="s">
        <v>16</v>
      </c>
      <c r="R26" s="36" t="s">
        <v>22</v>
      </c>
      <c r="S26" s="36">
        <v>8</v>
      </c>
      <c r="T26" s="33">
        <v>5000</v>
      </c>
      <c r="U26" s="33"/>
      <c r="V26" s="33">
        <v>4260</v>
      </c>
      <c r="W26" s="33">
        <f t="shared" si="1"/>
        <v>21300000</v>
      </c>
      <c r="X26" s="26"/>
      <c r="Y26" s="26"/>
    </row>
    <row r="27" spans="2:25">
      <c r="B27">
        <v>2</v>
      </c>
      <c r="C27" s="6">
        <v>42399</v>
      </c>
      <c r="D27" s="1" t="s">
        <v>203</v>
      </c>
      <c r="E27" s="1"/>
      <c r="F27" s="1" t="s">
        <v>16</v>
      </c>
      <c r="G27" s="37" t="s">
        <v>204</v>
      </c>
      <c r="H27" s="38">
        <v>14500</v>
      </c>
      <c r="I27" s="38">
        <v>4260</v>
      </c>
      <c r="J27" s="38">
        <f t="shared" si="0"/>
        <v>61770000</v>
      </c>
      <c r="N27" s="6">
        <v>42392</v>
      </c>
      <c r="O27" s="1" t="s">
        <v>143</v>
      </c>
      <c r="P27" s="1"/>
      <c r="Q27" s="1" t="s">
        <v>16</v>
      </c>
      <c r="R27" s="36" t="s">
        <v>22</v>
      </c>
      <c r="S27" s="36">
        <v>8</v>
      </c>
      <c r="T27" s="33">
        <v>5000</v>
      </c>
      <c r="U27" s="33"/>
      <c r="V27" s="33">
        <v>4260</v>
      </c>
      <c r="W27" s="33">
        <f t="shared" si="1"/>
        <v>21300000</v>
      </c>
      <c r="X27" s="26"/>
      <c r="Y27" s="26"/>
    </row>
    <row r="28" spans="2:25">
      <c r="B28">
        <v>2</v>
      </c>
      <c r="C28" s="6">
        <v>42398</v>
      </c>
      <c r="D28" s="1" t="s">
        <v>247</v>
      </c>
      <c r="E28" s="1"/>
      <c r="F28" s="1" t="s">
        <v>16</v>
      </c>
      <c r="G28" s="37" t="s">
        <v>21</v>
      </c>
      <c r="H28" s="33">
        <v>260630</v>
      </c>
      <c r="I28" s="33">
        <v>3690</v>
      </c>
      <c r="J28" s="33">
        <f t="shared" si="0"/>
        <v>961724700</v>
      </c>
      <c r="N28" s="6">
        <v>42399</v>
      </c>
      <c r="O28" s="1" t="s">
        <v>203</v>
      </c>
      <c r="P28" s="1"/>
      <c r="Q28" s="1" t="s">
        <v>16</v>
      </c>
      <c r="R28" s="37" t="s">
        <v>204</v>
      </c>
      <c r="S28" s="37">
        <v>8</v>
      </c>
      <c r="T28" s="38">
        <v>14500</v>
      </c>
      <c r="U28" s="38">
        <f>T28+T27+T26</f>
        <v>24500</v>
      </c>
      <c r="V28" s="38">
        <v>4260</v>
      </c>
      <c r="W28" s="38">
        <f t="shared" si="1"/>
        <v>61770000</v>
      </c>
      <c r="X28" s="26" t="str">
        <f>R28</f>
        <v>Diesel Tipo  I Extra TLP</v>
      </c>
      <c r="Y28" s="27">
        <f>W28+W27+W26</f>
        <v>104370000</v>
      </c>
    </row>
    <row r="29" spans="2:25">
      <c r="H29" s="27">
        <f>SUM(H8:H28)</f>
        <v>1694130</v>
      </c>
      <c r="I29" s="27">
        <f>SUM(I8:I28)</f>
        <v>82936</v>
      </c>
      <c r="J29" s="27">
        <f>SUM(J8:J28)</f>
        <v>6205632500</v>
      </c>
      <c r="T29" s="27">
        <f>SUM(T8:T28)</f>
        <v>1694130</v>
      </c>
      <c r="U29" s="27">
        <f>SUM(U8:U28)</f>
        <v>1694130</v>
      </c>
      <c r="V29" s="27">
        <f>SUM(V8:V28)</f>
        <v>82936</v>
      </c>
      <c r="W29" s="27">
        <f>SUM(W8:W28)</f>
        <v>6205632500</v>
      </c>
      <c r="X29" s="26"/>
      <c r="Y29" s="27">
        <f>SUM(Y8:Y28)</f>
        <v>6205632500</v>
      </c>
    </row>
    <row r="37" spans="3:15">
      <c r="C37" s="1" t="s">
        <v>6</v>
      </c>
      <c r="D37" s="1" t="s">
        <v>0</v>
      </c>
      <c r="E37" s="1" t="s">
        <v>263</v>
      </c>
      <c r="F37" s="1" t="s">
        <v>264</v>
      </c>
      <c r="G37" s="1" t="s">
        <v>5</v>
      </c>
      <c r="H37" s="1" t="s">
        <v>4</v>
      </c>
      <c r="I37" s="1" t="s">
        <v>7</v>
      </c>
      <c r="J37" s="1" t="s">
        <v>3</v>
      </c>
      <c r="K37" s="39" t="s">
        <v>254</v>
      </c>
      <c r="L37" s="39" t="s">
        <v>265</v>
      </c>
    </row>
    <row r="38" spans="3:15">
      <c r="C38" s="5">
        <v>42378</v>
      </c>
      <c r="D38" s="1" t="s">
        <v>15</v>
      </c>
      <c r="E38" s="1"/>
      <c r="F38" s="1" t="s">
        <v>16</v>
      </c>
      <c r="G38" s="36" t="s">
        <v>17</v>
      </c>
      <c r="H38" s="33">
        <v>214300</v>
      </c>
      <c r="I38" s="33">
        <v>3435</v>
      </c>
      <c r="J38" s="33">
        <f t="shared" ref="J38:J58" si="2">H38*I38</f>
        <v>736120500</v>
      </c>
      <c r="K38" s="26"/>
      <c r="L38" s="26"/>
    </row>
    <row r="39" spans="3:15">
      <c r="C39" s="5">
        <v>42378</v>
      </c>
      <c r="D39" s="1" t="s">
        <v>15</v>
      </c>
      <c r="E39" s="1"/>
      <c r="F39" s="1" t="s">
        <v>16</v>
      </c>
      <c r="G39" s="36" t="s">
        <v>18</v>
      </c>
      <c r="H39" s="33">
        <v>50500</v>
      </c>
      <c r="I39" s="33">
        <v>3435</v>
      </c>
      <c r="J39" s="33">
        <f t="shared" si="2"/>
        <v>173467500</v>
      </c>
      <c r="K39" s="26"/>
      <c r="L39" s="26"/>
    </row>
    <row r="40" spans="3:15">
      <c r="C40" s="5">
        <v>42378</v>
      </c>
      <c r="D40" s="1" t="s">
        <v>15</v>
      </c>
      <c r="E40" s="1"/>
      <c r="F40" s="1" t="s">
        <v>16</v>
      </c>
      <c r="G40" s="36" t="s">
        <v>19</v>
      </c>
      <c r="H40" s="33">
        <v>11000</v>
      </c>
      <c r="I40" s="33">
        <v>4282</v>
      </c>
      <c r="J40" s="33">
        <f t="shared" si="2"/>
        <v>47102000</v>
      </c>
      <c r="K40" s="26"/>
      <c r="L40" s="26"/>
    </row>
    <row r="41" spans="3:15">
      <c r="C41" s="5">
        <v>42378</v>
      </c>
      <c r="D41" s="1" t="s">
        <v>15</v>
      </c>
      <c r="E41" s="1"/>
      <c r="F41" s="1" t="s">
        <v>16</v>
      </c>
      <c r="G41" s="36" t="s">
        <v>20</v>
      </c>
      <c r="H41" s="33">
        <v>21000</v>
      </c>
      <c r="I41" s="33">
        <v>5054</v>
      </c>
      <c r="J41" s="33">
        <f t="shared" si="2"/>
        <v>106134000</v>
      </c>
      <c r="K41" s="26"/>
      <c r="L41" s="26"/>
    </row>
    <row r="42" spans="3:15">
      <c r="C42" s="5">
        <v>42378</v>
      </c>
      <c r="D42" s="1" t="s">
        <v>15</v>
      </c>
      <c r="E42" s="1"/>
      <c r="F42" s="1" t="s">
        <v>16</v>
      </c>
      <c r="G42" s="36" t="s">
        <v>21</v>
      </c>
      <c r="H42" s="33">
        <v>136300</v>
      </c>
      <c r="I42" s="33">
        <v>3815</v>
      </c>
      <c r="J42" s="33">
        <f t="shared" si="2"/>
        <v>519984500</v>
      </c>
      <c r="K42" s="26"/>
      <c r="L42" s="26"/>
    </row>
    <row r="43" spans="3:15">
      <c r="C43" s="5">
        <v>42378</v>
      </c>
      <c r="D43" s="1" t="s">
        <v>15</v>
      </c>
      <c r="E43" s="1"/>
      <c r="F43" s="1" t="s">
        <v>16</v>
      </c>
      <c r="G43" s="36" t="s">
        <v>22</v>
      </c>
      <c r="H43" s="33">
        <v>5000</v>
      </c>
      <c r="I43" s="33">
        <v>4260</v>
      </c>
      <c r="J43" s="33">
        <f t="shared" si="2"/>
        <v>21300000</v>
      </c>
      <c r="K43" s="26">
        <v>9</v>
      </c>
      <c r="L43" s="27">
        <f>J43+J42+J41+J40+J39+J38</f>
        <v>1604108500</v>
      </c>
    </row>
    <row r="44" spans="3:15">
      <c r="C44" s="5">
        <v>42385</v>
      </c>
      <c r="D44" s="1" t="s">
        <v>86</v>
      </c>
      <c r="E44" s="1"/>
      <c r="F44" s="1" t="s">
        <v>16</v>
      </c>
      <c r="G44" s="36" t="s">
        <v>17</v>
      </c>
      <c r="H44" s="33">
        <v>182800</v>
      </c>
      <c r="I44" s="33">
        <v>3435</v>
      </c>
      <c r="J44" s="33">
        <f t="shared" si="2"/>
        <v>627918000</v>
      </c>
      <c r="K44" s="26"/>
      <c r="L44" s="26"/>
    </row>
    <row r="45" spans="3:15">
      <c r="C45" s="5">
        <v>42385</v>
      </c>
      <c r="D45" s="1" t="s">
        <v>86</v>
      </c>
      <c r="E45" s="1"/>
      <c r="F45" s="1" t="s">
        <v>16</v>
      </c>
      <c r="G45" s="36" t="s">
        <v>18</v>
      </c>
      <c r="H45" s="33">
        <v>15500</v>
      </c>
      <c r="I45" s="33">
        <v>3435</v>
      </c>
      <c r="J45" s="33">
        <f t="shared" si="2"/>
        <v>53242500</v>
      </c>
      <c r="K45" s="26"/>
      <c r="L45" s="26"/>
    </row>
    <row r="46" spans="3:15">
      <c r="C46" s="5">
        <v>42385</v>
      </c>
      <c r="D46" s="1" t="s">
        <v>86</v>
      </c>
      <c r="E46" s="1"/>
      <c r="F46" s="1" t="s">
        <v>16</v>
      </c>
      <c r="G46" s="36" t="s">
        <v>20</v>
      </c>
      <c r="H46" s="33">
        <v>19200</v>
      </c>
      <c r="I46" s="33">
        <v>5054</v>
      </c>
      <c r="J46" s="33">
        <f t="shared" si="2"/>
        <v>97036800</v>
      </c>
      <c r="K46" s="26"/>
      <c r="L46" s="26"/>
    </row>
    <row r="47" spans="3:15">
      <c r="C47" s="5">
        <v>42385</v>
      </c>
      <c r="D47" s="1" t="s">
        <v>86</v>
      </c>
      <c r="E47" s="1"/>
      <c r="F47" s="1" t="s">
        <v>16</v>
      </c>
      <c r="G47" s="36" t="s">
        <v>21</v>
      </c>
      <c r="H47" s="33">
        <v>119100</v>
      </c>
      <c r="I47" s="33">
        <v>3815</v>
      </c>
      <c r="J47" s="33">
        <f t="shared" si="2"/>
        <v>454366500</v>
      </c>
      <c r="K47" s="26">
        <v>16</v>
      </c>
      <c r="L47" s="27">
        <f>J47+J46+J45+J44</f>
        <v>1232563800</v>
      </c>
    </row>
    <row r="48" spans="3:15">
      <c r="C48" s="6">
        <v>42392</v>
      </c>
      <c r="D48" s="1" t="s">
        <v>143</v>
      </c>
      <c r="E48" s="1"/>
      <c r="F48" s="1" t="s">
        <v>16</v>
      </c>
      <c r="G48" s="36" t="s">
        <v>17</v>
      </c>
      <c r="H48" s="33">
        <v>156600</v>
      </c>
      <c r="I48" s="33">
        <v>3435</v>
      </c>
      <c r="J48" s="33">
        <f t="shared" si="2"/>
        <v>537921000</v>
      </c>
      <c r="K48" s="26"/>
      <c r="L48" s="26"/>
      <c r="O48" s="9"/>
    </row>
    <row r="49" spans="3:16">
      <c r="C49" s="6">
        <v>42392</v>
      </c>
      <c r="D49" s="1" t="s">
        <v>143</v>
      </c>
      <c r="E49" s="1"/>
      <c r="F49" s="1" t="s">
        <v>16</v>
      </c>
      <c r="G49" s="36" t="s">
        <v>18</v>
      </c>
      <c r="H49" s="33">
        <v>36100</v>
      </c>
      <c r="I49" s="33">
        <v>3435</v>
      </c>
      <c r="J49" s="33">
        <f t="shared" si="2"/>
        <v>124003500</v>
      </c>
      <c r="K49" s="26"/>
      <c r="L49" s="26"/>
    </row>
    <row r="50" spans="3:16">
      <c r="C50" s="6">
        <v>42392</v>
      </c>
      <c r="D50" s="1" t="s">
        <v>143</v>
      </c>
      <c r="E50" s="1"/>
      <c r="F50" s="1" t="s">
        <v>16</v>
      </c>
      <c r="G50" s="36" t="s">
        <v>19</v>
      </c>
      <c r="H50" s="33">
        <v>5000</v>
      </c>
      <c r="I50" s="33">
        <v>4282</v>
      </c>
      <c r="J50" s="33">
        <f t="shared" si="2"/>
        <v>21410000</v>
      </c>
      <c r="K50" s="26"/>
      <c r="L50" s="26"/>
      <c r="O50" s="4"/>
      <c r="P50" s="4"/>
    </row>
    <row r="51" spans="3:16">
      <c r="C51" s="6">
        <v>42392</v>
      </c>
      <c r="D51" s="1" t="s">
        <v>143</v>
      </c>
      <c r="E51" s="1"/>
      <c r="F51" s="1" t="s">
        <v>16</v>
      </c>
      <c r="G51" s="36" t="s">
        <v>21</v>
      </c>
      <c r="H51" s="33">
        <v>181000</v>
      </c>
      <c r="I51" s="33">
        <v>3815</v>
      </c>
      <c r="J51" s="33">
        <f t="shared" si="2"/>
        <v>690515000</v>
      </c>
      <c r="K51" s="26"/>
      <c r="L51" s="26"/>
      <c r="O51" s="4"/>
    </row>
    <row r="52" spans="3:16">
      <c r="C52" s="6">
        <v>42392</v>
      </c>
      <c r="D52" s="1" t="s">
        <v>143</v>
      </c>
      <c r="E52" s="1"/>
      <c r="F52" s="1" t="s">
        <v>16</v>
      </c>
      <c r="G52" s="36" t="s">
        <v>22</v>
      </c>
      <c r="H52" s="33">
        <v>5000</v>
      </c>
      <c r="I52" s="33">
        <v>4260</v>
      </c>
      <c r="J52" s="33">
        <f t="shared" si="2"/>
        <v>21300000</v>
      </c>
      <c r="K52" s="26">
        <v>23</v>
      </c>
      <c r="L52" s="27">
        <f>J52+J51+J50+J49+J48</f>
        <v>1395149500</v>
      </c>
    </row>
    <row r="53" spans="3:16">
      <c r="C53" s="6">
        <v>42398</v>
      </c>
      <c r="D53" s="1" t="s">
        <v>247</v>
      </c>
      <c r="E53" s="1"/>
      <c r="F53" s="1" t="s">
        <v>16</v>
      </c>
      <c r="G53" s="37" t="s">
        <v>21</v>
      </c>
      <c r="H53" s="33">
        <v>260630</v>
      </c>
      <c r="I53" s="33">
        <v>3690</v>
      </c>
      <c r="J53" s="33">
        <f t="shared" si="2"/>
        <v>961724700</v>
      </c>
      <c r="K53" s="26">
        <v>29</v>
      </c>
      <c r="L53" s="27">
        <f>J53</f>
        <v>961724700</v>
      </c>
      <c r="M53" s="9"/>
      <c r="N53" s="4"/>
    </row>
    <row r="54" spans="3:16">
      <c r="C54" s="6">
        <v>42399</v>
      </c>
      <c r="D54" s="1" t="s">
        <v>203</v>
      </c>
      <c r="E54" s="1"/>
      <c r="F54" s="1" t="s">
        <v>16</v>
      </c>
      <c r="G54" s="37" t="s">
        <v>17</v>
      </c>
      <c r="H54" s="38">
        <v>120300</v>
      </c>
      <c r="I54" s="38">
        <v>3435</v>
      </c>
      <c r="J54" s="38">
        <f t="shared" si="2"/>
        <v>413230500</v>
      </c>
      <c r="K54" s="26"/>
      <c r="L54" s="26"/>
    </row>
    <row r="55" spans="3:16">
      <c r="C55" s="6">
        <v>42399</v>
      </c>
      <c r="D55" s="1" t="s">
        <v>203</v>
      </c>
      <c r="E55" s="1"/>
      <c r="F55" s="1" t="s">
        <v>16</v>
      </c>
      <c r="G55" s="37" t="s">
        <v>18</v>
      </c>
      <c r="H55" s="38">
        <v>24500</v>
      </c>
      <c r="I55" s="38">
        <v>3435</v>
      </c>
      <c r="J55" s="38">
        <f t="shared" si="2"/>
        <v>84157500</v>
      </c>
      <c r="K55" s="26"/>
      <c r="L55" s="26"/>
    </row>
    <row r="56" spans="3:16">
      <c r="C56" s="6">
        <v>42399</v>
      </c>
      <c r="D56" s="1" t="s">
        <v>203</v>
      </c>
      <c r="E56" s="1"/>
      <c r="F56" s="1" t="s">
        <v>16</v>
      </c>
      <c r="G56" s="37" t="s">
        <v>20</v>
      </c>
      <c r="H56" s="38">
        <v>9000</v>
      </c>
      <c r="I56" s="38">
        <v>5054</v>
      </c>
      <c r="J56" s="38">
        <f t="shared" si="2"/>
        <v>45486000</v>
      </c>
      <c r="K56" s="26"/>
      <c r="L56" s="26"/>
    </row>
    <row r="57" spans="3:16">
      <c r="C57" s="6">
        <v>42399</v>
      </c>
      <c r="D57" s="1" t="s">
        <v>203</v>
      </c>
      <c r="E57" s="1"/>
      <c r="F57" s="1" t="s">
        <v>16</v>
      </c>
      <c r="G57" s="37" t="s">
        <v>21</v>
      </c>
      <c r="H57" s="38">
        <v>106800</v>
      </c>
      <c r="I57" s="38">
        <v>3815</v>
      </c>
      <c r="J57" s="38">
        <f t="shared" si="2"/>
        <v>407442000</v>
      </c>
      <c r="K57" s="26"/>
      <c r="L57" s="26"/>
    </row>
    <row r="58" spans="3:16">
      <c r="C58" s="6">
        <v>42399</v>
      </c>
      <c r="D58" s="1" t="s">
        <v>203</v>
      </c>
      <c r="E58" s="1"/>
      <c r="F58" s="1" t="s">
        <v>16</v>
      </c>
      <c r="G58" s="37" t="s">
        <v>204</v>
      </c>
      <c r="H58" s="38">
        <v>14500</v>
      </c>
      <c r="I58" s="38">
        <v>4260</v>
      </c>
      <c r="J58" s="38">
        <f t="shared" si="2"/>
        <v>61770000</v>
      </c>
      <c r="K58" s="26">
        <v>30</v>
      </c>
      <c r="L58" s="27">
        <f>J58+J57+J56+J55+J54</f>
        <v>1012086000</v>
      </c>
    </row>
    <row r="59" spans="3:16">
      <c r="H59" s="27">
        <f>SUM(H38:H58)</f>
        <v>1694130</v>
      </c>
      <c r="I59" s="27">
        <f>SUM(I38:I58)</f>
        <v>82936</v>
      </c>
      <c r="J59" s="27">
        <f>SUM(J38:J58)</f>
        <v>6205632500</v>
      </c>
      <c r="K59" s="26"/>
      <c r="L59" s="27">
        <f>SUM(L38:L58)</f>
        <v>6205632500</v>
      </c>
    </row>
  </sheetData>
  <sortState ref="N8:W28">
    <sortCondition ref="S8:S28"/>
  </sortState>
  <mergeCells count="1">
    <mergeCell ref="C5: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3:J20"/>
  <sheetViews>
    <sheetView workbookViewId="0">
      <selection activeCell="L11" sqref="L11"/>
    </sheetView>
  </sheetViews>
  <sheetFormatPr baseColWidth="10" defaultRowHeight="15"/>
  <cols>
    <col min="3" max="3" width="9" bestFit="1" customWidth="1"/>
    <col min="4" max="4" width="11.28515625" bestFit="1" customWidth="1"/>
    <col min="5" max="5" width="6.28515625" bestFit="1" customWidth="1"/>
    <col min="6" max="6" width="9.140625" bestFit="1" customWidth="1"/>
    <col min="7" max="7" width="12.28515625" bestFit="1" customWidth="1"/>
    <col min="8" max="8" width="7" bestFit="1" customWidth="1"/>
    <col min="9" max="9" width="8.7109375" bestFit="1" customWidth="1"/>
    <col min="10" max="10" width="10.5703125" bestFit="1" customWidth="1"/>
  </cols>
  <sheetData>
    <row r="3" spans="2:10" ht="15.75" thickBot="1"/>
    <row r="4" spans="2:10" ht="19.5" thickBot="1">
      <c r="C4" s="138" t="s">
        <v>249</v>
      </c>
      <c r="D4" s="139"/>
      <c r="E4" s="139"/>
      <c r="F4" s="139"/>
      <c r="G4" s="139"/>
      <c r="H4" s="139"/>
      <c r="I4" s="139"/>
      <c r="J4" s="140"/>
    </row>
    <row r="6" spans="2:10">
      <c r="C6" s="16" t="s">
        <v>6</v>
      </c>
      <c r="D6" s="16" t="s">
        <v>0</v>
      </c>
      <c r="E6" s="16" t="s">
        <v>263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</row>
    <row r="7" spans="2:10">
      <c r="B7">
        <v>3</v>
      </c>
      <c r="C7" s="40">
        <v>42400</v>
      </c>
      <c r="D7" s="39" t="s">
        <v>248</v>
      </c>
      <c r="E7" s="39"/>
      <c r="F7" s="39" t="s">
        <v>249</v>
      </c>
      <c r="G7" s="41" t="s">
        <v>250</v>
      </c>
      <c r="H7" s="26">
        <v>231.24</v>
      </c>
      <c r="I7" s="26">
        <v>4764.9620000000004</v>
      </c>
      <c r="J7" s="33">
        <f>H7*I7</f>
        <v>1101849.8128800001</v>
      </c>
    </row>
    <row r="8" spans="2:10">
      <c r="B8">
        <v>3</v>
      </c>
      <c r="C8" s="40">
        <v>42400</v>
      </c>
      <c r="D8" s="39" t="s">
        <v>248</v>
      </c>
      <c r="E8" s="39"/>
      <c r="F8" s="39" t="s">
        <v>249</v>
      </c>
      <c r="G8" s="28" t="s">
        <v>251</v>
      </c>
      <c r="H8" s="26">
        <v>101.55</v>
      </c>
      <c r="I8" s="26">
        <v>5649.9260000000004</v>
      </c>
      <c r="J8" s="33">
        <f>H8*I8</f>
        <v>573749.98530000006</v>
      </c>
    </row>
    <row r="9" spans="2:10">
      <c r="B9">
        <v>3</v>
      </c>
      <c r="C9" s="40">
        <v>42400</v>
      </c>
      <c r="D9" s="39" t="s">
        <v>248</v>
      </c>
      <c r="E9" s="39"/>
      <c r="F9" s="39" t="s">
        <v>249</v>
      </c>
      <c r="G9" s="28" t="s">
        <v>12</v>
      </c>
      <c r="H9" s="26">
        <v>9.0500000000000007</v>
      </c>
      <c r="I9" s="26">
        <v>5524.8609999999999</v>
      </c>
      <c r="J9" s="33">
        <f>H9*I9</f>
        <v>49999.992050000001</v>
      </c>
    </row>
    <row r="10" spans="2:10">
      <c r="B10">
        <v>3</v>
      </c>
      <c r="C10" s="40">
        <v>42400</v>
      </c>
      <c r="D10" s="39" t="s">
        <v>248</v>
      </c>
      <c r="E10" s="39"/>
      <c r="F10" s="39" t="s">
        <v>249</v>
      </c>
      <c r="G10" s="28" t="s">
        <v>252</v>
      </c>
      <c r="H10" s="26">
        <v>26</v>
      </c>
      <c r="I10" s="26">
        <v>6200</v>
      </c>
      <c r="J10" s="33">
        <f>H10*I10</f>
        <v>161200</v>
      </c>
    </row>
    <row r="11" spans="2:10">
      <c r="C11" s="42"/>
      <c r="D11" s="42"/>
      <c r="E11" s="42"/>
      <c r="F11" s="42"/>
      <c r="G11" s="42"/>
      <c r="H11" s="26">
        <f>SUM(H7:H10)</f>
        <v>367.84000000000003</v>
      </c>
      <c r="I11" s="26"/>
      <c r="J11" s="27">
        <f>SUM(J7:J10)</f>
        <v>1886799.7902300002</v>
      </c>
    </row>
    <row r="20" spans="3:3">
      <c r="C20" s="42"/>
    </row>
  </sheetData>
  <sortState ref="C16:L19">
    <sortCondition ref="H16:H19"/>
  </sortState>
  <mergeCells count="1">
    <mergeCell ref="C4:J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4:N18"/>
  <sheetViews>
    <sheetView topLeftCell="B1" workbookViewId="0">
      <selection activeCell="O15" sqref="O15:Q16"/>
    </sheetView>
  </sheetViews>
  <sheetFormatPr baseColWidth="10" defaultRowHeight="15"/>
  <cols>
    <col min="4" max="4" width="13.42578125" bestFit="1" customWidth="1"/>
    <col min="5" max="5" width="6.28515625" bestFit="1" customWidth="1"/>
    <col min="6" max="6" width="10.7109375" bestFit="1" customWidth="1"/>
    <col min="7" max="7" width="14.140625" bestFit="1" customWidth="1"/>
    <col min="10" max="10" width="12.5703125" bestFit="1" customWidth="1"/>
    <col min="12" max="12" width="10.42578125" bestFit="1" customWidth="1"/>
    <col min="13" max="13" width="11.140625" bestFit="1" customWidth="1"/>
    <col min="14" max="14" width="10.42578125" bestFit="1" customWidth="1"/>
  </cols>
  <sheetData>
    <row r="4" spans="2:14" ht="18.75">
      <c r="C4" s="141" t="s">
        <v>136</v>
      </c>
      <c r="D4" s="141"/>
      <c r="E4" s="141"/>
      <c r="F4" s="141"/>
      <c r="G4" s="141"/>
      <c r="H4" s="141"/>
      <c r="I4" s="141"/>
      <c r="J4" s="141"/>
    </row>
    <row r="6" spans="2:14">
      <c r="C6" s="16" t="s">
        <v>6</v>
      </c>
      <c r="D6" s="16" t="s">
        <v>0</v>
      </c>
      <c r="E6" s="16" t="s">
        <v>263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</row>
    <row r="7" spans="2:14">
      <c r="B7">
        <v>4</v>
      </c>
      <c r="C7" s="6">
        <v>42387</v>
      </c>
      <c r="D7" s="1" t="s">
        <v>135</v>
      </c>
      <c r="E7" s="1"/>
      <c r="F7" s="1" t="s">
        <v>136</v>
      </c>
      <c r="G7" s="1" t="s">
        <v>137</v>
      </c>
      <c r="H7" s="2">
        <v>30010</v>
      </c>
      <c r="I7" s="2">
        <v>3973.45</v>
      </c>
      <c r="J7" s="2">
        <f>H7*I7</f>
        <v>119243234.5</v>
      </c>
    </row>
    <row r="8" spans="2:14">
      <c r="B8">
        <v>4</v>
      </c>
      <c r="C8" s="6">
        <v>42396</v>
      </c>
      <c r="D8" s="1" t="s">
        <v>196</v>
      </c>
      <c r="E8" s="1"/>
      <c r="F8" s="1" t="s">
        <v>136</v>
      </c>
      <c r="G8" s="1" t="s">
        <v>137</v>
      </c>
      <c r="H8" s="2">
        <v>15300</v>
      </c>
      <c r="I8" s="2">
        <v>3973.45</v>
      </c>
      <c r="J8" s="2">
        <f>H8*I8</f>
        <v>60793785</v>
      </c>
    </row>
    <row r="9" spans="2:14">
      <c r="B9">
        <v>4</v>
      </c>
      <c r="C9" s="6">
        <v>42398</v>
      </c>
      <c r="D9" s="1" t="s">
        <v>199</v>
      </c>
      <c r="E9" s="1"/>
      <c r="F9" s="1" t="s">
        <v>136</v>
      </c>
      <c r="G9" s="1" t="s">
        <v>200</v>
      </c>
      <c r="H9" s="2">
        <v>15827</v>
      </c>
      <c r="I9" s="2">
        <v>3695.65</v>
      </c>
      <c r="J9" s="2">
        <f>H9*I9</f>
        <v>58491052.550000004</v>
      </c>
    </row>
    <row r="10" spans="2:14">
      <c r="J10" s="32">
        <f>SUM(J7:J9)</f>
        <v>238528072.05000001</v>
      </c>
    </row>
    <row r="14" spans="2:14">
      <c r="C14" s="16" t="s">
        <v>6</v>
      </c>
      <c r="D14" s="16" t="s">
        <v>0</v>
      </c>
      <c r="E14" s="16" t="s">
        <v>263</v>
      </c>
      <c r="F14" s="16" t="s">
        <v>260</v>
      </c>
      <c r="G14" s="16" t="s">
        <v>5</v>
      </c>
      <c r="H14" s="16" t="s">
        <v>257</v>
      </c>
      <c r="I14" s="16" t="s">
        <v>4</v>
      </c>
      <c r="J14" s="16" t="s">
        <v>258</v>
      </c>
      <c r="K14" s="16" t="s">
        <v>7</v>
      </c>
      <c r="L14" s="16" t="s">
        <v>3</v>
      </c>
      <c r="M14" s="20" t="s">
        <v>255</v>
      </c>
      <c r="N14" s="20" t="s">
        <v>262</v>
      </c>
    </row>
    <row r="15" spans="2:14">
      <c r="C15" s="6">
        <v>42398</v>
      </c>
      <c r="D15" s="1" t="s">
        <v>199</v>
      </c>
      <c r="E15" s="1"/>
      <c r="F15" s="1" t="s">
        <v>136</v>
      </c>
      <c r="G15" s="1" t="s">
        <v>200</v>
      </c>
      <c r="H15" s="36">
        <v>3</v>
      </c>
      <c r="I15" s="33">
        <v>15827</v>
      </c>
      <c r="J15" s="33">
        <f>I15</f>
        <v>15827</v>
      </c>
      <c r="K15" s="33">
        <v>3695.65</v>
      </c>
      <c r="L15" s="33">
        <f>I15*K15</f>
        <v>58491052.550000004</v>
      </c>
      <c r="M15" s="26" t="str">
        <f>G15</f>
        <v>Nafta econo 85</v>
      </c>
      <c r="N15" s="27">
        <f>L15</f>
        <v>58491052.550000004</v>
      </c>
    </row>
    <row r="16" spans="2:14">
      <c r="C16" s="6">
        <v>42387</v>
      </c>
      <c r="D16" s="1" t="s">
        <v>135</v>
      </c>
      <c r="E16" s="1"/>
      <c r="F16" s="1" t="s">
        <v>136</v>
      </c>
      <c r="G16" s="1" t="s">
        <v>137</v>
      </c>
      <c r="H16" s="36">
        <v>9</v>
      </c>
      <c r="I16" s="33">
        <v>30010</v>
      </c>
      <c r="J16" s="33"/>
      <c r="K16" s="33">
        <v>3973.45</v>
      </c>
      <c r="L16" s="33">
        <f>I16*K16</f>
        <v>119243234.5</v>
      </c>
      <c r="M16" s="26"/>
      <c r="N16" s="26"/>
    </row>
    <row r="17" spans="3:14">
      <c r="C17" s="6">
        <v>42396</v>
      </c>
      <c r="D17" s="1" t="s">
        <v>196</v>
      </c>
      <c r="E17" s="1"/>
      <c r="F17" s="1" t="s">
        <v>136</v>
      </c>
      <c r="G17" s="1" t="s">
        <v>137</v>
      </c>
      <c r="H17" s="36">
        <v>9</v>
      </c>
      <c r="I17" s="33">
        <v>15300</v>
      </c>
      <c r="J17" s="33">
        <f>I16+I17</f>
        <v>45310</v>
      </c>
      <c r="K17" s="33">
        <v>3973.45</v>
      </c>
      <c r="L17" s="33">
        <f>I17*K17</f>
        <v>60793785</v>
      </c>
      <c r="M17" s="26" t="str">
        <f>G17</f>
        <v xml:space="preserve">Gasoil </v>
      </c>
      <c r="N17" s="27">
        <f>L17+L16</f>
        <v>180037019.5</v>
      </c>
    </row>
    <row r="18" spans="3:14">
      <c r="I18" s="27">
        <f>SUM(I15:I17)</f>
        <v>61137</v>
      </c>
      <c r="J18" s="27">
        <f>SUM(J15:J17)</f>
        <v>61137</v>
      </c>
      <c r="K18" s="27"/>
      <c r="L18" s="27">
        <f>SUM(L15:L17)</f>
        <v>238528072.05000001</v>
      </c>
      <c r="M18" s="26"/>
      <c r="N18" s="27">
        <f>SUM(N15:N17)</f>
        <v>238528072.05000001</v>
      </c>
    </row>
  </sheetData>
  <sortState ref="C15:L17">
    <sortCondition ref="H15:H17"/>
  </sortState>
  <mergeCells count="1">
    <mergeCell ref="C4:J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7:L47"/>
  <sheetViews>
    <sheetView topLeftCell="A4" workbookViewId="0">
      <selection activeCell="H11" sqref="H11"/>
    </sheetView>
  </sheetViews>
  <sheetFormatPr baseColWidth="10" defaultRowHeight="15"/>
  <cols>
    <col min="2" max="2" width="3.5703125" bestFit="1" customWidth="1"/>
    <col min="3" max="3" width="20" bestFit="1" customWidth="1"/>
    <col min="4" max="4" width="11.7109375" bestFit="1" customWidth="1"/>
    <col min="10" max="10" width="11.7109375" bestFit="1" customWidth="1"/>
    <col min="14" max="14" width="12.5703125" bestFit="1" customWidth="1"/>
  </cols>
  <sheetData>
    <row r="7" spans="2:12">
      <c r="G7" s="43" t="s">
        <v>266</v>
      </c>
    </row>
    <row r="9" spans="2:12">
      <c r="B9" s="26" t="s">
        <v>267</v>
      </c>
      <c r="C9" s="44" t="s">
        <v>268</v>
      </c>
      <c r="D9" s="45" t="s">
        <v>269</v>
      </c>
      <c r="E9" s="45" t="s">
        <v>270</v>
      </c>
      <c r="F9" s="33" t="s">
        <v>271</v>
      </c>
      <c r="G9" s="33" t="s">
        <v>272</v>
      </c>
      <c r="H9" s="33" t="s">
        <v>273</v>
      </c>
      <c r="I9" s="33" t="s">
        <v>274</v>
      </c>
      <c r="J9" s="33" t="s">
        <v>275</v>
      </c>
      <c r="K9" s="33" t="s">
        <v>276</v>
      </c>
      <c r="L9" s="46" t="s">
        <v>277</v>
      </c>
    </row>
    <row r="10" spans="2:12">
      <c r="B10" s="26">
        <v>1</v>
      </c>
      <c r="C10" s="44" t="s">
        <v>278</v>
      </c>
      <c r="D10" s="33"/>
      <c r="E10" s="33">
        <v>58050000</v>
      </c>
      <c r="F10" s="33">
        <v>36057000</v>
      </c>
      <c r="G10" s="33">
        <v>21800000</v>
      </c>
      <c r="H10" s="33">
        <v>26800800</v>
      </c>
      <c r="I10" s="47">
        <v>272902000</v>
      </c>
      <c r="J10" s="33">
        <v>64629000</v>
      </c>
      <c r="K10" s="33"/>
      <c r="L10" s="33">
        <f t="shared" ref="L10:L16" si="0">SUM(D10:K10)</f>
        <v>480238800</v>
      </c>
    </row>
    <row r="11" spans="2:12">
      <c r="B11" s="26">
        <v>2</v>
      </c>
      <c r="C11" s="28" t="s">
        <v>279</v>
      </c>
      <c r="D11" s="33"/>
      <c r="E11" s="33">
        <v>59211000</v>
      </c>
      <c r="F11" s="33">
        <v>134683500</v>
      </c>
      <c r="G11" s="33">
        <v>40548000</v>
      </c>
      <c r="H11" s="33"/>
      <c r="I11" s="33">
        <v>509393500</v>
      </c>
      <c r="J11" s="33">
        <v>289514000</v>
      </c>
      <c r="K11" s="33"/>
      <c r="L11" s="33">
        <f t="shared" si="0"/>
        <v>1033350000</v>
      </c>
    </row>
    <row r="12" spans="2:12">
      <c r="B12" s="26">
        <v>3</v>
      </c>
      <c r="C12" s="28" t="s">
        <v>280</v>
      </c>
      <c r="D12" s="33">
        <v>70112000</v>
      </c>
      <c r="E12" s="33"/>
      <c r="F12" s="33"/>
      <c r="G12" s="33"/>
      <c r="H12" s="33">
        <v>29893200</v>
      </c>
      <c r="I12" s="33">
        <v>453540500</v>
      </c>
      <c r="J12" s="33">
        <v>632003500</v>
      </c>
      <c r="K12" s="33"/>
      <c r="L12" s="33">
        <f t="shared" si="0"/>
        <v>1185549200</v>
      </c>
    </row>
    <row r="13" spans="2:12">
      <c r="B13" s="26">
        <v>4</v>
      </c>
      <c r="C13" s="28" t="s">
        <v>281</v>
      </c>
      <c r="D13" s="33"/>
      <c r="E13" s="33"/>
      <c r="F13" s="33">
        <v>279618500</v>
      </c>
      <c r="G13" s="33">
        <v>22672000</v>
      </c>
      <c r="H13" s="33">
        <v>68032800</v>
      </c>
      <c r="I13" s="33">
        <v>301535500</v>
      </c>
      <c r="J13" s="33">
        <v>1744018400</v>
      </c>
      <c r="K13" s="33"/>
      <c r="L13" s="33">
        <f t="shared" si="0"/>
        <v>2415877200</v>
      </c>
    </row>
    <row r="14" spans="2:12">
      <c r="B14" s="26">
        <v>5</v>
      </c>
      <c r="C14" s="28" t="s">
        <v>282</v>
      </c>
      <c r="D14" s="33"/>
      <c r="E14" s="33"/>
      <c r="F14" s="33">
        <v>17675000</v>
      </c>
      <c r="G14" s="33">
        <v>21800000</v>
      </c>
      <c r="H14" s="33">
        <v>25770000</v>
      </c>
      <c r="I14" s="33">
        <v>491718500</v>
      </c>
      <c r="J14" s="33">
        <v>117375000</v>
      </c>
      <c r="K14" s="33"/>
      <c r="L14" s="33">
        <f t="shared" si="0"/>
        <v>674338500</v>
      </c>
    </row>
    <row r="15" spans="2:12">
      <c r="B15" s="26">
        <v>6</v>
      </c>
      <c r="C15" s="28" t="s">
        <v>13</v>
      </c>
      <c r="D15" s="33"/>
      <c r="E15" s="33"/>
      <c r="F15" s="33"/>
      <c r="G15" s="33"/>
      <c r="H15" s="33"/>
      <c r="I15" s="33">
        <v>66750000</v>
      </c>
      <c r="J15" s="33"/>
      <c r="K15" s="33"/>
      <c r="L15" s="33">
        <f t="shared" si="0"/>
        <v>66750000</v>
      </c>
    </row>
    <row r="16" spans="2:12">
      <c r="B16" s="26">
        <v>7</v>
      </c>
      <c r="C16" s="28" t="s">
        <v>14</v>
      </c>
      <c r="D16" s="33"/>
      <c r="E16" s="33"/>
      <c r="F16" s="33">
        <v>19950000</v>
      </c>
      <c r="G16" s="33"/>
      <c r="H16" s="33"/>
      <c r="I16" s="33"/>
      <c r="J16" s="33">
        <v>63660000</v>
      </c>
      <c r="K16" s="33"/>
      <c r="L16" s="33">
        <f t="shared" si="0"/>
        <v>83610000</v>
      </c>
    </row>
    <row r="17" spans="2:12">
      <c r="B17" s="26">
        <v>8</v>
      </c>
      <c r="C17" s="28" t="s">
        <v>283</v>
      </c>
      <c r="D17" s="33"/>
      <c r="E17" s="33"/>
      <c r="F17" s="33"/>
      <c r="G17" s="33"/>
      <c r="H17" s="33"/>
      <c r="I17" s="33"/>
      <c r="J17" s="33"/>
      <c r="K17" s="33"/>
      <c r="L17" s="33">
        <f t="shared" ref="L17:L21" si="1">SUM(D17:J17)</f>
        <v>0</v>
      </c>
    </row>
    <row r="18" spans="2:12">
      <c r="B18" s="26">
        <v>9</v>
      </c>
      <c r="C18" s="28" t="s">
        <v>284</v>
      </c>
      <c r="D18" s="33"/>
      <c r="E18" s="33">
        <v>58050000</v>
      </c>
      <c r="F18" s="33">
        <v>17675000</v>
      </c>
      <c r="G18" s="33"/>
      <c r="H18" s="33">
        <v>103080000</v>
      </c>
      <c r="I18" s="33">
        <v>300475000</v>
      </c>
      <c r="J18" s="33">
        <v>174575000</v>
      </c>
      <c r="K18" s="33"/>
      <c r="L18" s="33">
        <f t="shared" si="1"/>
        <v>653855000</v>
      </c>
    </row>
    <row r="19" spans="2:12">
      <c r="B19" s="39">
        <v>10</v>
      </c>
      <c r="C19" s="16" t="s">
        <v>285</v>
      </c>
      <c r="D19" s="33"/>
      <c r="E19" s="33"/>
      <c r="F19" s="33"/>
      <c r="G19" s="33"/>
      <c r="H19" s="33"/>
      <c r="I19" s="33"/>
      <c r="J19" s="33"/>
      <c r="K19" s="33"/>
      <c r="L19" s="33">
        <f>SUM(D19:K19)</f>
        <v>0</v>
      </c>
    </row>
    <row r="20" spans="2:12">
      <c r="B20" s="39">
        <v>11</v>
      </c>
      <c r="C20" s="26" t="s">
        <v>286</v>
      </c>
      <c r="D20" s="33"/>
      <c r="E20" s="33"/>
      <c r="F20" s="33"/>
      <c r="G20" s="33"/>
      <c r="H20" s="33"/>
      <c r="I20" s="33"/>
      <c r="J20" s="33"/>
      <c r="K20" s="33"/>
      <c r="L20" s="33">
        <f>SUM(D20:K20)</f>
        <v>0</v>
      </c>
    </row>
    <row r="21" spans="2:12">
      <c r="B21" s="39">
        <v>12</v>
      </c>
      <c r="C21" s="26" t="s">
        <v>287</v>
      </c>
      <c r="D21" s="33"/>
      <c r="E21" s="33"/>
      <c r="F21" s="33"/>
      <c r="G21" s="33"/>
      <c r="H21" s="33"/>
      <c r="I21" s="33"/>
      <c r="J21" s="33"/>
      <c r="K21" s="33"/>
      <c r="L21" s="33">
        <f t="shared" si="1"/>
        <v>0</v>
      </c>
    </row>
    <row r="22" spans="2:12">
      <c r="B22" s="39">
        <v>13</v>
      </c>
      <c r="C22" s="26" t="s">
        <v>288</v>
      </c>
      <c r="D22" s="33"/>
      <c r="E22" s="33"/>
      <c r="F22" s="33"/>
      <c r="G22" s="33"/>
      <c r="H22" s="33"/>
      <c r="I22" s="33"/>
      <c r="J22" s="33"/>
      <c r="K22" s="33"/>
      <c r="L22" s="33">
        <f>SUM(D22:K22)</f>
        <v>0</v>
      </c>
    </row>
    <row r="23" spans="2:12">
      <c r="B23" s="39">
        <v>14</v>
      </c>
      <c r="C23" s="16" t="s">
        <v>289</v>
      </c>
      <c r="D23" s="33"/>
      <c r="E23" s="33"/>
      <c r="F23" s="33"/>
      <c r="G23" s="33"/>
      <c r="H23" s="33"/>
      <c r="I23" s="33"/>
      <c r="J23" s="33"/>
      <c r="K23" s="33"/>
      <c r="L23" s="33">
        <f>SUM(D23:K23)</f>
        <v>0</v>
      </c>
    </row>
    <row r="24" spans="2:12">
      <c r="B24" s="39">
        <v>15</v>
      </c>
      <c r="C24" s="16" t="s">
        <v>290</v>
      </c>
      <c r="D24" s="33"/>
      <c r="E24" s="33"/>
      <c r="F24" s="33"/>
      <c r="G24" s="33"/>
      <c r="H24" s="33"/>
      <c r="I24" s="42"/>
      <c r="J24" s="33"/>
      <c r="K24" s="33"/>
      <c r="L24" s="33">
        <f>SUM(D24:J24)</f>
        <v>0</v>
      </c>
    </row>
    <row r="25" spans="2:12">
      <c r="B25" s="16">
        <v>16</v>
      </c>
      <c r="C25" s="16" t="s">
        <v>291</v>
      </c>
      <c r="D25" s="16"/>
      <c r="E25" s="16"/>
      <c r="F25" s="16"/>
      <c r="G25" s="16"/>
      <c r="H25" s="16"/>
      <c r="I25" s="16"/>
      <c r="J25" s="33"/>
      <c r="K25" s="33"/>
      <c r="L25" s="33">
        <f>SUM(D25:K25)</f>
        <v>0</v>
      </c>
    </row>
    <row r="26" spans="2:12">
      <c r="B26" s="26"/>
      <c r="C26" s="26"/>
      <c r="D26" s="33">
        <f t="shared" ref="D26:K26" si="2">SUM(D10:D25)</f>
        <v>70112000</v>
      </c>
      <c r="E26" s="33">
        <f t="shared" si="2"/>
        <v>175311000</v>
      </c>
      <c r="F26" s="33">
        <f t="shared" si="2"/>
        <v>505659000</v>
      </c>
      <c r="G26" s="33">
        <f t="shared" si="2"/>
        <v>106820000</v>
      </c>
      <c r="H26" s="33">
        <f>SUM(H10:H25)</f>
        <v>253576800</v>
      </c>
      <c r="I26" s="33">
        <f t="shared" si="2"/>
        <v>2396315000</v>
      </c>
      <c r="J26" s="33">
        <f t="shared" si="2"/>
        <v>3085774900</v>
      </c>
      <c r="K26" s="33">
        <f t="shared" si="2"/>
        <v>0</v>
      </c>
      <c r="L26" s="33">
        <f>SUM(D26:K26)</f>
        <v>6593568700</v>
      </c>
    </row>
    <row r="27" spans="2:12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r="28" spans="2:12" ht="18.75">
      <c r="B28" s="142" t="s">
        <v>4</v>
      </c>
      <c r="C28" s="142"/>
      <c r="D28" s="142"/>
      <c r="E28" s="142"/>
      <c r="F28" s="142"/>
      <c r="G28" s="142"/>
      <c r="H28" s="142"/>
      <c r="I28" s="142"/>
      <c r="J28" s="142"/>
      <c r="K28" s="142"/>
      <c r="L28" s="142"/>
    </row>
    <row r="29" spans="2:12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2:12">
      <c r="B30" s="26" t="s">
        <v>267</v>
      </c>
      <c r="C30" s="44" t="s">
        <v>268</v>
      </c>
      <c r="D30" s="46">
        <v>1</v>
      </c>
      <c r="E30" s="46">
        <v>2</v>
      </c>
      <c r="F30" s="46">
        <v>3</v>
      </c>
      <c r="G30" s="46">
        <v>4</v>
      </c>
      <c r="H30" s="46">
        <v>5</v>
      </c>
      <c r="I30" s="46">
        <v>6</v>
      </c>
      <c r="J30" s="46">
        <v>7</v>
      </c>
      <c r="K30" s="46">
        <v>8</v>
      </c>
      <c r="L30" s="46" t="s">
        <v>292</v>
      </c>
    </row>
    <row r="31" spans="2:12">
      <c r="B31" s="26">
        <v>1</v>
      </c>
      <c r="C31" s="44" t="s">
        <v>278</v>
      </c>
      <c r="D31" s="33"/>
      <c r="E31" s="33">
        <v>15000</v>
      </c>
      <c r="F31" s="33">
        <v>10200</v>
      </c>
      <c r="G31" s="33">
        <v>5000</v>
      </c>
      <c r="H31" s="33">
        <v>5200</v>
      </c>
      <c r="I31" s="33">
        <v>77200</v>
      </c>
      <c r="J31" s="33">
        <v>16700</v>
      </c>
      <c r="K31" s="33"/>
      <c r="L31" s="27">
        <f>SUM(D31:K31)</f>
        <v>129300</v>
      </c>
    </row>
    <row r="32" spans="2:12">
      <c r="B32" s="26">
        <v>2</v>
      </c>
      <c r="C32" s="28" t="s">
        <v>279</v>
      </c>
      <c r="D32" s="33"/>
      <c r="E32" s="33">
        <v>15300</v>
      </c>
      <c r="F32" s="33">
        <v>38100</v>
      </c>
      <c r="G32" s="33">
        <v>9300</v>
      </c>
      <c r="H32" s="33"/>
      <c r="I32" s="33">
        <v>144100</v>
      </c>
      <c r="J32" s="33">
        <v>74700</v>
      </c>
      <c r="K32" s="33"/>
      <c r="L32" s="27">
        <f>SUM(D32:K32)</f>
        <v>281500</v>
      </c>
    </row>
    <row r="33" spans="2:12">
      <c r="B33" s="26">
        <v>3</v>
      </c>
      <c r="C33" s="28" t="s">
        <v>280</v>
      </c>
      <c r="D33" s="33">
        <v>16000</v>
      </c>
      <c r="E33" s="33"/>
      <c r="F33" s="33"/>
      <c r="G33" s="33"/>
      <c r="H33" s="33">
        <v>5800</v>
      </c>
      <c r="I33" s="33">
        <v>128300</v>
      </c>
      <c r="J33" s="33">
        <v>162700</v>
      </c>
      <c r="K33" s="33"/>
      <c r="L33" s="27">
        <f>SUM(D33:K33)</f>
        <v>312800</v>
      </c>
    </row>
    <row r="34" spans="2:12">
      <c r="B34" s="26">
        <v>4</v>
      </c>
      <c r="C34" s="28" t="s">
        <v>281</v>
      </c>
      <c r="D34" s="33"/>
      <c r="E34" s="33"/>
      <c r="F34" s="33">
        <v>79100</v>
      </c>
      <c r="G34" s="33">
        <v>5200</v>
      </c>
      <c r="H34" s="33">
        <v>13200</v>
      </c>
      <c r="I34" s="33">
        <v>85300</v>
      </c>
      <c r="J34" s="33">
        <v>459730</v>
      </c>
      <c r="K34" s="33"/>
      <c r="L34" s="27">
        <f>SUM(D34:K34)</f>
        <v>642530</v>
      </c>
    </row>
    <row r="35" spans="2:12">
      <c r="B35" s="26">
        <v>5</v>
      </c>
      <c r="C35" s="28" t="s">
        <v>282</v>
      </c>
      <c r="D35" s="33"/>
      <c r="E35" s="33"/>
      <c r="F35" s="33">
        <v>5000</v>
      </c>
      <c r="G35" s="33">
        <v>5000</v>
      </c>
      <c r="H35" s="33">
        <v>5000</v>
      </c>
      <c r="I35" s="33">
        <v>139100</v>
      </c>
      <c r="J35" s="33">
        <v>30000</v>
      </c>
      <c r="K35" s="33"/>
      <c r="L35" s="27">
        <f>SUM(D35:J35)</f>
        <v>184100</v>
      </c>
    </row>
    <row r="36" spans="2:12">
      <c r="B36" s="26">
        <v>6</v>
      </c>
      <c r="C36" s="28" t="s">
        <v>13</v>
      </c>
      <c r="D36" s="33"/>
      <c r="E36" s="33"/>
      <c r="F36" s="33"/>
      <c r="G36" s="33"/>
      <c r="H36" s="33"/>
      <c r="I36" s="33">
        <v>15000</v>
      </c>
      <c r="J36" s="33"/>
      <c r="K36" s="33"/>
      <c r="L36" s="27">
        <f>SUM(D36:K36)</f>
        <v>15000</v>
      </c>
    </row>
    <row r="37" spans="2:12">
      <c r="B37" s="26">
        <v>7</v>
      </c>
      <c r="C37" s="28" t="s">
        <v>14</v>
      </c>
      <c r="D37" s="33"/>
      <c r="E37" s="33"/>
      <c r="F37" s="33">
        <v>5000</v>
      </c>
      <c r="G37" s="33"/>
      <c r="H37" s="33"/>
      <c r="I37" s="33"/>
      <c r="J37" s="33">
        <v>15000</v>
      </c>
      <c r="K37" s="33"/>
      <c r="L37" s="27">
        <f>SUM(D37:K37)</f>
        <v>20000</v>
      </c>
    </row>
    <row r="38" spans="2:12">
      <c r="B38" s="26">
        <v>8</v>
      </c>
      <c r="C38" s="28" t="s">
        <v>283</v>
      </c>
      <c r="D38" s="33"/>
      <c r="E38" s="33"/>
      <c r="F38" s="33"/>
      <c r="G38" s="33"/>
      <c r="H38" s="33"/>
      <c r="I38" s="33"/>
      <c r="J38" s="33"/>
      <c r="K38" s="33"/>
      <c r="L38" s="27">
        <f t="shared" ref="L38" si="3">SUM(D38:J38)</f>
        <v>0</v>
      </c>
    </row>
    <row r="39" spans="2:12">
      <c r="B39" s="26">
        <v>9</v>
      </c>
      <c r="C39" s="28" t="s">
        <v>284</v>
      </c>
      <c r="D39" s="33"/>
      <c r="E39" s="33">
        <v>15000</v>
      </c>
      <c r="F39" s="33">
        <v>5000</v>
      </c>
      <c r="G39" s="33"/>
      <c r="H39" s="33">
        <v>20000</v>
      </c>
      <c r="I39" s="33">
        <v>85000</v>
      </c>
      <c r="J39" s="33">
        <v>45000</v>
      </c>
      <c r="K39" s="33"/>
      <c r="L39" s="27">
        <f>SUM(D39:K39)</f>
        <v>170000</v>
      </c>
    </row>
    <row r="40" spans="2:12">
      <c r="B40" s="39">
        <v>10</v>
      </c>
      <c r="C40" s="16" t="s">
        <v>285</v>
      </c>
      <c r="D40" s="26"/>
      <c r="E40" s="48"/>
      <c r="F40" s="26"/>
      <c r="G40" s="26"/>
      <c r="H40" s="26"/>
      <c r="I40" s="33"/>
      <c r="J40" s="26"/>
      <c r="K40" s="26"/>
      <c r="L40" s="27">
        <f>SUM(D40:K40)</f>
        <v>0</v>
      </c>
    </row>
    <row r="41" spans="2:12">
      <c r="B41" s="39">
        <v>11</v>
      </c>
      <c r="C41" s="26" t="s">
        <v>286</v>
      </c>
      <c r="D41" s="26"/>
      <c r="E41" s="48"/>
      <c r="F41" s="48"/>
      <c r="G41" s="48"/>
      <c r="H41" s="48"/>
      <c r="I41" s="48"/>
      <c r="J41" s="48"/>
      <c r="K41" s="48"/>
      <c r="L41" s="27">
        <f>SUM(D41:K41)</f>
        <v>0</v>
      </c>
    </row>
    <row r="42" spans="2:12">
      <c r="B42" s="39">
        <v>12</v>
      </c>
      <c r="C42" s="26" t="s">
        <v>287</v>
      </c>
      <c r="D42" s="26"/>
      <c r="E42" s="48"/>
      <c r="F42" s="48"/>
      <c r="G42" s="48"/>
      <c r="H42" s="48"/>
      <c r="I42" s="48"/>
      <c r="J42" s="48"/>
      <c r="K42" s="48"/>
      <c r="L42" s="33">
        <f t="shared" ref="L42:L45" si="4">SUM(D42:J42)</f>
        <v>0</v>
      </c>
    </row>
    <row r="43" spans="2:12">
      <c r="B43" s="39">
        <v>13</v>
      </c>
      <c r="C43" s="26" t="s">
        <v>288</v>
      </c>
      <c r="D43" s="26"/>
      <c r="E43" s="48"/>
      <c r="F43" s="48"/>
      <c r="G43" s="48"/>
      <c r="H43" s="48"/>
      <c r="I43" s="48"/>
      <c r="J43" s="48"/>
      <c r="K43" s="48"/>
      <c r="L43" s="33">
        <f>SUM(D43:K43)</f>
        <v>0</v>
      </c>
    </row>
    <row r="44" spans="2:12">
      <c r="B44" s="39">
        <v>14</v>
      </c>
      <c r="C44" s="16" t="s">
        <v>289</v>
      </c>
      <c r="D44" s="26"/>
      <c r="E44" s="48"/>
      <c r="F44" s="48"/>
      <c r="G44" s="48"/>
      <c r="H44" s="48"/>
      <c r="I44" s="48"/>
      <c r="J44" s="48"/>
      <c r="K44" s="48"/>
      <c r="L44" s="33">
        <f>SUM(D44:K44)</f>
        <v>0</v>
      </c>
    </row>
    <row r="45" spans="2:12">
      <c r="B45" s="39">
        <v>15</v>
      </c>
      <c r="C45" s="16" t="s">
        <v>290</v>
      </c>
      <c r="D45" s="26"/>
      <c r="E45" s="48"/>
      <c r="F45" s="48"/>
      <c r="G45" s="48"/>
      <c r="H45" s="48"/>
      <c r="I45" s="48"/>
      <c r="J45" s="48"/>
      <c r="K45" s="48"/>
      <c r="L45" s="33">
        <f t="shared" si="4"/>
        <v>0</v>
      </c>
    </row>
    <row r="46" spans="2:12">
      <c r="B46" s="39">
        <v>16</v>
      </c>
      <c r="C46" s="16" t="s">
        <v>291</v>
      </c>
      <c r="D46" s="26"/>
      <c r="E46" s="48"/>
      <c r="F46" s="48"/>
      <c r="G46" s="48"/>
      <c r="H46" s="48"/>
      <c r="I46" s="48"/>
      <c r="J46" s="48"/>
      <c r="K46" s="48"/>
      <c r="L46" s="33">
        <f>SUM(K46)</f>
        <v>0</v>
      </c>
    </row>
    <row r="47" spans="2:12">
      <c r="B47" s="26"/>
      <c r="C47" s="26"/>
      <c r="D47" s="27">
        <f t="shared" ref="D47:K47" si="5">SUM(D31:D46)</f>
        <v>16000</v>
      </c>
      <c r="E47" s="27">
        <f t="shared" si="5"/>
        <v>45300</v>
      </c>
      <c r="F47" s="27">
        <f t="shared" si="5"/>
        <v>142400</v>
      </c>
      <c r="G47" s="27">
        <f t="shared" si="5"/>
        <v>24500</v>
      </c>
      <c r="H47" s="27">
        <f t="shared" si="5"/>
        <v>49200</v>
      </c>
      <c r="I47" s="27">
        <f t="shared" si="5"/>
        <v>674000</v>
      </c>
      <c r="J47" s="27">
        <f t="shared" si="5"/>
        <v>803830</v>
      </c>
      <c r="K47" s="27">
        <f t="shared" si="5"/>
        <v>0</v>
      </c>
      <c r="L47" s="33">
        <f>SUM(D47:K47)</f>
        <v>1755230</v>
      </c>
    </row>
  </sheetData>
  <mergeCells count="1">
    <mergeCell ref="B28:L2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7:M21"/>
  <sheetViews>
    <sheetView topLeftCell="A4" workbookViewId="0">
      <selection activeCell="I24" sqref="I24"/>
    </sheetView>
  </sheetViews>
  <sheetFormatPr baseColWidth="10" defaultRowHeight="15"/>
  <cols>
    <col min="5" max="5" width="11.7109375" bestFit="1" customWidth="1"/>
    <col min="9" max="9" width="11.7109375" bestFit="1" customWidth="1"/>
  </cols>
  <sheetData>
    <row r="7" spans="2:13" ht="18.75">
      <c r="B7" s="49"/>
      <c r="C7" s="49"/>
      <c r="D7" s="49"/>
      <c r="E7" s="49"/>
      <c r="F7" s="49"/>
      <c r="G7" s="49"/>
      <c r="H7" s="49" t="s">
        <v>266</v>
      </c>
      <c r="I7" s="49"/>
      <c r="J7" s="49"/>
      <c r="K7" s="49"/>
      <c r="L7" s="49"/>
      <c r="M7" s="49"/>
    </row>
    <row r="9" spans="2:13">
      <c r="B9" s="26" t="s">
        <v>268</v>
      </c>
      <c r="C9" s="26" t="s">
        <v>293</v>
      </c>
      <c r="D9" s="26" t="s">
        <v>294</v>
      </c>
      <c r="E9" s="26" t="s">
        <v>295</v>
      </c>
      <c r="F9" s="26" t="s">
        <v>296</v>
      </c>
      <c r="G9" s="33" t="s">
        <v>297</v>
      </c>
      <c r="H9" s="33" t="s">
        <v>274</v>
      </c>
      <c r="I9" s="33" t="s">
        <v>275</v>
      </c>
      <c r="J9" s="33" t="s">
        <v>298</v>
      </c>
      <c r="K9" s="33" t="s">
        <v>299</v>
      </c>
      <c r="L9" s="38" t="s">
        <v>300</v>
      </c>
      <c r="M9" s="46" t="s">
        <v>277</v>
      </c>
    </row>
    <row r="10" spans="2:13">
      <c r="B10" s="26" t="s">
        <v>301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>
        <f>SUM(C10:L10)</f>
        <v>0</v>
      </c>
    </row>
    <row r="11" spans="2:13">
      <c r="B11" s="26" t="s">
        <v>302</v>
      </c>
      <c r="C11" s="33">
        <v>434871000</v>
      </c>
      <c r="D11" s="33"/>
      <c r="E11" s="33">
        <v>2315190000</v>
      </c>
      <c r="F11" s="33"/>
      <c r="G11" s="33">
        <v>248656800</v>
      </c>
      <c r="H11" s="33">
        <v>68512000</v>
      </c>
      <c r="I11" s="33">
        <v>3034032700</v>
      </c>
      <c r="J11" s="33">
        <v>104370000</v>
      </c>
      <c r="K11" s="33"/>
      <c r="L11" s="33"/>
      <c r="M11" s="33">
        <f>SUM(C11:L11)</f>
        <v>6205632500</v>
      </c>
    </row>
    <row r="12" spans="2:13">
      <c r="B12" s="26" t="s">
        <v>303</v>
      </c>
      <c r="C12" s="33">
        <v>58491053</v>
      </c>
      <c r="D12" s="33"/>
      <c r="E12" s="33"/>
      <c r="F12" s="33"/>
      <c r="G12" s="33"/>
      <c r="H12" s="33"/>
      <c r="I12" s="33"/>
      <c r="J12" s="33"/>
      <c r="K12" s="33">
        <v>180037020</v>
      </c>
      <c r="L12" s="33"/>
      <c r="M12" s="33">
        <f>SUM(C12:L12)</f>
        <v>238528073</v>
      </c>
    </row>
    <row r="13" spans="2:13">
      <c r="B13" s="42"/>
      <c r="C13" s="33">
        <f>SUM(C10:C12)</f>
        <v>493362053</v>
      </c>
      <c r="D13" s="33">
        <f t="shared" ref="D13:L13" si="0">SUM(D10:D11)</f>
        <v>0</v>
      </c>
      <c r="E13" s="33">
        <f t="shared" si="0"/>
        <v>2315190000</v>
      </c>
      <c r="F13" s="33">
        <f t="shared" si="0"/>
        <v>0</v>
      </c>
      <c r="G13" s="33">
        <f t="shared" si="0"/>
        <v>248656800</v>
      </c>
      <c r="H13" s="33">
        <f t="shared" si="0"/>
        <v>68512000</v>
      </c>
      <c r="I13" s="33">
        <f t="shared" si="0"/>
        <v>3034032700</v>
      </c>
      <c r="J13" s="33">
        <f t="shared" si="0"/>
        <v>104370000</v>
      </c>
      <c r="K13" s="33">
        <f>SUM(K12)</f>
        <v>180037020</v>
      </c>
      <c r="L13" s="33">
        <f t="shared" si="0"/>
        <v>0</v>
      </c>
      <c r="M13" s="33">
        <f>SUM(C13:L13)</f>
        <v>6444160573</v>
      </c>
    </row>
    <row r="14" spans="2:13">
      <c r="B14" s="42"/>
      <c r="C14" s="47"/>
      <c r="D14" s="47"/>
      <c r="E14" s="47"/>
      <c r="F14" s="47"/>
      <c r="G14" s="47"/>
      <c r="H14" s="47"/>
      <c r="I14" s="42"/>
      <c r="J14" s="42"/>
      <c r="K14" s="42"/>
      <c r="L14" s="42"/>
      <c r="M14" s="42"/>
    </row>
    <row r="15" spans="2:13" ht="18.75">
      <c r="B15" s="49"/>
      <c r="C15" s="50"/>
      <c r="D15" s="50"/>
      <c r="E15" s="50"/>
      <c r="F15" s="50"/>
      <c r="G15" s="50"/>
      <c r="H15" s="50" t="s">
        <v>4</v>
      </c>
      <c r="I15" s="49"/>
      <c r="J15" s="49"/>
      <c r="K15" s="49"/>
      <c r="L15" s="49"/>
      <c r="M15" s="49"/>
    </row>
    <row r="16" spans="2:13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2:13">
      <c r="B17" s="26" t="s">
        <v>268</v>
      </c>
      <c r="C17" s="26" t="s">
        <v>293</v>
      </c>
      <c r="D17" s="26" t="s">
        <v>294</v>
      </c>
      <c r="E17" s="26" t="s">
        <v>295</v>
      </c>
      <c r="F17" s="26" t="s">
        <v>296</v>
      </c>
      <c r="G17" s="33" t="s">
        <v>297</v>
      </c>
      <c r="H17" s="33" t="s">
        <v>274</v>
      </c>
      <c r="I17" s="33" t="s">
        <v>275</v>
      </c>
      <c r="J17" s="33" t="s">
        <v>298</v>
      </c>
      <c r="K17" s="33" t="s">
        <v>299</v>
      </c>
      <c r="L17" s="38" t="s">
        <v>300</v>
      </c>
      <c r="M17" s="46" t="s">
        <v>277</v>
      </c>
    </row>
    <row r="18" spans="2:13">
      <c r="B18" s="26" t="s">
        <v>301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>
        <f>SUM(C18:L18)</f>
        <v>0</v>
      </c>
    </row>
    <row r="19" spans="2:13">
      <c r="B19" s="26" t="s">
        <v>302</v>
      </c>
      <c r="C19" s="33">
        <v>126600</v>
      </c>
      <c r="D19" s="33"/>
      <c r="E19" s="33">
        <v>674000</v>
      </c>
      <c r="F19" s="33"/>
      <c r="G19" s="33">
        <v>49200</v>
      </c>
      <c r="H19" s="33">
        <v>16000</v>
      </c>
      <c r="I19" s="33">
        <v>803830</v>
      </c>
      <c r="J19" s="33">
        <v>24500</v>
      </c>
      <c r="K19" s="33"/>
      <c r="L19" s="33"/>
      <c r="M19" s="33">
        <f>SUM(C19:L19)</f>
        <v>1694130</v>
      </c>
    </row>
    <row r="20" spans="2:13">
      <c r="B20" s="26" t="s">
        <v>303</v>
      </c>
      <c r="C20" s="33">
        <v>15827</v>
      </c>
      <c r="D20" s="33"/>
      <c r="E20" s="33"/>
      <c r="F20" s="33"/>
      <c r="G20" s="33"/>
      <c r="H20" s="33"/>
      <c r="I20" s="33"/>
      <c r="J20" s="33"/>
      <c r="K20" s="33">
        <v>45310</v>
      </c>
      <c r="L20" s="33"/>
      <c r="M20" s="33">
        <f>SUM(C20:L20)</f>
        <v>61137</v>
      </c>
    </row>
    <row r="21" spans="2:13">
      <c r="B21" s="42"/>
      <c r="C21" s="33">
        <f>SUM(C18:C20)</f>
        <v>142427</v>
      </c>
      <c r="D21" s="33">
        <f t="shared" ref="D21:L21" si="1">SUM(D18:D19)</f>
        <v>0</v>
      </c>
      <c r="E21" s="33">
        <f t="shared" si="1"/>
        <v>674000</v>
      </c>
      <c r="F21" s="33">
        <f t="shared" si="1"/>
        <v>0</v>
      </c>
      <c r="G21" s="33">
        <f>SUM(G18:G19)</f>
        <v>49200</v>
      </c>
      <c r="H21" s="33">
        <f>SUM(H18:H19)</f>
        <v>16000</v>
      </c>
      <c r="I21" s="33">
        <f t="shared" si="1"/>
        <v>803830</v>
      </c>
      <c r="J21" s="33">
        <f>SUM(J18:J19)</f>
        <v>24500</v>
      </c>
      <c r="K21" s="33">
        <f>SUM(K18:K20)</f>
        <v>45310</v>
      </c>
      <c r="L21" s="33">
        <f t="shared" si="1"/>
        <v>0</v>
      </c>
      <c r="M21" s="33">
        <f>SUM(C21:L21)</f>
        <v>1755267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I207"/>
  <sheetViews>
    <sheetView workbookViewId="0">
      <selection activeCell="B5" sqref="B5:I204"/>
    </sheetView>
  </sheetViews>
  <sheetFormatPr baseColWidth="10" defaultRowHeight="15"/>
  <sheetData>
    <row r="3" spans="2:9">
      <c r="D3" t="s">
        <v>350</v>
      </c>
    </row>
    <row r="5" spans="2:9">
      <c r="B5" s="26" t="s">
        <v>6</v>
      </c>
      <c r="C5" s="26" t="s">
        <v>0</v>
      </c>
      <c r="D5" s="26" t="s">
        <v>1</v>
      </c>
      <c r="E5" s="26" t="s">
        <v>2</v>
      </c>
      <c r="F5" s="26" t="s">
        <v>5</v>
      </c>
      <c r="G5" s="26" t="s">
        <v>4</v>
      </c>
      <c r="H5" s="26" t="s">
        <v>7</v>
      </c>
      <c r="I5" s="26" t="s">
        <v>3</v>
      </c>
    </row>
    <row r="6" spans="2:9">
      <c r="B6" s="40">
        <v>42373</v>
      </c>
      <c r="C6" s="56" t="s">
        <v>23</v>
      </c>
      <c r="D6" s="56" t="s">
        <v>24</v>
      </c>
      <c r="E6" s="56" t="s">
        <v>8</v>
      </c>
      <c r="F6" s="56" t="s">
        <v>25</v>
      </c>
      <c r="G6" s="71">
        <v>21700</v>
      </c>
      <c r="H6" s="71">
        <v>3955</v>
      </c>
      <c r="I6" s="71">
        <f t="shared" ref="I6:I37" si="0">G6*H6</f>
        <v>85823500</v>
      </c>
    </row>
    <row r="7" spans="2:9">
      <c r="B7" s="40">
        <v>42373</v>
      </c>
      <c r="C7" s="56" t="s">
        <v>26</v>
      </c>
      <c r="D7" s="56" t="s">
        <v>27</v>
      </c>
      <c r="E7" s="56" t="s">
        <v>8</v>
      </c>
      <c r="F7" s="56" t="s">
        <v>25</v>
      </c>
      <c r="G7" s="71">
        <v>6000</v>
      </c>
      <c r="H7" s="71">
        <v>3955</v>
      </c>
      <c r="I7" s="71">
        <f t="shared" si="0"/>
        <v>23730000</v>
      </c>
    </row>
    <row r="8" spans="2:9">
      <c r="B8" s="40">
        <v>42373</v>
      </c>
      <c r="C8" s="56" t="s">
        <v>26</v>
      </c>
      <c r="D8" s="56" t="s">
        <v>27</v>
      </c>
      <c r="E8" s="56" t="s">
        <v>8</v>
      </c>
      <c r="F8" s="56" t="s">
        <v>10</v>
      </c>
      <c r="G8" s="71">
        <v>6000</v>
      </c>
      <c r="H8" s="71">
        <v>4382</v>
      </c>
      <c r="I8" s="71">
        <f t="shared" si="0"/>
        <v>26292000</v>
      </c>
    </row>
    <row r="9" spans="2:9">
      <c r="B9" s="40">
        <v>42373</v>
      </c>
      <c r="C9" s="56" t="s">
        <v>28</v>
      </c>
      <c r="D9" s="56" t="s">
        <v>29</v>
      </c>
      <c r="E9" s="56" t="s">
        <v>30</v>
      </c>
      <c r="F9" s="56" t="s">
        <v>25</v>
      </c>
      <c r="G9" s="71">
        <v>15000</v>
      </c>
      <c r="H9" s="71">
        <v>3955</v>
      </c>
      <c r="I9" s="71">
        <f t="shared" si="0"/>
        <v>59325000</v>
      </c>
    </row>
    <row r="10" spans="2:9">
      <c r="B10" s="40">
        <v>42373</v>
      </c>
      <c r="C10" s="56" t="s">
        <v>28</v>
      </c>
      <c r="D10" s="56" t="s">
        <v>29</v>
      </c>
      <c r="E10" s="56" t="s">
        <v>30</v>
      </c>
      <c r="F10" s="56" t="s">
        <v>12</v>
      </c>
      <c r="G10" s="71">
        <v>15000</v>
      </c>
      <c r="H10" s="71">
        <v>3535</v>
      </c>
      <c r="I10" s="71">
        <f t="shared" si="0"/>
        <v>53025000</v>
      </c>
    </row>
    <row r="11" spans="2:9">
      <c r="B11" s="40">
        <v>42373</v>
      </c>
      <c r="C11" s="56" t="s">
        <v>31</v>
      </c>
      <c r="D11" s="56" t="s">
        <v>32</v>
      </c>
      <c r="E11" s="56" t="s">
        <v>11</v>
      </c>
      <c r="F11" s="56" t="s">
        <v>12</v>
      </c>
      <c r="G11" s="71">
        <v>31300</v>
      </c>
      <c r="H11" s="71">
        <v>3535</v>
      </c>
      <c r="I11" s="71">
        <f t="shared" si="0"/>
        <v>110645500</v>
      </c>
    </row>
    <row r="12" spans="2:9">
      <c r="B12" s="40">
        <v>42373</v>
      </c>
      <c r="C12" s="56" t="s">
        <v>33</v>
      </c>
      <c r="D12" s="56" t="s">
        <v>34</v>
      </c>
      <c r="E12" s="56" t="s">
        <v>9</v>
      </c>
      <c r="F12" s="56" t="s">
        <v>25</v>
      </c>
      <c r="G12" s="71">
        <v>5300</v>
      </c>
      <c r="H12" s="71">
        <v>3955</v>
      </c>
      <c r="I12" s="71">
        <f t="shared" si="0"/>
        <v>20961500</v>
      </c>
    </row>
    <row r="13" spans="2:9">
      <c r="B13" s="40">
        <v>42373</v>
      </c>
      <c r="C13" s="56" t="s">
        <v>33</v>
      </c>
      <c r="D13" s="56" t="s">
        <v>34</v>
      </c>
      <c r="E13" s="56" t="s">
        <v>9</v>
      </c>
      <c r="F13" s="56" t="s">
        <v>35</v>
      </c>
      <c r="G13" s="71">
        <v>6200</v>
      </c>
      <c r="H13" s="71">
        <v>3535</v>
      </c>
      <c r="I13" s="71">
        <f t="shared" si="0"/>
        <v>21917000</v>
      </c>
    </row>
    <row r="14" spans="2:9">
      <c r="B14" s="40">
        <v>42373</v>
      </c>
      <c r="C14" s="56" t="s">
        <v>33</v>
      </c>
      <c r="D14" s="56" t="s">
        <v>34</v>
      </c>
      <c r="E14" s="56" t="s">
        <v>9</v>
      </c>
      <c r="F14" s="56" t="s">
        <v>12</v>
      </c>
      <c r="G14" s="71">
        <v>4000</v>
      </c>
      <c r="H14" s="71">
        <v>3535</v>
      </c>
      <c r="I14" s="71">
        <f t="shared" si="0"/>
        <v>14140000</v>
      </c>
    </row>
    <row r="15" spans="2:9">
      <c r="B15" s="40">
        <v>42373</v>
      </c>
      <c r="C15" s="56" t="s">
        <v>36</v>
      </c>
      <c r="D15" s="56" t="s">
        <v>37</v>
      </c>
      <c r="E15" s="56" t="s">
        <v>9</v>
      </c>
      <c r="F15" s="56" t="s">
        <v>25</v>
      </c>
      <c r="G15" s="71">
        <v>10600</v>
      </c>
      <c r="H15" s="71">
        <v>3955</v>
      </c>
      <c r="I15" s="71">
        <f t="shared" si="0"/>
        <v>41923000</v>
      </c>
    </row>
    <row r="16" spans="2:9">
      <c r="B16" s="40">
        <v>42373</v>
      </c>
      <c r="C16" s="56" t="s">
        <v>36</v>
      </c>
      <c r="D16" s="56" t="s">
        <v>37</v>
      </c>
      <c r="E16" s="56" t="s">
        <v>9</v>
      </c>
      <c r="F16" s="56" t="s">
        <v>38</v>
      </c>
      <c r="G16" s="71">
        <v>5200</v>
      </c>
      <c r="H16" s="71">
        <v>5154</v>
      </c>
      <c r="I16" s="71">
        <f t="shared" si="0"/>
        <v>26800800</v>
      </c>
    </row>
    <row r="17" spans="2:9">
      <c r="B17" s="40">
        <v>42374</v>
      </c>
      <c r="C17" s="56" t="s">
        <v>39</v>
      </c>
      <c r="D17" s="56" t="s">
        <v>40</v>
      </c>
      <c r="E17" s="56" t="s">
        <v>30</v>
      </c>
      <c r="F17" s="56" t="s">
        <v>12</v>
      </c>
      <c r="G17" s="71">
        <v>15000</v>
      </c>
      <c r="H17" s="71">
        <v>3535</v>
      </c>
      <c r="I17" s="71">
        <f t="shared" si="0"/>
        <v>53025000</v>
      </c>
    </row>
    <row r="18" spans="2:9">
      <c r="B18" s="40">
        <v>42374</v>
      </c>
      <c r="C18" s="56" t="s">
        <v>41</v>
      </c>
      <c r="D18" s="56" t="s">
        <v>42</v>
      </c>
      <c r="E18" s="56" t="s">
        <v>14</v>
      </c>
      <c r="F18" s="56" t="s">
        <v>25</v>
      </c>
      <c r="G18" s="71">
        <v>5000</v>
      </c>
      <c r="H18" s="71">
        <v>4352</v>
      </c>
      <c r="I18" s="71">
        <f t="shared" si="0"/>
        <v>21760000</v>
      </c>
    </row>
    <row r="19" spans="2:9">
      <c r="B19" s="40">
        <v>42374</v>
      </c>
      <c r="C19" s="56" t="s">
        <v>41</v>
      </c>
      <c r="D19" s="56" t="s">
        <v>42</v>
      </c>
      <c r="E19" s="56" t="s">
        <v>14</v>
      </c>
      <c r="F19" s="56" t="s">
        <v>43</v>
      </c>
      <c r="G19" s="71">
        <v>1</v>
      </c>
      <c r="H19" s="71">
        <v>1500000</v>
      </c>
      <c r="I19" s="71">
        <f t="shared" si="0"/>
        <v>1500000</v>
      </c>
    </row>
    <row r="20" spans="2:9">
      <c r="B20" s="40">
        <v>42374</v>
      </c>
      <c r="C20" s="56" t="s">
        <v>44</v>
      </c>
      <c r="D20" s="56" t="s">
        <v>45</v>
      </c>
      <c r="E20" s="56" t="s">
        <v>46</v>
      </c>
      <c r="F20" s="56" t="s">
        <v>35</v>
      </c>
      <c r="G20" s="71">
        <v>5000</v>
      </c>
      <c r="H20" s="71">
        <v>3535</v>
      </c>
      <c r="I20" s="71">
        <f t="shared" si="0"/>
        <v>17675000</v>
      </c>
    </row>
    <row r="21" spans="2:9">
      <c r="B21" s="40">
        <v>42374</v>
      </c>
      <c r="C21" s="56" t="s">
        <v>44</v>
      </c>
      <c r="D21" s="56" t="s">
        <v>45</v>
      </c>
      <c r="E21" s="56" t="s">
        <v>46</v>
      </c>
      <c r="F21" s="56" t="s">
        <v>12</v>
      </c>
      <c r="G21" s="71">
        <v>5000</v>
      </c>
      <c r="H21" s="71">
        <v>3535</v>
      </c>
      <c r="I21" s="71">
        <f t="shared" si="0"/>
        <v>17675000</v>
      </c>
    </row>
    <row r="22" spans="2:9">
      <c r="B22" s="40">
        <v>42374</v>
      </c>
      <c r="C22" s="56" t="s">
        <v>44</v>
      </c>
      <c r="D22" s="56" t="s">
        <v>45</v>
      </c>
      <c r="E22" s="56" t="s">
        <v>46</v>
      </c>
      <c r="F22" s="56" t="s">
        <v>43</v>
      </c>
      <c r="G22" s="71">
        <v>1</v>
      </c>
      <c r="H22" s="71">
        <v>2350000</v>
      </c>
      <c r="I22" s="71">
        <f t="shared" si="0"/>
        <v>2350000</v>
      </c>
    </row>
    <row r="23" spans="2:9">
      <c r="B23" s="40">
        <v>42374</v>
      </c>
      <c r="C23" s="56" t="s">
        <v>47</v>
      </c>
      <c r="D23" s="56" t="s">
        <v>49</v>
      </c>
      <c r="E23" s="56" t="s">
        <v>11</v>
      </c>
      <c r="F23" s="56" t="s">
        <v>25</v>
      </c>
      <c r="G23" s="71">
        <v>5000</v>
      </c>
      <c r="H23" s="71">
        <v>3955</v>
      </c>
      <c r="I23" s="71">
        <f t="shared" si="0"/>
        <v>19775000</v>
      </c>
    </row>
    <row r="24" spans="2:9">
      <c r="B24" s="40">
        <v>42374</v>
      </c>
      <c r="C24" s="56" t="s">
        <v>47</v>
      </c>
      <c r="D24" s="56" t="s">
        <v>49</v>
      </c>
      <c r="E24" s="56" t="s">
        <v>11</v>
      </c>
      <c r="F24" s="56" t="s">
        <v>12</v>
      </c>
      <c r="G24" s="71">
        <v>11700</v>
      </c>
      <c r="H24" s="71">
        <v>3535</v>
      </c>
      <c r="I24" s="71">
        <f t="shared" si="0"/>
        <v>41359500</v>
      </c>
    </row>
    <row r="25" spans="2:9">
      <c r="B25" s="40">
        <v>42374</v>
      </c>
      <c r="C25" s="56" t="s">
        <v>48</v>
      </c>
      <c r="D25" s="56" t="s">
        <v>50</v>
      </c>
      <c r="E25" s="56" t="s">
        <v>30</v>
      </c>
      <c r="F25" s="56" t="s">
        <v>12</v>
      </c>
      <c r="G25" s="71">
        <v>5000</v>
      </c>
      <c r="H25" s="71">
        <v>3535</v>
      </c>
      <c r="I25" s="71">
        <f t="shared" si="0"/>
        <v>17675000</v>
      </c>
    </row>
    <row r="26" spans="2:9">
      <c r="B26" s="40">
        <v>42374</v>
      </c>
      <c r="C26" s="56" t="s">
        <v>51</v>
      </c>
      <c r="D26" s="56" t="s">
        <v>52</v>
      </c>
      <c r="E26" s="56" t="s">
        <v>46</v>
      </c>
      <c r="F26" s="56" t="s">
        <v>12</v>
      </c>
      <c r="G26" s="71">
        <v>5300</v>
      </c>
      <c r="H26" s="71">
        <v>3535</v>
      </c>
      <c r="I26" s="71">
        <f t="shared" si="0"/>
        <v>18735500</v>
      </c>
    </row>
    <row r="27" spans="2:9">
      <c r="B27" s="40">
        <v>42374</v>
      </c>
      <c r="C27" s="56" t="s">
        <v>51</v>
      </c>
      <c r="D27" s="56" t="s">
        <v>52</v>
      </c>
      <c r="E27" s="56" t="s">
        <v>46</v>
      </c>
      <c r="F27" s="56" t="s">
        <v>43</v>
      </c>
      <c r="G27" s="71">
        <v>1</v>
      </c>
      <c r="H27" s="71">
        <v>1245500</v>
      </c>
      <c r="I27" s="71">
        <f t="shared" si="0"/>
        <v>1245500</v>
      </c>
    </row>
    <row r="28" spans="2:9">
      <c r="B28" s="40">
        <v>42375</v>
      </c>
      <c r="C28" s="56" t="s">
        <v>53</v>
      </c>
      <c r="D28" s="56" t="s">
        <v>54</v>
      </c>
      <c r="E28" s="56" t="s">
        <v>8</v>
      </c>
      <c r="F28" s="56" t="s">
        <v>25</v>
      </c>
      <c r="G28" s="71">
        <v>10800</v>
      </c>
      <c r="H28" s="71">
        <v>3870</v>
      </c>
      <c r="I28" s="71">
        <f t="shared" si="0"/>
        <v>41796000</v>
      </c>
    </row>
    <row r="29" spans="2:9">
      <c r="B29" s="40">
        <v>42375</v>
      </c>
      <c r="C29" s="56" t="s">
        <v>55</v>
      </c>
      <c r="D29" s="56" t="s">
        <v>56</v>
      </c>
      <c r="E29" s="56" t="s">
        <v>8</v>
      </c>
      <c r="F29" s="56" t="s">
        <v>25</v>
      </c>
      <c r="G29" s="71">
        <v>10800</v>
      </c>
      <c r="H29" s="71">
        <v>3870</v>
      </c>
      <c r="I29" s="71">
        <f t="shared" si="0"/>
        <v>41796000</v>
      </c>
    </row>
    <row r="30" spans="2:9">
      <c r="B30" s="40">
        <v>42375</v>
      </c>
      <c r="C30" s="56" t="s">
        <v>55</v>
      </c>
      <c r="D30" s="56" t="s">
        <v>56</v>
      </c>
      <c r="E30" s="56" t="s">
        <v>8</v>
      </c>
      <c r="F30" s="56" t="s">
        <v>12</v>
      </c>
      <c r="G30" s="71">
        <v>17900</v>
      </c>
      <c r="H30" s="71">
        <v>3535</v>
      </c>
      <c r="I30" s="71">
        <f t="shared" si="0"/>
        <v>63276500</v>
      </c>
    </row>
    <row r="31" spans="2:9">
      <c r="B31" s="40">
        <v>42375</v>
      </c>
      <c r="C31" s="56" t="s">
        <v>55</v>
      </c>
      <c r="D31" s="56" t="s">
        <v>56</v>
      </c>
      <c r="E31" s="56" t="s">
        <v>8</v>
      </c>
      <c r="F31" s="56" t="s">
        <v>10</v>
      </c>
      <c r="G31" s="71">
        <v>5000</v>
      </c>
      <c r="H31" s="71">
        <v>4382</v>
      </c>
      <c r="I31" s="71">
        <f t="shared" si="0"/>
        <v>21910000</v>
      </c>
    </row>
    <row r="32" spans="2:9">
      <c r="B32" s="40">
        <v>42375</v>
      </c>
      <c r="C32" s="56" t="s">
        <v>55</v>
      </c>
      <c r="D32" s="56" t="s">
        <v>57</v>
      </c>
      <c r="E32" s="56" t="s">
        <v>46</v>
      </c>
      <c r="F32" s="56" t="s">
        <v>12</v>
      </c>
      <c r="G32" s="71">
        <v>5300</v>
      </c>
      <c r="H32" s="71">
        <v>3535</v>
      </c>
      <c r="I32" s="71">
        <f t="shared" si="0"/>
        <v>18735500</v>
      </c>
    </row>
    <row r="33" spans="2:9">
      <c r="B33" s="40">
        <v>42375</v>
      </c>
      <c r="C33" s="56" t="s">
        <v>55</v>
      </c>
      <c r="D33" s="56" t="s">
        <v>57</v>
      </c>
      <c r="E33" s="56" t="s">
        <v>46</v>
      </c>
      <c r="F33" s="56" t="s">
        <v>43</v>
      </c>
      <c r="G33" s="71">
        <v>1</v>
      </c>
      <c r="H33" s="71">
        <v>1245500</v>
      </c>
      <c r="I33" s="71">
        <f t="shared" si="0"/>
        <v>1245500</v>
      </c>
    </row>
    <row r="34" spans="2:9">
      <c r="B34" s="40">
        <v>42375</v>
      </c>
      <c r="C34" s="56" t="s">
        <v>58</v>
      </c>
      <c r="D34" s="56" t="s">
        <v>59</v>
      </c>
      <c r="E34" s="56" t="s">
        <v>46</v>
      </c>
      <c r="F34" s="56" t="s">
        <v>12</v>
      </c>
      <c r="G34" s="71">
        <v>6200</v>
      </c>
      <c r="H34" s="71">
        <v>3535</v>
      </c>
      <c r="I34" s="71">
        <f t="shared" si="0"/>
        <v>21917000</v>
      </c>
    </row>
    <row r="35" spans="2:9">
      <c r="B35" s="40">
        <v>42375</v>
      </c>
      <c r="C35" s="56" t="s">
        <v>58</v>
      </c>
      <c r="D35" s="56" t="s">
        <v>59</v>
      </c>
      <c r="E35" s="56" t="s">
        <v>46</v>
      </c>
      <c r="F35" s="56" t="s">
        <v>43</v>
      </c>
      <c r="G35" s="71">
        <v>1</v>
      </c>
      <c r="H35" s="71">
        <v>1457000</v>
      </c>
      <c r="I35" s="71">
        <f t="shared" si="0"/>
        <v>1457000</v>
      </c>
    </row>
    <row r="36" spans="2:9">
      <c r="B36" s="40">
        <v>42375</v>
      </c>
      <c r="C36" s="56" t="s">
        <v>60</v>
      </c>
      <c r="D36" s="56" t="s">
        <v>61</v>
      </c>
      <c r="E36" s="56" t="s">
        <v>46</v>
      </c>
      <c r="F36" s="56" t="s">
        <v>35</v>
      </c>
      <c r="G36" s="71">
        <v>5200</v>
      </c>
      <c r="H36" s="71">
        <v>3535</v>
      </c>
      <c r="I36" s="71">
        <f t="shared" si="0"/>
        <v>18382000</v>
      </c>
    </row>
    <row r="37" spans="2:9">
      <c r="B37" s="40">
        <v>42375</v>
      </c>
      <c r="C37" s="56" t="s">
        <v>60</v>
      </c>
      <c r="D37" s="56" t="s">
        <v>61</v>
      </c>
      <c r="E37" s="56" t="s">
        <v>46</v>
      </c>
      <c r="F37" s="56" t="s">
        <v>43</v>
      </c>
      <c r="G37" s="71">
        <v>1</v>
      </c>
      <c r="H37" s="71">
        <v>1222000</v>
      </c>
      <c r="I37" s="71">
        <f t="shared" si="0"/>
        <v>1222000</v>
      </c>
    </row>
    <row r="38" spans="2:9">
      <c r="B38" s="40">
        <v>42375</v>
      </c>
      <c r="C38" s="56" t="s">
        <v>62</v>
      </c>
      <c r="D38" s="56" t="s">
        <v>63</v>
      </c>
      <c r="E38" s="56" t="s">
        <v>9</v>
      </c>
      <c r="F38" s="56" t="s">
        <v>25</v>
      </c>
      <c r="G38" s="71">
        <v>6200</v>
      </c>
      <c r="H38" s="71">
        <v>3870</v>
      </c>
      <c r="I38" s="71">
        <f t="shared" ref="I38:I69" si="1">G38*H38</f>
        <v>23994000</v>
      </c>
    </row>
    <row r="39" spans="2:9">
      <c r="B39" s="40">
        <v>42375</v>
      </c>
      <c r="C39" s="56" t="s">
        <v>64</v>
      </c>
      <c r="D39" s="56" t="s">
        <v>65</v>
      </c>
      <c r="E39" s="56" t="s">
        <v>9</v>
      </c>
      <c r="F39" s="56" t="s">
        <v>25</v>
      </c>
      <c r="G39" s="71">
        <v>5400</v>
      </c>
      <c r="H39" s="71">
        <v>3870</v>
      </c>
      <c r="I39" s="71">
        <f t="shared" si="1"/>
        <v>20898000</v>
      </c>
    </row>
    <row r="40" spans="2:9">
      <c r="B40" s="40">
        <v>42375</v>
      </c>
      <c r="C40" s="56" t="s">
        <v>64</v>
      </c>
      <c r="D40" s="56" t="s">
        <v>65</v>
      </c>
      <c r="E40" s="56" t="s">
        <v>9</v>
      </c>
      <c r="F40" s="56" t="s">
        <v>35</v>
      </c>
      <c r="G40" s="71">
        <v>5200</v>
      </c>
      <c r="H40" s="71">
        <v>3535</v>
      </c>
      <c r="I40" s="71">
        <f t="shared" si="1"/>
        <v>18382000</v>
      </c>
    </row>
    <row r="41" spans="2:9">
      <c r="B41" s="40">
        <v>42375</v>
      </c>
      <c r="C41" s="56" t="s">
        <v>64</v>
      </c>
      <c r="D41" s="56" t="s">
        <v>65</v>
      </c>
      <c r="E41" s="56" t="s">
        <v>9</v>
      </c>
      <c r="F41" s="56" t="s">
        <v>12</v>
      </c>
      <c r="G41" s="71">
        <v>5200</v>
      </c>
      <c r="H41" s="71">
        <v>3535</v>
      </c>
      <c r="I41" s="71">
        <f t="shared" si="1"/>
        <v>18382000</v>
      </c>
    </row>
    <row r="42" spans="2:9">
      <c r="B42" s="40">
        <v>42376</v>
      </c>
      <c r="C42" s="56" t="s">
        <v>66</v>
      </c>
      <c r="D42" s="56" t="s">
        <v>67</v>
      </c>
      <c r="E42" s="56" t="s">
        <v>11</v>
      </c>
      <c r="F42" s="56" t="s">
        <v>25</v>
      </c>
      <c r="G42" s="71">
        <v>5000</v>
      </c>
      <c r="H42" s="71">
        <v>3870</v>
      </c>
      <c r="I42" s="71">
        <f t="shared" si="1"/>
        <v>19350000</v>
      </c>
    </row>
    <row r="43" spans="2:9">
      <c r="B43" s="40">
        <v>42376</v>
      </c>
      <c r="C43" s="56" t="s">
        <v>66</v>
      </c>
      <c r="D43" s="56" t="s">
        <v>67</v>
      </c>
      <c r="E43" s="56" t="s">
        <v>11</v>
      </c>
      <c r="F43" s="56" t="s">
        <v>68</v>
      </c>
      <c r="G43" s="71">
        <v>5000</v>
      </c>
      <c r="H43" s="71">
        <v>4360</v>
      </c>
      <c r="I43" s="71">
        <f t="shared" si="1"/>
        <v>21800000</v>
      </c>
    </row>
    <row r="44" spans="2:9">
      <c r="B44" s="40">
        <v>42376</v>
      </c>
      <c r="C44" s="56" t="s">
        <v>66</v>
      </c>
      <c r="D44" s="56" t="s">
        <v>67</v>
      </c>
      <c r="E44" s="56" t="s">
        <v>11</v>
      </c>
      <c r="F44" s="56" t="s">
        <v>12</v>
      </c>
      <c r="G44" s="71">
        <v>5300</v>
      </c>
      <c r="H44" s="71">
        <v>3535</v>
      </c>
      <c r="I44" s="71">
        <f t="shared" si="1"/>
        <v>18735500</v>
      </c>
    </row>
    <row r="45" spans="2:9">
      <c r="B45" s="40">
        <v>42376</v>
      </c>
      <c r="C45" s="56" t="s">
        <v>69</v>
      </c>
      <c r="D45" s="56" t="s">
        <v>70</v>
      </c>
      <c r="E45" s="56" t="s">
        <v>9</v>
      </c>
      <c r="F45" s="56" t="s">
        <v>25</v>
      </c>
      <c r="G45" s="71">
        <v>5300</v>
      </c>
      <c r="H45" s="71">
        <v>3870</v>
      </c>
      <c r="I45" s="71">
        <f t="shared" si="1"/>
        <v>20511000</v>
      </c>
    </row>
    <row r="46" spans="2:9">
      <c r="B46" s="40">
        <v>42376</v>
      </c>
      <c r="C46" s="56" t="s">
        <v>69</v>
      </c>
      <c r="D46" s="56" t="s">
        <v>70</v>
      </c>
      <c r="E46" s="56" t="s">
        <v>9</v>
      </c>
      <c r="F46" s="56" t="s">
        <v>35</v>
      </c>
      <c r="G46" s="71">
        <v>6200</v>
      </c>
      <c r="H46" s="71">
        <v>3535</v>
      </c>
      <c r="I46" s="71">
        <f t="shared" si="1"/>
        <v>21917000</v>
      </c>
    </row>
    <row r="47" spans="2:9">
      <c r="B47" s="40">
        <v>42376</v>
      </c>
      <c r="C47" s="56" t="s">
        <v>69</v>
      </c>
      <c r="D47" s="56" t="s">
        <v>70</v>
      </c>
      <c r="E47" s="56" t="s">
        <v>9</v>
      </c>
      <c r="F47" s="56" t="s">
        <v>12</v>
      </c>
      <c r="G47" s="71">
        <v>4000</v>
      </c>
      <c r="H47" s="71">
        <v>3535</v>
      </c>
      <c r="I47" s="71">
        <f t="shared" si="1"/>
        <v>14140000</v>
      </c>
    </row>
    <row r="48" spans="2:9">
      <c r="B48" s="40">
        <v>42377</v>
      </c>
      <c r="C48" s="56" t="s">
        <v>71</v>
      </c>
      <c r="D48" s="56" t="s">
        <v>72</v>
      </c>
      <c r="E48" s="56" t="s">
        <v>8</v>
      </c>
      <c r="F48" s="56" t="s">
        <v>12</v>
      </c>
      <c r="G48" s="71">
        <v>17900</v>
      </c>
      <c r="H48" s="71">
        <v>3535</v>
      </c>
      <c r="I48" s="71">
        <f t="shared" si="1"/>
        <v>63276500</v>
      </c>
    </row>
    <row r="49" spans="2:9">
      <c r="B49" s="40">
        <v>42377</v>
      </c>
      <c r="C49" s="56" t="s">
        <v>71</v>
      </c>
      <c r="D49" s="56" t="s">
        <v>72</v>
      </c>
      <c r="E49" s="56" t="s">
        <v>8</v>
      </c>
      <c r="F49" s="56" t="s">
        <v>38</v>
      </c>
      <c r="G49" s="71">
        <v>5800</v>
      </c>
      <c r="H49" s="71">
        <v>5154</v>
      </c>
      <c r="I49" s="71">
        <f t="shared" si="1"/>
        <v>29893200</v>
      </c>
    </row>
    <row r="50" spans="2:9">
      <c r="B50" s="40">
        <v>42377</v>
      </c>
      <c r="C50" s="56" t="s">
        <v>73</v>
      </c>
      <c r="D50" s="56" t="s">
        <v>74</v>
      </c>
      <c r="E50" s="56" t="s">
        <v>75</v>
      </c>
      <c r="F50" s="56" t="s">
        <v>35</v>
      </c>
      <c r="G50" s="71">
        <v>5000</v>
      </c>
      <c r="H50" s="71">
        <v>3535</v>
      </c>
      <c r="I50" s="72">
        <f t="shared" si="1"/>
        <v>17675000</v>
      </c>
    </row>
    <row r="51" spans="2:9">
      <c r="B51" s="40">
        <v>42377</v>
      </c>
      <c r="C51" s="56" t="s">
        <v>73</v>
      </c>
      <c r="D51" s="56" t="s">
        <v>74</v>
      </c>
      <c r="E51" s="56" t="s">
        <v>75</v>
      </c>
      <c r="F51" s="56" t="s">
        <v>12</v>
      </c>
      <c r="G51" s="71">
        <v>25000</v>
      </c>
      <c r="H51" s="71">
        <v>3535</v>
      </c>
      <c r="I51" s="71">
        <f t="shared" si="1"/>
        <v>88375000</v>
      </c>
    </row>
    <row r="52" spans="2:9">
      <c r="B52" s="40">
        <v>42377</v>
      </c>
      <c r="C52" s="56" t="s">
        <v>76</v>
      </c>
      <c r="D52" s="56" t="s">
        <v>77</v>
      </c>
      <c r="E52" s="56" t="s">
        <v>75</v>
      </c>
      <c r="F52" s="56" t="s">
        <v>25</v>
      </c>
      <c r="G52" s="71">
        <v>5000</v>
      </c>
      <c r="H52" s="71">
        <v>3955</v>
      </c>
      <c r="I52" s="71">
        <f t="shared" si="1"/>
        <v>19775000</v>
      </c>
    </row>
    <row r="53" spans="2:9">
      <c r="B53" s="40">
        <v>42377</v>
      </c>
      <c r="C53" s="56" t="s">
        <v>76</v>
      </c>
      <c r="D53" s="56" t="s">
        <v>77</v>
      </c>
      <c r="E53" s="56" t="s">
        <v>75</v>
      </c>
      <c r="F53" s="56" t="s">
        <v>12</v>
      </c>
      <c r="G53" s="71">
        <v>15000</v>
      </c>
      <c r="H53" s="71">
        <v>3535</v>
      </c>
      <c r="I53" s="71">
        <f t="shared" si="1"/>
        <v>53025000</v>
      </c>
    </row>
    <row r="54" spans="2:9">
      <c r="B54" s="40">
        <v>42377</v>
      </c>
      <c r="C54" s="56" t="s">
        <v>76</v>
      </c>
      <c r="D54" s="56" t="s">
        <v>77</v>
      </c>
      <c r="E54" s="56" t="s">
        <v>75</v>
      </c>
      <c r="F54" s="56" t="s">
        <v>38</v>
      </c>
      <c r="G54" s="71">
        <v>10000</v>
      </c>
      <c r="H54" s="71">
        <v>5154</v>
      </c>
      <c r="I54" s="71">
        <f t="shared" si="1"/>
        <v>51540000</v>
      </c>
    </row>
    <row r="55" spans="2:9">
      <c r="B55" s="40">
        <v>42377</v>
      </c>
      <c r="C55" s="56" t="s">
        <v>78</v>
      </c>
      <c r="D55" s="56" t="s">
        <v>79</v>
      </c>
      <c r="E55" s="56" t="s">
        <v>30</v>
      </c>
      <c r="F55" s="56" t="s">
        <v>12</v>
      </c>
      <c r="G55" s="71">
        <v>10000</v>
      </c>
      <c r="H55" s="71">
        <v>3535</v>
      </c>
      <c r="I55" s="71">
        <f t="shared" si="1"/>
        <v>35350000</v>
      </c>
    </row>
    <row r="56" spans="2:9">
      <c r="B56" s="40">
        <v>42377</v>
      </c>
      <c r="C56" s="56" t="s">
        <v>78</v>
      </c>
      <c r="D56" s="56" t="s">
        <v>79</v>
      </c>
      <c r="E56" s="56" t="s">
        <v>30</v>
      </c>
      <c r="F56" s="56" t="s">
        <v>43</v>
      </c>
      <c r="G56" s="71">
        <v>1</v>
      </c>
      <c r="H56" s="71">
        <v>2000000</v>
      </c>
      <c r="I56" s="71">
        <f t="shared" si="1"/>
        <v>2000000</v>
      </c>
    </row>
    <row r="57" spans="2:9">
      <c r="B57" s="40">
        <v>42377</v>
      </c>
      <c r="C57" s="56" t="s">
        <v>80</v>
      </c>
      <c r="D57" s="56" t="s">
        <v>81</v>
      </c>
      <c r="E57" s="56" t="s">
        <v>11</v>
      </c>
      <c r="F57" s="56" t="s">
        <v>25</v>
      </c>
      <c r="G57" s="71">
        <v>9300</v>
      </c>
      <c r="H57" s="71">
        <v>3870</v>
      </c>
      <c r="I57" s="71">
        <f t="shared" si="1"/>
        <v>35991000</v>
      </c>
    </row>
    <row r="58" spans="2:9">
      <c r="B58" s="40">
        <v>42377</v>
      </c>
      <c r="C58" s="56" t="s">
        <v>80</v>
      </c>
      <c r="D58" s="56" t="s">
        <v>81</v>
      </c>
      <c r="E58" s="56" t="s">
        <v>11</v>
      </c>
      <c r="F58" s="56" t="s">
        <v>35</v>
      </c>
      <c r="G58" s="71">
        <v>12500</v>
      </c>
      <c r="H58" s="71">
        <v>3535</v>
      </c>
      <c r="I58" s="71">
        <f t="shared" si="1"/>
        <v>44187500</v>
      </c>
    </row>
    <row r="59" spans="2:9">
      <c r="B59" s="40">
        <v>42377</v>
      </c>
      <c r="C59" s="56" t="s">
        <v>80</v>
      </c>
      <c r="D59" s="56" t="s">
        <v>81</v>
      </c>
      <c r="E59" s="56" t="s">
        <v>11</v>
      </c>
      <c r="F59" s="56" t="s">
        <v>12</v>
      </c>
      <c r="G59" s="71">
        <v>5000</v>
      </c>
      <c r="H59" s="71">
        <v>3535</v>
      </c>
      <c r="I59" s="71">
        <f t="shared" si="1"/>
        <v>17675000</v>
      </c>
    </row>
    <row r="60" spans="2:9">
      <c r="B60" s="40">
        <v>42377</v>
      </c>
      <c r="C60" s="56" t="s">
        <v>82</v>
      </c>
      <c r="D60" s="56" t="s">
        <v>83</v>
      </c>
      <c r="E60" s="56" t="s">
        <v>11</v>
      </c>
      <c r="F60" s="56" t="s">
        <v>25</v>
      </c>
      <c r="G60" s="71">
        <v>4500</v>
      </c>
      <c r="H60" s="71">
        <v>3870</v>
      </c>
      <c r="I60" s="71">
        <f t="shared" si="1"/>
        <v>17415000</v>
      </c>
    </row>
    <row r="61" spans="2:9">
      <c r="B61" s="40">
        <v>42377</v>
      </c>
      <c r="C61" s="56" t="s">
        <v>84</v>
      </c>
      <c r="D61" s="56" t="s">
        <v>85</v>
      </c>
      <c r="E61" s="56" t="s">
        <v>9</v>
      </c>
      <c r="F61" s="56" t="s">
        <v>25</v>
      </c>
      <c r="G61" s="71">
        <v>5400</v>
      </c>
      <c r="H61" s="71">
        <v>3870</v>
      </c>
      <c r="I61" s="71">
        <f t="shared" si="1"/>
        <v>20898000</v>
      </c>
    </row>
    <row r="62" spans="2:9">
      <c r="B62" s="40">
        <v>42377</v>
      </c>
      <c r="C62" s="56" t="s">
        <v>84</v>
      </c>
      <c r="D62" s="56" t="s">
        <v>85</v>
      </c>
      <c r="E62" s="56" t="s">
        <v>9</v>
      </c>
      <c r="F62" s="56" t="s">
        <v>12</v>
      </c>
      <c r="G62" s="71">
        <v>5200</v>
      </c>
      <c r="H62" s="71">
        <v>3535</v>
      </c>
      <c r="I62" s="71">
        <f t="shared" si="1"/>
        <v>18382000</v>
      </c>
    </row>
    <row r="63" spans="2:9">
      <c r="B63" s="40">
        <v>42377</v>
      </c>
      <c r="C63" s="56" t="s">
        <v>84</v>
      </c>
      <c r="D63" s="56" t="s">
        <v>85</v>
      </c>
      <c r="E63" s="56" t="s">
        <v>9</v>
      </c>
      <c r="F63" s="56" t="s">
        <v>35</v>
      </c>
      <c r="G63" s="71">
        <v>5200</v>
      </c>
      <c r="H63" s="71">
        <v>3535</v>
      </c>
      <c r="I63" s="71">
        <f t="shared" si="1"/>
        <v>18382000</v>
      </c>
    </row>
    <row r="64" spans="2:9">
      <c r="B64" s="40">
        <v>42380</v>
      </c>
      <c r="C64" s="56" t="s">
        <v>87</v>
      </c>
      <c r="D64" s="56" t="s">
        <v>88</v>
      </c>
      <c r="E64" s="56" t="s">
        <v>8</v>
      </c>
      <c r="F64" s="56" t="s">
        <v>25</v>
      </c>
      <c r="G64" s="71">
        <v>5800</v>
      </c>
      <c r="H64" s="71">
        <v>3870</v>
      </c>
      <c r="I64" s="71">
        <f t="shared" si="1"/>
        <v>22446000</v>
      </c>
    </row>
    <row r="65" spans="2:9">
      <c r="B65" s="40">
        <v>42380</v>
      </c>
      <c r="C65" s="56" t="s">
        <v>87</v>
      </c>
      <c r="D65" s="56" t="s">
        <v>88</v>
      </c>
      <c r="E65" s="56" t="s">
        <v>8</v>
      </c>
      <c r="F65" s="56" t="s">
        <v>12</v>
      </c>
      <c r="G65" s="71">
        <v>22900</v>
      </c>
      <c r="H65" s="71">
        <v>3535</v>
      </c>
      <c r="I65" s="71">
        <f t="shared" si="1"/>
        <v>80951500</v>
      </c>
    </row>
    <row r="66" spans="2:9">
      <c r="B66" s="40">
        <v>42380</v>
      </c>
      <c r="C66" s="56" t="s">
        <v>89</v>
      </c>
      <c r="D66" s="56" t="s">
        <v>90</v>
      </c>
      <c r="E66" s="56" t="s">
        <v>8</v>
      </c>
      <c r="F66" s="56" t="s">
        <v>12</v>
      </c>
      <c r="G66" s="71">
        <v>5000</v>
      </c>
      <c r="H66" s="71">
        <v>3535</v>
      </c>
      <c r="I66" s="71">
        <f t="shared" si="1"/>
        <v>17675000</v>
      </c>
    </row>
    <row r="67" spans="2:9">
      <c r="B67" s="40">
        <v>42380</v>
      </c>
      <c r="C67" s="56" t="s">
        <v>91</v>
      </c>
      <c r="D67" s="56" t="s">
        <v>92</v>
      </c>
      <c r="E67" s="56" t="s">
        <v>46</v>
      </c>
      <c r="F67" s="56" t="s">
        <v>12</v>
      </c>
      <c r="G67" s="71">
        <v>6200</v>
      </c>
      <c r="H67" s="71">
        <v>3535</v>
      </c>
      <c r="I67" s="71">
        <f t="shared" si="1"/>
        <v>21917000</v>
      </c>
    </row>
    <row r="68" spans="2:9">
      <c r="B68" s="40">
        <v>42380</v>
      </c>
      <c r="C68" s="56" t="s">
        <v>91</v>
      </c>
      <c r="D68" s="56" t="s">
        <v>92</v>
      </c>
      <c r="E68" s="56" t="s">
        <v>46</v>
      </c>
      <c r="F68" s="56" t="s">
        <v>25</v>
      </c>
      <c r="G68" s="71">
        <v>5300</v>
      </c>
      <c r="H68" s="71">
        <v>3870</v>
      </c>
      <c r="I68" s="71">
        <f t="shared" si="1"/>
        <v>20511000</v>
      </c>
    </row>
    <row r="69" spans="2:9">
      <c r="B69" s="40">
        <v>42380</v>
      </c>
      <c r="C69" s="56" t="s">
        <v>91</v>
      </c>
      <c r="D69" s="56" t="s">
        <v>92</v>
      </c>
      <c r="E69" s="56" t="s">
        <v>46</v>
      </c>
      <c r="F69" s="56" t="s">
        <v>38</v>
      </c>
      <c r="G69" s="71">
        <v>5200</v>
      </c>
      <c r="H69" s="71">
        <v>5154</v>
      </c>
      <c r="I69" s="71">
        <f t="shared" si="1"/>
        <v>26800800</v>
      </c>
    </row>
    <row r="70" spans="2:9">
      <c r="B70" s="40">
        <v>42380</v>
      </c>
      <c r="C70" s="56" t="s">
        <v>91</v>
      </c>
      <c r="D70" s="56" t="s">
        <v>92</v>
      </c>
      <c r="E70" s="56" t="s">
        <v>46</v>
      </c>
      <c r="F70" s="56" t="s">
        <v>43</v>
      </c>
      <c r="G70" s="71">
        <v>1</v>
      </c>
      <c r="H70" s="71">
        <v>3924500</v>
      </c>
      <c r="I70" s="71">
        <f t="shared" ref="I70:I101" si="2">G70*H70</f>
        <v>3924500</v>
      </c>
    </row>
    <row r="71" spans="2:9">
      <c r="B71" s="40">
        <v>42380</v>
      </c>
      <c r="C71" s="56" t="s">
        <v>93</v>
      </c>
      <c r="D71" s="56" t="s">
        <v>94</v>
      </c>
      <c r="E71" s="56" t="s">
        <v>30</v>
      </c>
      <c r="F71" s="56" t="s">
        <v>12</v>
      </c>
      <c r="G71" s="71">
        <v>15000</v>
      </c>
      <c r="H71" s="71">
        <v>3535</v>
      </c>
      <c r="I71" s="71">
        <f t="shared" si="2"/>
        <v>53025000</v>
      </c>
    </row>
    <row r="72" spans="2:9">
      <c r="B72" s="40">
        <v>42380</v>
      </c>
      <c r="C72" s="56" t="s">
        <v>95</v>
      </c>
      <c r="D72" s="56" t="s">
        <v>96</v>
      </c>
      <c r="E72" s="56" t="s">
        <v>14</v>
      </c>
      <c r="F72" s="56" t="s">
        <v>25</v>
      </c>
      <c r="G72" s="71">
        <v>5000</v>
      </c>
      <c r="H72" s="71">
        <v>4190</v>
      </c>
      <c r="I72" s="71">
        <f t="shared" si="2"/>
        <v>20950000</v>
      </c>
    </row>
    <row r="73" spans="2:9">
      <c r="B73" s="40">
        <v>42380</v>
      </c>
      <c r="C73" s="56" t="s">
        <v>95</v>
      </c>
      <c r="D73" s="56" t="s">
        <v>96</v>
      </c>
      <c r="E73" s="56" t="s">
        <v>14</v>
      </c>
      <c r="F73" s="56" t="s">
        <v>43</v>
      </c>
      <c r="G73" s="71">
        <v>1</v>
      </c>
      <c r="H73" s="71">
        <v>1500000</v>
      </c>
      <c r="I73" s="71">
        <f t="shared" si="2"/>
        <v>1500000</v>
      </c>
    </row>
    <row r="74" spans="2:9">
      <c r="B74" s="40">
        <v>42380</v>
      </c>
      <c r="C74" s="56" t="s">
        <v>97</v>
      </c>
      <c r="D74" s="56" t="s">
        <v>98</v>
      </c>
      <c r="E74" s="56" t="s">
        <v>13</v>
      </c>
      <c r="F74" s="56" t="s">
        <v>12</v>
      </c>
      <c r="G74" s="71">
        <v>10000</v>
      </c>
      <c r="H74" s="71">
        <v>4450</v>
      </c>
      <c r="I74" s="71">
        <f t="shared" si="2"/>
        <v>44500000</v>
      </c>
    </row>
    <row r="75" spans="2:9">
      <c r="B75" s="40">
        <v>42380</v>
      </c>
      <c r="C75" s="56" t="s">
        <v>97</v>
      </c>
      <c r="D75" s="56" t="s">
        <v>98</v>
      </c>
      <c r="E75" s="56" t="s">
        <v>13</v>
      </c>
      <c r="F75" s="56" t="s">
        <v>43</v>
      </c>
      <c r="G75" s="71">
        <v>1</v>
      </c>
      <c r="H75" s="71">
        <v>2500000</v>
      </c>
      <c r="I75" s="71">
        <f t="shared" si="2"/>
        <v>2500000</v>
      </c>
    </row>
    <row r="76" spans="2:9">
      <c r="B76" s="40">
        <v>42380</v>
      </c>
      <c r="C76" s="56" t="s">
        <v>99</v>
      </c>
      <c r="D76" s="56" t="s">
        <v>100</v>
      </c>
      <c r="E76" s="56" t="s">
        <v>9</v>
      </c>
      <c r="F76" s="56" t="s">
        <v>35</v>
      </c>
      <c r="G76" s="71">
        <v>5300</v>
      </c>
      <c r="H76" s="71">
        <v>3535</v>
      </c>
      <c r="I76" s="71">
        <f t="shared" si="2"/>
        <v>18735500</v>
      </c>
    </row>
    <row r="77" spans="2:9">
      <c r="B77" s="40">
        <v>42380</v>
      </c>
      <c r="C77" s="56" t="s">
        <v>99</v>
      </c>
      <c r="D77" s="56" t="s">
        <v>100</v>
      </c>
      <c r="E77" s="56" t="s">
        <v>9</v>
      </c>
      <c r="F77" s="56" t="s">
        <v>12</v>
      </c>
      <c r="G77" s="71">
        <v>6200</v>
      </c>
      <c r="H77" s="71">
        <v>3535</v>
      </c>
      <c r="I77" s="71">
        <f t="shared" si="2"/>
        <v>21917000</v>
      </c>
    </row>
    <row r="78" spans="2:9">
      <c r="B78" s="40">
        <v>42380</v>
      </c>
      <c r="C78" s="56" t="s">
        <v>99</v>
      </c>
      <c r="D78" s="56" t="s">
        <v>100</v>
      </c>
      <c r="E78" s="56" t="s">
        <v>9</v>
      </c>
      <c r="F78" s="56" t="s">
        <v>38</v>
      </c>
      <c r="G78" s="71">
        <v>4000</v>
      </c>
      <c r="H78" s="71">
        <v>5154</v>
      </c>
      <c r="I78" s="71">
        <f t="shared" si="2"/>
        <v>20616000</v>
      </c>
    </row>
    <row r="79" spans="2:9">
      <c r="B79" s="40">
        <v>42380</v>
      </c>
      <c r="C79" s="56" t="s">
        <v>101</v>
      </c>
      <c r="D79" s="56" t="s">
        <v>104</v>
      </c>
      <c r="E79" s="56" t="s">
        <v>9</v>
      </c>
      <c r="F79" s="56" t="s">
        <v>25</v>
      </c>
      <c r="G79" s="71">
        <v>15800</v>
      </c>
      <c r="H79" s="71">
        <v>3870</v>
      </c>
      <c r="I79" s="71">
        <f t="shared" si="2"/>
        <v>61146000</v>
      </c>
    </row>
    <row r="80" spans="2:9">
      <c r="B80" s="40">
        <v>42381</v>
      </c>
      <c r="C80" s="56" t="s">
        <v>103</v>
      </c>
      <c r="D80" s="56" t="s">
        <v>102</v>
      </c>
      <c r="E80" s="56" t="s">
        <v>11</v>
      </c>
      <c r="F80" s="56" t="s">
        <v>25</v>
      </c>
      <c r="G80" s="71">
        <v>15300</v>
      </c>
      <c r="H80" s="71">
        <v>3870</v>
      </c>
      <c r="I80" s="71">
        <f t="shared" si="2"/>
        <v>59211000</v>
      </c>
    </row>
    <row r="81" spans="2:9">
      <c r="B81" s="40">
        <v>42381</v>
      </c>
      <c r="C81" s="56" t="s">
        <v>103</v>
      </c>
      <c r="D81" s="56" t="s">
        <v>102</v>
      </c>
      <c r="E81" s="56" t="s">
        <v>11</v>
      </c>
      <c r="F81" s="56" t="s">
        <v>12</v>
      </c>
      <c r="G81" s="71">
        <v>16000</v>
      </c>
      <c r="H81" s="71">
        <v>3535</v>
      </c>
      <c r="I81" s="71">
        <f t="shared" si="2"/>
        <v>56560000</v>
      </c>
    </row>
    <row r="82" spans="2:9">
      <c r="B82" s="40">
        <v>42382</v>
      </c>
      <c r="C82" s="56" t="s">
        <v>105</v>
      </c>
      <c r="D82" s="56" t="s">
        <v>106</v>
      </c>
      <c r="E82" s="56" t="s">
        <v>8</v>
      </c>
      <c r="F82" s="56" t="s">
        <v>25</v>
      </c>
      <c r="G82" s="71">
        <v>10800</v>
      </c>
      <c r="H82" s="71">
        <v>3870</v>
      </c>
      <c r="I82" s="71">
        <f t="shared" si="2"/>
        <v>41796000</v>
      </c>
    </row>
    <row r="83" spans="2:9">
      <c r="B83" s="40">
        <v>42382</v>
      </c>
      <c r="C83" s="56" t="s">
        <v>111</v>
      </c>
      <c r="D83" s="56" t="s">
        <v>112</v>
      </c>
      <c r="E83" s="56" t="s">
        <v>46</v>
      </c>
      <c r="F83" s="56" t="s">
        <v>12</v>
      </c>
      <c r="G83" s="71">
        <v>5300</v>
      </c>
      <c r="H83" s="71">
        <v>3535</v>
      </c>
      <c r="I83" s="71">
        <f t="shared" si="2"/>
        <v>18735500</v>
      </c>
    </row>
    <row r="84" spans="2:9">
      <c r="B84" s="40">
        <v>42382</v>
      </c>
      <c r="C84" s="56" t="s">
        <v>111</v>
      </c>
      <c r="D84" s="56" t="s">
        <v>112</v>
      </c>
      <c r="E84" s="56" t="s">
        <v>46</v>
      </c>
      <c r="F84" s="56" t="s">
        <v>43</v>
      </c>
      <c r="G84" s="71">
        <v>1</v>
      </c>
      <c r="H84" s="71">
        <v>1245500</v>
      </c>
      <c r="I84" s="71">
        <f t="shared" si="2"/>
        <v>1245500</v>
      </c>
    </row>
    <row r="85" spans="2:9">
      <c r="B85" s="40">
        <v>42382</v>
      </c>
      <c r="C85" s="56" t="s">
        <v>113</v>
      </c>
      <c r="D85" s="56" t="s">
        <v>114</v>
      </c>
      <c r="E85" s="56" t="s">
        <v>46</v>
      </c>
      <c r="F85" s="56" t="s">
        <v>12</v>
      </c>
      <c r="G85" s="71">
        <v>5200</v>
      </c>
      <c r="H85" s="71">
        <v>3535</v>
      </c>
      <c r="I85" s="71">
        <f t="shared" si="2"/>
        <v>18382000</v>
      </c>
    </row>
    <row r="86" spans="2:9">
      <c r="B86" s="40">
        <v>42382</v>
      </c>
      <c r="C86" s="56" t="s">
        <v>113</v>
      </c>
      <c r="D86" s="56" t="s">
        <v>114</v>
      </c>
      <c r="E86" s="56" t="s">
        <v>46</v>
      </c>
      <c r="F86" s="56" t="s">
        <v>43</v>
      </c>
      <c r="G86" s="71">
        <v>1</v>
      </c>
      <c r="H86" s="71">
        <v>1222000</v>
      </c>
      <c r="I86" s="71">
        <f t="shared" si="2"/>
        <v>1222000</v>
      </c>
    </row>
    <row r="87" spans="2:9">
      <c r="B87" s="40">
        <v>42382</v>
      </c>
      <c r="C87" s="56" t="s">
        <v>115</v>
      </c>
      <c r="D87" s="56" t="s">
        <v>116</v>
      </c>
      <c r="E87" s="56" t="s">
        <v>11</v>
      </c>
      <c r="F87" s="56" t="s">
        <v>25</v>
      </c>
      <c r="G87" s="71">
        <v>10000</v>
      </c>
      <c r="H87" s="71">
        <v>3870</v>
      </c>
      <c r="I87" s="71">
        <f t="shared" si="2"/>
        <v>38700000</v>
      </c>
    </row>
    <row r="88" spans="2:9">
      <c r="B88" s="40">
        <v>42382</v>
      </c>
      <c r="C88" s="56" t="s">
        <v>115</v>
      </c>
      <c r="D88" s="56" t="s">
        <v>116</v>
      </c>
      <c r="E88" s="56" t="s">
        <v>11</v>
      </c>
      <c r="F88" s="56" t="s">
        <v>12</v>
      </c>
      <c r="G88" s="71">
        <v>5300</v>
      </c>
      <c r="H88" s="71">
        <v>3535</v>
      </c>
      <c r="I88" s="71">
        <f t="shared" si="2"/>
        <v>18735500</v>
      </c>
    </row>
    <row r="89" spans="2:9">
      <c r="B89" s="40">
        <v>42382</v>
      </c>
      <c r="C89" s="56" t="s">
        <v>117</v>
      </c>
      <c r="D89" s="56" t="s">
        <v>118</v>
      </c>
      <c r="E89" s="56" t="s">
        <v>75</v>
      </c>
      <c r="F89" s="56" t="s">
        <v>25</v>
      </c>
      <c r="G89" s="71">
        <v>10000</v>
      </c>
      <c r="H89" s="71">
        <v>3870</v>
      </c>
      <c r="I89" s="71">
        <f t="shared" si="2"/>
        <v>38700000</v>
      </c>
    </row>
    <row r="90" spans="2:9">
      <c r="B90" s="40">
        <v>42382</v>
      </c>
      <c r="C90" s="56" t="s">
        <v>117</v>
      </c>
      <c r="D90" s="56" t="s">
        <v>118</v>
      </c>
      <c r="E90" s="56" t="s">
        <v>75</v>
      </c>
      <c r="F90" s="56" t="s">
        <v>12</v>
      </c>
      <c r="G90" s="71">
        <v>10000</v>
      </c>
      <c r="H90" s="71">
        <v>3535</v>
      </c>
      <c r="I90" s="71">
        <f t="shared" si="2"/>
        <v>35350000</v>
      </c>
    </row>
    <row r="91" spans="2:9">
      <c r="B91" s="40">
        <v>42382</v>
      </c>
      <c r="C91" s="56" t="s">
        <v>117</v>
      </c>
      <c r="D91" s="56" t="s">
        <v>118</v>
      </c>
      <c r="E91" s="56" t="s">
        <v>75</v>
      </c>
      <c r="F91" s="56" t="s">
        <v>38</v>
      </c>
      <c r="G91" s="71">
        <v>10000</v>
      </c>
      <c r="H91" s="71">
        <v>5154</v>
      </c>
      <c r="I91" s="71">
        <f t="shared" si="2"/>
        <v>51540000</v>
      </c>
    </row>
    <row r="92" spans="2:9">
      <c r="B92" s="40">
        <v>42382</v>
      </c>
      <c r="C92" s="56" t="s">
        <v>119</v>
      </c>
      <c r="D92" s="56" t="s">
        <v>120</v>
      </c>
      <c r="E92" s="56" t="s">
        <v>9</v>
      </c>
      <c r="F92" s="56" t="s">
        <v>25</v>
      </c>
      <c r="G92" s="71">
        <v>10200</v>
      </c>
      <c r="H92" s="71">
        <v>3870</v>
      </c>
      <c r="I92" s="71">
        <f t="shared" si="2"/>
        <v>39474000</v>
      </c>
    </row>
    <row r="93" spans="2:9">
      <c r="B93" s="40">
        <v>42382</v>
      </c>
      <c r="C93" s="56" t="s">
        <v>119</v>
      </c>
      <c r="D93" s="56" t="s">
        <v>120</v>
      </c>
      <c r="E93" s="56" t="s">
        <v>9</v>
      </c>
      <c r="F93" s="56" t="s">
        <v>12</v>
      </c>
      <c r="G93" s="71">
        <v>5300</v>
      </c>
      <c r="H93" s="71">
        <v>3535</v>
      </c>
      <c r="I93" s="71">
        <f t="shared" si="2"/>
        <v>18735500</v>
      </c>
    </row>
    <row r="94" spans="2:9">
      <c r="B94" s="40">
        <v>42383</v>
      </c>
      <c r="C94" s="56" t="s">
        <v>121</v>
      </c>
      <c r="D94" s="56" t="s">
        <v>122</v>
      </c>
      <c r="E94" s="56" t="s">
        <v>30</v>
      </c>
      <c r="F94" s="56" t="s">
        <v>25</v>
      </c>
      <c r="G94" s="71">
        <v>5000</v>
      </c>
      <c r="H94" s="71">
        <v>3870</v>
      </c>
      <c r="I94" s="71">
        <f t="shared" si="2"/>
        <v>19350000</v>
      </c>
    </row>
    <row r="95" spans="2:9">
      <c r="B95" s="40">
        <v>42383</v>
      </c>
      <c r="C95" s="56" t="s">
        <v>121</v>
      </c>
      <c r="D95" s="56" t="s">
        <v>122</v>
      </c>
      <c r="E95" s="56" t="s">
        <v>30</v>
      </c>
      <c r="F95" s="56" t="s">
        <v>12</v>
      </c>
      <c r="G95" s="71">
        <v>10000</v>
      </c>
      <c r="H95" s="71">
        <v>3535</v>
      </c>
      <c r="I95" s="71">
        <f t="shared" si="2"/>
        <v>35350000</v>
      </c>
    </row>
    <row r="96" spans="2:9">
      <c r="B96" s="40">
        <v>42383</v>
      </c>
      <c r="C96" s="56" t="s">
        <v>123</v>
      </c>
      <c r="D96" s="56" t="s">
        <v>124</v>
      </c>
      <c r="E96" s="56" t="s">
        <v>75</v>
      </c>
      <c r="F96" s="56" t="s">
        <v>12</v>
      </c>
      <c r="G96" s="71">
        <v>5000</v>
      </c>
      <c r="H96" s="71">
        <v>3535</v>
      </c>
      <c r="I96" s="71">
        <f t="shared" si="2"/>
        <v>17675000</v>
      </c>
    </row>
    <row r="97" spans="2:9">
      <c r="B97" s="40">
        <v>42383</v>
      </c>
      <c r="C97" s="56" t="s">
        <v>125</v>
      </c>
      <c r="D97" s="56" t="s">
        <v>126</v>
      </c>
      <c r="E97" s="56" t="s">
        <v>14</v>
      </c>
      <c r="F97" s="56" t="s">
        <v>35</v>
      </c>
      <c r="G97" s="71">
        <v>5000</v>
      </c>
      <c r="H97" s="71">
        <v>3990</v>
      </c>
      <c r="I97" s="71">
        <f t="shared" si="2"/>
        <v>19950000</v>
      </c>
    </row>
    <row r="98" spans="2:9">
      <c r="B98" s="40">
        <v>42383</v>
      </c>
      <c r="C98" s="56" t="s">
        <v>125</v>
      </c>
      <c r="D98" s="56" t="s">
        <v>126</v>
      </c>
      <c r="E98" s="56" t="s">
        <v>14</v>
      </c>
      <c r="F98" s="56" t="s">
        <v>43</v>
      </c>
      <c r="G98" s="71">
        <v>1</v>
      </c>
      <c r="H98" s="71">
        <v>1500000</v>
      </c>
      <c r="I98" s="71">
        <f t="shared" si="2"/>
        <v>1500000</v>
      </c>
    </row>
    <row r="99" spans="2:9">
      <c r="B99" s="40">
        <v>42383</v>
      </c>
      <c r="C99" s="56" t="s">
        <v>127</v>
      </c>
      <c r="D99" s="56" t="s">
        <v>128</v>
      </c>
      <c r="E99" s="56" t="s">
        <v>9</v>
      </c>
      <c r="F99" s="56" t="s">
        <v>25</v>
      </c>
      <c r="G99" s="71">
        <v>5400</v>
      </c>
      <c r="H99" s="71">
        <v>3870</v>
      </c>
      <c r="I99" s="71">
        <f t="shared" si="2"/>
        <v>20898000</v>
      </c>
    </row>
    <row r="100" spans="2:9">
      <c r="B100" s="40">
        <v>42383</v>
      </c>
      <c r="C100" s="56" t="s">
        <v>127</v>
      </c>
      <c r="D100" s="56" t="s">
        <v>128</v>
      </c>
      <c r="E100" s="56" t="s">
        <v>9</v>
      </c>
      <c r="F100" s="56" t="s">
        <v>35</v>
      </c>
      <c r="G100" s="71">
        <v>5200</v>
      </c>
      <c r="H100" s="71">
        <v>3535</v>
      </c>
      <c r="I100" s="71">
        <f t="shared" si="2"/>
        <v>18382000</v>
      </c>
    </row>
    <row r="101" spans="2:9">
      <c r="B101" s="40">
        <v>42383</v>
      </c>
      <c r="C101" s="56" t="s">
        <v>127</v>
      </c>
      <c r="D101" s="56" t="s">
        <v>128</v>
      </c>
      <c r="E101" s="56" t="s">
        <v>9</v>
      </c>
      <c r="F101" s="56" t="s">
        <v>12</v>
      </c>
      <c r="G101" s="71">
        <v>5200</v>
      </c>
      <c r="H101" s="71">
        <v>3535</v>
      </c>
      <c r="I101" s="71">
        <f t="shared" si="2"/>
        <v>18382000</v>
      </c>
    </row>
    <row r="102" spans="2:9">
      <c r="B102" s="40">
        <v>42384</v>
      </c>
      <c r="C102" s="56" t="s">
        <v>129</v>
      </c>
      <c r="D102" s="56" t="s">
        <v>130</v>
      </c>
      <c r="E102" s="56" t="s">
        <v>30</v>
      </c>
      <c r="F102" s="56" t="s">
        <v>12</v>
      </c>
      <c r="G102" s="71">
        <v>10300</v>
      </c>
      <c r="H102" s="71">
        <v>3535</v>
      </c>
      <c r="I102" s="71">
        <f t="shared" ref="I102:I133" si="3">G102*H102</f>
        <v>36410500</v>
      </c>
    </row>
    <row r="103" spans="2:9">
      <c r="B103" s="40">
        <v>42384</v>
      </c>
      <c r="C103" s="56" t="s">
        <v>131</v>
      </c>
      <c r="D103" s="56" t="s">
        <v>132</v>
      </c>
      <c r="E103" s="56" t="s">
        <v>11</v>
      </c>
      <c r="F103" s="56" t="s">
        <v>12</v>
      </c>
      <c r="G103" s="71">
        <v>5000</v>
      </c>
      <c r="H103" s="71">
        <v>3535</v>
      </c>
      <c r="I103" s="71">
        <f t="shared" si="3"/>
        <v>17675000</v>
      </c>
    </row>
    <row r="104" spans="2:9">
      <c r="B104" s="40">
        <v>42384</v>
      </c>
      <c r="C104" s="56" t="s">
        <v>133</v>
      </c>
      <c r="D104" s="56" t="s">
        <v>134</v>
      </c>
      <c r="E104" s="56" t="s">
        <v>9</v>
      </c>
      <c r="F104" s="56" t="s">
        <v>25</v>
      </c>
      <c r="G104" s="71">
        <v>15500</v>
      </c>
      <c r="H104" s="71">
        <v>3870</v>
      </c>
      <c r="I104" s="71">
        <f t="shared" si="3"/>
        <v>59985000</v>
      </c>
    </row>
    <row r="105" spans="2:9">
      <c r="B105" s="40">
        <v>42387</v>
      </c>
      <c r="C105" s="56" t="s">
        <v>138</v>
      </c>
      <c r="D105" s="56" t="s">
        <v>139</v>
      </c>
      <c r="E105" s="56" t="s">
        <v>75</v>
      </c>
      <c r="F105" s="56" t="s">
        <v>142</v>
      </c>
      <c r="G105" s="71">
        <v>15000</v>
      </c>
      <c r="H105" s="71">
        <v>3870</v>
      </c>
      <c r="I105" s="71">
        <f t="shared" si="3"/>
        <v>58050000</v>
      </c>
    </row>
    <row r="106" spans="2:9">
      <c r="B106" s="40">
        <v>42387</v>
      </c>
      <c r="C106" s="56" t="s">
        <v>140</v>
      </c>
      <c r="D106" s="56" t="s">
        <v>141</v>
      </c>
      <c r="E106" s="56" t="s">
        <v>46</v>
      </c>
      <c r="F106" s="56" t="s">
        <v>142</v>
      </c>
      <c r="G106" s="71">
        <v>15000</v>
      </c>
      <c r="H106" s="71">
        <v>3870</v>
      </c>
      <c r="I106" s="71">
        <f t="shared" si="3"/>
        <v>58050000</v>
      </c>
    </row>
    <row r="107" spans="2:9">
      <c r="B107" s="40">
        <v>42387</v>
      </c>
      <c r="C107" s="56" t="s">
        <v>140</v>
      </c>
      <c r="D107" s="56" t="s">
        <v>141</v>
      </c>
      <c r="E107" s="56" t="s">
        <v>46</v>
      </c>
      <c r="F107" s="56" t="s">
        <v>43</v>
      </c>
      <c r="G107" s="71">
        <v>1</v>
      </c>
      <c r="H107" s="71">
        <v>375000</v>
      </c>
      <c r="I107" s="71">
        <f t="shared" si="3"/>
        <v>375000</v>
      </c>
    </row>
    <row r="108" spans="2:9">
      <c r="B108" s="40">
        <v>42387</v>
      </c>
      <c r="C108" s="56" t="s">
        <v>144</v>
      </c>
      <c r="D108" s="56" t="s">
        <v>145</v>
      </c>
      <c r="E108" s="56" t="s">
        <v>75</v>
      </c>
      <c r="F108" s="56" t="s">
        <v>25</v>
      </c>
      <c r="G108" s="71">
        <v>15000</v>
      </c>
      <c r="H108" s="71">
        <v>3870</v>
      </c>
      <c r="I108" s="71">
        <f t="shared" si="3"/>
        <v>58050000</v>
      </c>
    </row>
    <row r="109" spans="2:9">
      <c r="B109" s="40">
        <v>42387</v>
      </c>
      <c r="C109" s="56" t="s">
        <v>144</v>
      </c>
      <c r="D109" s="56" t="s">
        <v>145</v>
      </c>
      <c r="E109" s="56" t="s">
        <v>75</v>
      </c>
      <c r="F109" s="56" t="s">
        <v>12</v>
      </c>
      <c r="G109" s="71">
        <v>15000</v>
      </c>
      <c r="H109" s="71">
        <v>3535</v>
      </c>
      <c r="I109" s="71">
        <f t="shared" si="3"/>
        <v>53025000</v>
      </c>
    </row>
    <row r="110" spans="2:9">
      <c r="B110" s="40">
        <v>42387</v>
      </c>
      <c r="C110" s="56" t="s">
        <v>146</v>
      </c>
      <c r="D110" s="56" t="s">
        <v>147</v>
      </c>
      <c r="E110" s="56" t="s">
        <v>8</v>
      </c>
      <c r="F110" s="56" t="s">
        <v>25</v>
      </c>
      <c r="G110" s="71">
        <v>10800</v>
      </c>
      <c r="H110" s="71">
        <v>3870</v>
      </c>
      <c r="I110" s="71">
        <f t="shared" si="3"/>
        <v>41796000</v>
      </c>
    </row>
    <row r="111" spans="2:9">
      <c r="B111" s="40">
        <v>42387</v>
      </c>
      <c r="C111" s="56" t="s">
        <v>146</v>
      </c>
      <c r="D111" s="56" t="s">
        <v>147</v>
      </c>
      <c r="E111" s="56" t="s">
        <v>8</v>
      </c>
      <c r="F111" s="56" t="s">
        <v>12</v>
      </c>
      <c r="G111" s="71">
        <v>17900</v>
      </c>
      <c r="H111" s="71">
        <v>3535</v>
      </c>
      <c r="I111" s="71">
        <f t="shared" si="3"/>
        <v>63276500</v>
      </c>
    </row>
    <row r="112" spans="2:9">
      <c r="B112" s="40">
        <v>42387</v>
      </c>
      <c r="C112" s="56" t="s">
        <v>146</v>
      </c>
      <c r="D112" s="56" t="s">
        <v>147</v>
      </c>
      <c r="E112" s="56" t="s">
        <v>8</v>
      </c>
      <c r="F112" s="56" t="s">
        <v>10</v>
      </c>
      <c r="G112" s="71">
        <v>5000</v>
      </c>
      <c r="H112" s="71">
        <v>4382</v>
      </c>
      <c r="I112" s="71">
        <f t="shared" si="3"/>
        <v>21910000</v>
      </c>
    </row>
    <row r="113" spans="2:9">
      <c r="B113" s="40">
        <v>42387</v>
      </c>
      <c r="C113" s="56" t="s">
        <v>148</v>
      </c>
      <c r="D113" s="56" t="s">
        <v>149</v>
      </c>
      <c r="E113" s="56" t="s">
        <v>8</v>
      </c>
      <c r="F113" s="56" t="s">
        <v>25</v>
      </c>
      <c r="G113" s="71">
        <v>15800</v>
      </c>
      <c r="H113" s="71">
        <v>3870</v>
      </c>
      <c r="I113" s="71">
        <f t="shared" si="3"/>
        <v>61146000</v>
      </c>
    </row>
    <row r="114" spans="2:9">
      <c r="B114" s="40">
        <v>42387</v>
      </c>
      <c r="C114" s="56" t="s">
        <v>150</v>
      </c>
      <c r="D114" s="56" t="s">
        <v>151</v>
      </c>
      <c r="E114" s="56" t="s">
        <v>9</v>
      </c>
      <c r="F114" s="56" t="s">
        <v>25</v>
      </c>
      <c r="G114" s="71">
        <v>5300</v>
      </c>
      <c r="H114" s="71">
        <v>3870</v>
      </c>
      <c r="I114" s="71">
        <f t="shared" si="3"/>
        <v>20511000</v>
      </c>
    </row>
    <row r="115" spans="2:9">
      <c r="B115" s="40">
        <v>42387</v>
      </c>
      <c r="C115" s="56" t="s">
        <v>150</v>
      </c>
      <c r="D115" s="56" t="s">
        <v>151</v>
      </c>
      <c r="E115" s="56" t="s">
        <v>9</v>
      </c>
      <c r="F115" s="56" t="s">
        <v>35</v>
      </c>
      <c r="G115" s="71">
        <v>4000</v>
      </c>
      <c r="H115" s="71">
        <v>3535</v>
      </c>
      <c r="I115" s="71">
        <f t="shared" si="3"/>
        <v>14140000</v>
      </c>
    </row>
    <row r="116" spans="2:9">
      <c r="B116" s="40">
        <v>42387</v>
      </c>
      <c r="C116" s="56" t="s">
        <v>150</v>
      </c>
      <c r="D116" s="56" t="s">
        <v>151</v>
      </c>
      <c r="E116" s="56" t="s">
        <v>9</v>
      </c>
      <c r="F116" s="56" t="s">
        <v>12</v>
      </c>
      <c r="G116" s="71">
        <v>6200</v>
      </c>
      <c r="H116" s="71">
        <v>3535</v>
      </c>
      <c r="I116" s="71">
        <f t="shared" si="3"/>
        <v>21917000</v>
      </c>
    </row>
    <row r="117" spans="2:9">
      <c r="B117" s="40">
        <v>42387</v>
      </c>
      <c r="C117" s="56" t="s">
        <v>152</v>
      </c>
      <c r="D117" s="56" t="s">
        <v>153</v>
      </c>
      <c r="E117" s="56" t="s">
        <v>9</v>
      </c>
      <c r="F117" s="56" t="s">
        <v>25</v>
      </c>
      <c r="G117" s="71">
        <v>5200</v>
      </c>
      <c r="H117" s="71">
        <v>3870</v>
      </c>
      <c r="I117" s="71">
        <f t="shared" si="3"/>
        <v>20124000</v>
      </c>
    </row>
    <row r="118" spans="2:9">
      <c r="B118" s="40">
        <v>42387</v>
      </c>
      <c r="C118" s="56" t="s">
        <v>152</v>
      </c>
      <c r="D118" s="56" t="s">
        <v>153</v>
      </c>
      <c r="E118" s="56" t="s">
        <v>9</v>
      </c>
      <c r="F118" s="56" t="s">
        <v>12</v>
      </c>
      <c r="G118" s="71">
        <v>10600</v>
      </c>
      <c r="H118" s="71">
        <v>3535</v>
      </c>
      <c r="I118" s="71">
        <f t="shared" si="3"/>
        <v>37471000</v>
      </c>
    </row>
    <row r="119" spans="2:9">
      <c r="B119" s="40">
        <v>42388</v>
      </c>
      <c r="C119" s="56" t="s">
        <v>154</v>
      </c>
      <c r="D119" s="56" t="s">
        <v>155</v>
      </c>
      <c r="E119" s="56" t="s">
        <v>46</v>
      </c>
      <c r="F119" s="56" t="s">
        <v>12</v>
      </c>
      <c r="G119" s="71">
        <v>6200</v>
      </c>
      <c r="H119" s="71">
        <v>3535</v>
      </c>
      <c r="I119" s="71">
        <f t="shared" si="3"/>
        <v>21917000</v>
      </c>
    </row>
    <row r="120" spans="2:9">
      <c r="B120" s="40">
        <v>42388</v>
      </c>
      <c r="C120" s="56" t="s">
        <v>154</v>
      </c>
      <c r="D120" s="56" t="s">
        <v>155</v>
      </c>
      <c r="E120" s="56" t="s">
        <v>46</v>
      </c>
      <c r="F120" s="56" t="s">
        <v>43</v>
      </c>
      <c r="G120" s="71">
        <v>1</v>
      </c>
      <c r="H120" s="71">
        <v>1457000</v>
      </c>
      <c r="I120" s="71">
        <f t="shared" si="3"/>
        <v>1457000</v>
      </c>
    </row>
    <row r="121" spans="2:9">
      <c r="B121" s="40">
        <v>42388</v>
      </c>
      <c r="C121" s="56" t="s">
        <v>156</v>
      </c>
      <c r="D121" s="56" t="s">
        <v>157</v>
      </c>
      <c r="E121" s="56" t="s">
        <v>46</v>
      </c>
      <c r="F121" s="56" t="s">
        <v>25</v>
      </c>
      <c r="G121" s="71">
        <v>5200</v>
      </c>
      <c r="H121" s="71">
        <v>3870</v>
      </c>
      <c r="I121" s="71">
        <f t="shared" si="3"/>
        <v>20124000</v>
      </c>
    </row>
    <row r="122" spans="2:9">
      <c r="B122" s="40">
        <v>42388</v>
      </c>
      <c r="C122" s="56" t="s">
        <v>156</v>
      </c>
      <c r="D122" s="56" t="s">
        <v>157</v>
      </c>
      <c r="E122" s="56" t="s">
        <v>46</v>
      </c>
      <c r="F122" s="56" t="s">
        <v>12</v>
      </c>
      <c r="G122" s="71">
        <v>5300</v>
      </c>
      <c r="H122" s="71">
        <v>3535</v>
      </c>
      <c r="I122" s="71">
        <f t="shared" si="3"/>
        <v>18735500</v>
      </c>
    </row>
    <row r="123" spans="2:9">
      <c r="B123" s="40">
        <v>42388</v>
      </c>
      <c r="C123" s="56" t="s">
        <v>156</v>
      </c>
      <c r="D123" s="56" t="s">
        <v>157</v>
      </c>
      <c r="E123" s="56" t="s">
        <v>46</v>
      </c>
      <c r="F123" s="56" t="s">
        <v>43</v>
      </c>
      <c r="G123" s="71">
        <v>1</v>
      </c>
      <c r="H123" s="71">
        <v>1467500</v>
      </c>
      <c r="I123" s="71">
        <f t="shared" si="3"/>
        <v>1467500</v>
      </c>
    </row>
    <row r="124" spans="2:9">
      <c r="B124" s="40">
        <v>42388</v>
      </c>
      <c r="C124" s="56" t="s">
        <v>158</v>
      </c>
      <c r="D124" s="56" t="s">
        <v>159</v>
      </c>
      <c r="E124" s="56" t="s">
        <v>11</v>
      </c>
      <c r="F124" s="56" t="s">
        <v>35</v>
      </c>
      <c r="G124" s="71">
        <v>5300</v>
      </c>
      <c r="H124" s="71">
        <v>3535</v>
      </c>
      <c r="I124" s="71">
        <f t="shared" si="3"/>
        <v>18735500</v>
      </c>
    </row>
    <row r="125" spans="2:9">
      <c r="B125" s="40">
        <v>42388</v>
      </c>
      <c r="C125" s="56" t="s">
        <v>158</v>
      </c>
      <c r="D125" s="56" t="s">
        <v>159</v>
      </c>
      <c r="E125" s="56" t="s">
        <v>11</v>
      </c>
      <c r="F125" s="56" t="s">
        <v>12</v>
      </c>
      <c r="G125" s="71">
        <v>5000</v>
      </c>
      <c r="H125" s="71">
        <v>3535</v>
      </c>
      <c r="I125" s="71">
        <f t="shared" si="3"/>
        <v>17675000</v>
      </c>
    </row>
    <row r="126" spans="2:9">
      <c r="B126" s="40">
        <v>42388</v>
      </c>
      <c r="C126" s="56" t="s">
        <v>160</v>
      </c>
      <c r="D126" s="56" t="s">
        <v>161</v>
      </c>
      <c r="E126" s="56" t="s">
        <v>46</v>
      </c>
      <c r="F126" s="56" t="s">
        <v>68</v>
      </c>
      <c r="G126" s="71">
        <v>5000</v>
      </c>
      <c r="H126" s="71">
        <v>4360</v>
      </c>
      <c r="I126" s="71">
        <f t="shared" si="3"/>
        <v>21800000</v>
      </c>
    </row>
    <row r="127" spans="2:9">
      <c r="B127" s="40">
        <v>42388</v>
      </c>
      <c r="C127" s="56" t="s">
        <v>160</v>
      </c>
      <c r="D127" s="56" t="s">
        <v>161</v>
      </c>
      <c r="E127" s="56" t="s">
        <v>46</v>
      </c>
      <c r="F127" s="56" t="s">
        <v>43</v>
      </c>
      <c r="G127" s="71">
        <v>1</v>
      </c>
      <c r="H127" s="71">
        <v>1175000</v>
      </c>
      <c r="I127" s="71">
        <f t="shared" si="3"/>
        <v>1175000</v>
      </c>
    </row>
    <row r="128" spans="2:9">
      <c r="B128" s="40">
        <v>42388</v>
      </c>
      <c r="C128" s="56" t="s">
        <v>162</v>
      </c>
      <c r="D128" s="56" t="s">
        <v>163</v>
      </c>
      <c r="E128" s="56" t="s">
        <v>30</v>
      </c>
      <c r="F128" s="56" t="s">
        <v>12</v>
      </c>
      <c r="G128" s="71">
        <v>20000</v>
      </c>
      <c r="H128" s="71">
        <v>3535</v>
      </c>
      <c r="I128" s="71">
        <f t="shared" si="3"/>
        <v>70700000</v>
      </c>
    </row>
    <row r="129" spans="2:9">
      <c r="B129" s="40">
        <v>42388</v>
      </c>
      <c r="C129" s="56" t="s">
        <v>164</v>
      </c>
      <c r="D129" s="56" t="s">
        <v>165</v>
      </c>
      <c r="E129" s="56" t="s">
        <v>9</v>
      </c>
      <c r="F129" s="56" t="s">
        <v>25</v>
      </c>
      <c r="G129" s="71">
        <v>4000</v>
      </c>
      <c r="H129" s="71">
        <v>3870</v>
      </c>
      <c r="I129" s="71">
        <f t="shared" si="3"/>
        <v>15480000</v>
      </c>
    </row>
    <row r="130" spans="2:9">
      <c r="B130" s="40">
        <v>42388</v>
      </c>
      <c r="C130" s="56" t="s">
        <v>164</v>
      </c>
      <c r="D130" s="56" t="s">
        <v>165</v>
      </c>
      <c r="E130" s="56" t="s">
        <v>9</v>
      </c>
      <c r="F130" s="56" t="s">
        <v>35</v>
      </c>
      <c r="G130" s="71">
        <v>6200</v>
      </c>
      <c r="H130" s="71">
        <v>3535</v>
      </c>
      <c r="I130" s="71">
        <f t="shared" si="3"/>
        <v>21917000</v>
      </c>
    </row>
    <row r="131" spans="2:9">
      <c r="B131" s="40">
        <v>42388</v>
      </c>
      <c r="C131" s="56" t="s">
        <v>164</v>
      </c>
      <c r="D131" s="56" t="s">
        <v>165</v>
      </c>
      <c r="E131" s="56" t="s">
        <v>9</v>
      </c>
      <c r="F131" s="56" t="s">
        <v>12</v>
      </c>
      <c r="G131" s="71">
        <v>5300</v>
      </c>
      <c r="H131" s="71">
        <v>3535</v>
      </c>
      <c r="I131" s="71">
        <f t="shared" si="3"/>
        <v>18735500</v>
      </c>
    </row>
    <row r="132" spans="2:9">
      <c r="B132" s="40">
        <v>42389</v>
      </c>
      <c r="C132" s="56" t="s">
        <v>166</v>
      </c>
      <c r="D132" s="56" t="s">
        <v>167</v>
      </c>
      <c r="E132" s="56" t="s">
        <v>8</v>
      </c>
      <c r="F132" s="56" t="s">
        <v>25</v>
      </c>
      <c r="G132" s="71">
        <v>21700</v>
      </c>
      <c r="H132" s="71">
        <v>3870</v>
      </c>
      <c r="I132" s="71">
        <f t="shared" si="3"/>
        <v>83979000</v>
      </c>
    </row>
    <row r="133" spans="2:9">
      <c r="B133" s="40">
        <v>42389</v>
      </c>
      <c r="C133" s="56" t="s">
        <v>168</v>
      </c>
      <c r="D133" s="56" t="s">
        <v>169</v>
      </c>
      <c r="E133" s="56" t="s">
        <v>8</v>
      </c>
      <c r="F133" s="56" t="s">
        <v>25</v>
      </c>
      <c r="G133" s="71">
        <v>6000</v>
      </c>
      <c r="H133" s="71">
        <v>3870</v>
      </c>
      <c r="I133" s="71">
        <f t="shared" si="3"/>
        <v>23220000</v>
      </c>
    </row>
    <row r="134" spans="2:9">
      <c r="B134" s="40">
        <v>42389</v>
      </c>
      <c r="C134" s="56" t="s">
        <v>168</v>
      </c>
      <c r="D134" s="56" t="s">
        <v>169</v>
      </c>
      <c r="E134" s="56" t="s">
        <v>8</v>
      </c>
      <c r="F134" s="56" t="s">
        <v>12</v>
      </c>
      <c r="G134" s="71">
        <v>6000</v>
      </c>
      <c r="H134" s="71">
        <v>3535</v>
      </c>
      <c r="I134" s="71">
        <f t="shared" ref="I134:I165" si="4">G134*H134</f>
        <v>21210000</v>
      </c>
    </row>
    <row r="135" spans="2:9">
      <c r="B135" s="40">
        <v>42389</v>
      </c>
      <c r="C135" s="56" t="s">
        <v>170</v>
      </c>
      <c r="D135" s="56" t="s">
        <v>171</v>
      </c>
      <c r="E135" s="56" t="s">
        <v>9</v>
      </c>
      <c r="F135" s="56" t="s">
        <v>25</v>
      </c>
      <c r="G135" s="71">
        <v>10400</v>
      </c>
      <c r="H135" s="71">
        <v>3870</v>
      </c>
      <c r="I135" s="71">
        <f t="shared" si="4"/>
        <v>40248000</v>
      </c>
    </row>
    <row r="136" spans="2:9">
      <c r="B136" s="40">
        <v>42389</v>
      </c>
      <c r="C136" s="56" t="s">
        <v>170</v>
      </c>
      <c r="D136" s="56" t="s">
        <v>171</v>
      </c>
      <c r="E136" s="56" t="s">
        <v>9</v>
      </c>
      <c r="F136" s="56" t="s">
        <v>35</v>
      </c>
      <c r="G136" s="71">
        <v>5400</v>
      </c>
      <c r="H136" s="71">
        <v>3535</v>
      </c>
      <c r="I136" s="71">
        <f t="shared" si="4"/>
        <v>19089000</v>
      </c>
    </row>
    <row r="137" spans="2:9">
      <c r="B137" s="40">
        <v>42390</v>
      </c>
      <c r="C137" s="56" t="s">
        <v>172</v>
      </c>
      <c r="D137" s="56" t="s">
        <v>173</v>
      </c>
      <c r="E137" s="56" t="s">
        <v>11</v>
      </c>
      <c r="F137" s="56" t="s">
        <v>25</v>
      </c>
      <c r="G137" s="71">
        <v>15300</v>
      </c>
      <c r="H137" s="71">
        <v>3870</v>
      </c>
      <c r="I137" s="71">
        <f t="shared" si="4"/>
        <v>59211000</v>
      </c>
    </row>
    <row r="138" spans="2:9">
      <c r="B138" s="40">
        <v>42390</v>
      </c>
      <c r="C138" s="56" t="s">
        <v>174</v>
      </c>
      <c r="D138" s="56" t="s">
        <v>175</v>
      </c>
      <c r="E138" s="56" t="s">
        <v>11</v>
      </c>
      <c r="F138" s="56" t="s">
        <v>12</v>
      </c>
      <c r="G138" s="71">
        <v>6200</v>
      </c>
      <c r="H138" s="71">
        <v>3535</v>
      </c>
      <c r="I138" s="71">
        <f t="shared" si="4"/>
        <v>21917000</v>
      </c>
    </row>
    <row r="139" spans="2:9">
      <c r="B139" s="40">
        <v>42390</v>
      </c>
      <c r="C139" s="56" t="s">
        <v>174</v>
      </c>
      <c r="D139" s="56" t="s">
        <v>175</v>
      </c>
      <c r="E139" s="56" t="s">
        <v>11</v>
      </c>
      <c r="F139" s="56" t="s">
        <v>43</v>
      </c>
      <c r="G139" s="71">
        <v>1</v>
      </c>
      <c r="H139" s="71">
        <v>1457000</v>
      </c>
      <c r="I139" s="71">
        <f t="shared" si="4"/>
        <v>1457000</v>
      </c>
    </row>
    <row r="140" spans="2:9">
      <c r="B140" s="40">
        <v>42390</v>
      </c>
      <c r="C140" s="56" t="s">
        <v>176</v>
      </c>
      <c r="D140" s="56" t="s">
        <v>177</v>
      </c>
      <c r="E140" s="56" t="s">
        <v>46</v>
      </c>
      <c r="F140" s="56" t="s">
        <v>12</v>
      </c>
      <c r="G140" s="71">
        <v>5300</v>
      </c>
      <c r="H140" s="71">
        <v>3535</v>
      </c>
      <c r="I140" s="71">
        <f t="shared" si="4"/>
        <v>18735500</v>
      </c>
    </row>
    <row r="141" spans="2:9">
      <c r="B141" s="40">
        <v>42390</v>
      </c>
      <c r="C141" s="56" t="s">
        <v>176</v>
      </c>
      <c r="D141" s="56" t="s">
        <v>177</v>
      </c>
      <c r="E141" s="56" t="s">
        <v>46</v>
      </c>
      <c r="F141" s="56" t="s">
        <v>43</v>
      </c>
      <c r="G141" s="71">
        <v>1</v>
      </c>
      <c r="H141" s="71">
        <v>1245500</v>
      </c>
      <c r="I141" s="71">
        <f t="shared" si="4"/>
        <v>1245500</v>
      </c>
    </row>
    <row r="142" spans="2:9">
      <c r="B142" s="40">
        <v>42390</v>
      </c>
      <c r="C142" s="56" t="s">
        <v>178</v>
      </c>
      <c r="D142" s="56" t="s">
        <v>179</v>
      </c>
      <c r="E142" s="56" t="s">
        <v>46</v>
      </c>
      <c r="F142" s="56" t="s">
        <v>12</v>
      </c>
      <c r="G142" s="71">
        <v>5200</v>
      </c>
      <c r="H142" s="71">
        <v>3535</v>
      </c>
      <c r="I142" s="71">
        <f t="shared" si="4"/>
        <v>18382000</v>
      </c>
    </row>
    <row r="143" spans="2:9">
      <c r="B143" s="40">
        <v>42390</v>
      </c>
      <c r="C143" s="56" t="s">
        <v>178</v>
      </c>
      <c r="D143" s="56" t="s">
        <v>179</v>
      </c>
      <c r="E143" s="56" t="s">
        <v>46</v>
      </c>
      <c r="F143" s="56" t="s">
        <v>43</v>
      </c>
      <c r="G143" s="71">
        <v>1</v>
      </c>
      <c r="H143" s="71">
        <v>1222000</v>
      </c>
      <c r="I143" s="71">
        <f t="shared" si="4"/>
        <v>1222000</v>
      </c>
    </row>
    <row r="144" spans="2:9">
      <c r="B144" s="40">
        <v>42390</v>
      </c>
      <c r="C144" s="56" t="s">
        <v>180</v>
      </c>
      <c r="D144" s="56" t="s">
        <v>181</v>
      </c>
      <c r="E144" s="56" t="s">
        <v>75</v>
      </c>
      <c r="F144" s="56" t="s">
        <v>25</v>
      </c>
      <c r="G144" s="71">
        <v>15000</v>
      </c>
      <c r="H144" s="71">
        <v>3870</v>
      </c>
      <c r="I144" s="71">
        <f t="shared" si="4"/>
        <v>58050000</v>
      </c>
    </row>
    <row r="145" spans="2:9">
      <c r="B145" s="40">
        <v>42390</v>
      </c>
      <c r="C145" s="56" t="s">
        <v>180</v>
      </c>
      <c r="D145" s="56" t="s">
        <v>181</v>
      </c>
      <c r="E145" s="56" t="s">
        <v>75</v>
      </c>
      <c r="F145" s="56" t="s">
        <v>12</v>
      </c>
      <c r="G145" s="71">
        <v>15000</v>
      </c>
      <c r="H145" s="71">
        <v>3535</v>
      </c>
      <c r="I145" s="71">
        <f t="shared" si="4"/>
        <v>53025000</v>
      </c>
    </row>
    <row r="146" spans="2:9">
      <c r="B146" s="40">
        <v>42390</v>
      </c>
      <c r="C146" s="56" t="s">
        <v>182</v>
      </c>
      <c r="D146" s="56" t="s">
        <v>183</v>
      </c>
      <c r="E146" s="56" t="s">
        <v>9</v>
      </c>
      <c r="F146" s="56" t="s">
        <v>25</v>
      </c>
      <c r="G146" s="71">
        <v>10600</v>
      </c>
      <c r="H146" s="71">
        <v>3870</v>
      </c>
      <c r="I146" s="71">
        <f t="shared" si="4"/>
        <v>41022000</v>
      </c>
    </row>
    <row r="147" spans="2:9">
      <c r="B147" s="40">
        <v>42390</v>
      </c>
      <c r="C147" s="56" t="s">
        <v>182</v>
      </c>
      <c r="D147" s="56" t="s">
        <v>183</v>
      </c>
      <c r="E147" s="56" t="s">
        <v>9</v>
      </c>
      <c r="F147" s="56" t="s">
        <v>35</v>
      </c>
      <c r="G147" s="71">
        <v>5200</v>
      </c>
      <c r="H147" s="71">
        <v>3535</v>
      </c>
      <c r="I147" s="71">
        <f t="shared" si="4"/>
        <v>18382000</v>
      </c>
    </row>
    <row r="148" spans="2:9">
      <c r="B148" s="40">
        <v>42390</v>
      </c>
      <c r="C148" s="56" t="s">
        <v>184</v>
      </c>
      <c r="D148" s="56" t="s">
        <v>185</v>
      </c>
      <c r="E148" s="56" t="s">
        <v>9</v>
      </c>
      <c r="F148" s="56" t="s">
        <v>25</v>
      </c>
      <c r="G148" s="71">
        <v>15500</v>
      </c>
      <c r="H148" s="71">
        <v>3870</v>
      </c>
      <c r="I148" s="71">
        <f t="shared" si="4"/>
        <v>59985000</v>
      </c>
    </row>
    <row r="149" spans="2:9">
      <c r="B149" s="40">
        <v>42391</v>
      </c>
      <c r="C149" s="56" t="s">
        <v>186</v>
      </c>
      <c r="D149" s="56" t="s">
        <v>187</v>
      </c>
      <c r="E149" s="56" t="s">
        <v>30</v>
      </c>
      <c r="F149" s="56" t="s">
        <v>12</v>
      </c>
      <c r="G149" s="71">
        <v>4300</v>
      </c>
      <c r="H149" s="71">
        <v>3535</v>
      </c>
      <c r="I149" s="71">
        <f t="shared" si="4"/>
        <v>15200500</v>
      </c>
    </row>
    <row r="150" spans="2:9">
      <c r="B150" s="40">
        <v>42391</v>
      </c>
      <c r="C150" s="56" t="s">
        <v>188</v>
      </c>
      <c r="D150" s="56" t="s">
        <v>189</v>
      </c>
      <c r="E150" s="56" t="s">
        <v>11</v>
      </c>
      <c r="F150" s="56" t="s">
        <v>12</v>
      </c>
      <c r="G150" s="71">
        <v>4500</v>
      </c>
      <c r="H150" s="71">
        <v>3535</v>
      </c>
      <c r="I150" s="71">
        <f t="shared" si="4"/>
        <v>15907500</v>
      </c>
    </row>
    <row r="151" spans="2:9">
      <c r="B151" s="40">
        <v>42391</v>
      </c>
      <c r="C151" s="56" t="s">
        <v>190</v>
      </c>
      <c r="D151" s="56" t="s">
        <v>191</v>
      </c>
      <c r="E151" s="56" t="s">
        <v>11</v>
      </c>
      <c r="F151" s="56" t="s">
        <v>25</v>
      </c>
      <c r="G151" s="71">
        <v>5300</v>
      </c>
      <c r="H151" s="71">
        <v>3870</v>
      </c>
      <c r="I151" s="71">
        <f t="shared" si="4"/>
        <v>20511000</v>
      </c>
    </row>
    <row r="152" spans="2:9">
      <c r="B152" s="40">
        <v>42391</v>
      </c>
      <c r="C152" s="56" t="s">
        <v>190</v>
      </c>
      <c r="D152" s="56" t="s">
        <v>191</v>
      </c>
      <c r="E152" s="56" t="s">
        <v>11</v>
      </c>
      <c r="F152" s="56" t="s">
        <v>35</v>
      </c>
      <c r="G152" s="71">
        <v>10000</v>
      </c>
      <c r="H152" s="71">
        <v>3535</v>
      </c>
      <c r="I152" s="71">
        <f t="shared" si="4"/>
        <v>35350000</v>
      </c>
    </row>
    <row r="153" spans="2:9">
      <c r="B153" s="40">
        <v>42391</v>
      </c>
      <c r="C153" s="56" t="s">
        <v>190</v>
      </c>
      <c r="D153" s="56" t="s">
        <v>191</v>
      </c>
      <c r="E153" s="56" t="s">
        <v>11</v>
      </c>
      <c r="F153" s="56" t="s">
        <v>12</v>
      </c>
      <c r="G153" s="71">
        <v>7200</v>
      </c>
      <c r="H153" s="71">
        <v>3535</v>
      </c>
      <c r="I153" s="71">
        <f t="shared" si="4"/>
        <v>25452000</v>
      </c>
    </row>
    <row r="154" spans="2:9">
      <c r="B154" s="40">
        <v>42392</v>
      </c>
      <c r="C154" s="56" t="s">
        <v>192</v>
      </c>
      <c r="D154" s="56" t="s">
        <v>193</v>
      </c>
      <c r="E154" s="56" t="s">
        <v>9</v>
      </c>
      <c r="F154" s="56" t="s">
        <v>25</v>
      </c>
      <c r="G154" s="71">
        <v>9300</v>
      </c>
      <c r="H154" s="71">
        <v>3870</v>
      </c>
      <c r="I154" s="71">
        <f t="shared" si="4"/>
        <v>35991000</v>
      </c>
    </row>
    <row r="155" spans="2:9">
      <c r="B155" s="40">
        <v>42392</v>
      </c>
      <c r="C155" s="56" t="s">
        <v>192</v>
      </c>
      <c r="D155" s="56" t="s">
        <v>193</v>
      </c>
      <c r="E155" s="56" t="s">
        <v>9</v>
      </c>
      <c r="F155" s="56" t="s">
        <v>12</v>
      </c>
      <c r="G155" s="71">
        <v>6200</v>
      </c>
      <c r="H155" s="71">
        <v>3535</v>
      </c>
      <c r="I155" s="71">
        <f t="shared" si="4"/>
        <v>21917000</v>
      </c>
    </row>
    <row r="156" spans="2:9">
      <c r="B156" s="40">
        <v>42392</v>
      </c>
      <c r="C156" s="56" t="s">
        <v>194</v>
      </c>
      <c r="D156" s="56" t="s">
        <v>195</v>
      </c>
      <c r="E156" s="56" t="s">
        <v>9</v>
      </c>
      <c r="F156" s="56" t="s">
        <v>25</v>
      </c>
      <c r="G156" s="71">
        <v>10600</v>
      </c>
      <c r="H156" s="71">
        <v>3870</v>
      </c>
      <c r="I156" s="71">
        <f t="shared" si="4"/>
        <v>41022000</v>
      </c>
    </row>
    <row r="157" spans="2:9">
      <c r="B157" s="40">
        <v>42392</v>
      </c>
      <c r="C157" s="56" t="s">
        <v>194</v>
      </c>
      <c r="D157" s="56" t="s">
        <v>195</v>
      </c>
      <c r="E157" s="56" t="s">
        <v>9</v>
      </c>
      <c r="F157" s="56" t="s">
        <v>12</v>
      </c>
      <c r="G157" s="71">
        <v>5200</v>
      </c>
      <c r="H157" s="71">
        <v>3535</v>
      </c>
      <c r="I157" s="71">
        <f t="shared" si="4"/>
        <v>18382000</v>
      </c>
    </row>
    <row r="158" spans="2:9">
      <c r="B158" s="73">
        <v>42394</v>
      </c>
      <c r="C158" s="56" t="s">
        <v>205</v>
      </c>
      <c r="D158" s="56" t="s">
        <v>206</v>
      </c>
      <c r="E158" s="56" t="s">
        <v>30</v>
      </c>
      <c r="F158" s="56" t="s">
        <v>12</v>
      </c>
      <c r="G158" s="71">
        <v>20000</v>
      </c>
      <c r="H158" s="71">
        <v>3535</v>
      </c>
      <c r="I158" s="71">
        <f t="shared" si="4"/>
        <v>70700000</v>
      </c>
    </row>
    <row r="159" spans="2:9">
      <c r="B159" s="40">
        <v>42394</v>
      </c>
      <c r="C159" s="56" t="s">
        <v>207</v>
      </c>
      <c r="D159" s="56" t="s">
        <v>208</v>
      </c>
      <c r="E159" s="56" t="s">
        <v>14</v>
      </c>
      <c r="F159" s="56" t="s">
        <v>25</v>
      </c>
      <c r="G159" s="71">
        <v>5000</v>
      </c>
      <c r="H159" s="71">
        <v>4190</v>
      </c>
      <c r="I159" s="71">
        <f t="shared" si="4"/>
        <v>20950000</v>
      </c>
    </row>
    <row r="160" spans="2:9">
      <c r="B160" s="40">
        <v>42394</v>
      </c>
      <c r="C160" s="56" t="s">
        <v>207</v>
      </c>
      <c r="D160" s="56" t="s">
        <v>208</v>
      </c>
      <c r="E160" s="56" t="s">
        <v>14</v>
      </c>
      <c r="F160" s="56" t="s">
        <v>43</v>
      </c>
      <c r="G160" s="71">
        <v>1</v>
      </c>
      <c r="H160" s="71">
        <v>1500000</v>
      </c>
      <c r="I160" s="71">
        <f t="shared" si="4"/>
        <v>1500000</v>
      </c>
    </row>
    <row r="161" spans="2:9">
      <c r="B161" s="40">
        <v>42394</v>
      </c>
      <c r="C161" s="56" t="s">
        <v>209</v>
      </c>
      <c r="D161" s="56" t="s">
        <v>210</v>
      </c>
      <c r="E161" s="56" t="s">
        <v>13</v>
      </c>
      <c r="F161" s="56" t="s">
        <v>12</v>
      </c>
      <c r="G161" s="71">
        <v>5000</v>
      </c>
      <c r="H161" s="71">
        <v>4450</v>
      </c>
      <c r="I161" s="71">
        <f t="shared" si="4"/>
        <v>22250000</v>
      </c>
    </row>
    <row r="162" spans="2:9">
      <c r="B162" s="40">
        <v>42394</v>
      </c>
      <c r="C162" s="56" t="s">
        <v>209</v>
      </c>
      <c r="D162" s="56" t="s">
        <v>210</v>
      </c>
      <c r="E162" s="56" t="s">
        <v>13</v>
      </c>
      <c r="F162" s="56" t="s">
        <v>43</v>
      </c>
      <c r="G162" s="71">
        <v>1</v>
      </c>
      <c r="H162" s="71">
        <v>1500000</v>
      </c>
      <c r="I162" s="71">
        <f t="shared" si="4"/>
        <v>1500000</v>
      </c>
    </row>
    <row r="163" spans="2:9">
      <c r="B163" s="40">
        <v>42394</v>
      </c>
      <c r="C163" s="56" t="s">
        <v>211</v>
      </c>
      <c r="D163" s="56" t="s">
        <v>212</v>
      </c>
      <c r="E163" s="56" t="s">
        <v>46</v>
      </c>
      <c r="F163" s="56" t="s">
        <v>25</v>
      </c>
      <c r="G163" s="71">
        <v>6200</v>
      </c>
      <c r="H163" s="71">
        <v>3870</v>
      </c>
      <c r="I163" s="71">
        <f t="shared" si="4"/>
        <v>23994000</v>
      </c>
    </row>
    <row r="164" spans="2:9">
      <c r="B164" s="40">
        <v>42394</v>
      </c>
      <c r="C164" s="56" t="s">
        <v>211</v>
      </c>
      <c r="D164" s="56" t="s">
        <v>212</v>
      </c>
      <c r="E164" s="56" t="s">
        <v>46</v>
      </c>
      <c r="F164" s="56" t="s">
        <v>12</v>
      </c>
      <c r="G164" s="71">
        <v>5300</v>
      </c>
      <c r="H164" s="71">
        <v>3535</v>
      </c>
      <c r="I164" s="71">
        <f t="shared" si="4"/>
        <v>18735500</v>
      </c>
    </row>
    <row r="165" spans="2:9">
      <c r="B165" s="40">
        <v>42394</v>
      </c>
      <c r="C165" s="56" t="s">
        <v>211</v>
      </c>
      <c r="D165" s="56" t="s">
        <v>212</v>
      </c>
      <c r="E165" s="56" t="s">
        <v>46</v>
      </c>
      <c r="F165" s="56" t="s">
        <v>43</v>
      </c>
      <c r="G165" s="71">
        <v>1</v>
      </c>
      <c r="H165" s="71">
        <v>2702500</v>
      </c>
      <c r="I165" s="71">
        <f t="shared" si="4"/>
        <v>2702500</v>
      </c>
    </row>
    <row r="166" spans="2:9">
      <c r="B166" s="40">
        <v>42394</v>
      </c>
      <c r="C166" s="56" t="s">
        <v>213</v>
      </c>
      <c r="D166" s="56" t="s">
        <v>214</v>
      </c>
      <c r="E166" s="56" t="s">
        <v>46</v>
      </c>
      <c r="F166" s="56" t="s">
        <v>12</v>
      </c>
      <c r="G166" s="71">
        <v>5200</v>
      </c>
      <c r="H166" s="71">
        <v>3535</v>
      </c>
      <c r="I166" s="71">
        <f t="shared" ref="I166:I197" si="5">G166*H166</f>
        <v>18382000</v>
      </c>
    </row>
    <row r="167" spans="2:9">
      <c r="B167" s="40">
        <v>42394</v>
      </c>
      <c r="C167" s="56" t="s">
        <v>213</v>
      </c>
      <c r="D167" s="56" t="s">
        <v>214</v>
      </c>
      <c r="E167" s="56" t="s">
        <v>46</v>
      </c>
      <c r="F167" s="56" t="s">
        <v>43</v>
      </c>
      <c r="G167" s="71">
        <v>1</v>
      </c>
      <c r="H167" s="71">
        <v>1222000</v>
      </c>
      <c r="I167" s="71">
        <f t="shared" si="5"/>
        <v>1222000</v>
      </c>
    </row>
    <row r="168" spans="2:9">
      <c r="B168" s="40">
        <v>42394</v>
      </c>
      <c r="C168" s="56" t="s">
        <v>215</v>
      </c>
      <c r="D168" s="56" t="s">
        <v>216</v>
      </c>
      <c r="E168" s="56" t="s">
        <v>9</v>
      </c>
      <c r="F168" s="56" t="s">
        <v>25</v>
      </c>
      <c r="G168" s="71">
        <v>10600</v>
      </c>
      <c r="H168" s="71">
        <v>3870</v>
      </c>
      <c r="I168" s="71">
        <f t="shared" si="5"/>
        <v>41022000</v>
      </c>
    </row>
    <row r="169" spans="2:9">
      <c r="B169" s="40">
        <v>42394</v>
      </c>
      <c r="C169" s="56" t="s">
        <v>215</v>
      </c>
      <c r="D169" s="56" t="s">
        <v>216</v>
      </c>
      <c r="E169" s="56" t="s">
        <v>9</v>
      </c>
      <c r="F169" s="56" t="s">
        <v>12</v>
      </c>
      <c r="G169" s="71">
        <v>5200</v>
      </c>
      <c r="H169" s="71">
        <v>3535</v>
      </c>
      <c r="I169" s="71">
        <f t="shared" si="5"/>
        <v>18382000</v>
      </c>
    </row>
    <row r="170" spans="2:9">
      <c r="B170" s="40">
        <v>42394</v>
      </c>
      <c r="C170" s="56" t="s">
        <v>217</v>
      </c>
      <c r="D170" s="56" t="s">
        <v>218</v>
      </c>
      <c r="E170" s="56" t="s">
        <v>9</v>
      </c>
      <c r="F170" s="56" t="s">
        <v>25</v>
      </c>
      <c r="G170" s="71">
        <v>5400</v>
      </c>
      <c r="H170" s="71">
        <v>3870</v>
      </c>
      <c r="I170" s="71">
        <f t="shared" si="5"/>
        <v>20898000</v>
      </c>
    </row>
    <row r="171" spans="2:9">
      <c r="B171" s="40">
        <v>42395</v>
      </c>
      <c r="C171" s="56" t="s">
        <v>219</v>
      </c>
      <c r="D171" s="56" t="s">
        <v>220</v>
      </c>
      <c r="E171" s="56" t="s">
        <v>11</v>
      </c>
      <c r="F171" s="56" t="s">
        <v>12</v>
      </c>
      <c r="G171" s="71">
        <v>31300</v>
      </c>
      <c r="H171" s="71">
        <v>3535</v>
      </c>
      <c r="I171" s="71">
        <f t="shared" si="5"/>
        <v>110645500</v>
      </c>
    </row>
    <row r="172" spans="2:9">
      <c r="B172" s="40">
        <v>42396</v>
      </c>
      <c r="C172" s="56" t="s">
        <v>197</v>
      </c>
      <c r="D172" s="56" t="s">
        <v>198</v>
      </c>
      <c r="E172" s="56" t="s">
        <v>11</v>
      </c>
      <c r="F172" s="56" t="s">
        <v>142</v>
      </c>
      <c r="G172" s="71">
        <v>15300</v>
      </c>
      <c r="H172" s="71">
        <v>3870</v>
      </c>
      <c r="I172" s="71">
        <f t="shared" si="5"/>
        <v>59211000</v>
      </c>
    </row>
    <row r="173" spans="2:9">
      <c r="B173" s="40">
        <v>42396</v>
      </c>
      <c r="C173" s="56" t="s">
        <v>221</v>
      </c>
      <c r="D173" s="56" t="s">
        <v>222</v>
      </c>
      <c r="E173" s="56" t="s">
        <v>8</v>
      </c>
      <c r="F173" s="56" t="s">
        <v>25</v>
      </c>
      <c r="G173" s="71">
        <v>15800</v>
      </c>
      <c r="H173" s="71">
        <v>3870</v>
      </c>
      <c r="I173" s="71">
        <f t="shared" si="5"/>
        <v>61146000</v>
      </c>
    </row>
    <row r="174" spans="2:9">
      <c r="B174" s="40">
        <v>42396</v>
      </c>
      <c r="C174" s="56" t="s">
        <v>223</v>
      </c>
      <c r="D174" s="56" t="s">
        <v>224</v>
      </c>
      <c r="E174" s="56" t="s">
        <v>8</v>
      </c>
      <c r="F174" s="56" t="s">
        <v>25</v>
      </c>
      <c r="G174" s="71">
        <v>21700</v>
      </c>
      <c r="H174" s="71">
        <v>3870</v>
      </c>
      <c r="I174" s="71">
        <f t="shared" si="5"/>
        <v>83979000</v>
      </c>
    </row>
    <row r="175" spans="2:9">
      <c r="B175" s="40">
        <v>42396</v>
      </c>
      <c r="C175" s="56" t="s">
        <v>223</v>
      </c>
      <c r="D175" s="56" t="s">
        <v>224</v>
      </c>
      <c r="E175" s="56" t="s">
        <v>8</v>
      </c>
      <c r="F175" s="56" t="s">
        <v>12</v>
      </c>
      <c r="G175" s="71">
        <v>12000</v>
      </c>
      <c r="H175" s="71">
        <v>3535</v>
      </c>
      <c r="I175" s="71">
        <f t="shared" si="5"/>
        <v>42420000</v>
      </c>
    </row>
    <row r="176" spans="2:9">
      <c r="B176" s="40">
        <v>42396</v>
      </c>
      <c r="C176" s="56" t="s">
        <v>225</v>
      </c>
      <c r="D176" s="56" t="s">
        <v>226</v>
      </c>
      <c r="E176" s="56" t="s">
        <v>30</v>
      </c>
      <c r="F176" s="56" t="s">
        <v>25</v>
      </c>
      <c r="G176" s="71">
        <v>10000</v>
      </c>
      <c r="H176" s="71">
        <v>3870</v>
      </c>
      <c r="I176" s="71">
        <f t="shared" si="5"/>
        <v>38700000</v>
      </c>
    </row>
    <row r="177" spans="2:9">
      <c r="B177" s="40">
        <v>42396</v>
      </c>
      <c r="C177" s="56" t="s">
        <v>225</v>
      </c>
      <c r="D177" s="56" t="s">
        <v>226</v>
      </c>
      <c r="E177" s="56" t="s">
        <v>30</v>
      </c>
      <c r="F177" s="56" t="s">
        <v>68</v>
      </c>
      <c r="G177" s="71">
        <v>5000</v>
      </c>
      <c r="H177" s="71">
        <v>4360</v>
      </c>
      <c r="I177" s="71">
        <f t="shared" si="5"/>
        <v>21800000</v>
      </c>
    </row>
    <row r="178" spans="2:9">
      <c r="B178" s="40">
        <v>42396</v>
      </c>
      <c r="C178" s="56" t="s">
        <v>225</v>
      </c>
      <c r="D178" s="56" t="s">
        <v>226</v>
      </c>
      <c r="E178" s="56" t="s">
        <v>30</v>
      </c>
      <c r="F178" s="56" t="s">
        <v>35</v>
      </c>
      <c r="G178" s="71">
        <v>5000</v>
      </c>
      <c r="H178" s="71">
        <v>3535</v>
      </c>
      <c r="I178" s="71">
        <f t="shared" si="5"/>
        <v>17675000</v>
      </c>
    </row>
    <row r="179" spans="2:9">
      <c r="B179" s="40">
        <v>42396</v>
      </c>
      <c r="C179" s="56" t="s">
        <v>225</v>
      </c>
      <c r="D179" s="56" t="s">
        <v>226</v>
      </c>
      <c r="E179" s="56" t="s">
        <v>30</v>
      </c>
      <c r="F179" s="56" t="s">
        <v>12</v>
      </c>
      <c r="G179" s="71">
        <v>5000</v>
      </c>
      <c r="H179" s="71">
        <v>3535</v>
      </c>
      <c r="I179" s="71">
        <f t="shared" si="5"/>
        <v>17675000</v>
      </c>
    </row>
    <row r="180" spans="2:9">
      <c r="B180" s="40">
        <v>42396</v>
      </c>
      <c r="C180" s="56" t="s">
        <v>225</v>
      </c>
      <c r="D180" s="56" t="s">
        <v>226</v>
      </c>
      <c r="E180" s="56" t="s">
        <v>30</v>
      </c>
      <c r="F180" s="56" t="s">
        <v>38</v>
      </c>
      <c r="G180" s="71">
        <v>5000</v>
      </c>
      <c r="H180" s="71">
        <v>5154</v>
      </c>
      <c r="I180" s="71">
        <f t="shared" si="5"/>
        <v>25770000</v>
      </c>
    </row>
    <row r="181" spans="2:9">
      <c r="B181" s="40">
        <v>42396</v>
      </c>
      <c r="C181" s="56" t="s">
        <v>227</v>
      </c>
      <c r="D181" s="56" t="s">
        <v>228</v>
      </c>
      <c r="E181" s="56" t="s">
        <v>9</v>
      </c>
      <c r="F181" s="56" t="s">
        <v>25</v>
      </c>
      <c r="G181" s="71">
        <v>6200</v>
      </c>
      <c r="H181" s="71">
        <v>3870</v>
      </c>
      <c r="I181" s="71">
        <f t="shared" si="5"/>
        <v>23994000</v>
      </c>
    </row>
    <row r="182" spans="2:9">
      <c r="B182" s="40">
        <v>42396</v>
      </c>
      <c r="C182" s="56" t="s">
        <v>227</v>
      </c>
      <c r="D182" s="56" t="s">
        <v>228</v>
      </c>
      <c r="E182" s="56" t="s">
        <v>9</v>
      </c>
      <c r="F182" s="56" t="s">
        <v>38</v>
      </c>
      <c r="G182" s="71">
        <v>4000</v>
      </c>
      <c r="H182" s="71">
        <v>5154</v>
      </c>
      <c r="I182" s="71">
        <f t="shared" si="5"/>
        <v>20616000</v>
      </c>
    </row>
    <row r="183" spans="2:9">
      <c r="B183" s="40">
        <v>42396</v>
      </c>
      <c r="C183" s="56" t="s">
        <v>229</v>
      </c>
      <c r="D183" s="56" t="s">
        <v>230</v>
      </c>
      <c r="E183" s="56" t="s">
        <v>11</v>
      </c>
      <c r="F183" s="56" t="s">
        <v>35</v>
      </c>
      <c r="G183" s="71">
        <v>5300</v>
      </c>
      <c r="H183" s="71">
        <v>3535</v>
      </c>
      <c r="I183" s="71">
        <f t="shared" si="5"/>
        <v>18735500</v>
      </c>
    </row>
    <row r="184" spans="2:9">
      <c r="B184" s="40">
        <v>42396</v>
      </c>
      <c r="C184" s="56" t="s">
        <v>229</v>
      </c>
      <c r="D184" s="56" t="s">
        <v>230</v>
      </c>
      <c r="E184" s="56" t="s">
        <v>11</v>
      </c>
      <c r="F184" s="56" t="s">
        <v>12</v>
      </c>
      <c r="G184" s="71">
        <v>5000</v>
      </c>
      <c r="H184" s="71">
        <v>3535</v>
      </c>
      <c r="I184" s="71">
        <f t="shared" si="5"/>
        <v>17675000</v>
      </c>
    </row>
    <row r="185" spans="2:9">
      <c r="B185" s="40">
        <v>42396</v>
      </c>
      <c r="C185" s="56" t="s">
        <v>231</v>
      </c>
      <c r="D185" s="56" t="s">
        <v>232</v>
      </c>
      <c r="E185" s="56" t="s">
        <v>30</v>
      </c>
      <c r="F185" s="56" t="s">
        <v>12</v>
      </c>
      <c r="G185" s="71">
        <v>5000</v>
      </c>
      <c r="H185" s="71">
        <v>3535</v>
      </c>
      <c r="I185" s="71">
        <f t="shared" si="5"/>
        <v>17675000</v>
      </c>
    </row>
    <row r="186" spans="2:9">
      <c r="B186" s="40">
        <v>42396</v>
      </c>
      <c r="C186" s="56" t="s">
        <v>233</v>
      </c>
      <c r="D186" s="56" t="s">
        <v>234</v>
      </c>
      <c r="E186" s="56" t="s">
        <v>9</v>
      </c>
      <c r="F186" s="56" t="s">
        <v>25</v>
      </c>
      <c r="G186" s="71">
        <v>5400</v>
      </c>
      <c r="H186" s="71">
        <v>3870</v>
      </c>
      <c r="I186" s="71">
        <f t="shared" si="5"/>
        <v>20898000</v>
      </c>
    </row>
    <row r="187" spans="2:9">
      <c r="B187" s="40">
        <v>42396</v>
      </c>
      <c r="C187" s="56" t="s">
        <v>233</v>
      </c>
      <c r="D187" s="56" t="s">
        <v>234</v>
      </c>
      <c r="E187" s="56" t="s">
        <v>9</v>
      </c>
      <c r="F187" s="56" t="s">
        <v>68</v>
      </c>
      <c r="G187" s="71">
        <v>5200</v>
      </c>
      <c r="H187" s="71">
        <v>4360</v>
      </c>
      <c r="I187" s="71">
        <f t="shared" si="5"/>
        <v>22672000</v>
      </c>
    </row>
    <row r="188" spans="2:9">
      <c r="B188" s="40">
        <v>42396</v>
      </c>
      <c r="C188" s="56" t="s">
        <v>233</v>
      </c>
      <c r="D188" s="56" t="s">
        <v>234</v>
      </c>
      <c r="E188" s="56" t="s">
        <v>9</v>
      </c>
      <c r="F188" s="56" t="s">
        <v>35</v>
      </c>
      <c r="G188" s="71">
        <v>5200</v>
      </c>
      <c r="H188" s="71">
        <v>3535</v>
      </c>
      <c r="I188" s="71">
        <f t="shared" si="5"/>
        <v>18382000</v>
      </c>
    </row>
    <row r="189" spans="2:9">
      <c r="B189" s="40">
        <v>42397</v>
      </c>
      <c r="C189" s="56" t="s">
        <v>235</v>
      </c>
      <c r="D189" s="56" t="s">
        <v>236</v>
      </c>
      <c r="E189" s="56" t="s">
        <v>9</v>
      </c>
      <c r="F189" s="56" t="s">
        <v>25</v>
      </c>
      <c r="G189" s="71">
        <v>5300</v>
      </c>
      <c r="H189" s="71">
        <v>3870</v>
      </c>
      <c r="I189" s="71">
        <f t="shared" si="5"/>
        <v>20511000</v>
      </c>
    </row>
    <row r="190" spans="2:9">
      <c r="B190" s="40">
        <v>42397</v>
      </c>
      <c r="C190" s="56" t="s">
        <v>235</v>
      </c>
      <c r="D190" s="56" t="s">
        <v>236</v>
      </c>
      <c r="E190" s="56" t="s">
        <v>9</v>
      </c>
      <c r="F190" s="56" t="s">
        <v>35</v>
      </c>
      <c r="G190" s="71">
        <v>4000</v>
      </c>
      <c r="H190" s="71">
        <v>3535</v>
      </c>
      <c r="I190" s="71">
        <f t="shared" si="5"/>
        <v>14140000</v>
      </c>
    </row>
    <row r="191" spans="2:9">
      <c r="B191" s="40">
        <v>42397</v>
      </c>
      <c r="C191" s="56" t="s">
        <v>235</v>
      </c>
      <c r="D191" s="56" t="s">
        <v>236</v>
      </c>
      <c r="E191" s="56" t="s">
        <v>9</v>
      </c>
      <c r="F191" s="56" t="s">
        <v>12</v>
      </c>
      <c r="G191" s="71">
        <v>6200</v>
      </c>
      <c r="H191" s="71">
        <v>3535</v>
      </c>
      <c r="I191" s="71">
        <f t="shared" si="5"/>
        <v>21917000</v>
      </c>
    </row>
    <row r="192" spans="2:9">
      <c r="B192" s="40">
        <v>42398</v>
      </c>
      <c r="C192" s="56" t="s">
        <v>201</v>
      </c>
      <c r="D192" s="56" t="s">
        <v>202</v>
      </c>
      <c r="E192" s="56" t="s">
        <v>9</v>
      </c>
      <c r="F192" s="56" t="s">
        <v>35</v>
      </c>
      <c r="G192" s="71">
        <v>15800</v>
      </c>
      <c r="H192" s="71">
        <v>3535</v>
      </c>
      <c r="I192" s="71">
        <f t="shared" si="5"/>
        <v>55853000</v>
      </c>
    </row>
    <row r="193" spans="2:9">
      <c r="B193" s="40">
        <v>42398</v>
      </c>
      <c r="C193" s="56" t="s">
        <v>237</v>
      </c>
      <c r="D193" s="56" t="s">
        <v>238</v>
      </c>
      <c r="E193" s="56" t="s">
        <v>11</v>
      </c>
      <c r="F193" s="56" t="s">
        <v>25</v>
      </c>
      <c r="G193" s="71">
        <v>5000</v>
      </c>
      <c r="H193" s="71">
        <v>3870</v>
      </c>
      <c r="I193" s="71">
        <f t="shared" si="5"/>
        <v>19350000</v>
      </c>
    </row>
    <row r="194" spans="2:9">
      <c r="B194" s="40">
        <v>42398</v>
      </c>
      <c r="C194" s="56" t="s">
        <v>237</v>
      </c>
      <c r="D194" s="56" t="s">
        <v>238</v>
      </c>
      <c r="E194" s="56" t="s">
        <v>11</v>
      </c>
      <c r="F194" s="56" t="s">
        <v>35</v>
      </c>
      <c r="G194" s="71">
        <v>5000</v>
      </c>
      <c r="H194" s="71">
        <v>3535</v>
      </c>
      <c r="I194" s="71">
        <f t="shared" si="5"/>
        <v>17675000</v>
      </c>
    </row>
    <row r="195" spans="2:9">
      <c r="B195" s="40">
        <v>42398</v>
      </c>
      <c r="C195" s="56" t="s">
        <v>237</v>
      </c>
      <c r="D195" s="56" t="s">
        <v>238</v>
      </c>
      <c r="E195" s="56" t="s">
        <v>11</v>
      </c>
      <c r="F195" s="56" t="s">
        <v>12</v>
      </c>
      <c r="G195" s="71">
        <v>5300</v>
      </c>
      <c r="H195" s="71">
        <v>3535</v>
      </c>
      <c r="I195" s="71">
        <f t="shared" si="5"/>
        <v>18735500</v>
      </c>
    </row>
    <row r="196" spans="2:9">
      <c r="B196" s="40">
        <v>42398</v>
      </c>
      <c r="C196" s="56" t="s">
        <v>239</v>
      </c>
      <c r="D196" s="56" t="s">
        <v>240</v>
      </c>
      <c r="E196" s="56" t="s">
        <v>30</v>
      </c>
      <c r="F196" s="56" t="s">
        <v>12</v>
      </c>
      <c r="G196" s="71">
        <v>4500</v>
      </c>
      <c r="H196" s="71">
        <v>3535</v>
      </c>
      <c r="I196" s="71">
        <f t="shared" si="5"/>
        <v>15907500</v>
      </c>
    </row>
    <row r="197" spans="2:9">
      <c r="B197" s="40">
        <v>42398</v>
      </c>
      <c r="C197" s="56" t="s">
        <v>241</v>
      </c>
      <c r="D197" s="56" t="s">
        <v>242</v>
      </c>
      <c r="E197" s="56" t="s">
        <v>11</v>
      </c>
      <c r="F197" s="56" t="s">
        <v>68</v>
      </c>
      <c r="G197" s="71">
        <v>4300</v>
      </c>
      <c r="H197" s="71">
        <v>4360</v>
      </c>
      <c r="I197" s="71">
        <f t="shared" si="5"/>
        <v>18748000</v>
      </c>
    </row>
    <row r="198" spans="2:9">
      <c r="B198" s="40">
        <v>42398</v>
      </c>
      <c r="C198" s="56" t="s">
        <v>243</v>
      </c>
      <c r="D198" s="56" t="s">
        <v>244</v>
      </c>
      <c r="E198" s="56" t="s">
        <v>9</v>
      </c>
      <c r="F198" s="56" t="s">
        <v>25</v>
      </c>
      <c r="G198" s="71">
        <v>10200</v>
      </c>
      <c r="H198" s="71">
        <v>3870</v>
      </c>
      <c r="I198" s="71">
        <f t="shared" ref="I198:I204" si="6">G198*H198</f>
        <v>39474000</v>
      </c>
    </row>
    <row r="199" spans="2:9">
      <c r="B199" s="40">
        <v>42398</v>
      </c>
      <c r="C199" s="56" t="s">
        <v>243</v>
      </c>
      <c r="D199" s="56" t="s">
        <v>244</v>
      </c>
      <c r="E199" s="56" t="s">
        <v>9</v>
      </c>
      <c r="F199" s="56" t="s">
        <v>12</v>
      </c>
      <c r="G199" s="71">
        <v>5300</v>
      </c>
      <c r="H199" s="71">
        <v>3535</v>
      </c>
      <c r="I199" s="71">
        <f t="shared" si="6"/>
        <v>18735500</v>
      </c>
    </row>
    <row r="200" spans="2:9">
      <c r="B200" s="40">
        <v>42398</v>
      </c>
      <c r="C200" s="56" t="s">
        <v>245</v>
      </c>
      <c r="D200" s="56" t="s">
        <v>246</v>
      </c>
      <c r="E200" s="56" t="s">
        <v>9</v>
      </c>
      <c r="F200" s="56" t="s">
        <v>25</v>
      </c>
      <c r="G200" s="71">
        <v>260630</v>
      </c>
      <c r="H200" s="71">
        <v>3730</v>
      </c>
      <c r="I200" s="71">
        <f t="shared" si="6"/>
        <v>972149900</v>
      </c>
    </row>
    <row r="201" spans="2:9">
      <c r="B201" s="40">
        <v>43113</v>
      </c>
      <c r="C201" s="56" t="s">
        <v>107</v>
      </c>
      <c r="D201" s="56" t="s">
        <v>108</v>
      </c>
      <c r="E201" s="56" t="s">
        <v>8</v>
      </c>
      <c r="F201" s="56" t="s">
        <v>25</v>
      </c>
      <c r="G201" s="71">
        <v>5000</v>
      </c>
      <c r="H201" s="71">
        <v>3870</v>
      </c>
      <c r="I201" s="71">
        <f t="shared" si="6"/>
        <v>19350000</v>
      </c>
    </row>
    <row r="202" spans="2:9">
      <c r="B202" s="40">
        <v>43113</v>
      </c>
      <c r="C202" s="56" t="s">
        <v>107</v>
      </c>
      <c r="D202" s="56" t="s">
        <v>108</v>
      </c>
      <c r="E202" s="56" t="s">
        <v>8</v>
      </c>
      <c r="F202" s="56" t="s">
        <v>12</v>
      </c>
      <c r="G202" s="71">
        <v>28700</v>
      </c>
      <c r="H202" s="71">
        <v>3535</v>
      </c>
      <c r="I202" s="71">
        <f t="shared" si="6"/>
        <v>101454500</v>
      </c>
    </row>
    <row r="203" spans="2:9">
      <c r="B203" s="40">
        <v>43113</v>
      </c>
      <c r="C203" s="56" t="s">
        <v>109</v>
      </c>
      <c r="D203" s="56" t="s">
        <v>110</v>
      </c>
      <c r="E203" s="56" t="s">
        <v>46</v>
      </c>
      <c r="F203" s="56" t="s">
        <v>12</v>
      </c>
      <c r="G203" s="71">
        <v>6200</v>
      </c>
      <c r="H203" s="71">
        <v>3535</v>
      </c>
      <c r="I203" s="71">
        <f t="shared" si="6"/>
        <v>21917000</v>
      </c>
    </row>
    <row r="204" spans="2:9">
      <c r="B204" s="40">
        <v>43113</v>
      </c>
      <c r="C204" s="56" t="s">
        <v>109</v>
      </c>
      <c r="D204" s="56" t="s">
        <v>110</v>
      </c>
      <c r="E204" s="56" t="s">
        <v>46</v>
      </c>
      <c r="F204" s="56" t="s">
        <v>43</v>
      </c>
      <c r="G204" s="71">
        <v>1</v>
      </c>
      <c r="H204" s="71">
        <v>1457000</v>
      </c>
      <c r="I204" s="71">
        <f t="shared" si="6"/>
        <v>1457000</v>
      </c>
    </row>
    <row r="205" spans="2:9">
      <c r="B205" s="6"/>
      <c r="C205" s="10"/>
      <c r="D205" s="63"/>
      <c r="E205" s="10"/>
      <c r="F205" s="10" t="s">
        <v>292</v>
      </c>
      <c r="G205" s="64">
        <f>SUM(G6:G204)</f>
        <v>1755255</v>
      </c>
      <c r="H205" s="10"/>
      <c r="I205" s="64">
        <f>SUM(I6:I204)</f>
        <v>6633261200</v>
      </c>
    </row>
    <row r="206" spans="2:9">
      <c r="B206" s="6"/>
      <c r="C206" s="10"/>
      <c r="D206" s="10"/>
      <c r="E206" s="10"/>
      <c r="F206" s="10"/>
      <c r="G206" s="10"/>
      <c r="H206" s="10"/>
      <c r="I206" s="10"/>
    </row>
    <row r="207" spans="2:9">
      <c r="B207" s="6"/>
      <c r="C207" s="10"/>
      <c r="D207" s="10"/>
      <c r="E207" s="10"/>
      <c r="F207" s="10"/>
      <c r="G207" s="10"/>
      <c r="H207" s="10"/>
      <c r="I207" s="10"/>
    </row>
  </sheetData>
  <sortState ref="B6:I204">
    <sortCondition ref="B6:B2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4:J209"/>
  <sheetViews>
    <sheetView workbookViewId="0">
      <selection activeCell="C7" sqref="C7:J206"/>
    </sheetView>
  </sheetViews>
  <sheetFormatPr baseColWidth="10" defaultRowHeight="15"/>
  <sheetData>
    <row r="4" spans="3:10">
      <c r="E4" t="s">
        <v>351</v>
      </c>
    </row>
    <row r="7" spans="3:10">
      <c r="C7" s="26" t="s">
        <v>6</v>
      </c>
      <c r="D7" s="26" t="s">
        <v>0</v>
      </c>
      <c r="E7" s="26" t="s">
        <v>1</v>
      </c>
      <c r="F7" s="26" t="s">
        <v>2</v>
      </c>
      <c r="G7" s="26" t="s">
        <v>5</v>
      </c>
      <c r="H7" s="26" t="s">
        <v>4</v>
      </c>
      <c r="I7" s="26" t="s">
        <v>7</v>
      </c>
      <c r="J7" s="26" t="s">
        <v>3</v>
      </c>
    </row>
    <row r="8" spans="3:10">
      <c r="C8" s="40">
        <v>42373</v>
      </c>
      <c r="D8" s="56" t="s">
        <v>23</v>
      </c>
      <c r="E8" s="56" t="s">
        <v>24</v>
      </c>
      <c r="F8" s="56" t="s">
        <v>8</v>
      </c>
      <c r="G8" s="56" t="s">
        <v>25</v>
      </c>
      <c r="H8" s="71">
        <v>21700</v>
      </c>
      <c r="I8" s="71">
        <v>3955</v>
      </c>
      <c r="J8" s="71">
        <f t="shared" ref="J8:J39" si="0">H8*I8</f>
        <v>85823500</v>
      </c>
    </row>
    <row r="9" spans="3:10">
      <c r="C9" s="40">
        <v>42373</v>
      </c>
      <c r="D9" s="56" t="s">
        <v>26</v>
      </c>
      <c r="E9" s="56" t="s">
        <v>27</v>
      </c>
      <c r="F9" s="56" t="s">
        <v>8</v>
      </c>
      <c r="G9" s="56" t="s">
        <v>25</v>
      </c>
      <c r="H9" s="71">
        <v>6000</v>
      </c>
      <c r="I9" s="71">
        <v>3955</v>
      </c>
      <c r="J9" s="71">
        <f t="shared" si="0"/>
        <v>23730000</v>
      </c>
    </row>
    <row r="10" spans="3:10">
      <c r="C10" s="40">
        <v>42373</v>
      </c>
      <c r="D10" s="56" t="s">
        <v>26</v>
      </c>
      <c r="E10" s="56" t="s">
        <v>27</v>
      </c>
      <c r="F10" s="56" t="s">
        <v>8</v>
      </c>
      <c r="G10" s="56" t="s">
        <v>10</v>
      </c>
      <c r="H10" s="71">
        <v>6000</v>
      </c>
      <c r="I10" s="71">
        <v>4382</v>
      </c>
      <c r="J10" s="71">
        <f t="shared" si="0"/>
        <v>26292000</v>
      </c>
    </row>
    <row r="11" spans="3:10">
      <c r="C11" s="40">
        <v>42373</v>
      </c>
      <c r="D11" s="56" t="s">
        <v>28</v>
      </c>
      <c r="E11" s="56" t="s">
        <v>29</v>
      </c>
      <c r="F11" s="56" t="s">
        <v>30</v>
      </c>
      <c r="G11" s="56" t="s">
        <v>25</v>
      </c>
      <c r="H11" s="71">
        <v>15000</v>
      </c>
      <c r="I11" s="71">
        <v>3955</v>
      </c>
      <c r="J11" s="71">
        <f t="shared" si="0"/>
        <v>59325000</v>
      </c>
    </row>
    <row r="12" spans="3:10">
      <c r="C12" s="40">
        <v>42373</v>
      </c>
      <c r="D12" s="56" t="s">
        <v>28</v>
      </c>
      <c r="E12" s="56" t="s">
        <v>29</v>
      </c>
      <c r="F12" s="56" t="s">
        <v>30</v>
      </c>
      <c r="G12" s="56" t="s">
        <v>12</v>
      </c>
      <c r="H12" s="71">
        <v>15000</v>
      </c>
      <c r="I12" s="71">
        <v>3535</v>
      </c>
      <c r="J12" s="71">
        <f t="shared" si="0"/>
        <v>53025000</v>
      </c>
    </row>
    <row r="13" spans="3:10">
      <c r="C13" s="40">
        <v>42373</v>
      </c>
      <c r="D13" s="56" t="s">
        <v>31</v>
      </c>
      <c r="E13" s="56" t="s">
        <v>32</v>
      </c>
      <c r="F13" s="56" t="s">
        <v>11</v>
      </c>
      <c r="G13" s="56" t="s">
        <v>12</v>
      </c>
      <c r="H13" s="71">
        <v>31300</v>
      </c>
      <c r="I13" s="71">
        <v>3535</v>
      </c>
      <c r="J13" s="71">
        <f t="shared" si="0"/>
        <v>110645500</v>
      </c>
    </row>
    <row r="14" spans="3:10">
      <c r="C14" s="40">
        <v>42373</v>
      </c>
      <c r="D14" s="56" t="s">
        <v>33</v>
      </c>
      <c r="E14" s="56" t="s">
        <v>34</v>
      </c>
      <c r="F14" s="56" t="s">
        <v>9</v>
      </c>
      <c r="G14" s="56" t="s">
        <v>25</v>
      </c>
      <c r="H14" s="71">
        <v>5300</v>
      </c>
      <c r="I14" s="71">
        <v>3955</v>
      </c>
      <c r="J14" s="71">
        <f t="shared" si="0"/>
        <v>20961500</v>
      </c>
    </row>
    <row r="15" spans="3:10">
      <c r="C15" s="40">
        <v>42373</v>
      </c>
      <c r="D15" s="56" t="s">
        <v>33</v>
      </c>
      <c r="E15" s="56" t="s">
        <v>34</v>
      </c>
      <c r="F15" s="56" t="s">
        <v>9</v>
      </c>
      <c r="G15" s="56" t="s">
        <v>35</v>
      </c>
      <c r="H15" s="71">
        <v>6200</v>
      </c>
      <c r="I15" s="71">
        <v>3535</v>
      </c>
      <c r="J15" s="71">
        <f t="shared" si="0"/>
        <v>21917000</v>
      </c>
    </row>
    <row r="16" spans="3:10">
      <c r="C16" s="40">
        <v>42373</v>
      </c>
      <c r="D16" s="56" t="s">
        <v>33</v>
      </c>
      <c r="E16" s="56" t="s">
        <v>34</v>
      </c>
      <c r="F16" s="56" t="s">
        <v>9</v>
      </c>
      <c r="G16" s="56" t="s">
        <v>12</v>
      </c>
      <c r="H16" s="71">
        <v>4000</v>
      </c>
      <c r="I16" s="71">
        <v>3535</v>
      </c>
      <c r="J16" s="71">
        <f t="shared" si="0"/>
        <v>14140000</v>
      </c>
    </row>
    <row r="17" spans="3:10">
      <c r="C17" s="40">
        <v>42373</v>
      </c>
      <c r="D17" s="56" t="s">
        <v>36</v>
      </c>
      <c r="E17" s="56" t="s">
        <v>37</v>
      </c>
      <c r="F17" s="56" t="s">
        <v>9</v>
      </c>
      <c r="G17" s="56" t="s">
        <v>25</v>
      </c>
      <c r="H17" s="71">
        <v>10600</v>
      </c>
      <c r="I17" s="71">
        <v>3955</v>
      </c>
      <c r="J17" s="71">
        <f t="shared" si="0"/>
        <v>41923000</v>
      </c>
    </row>
    <row r="18" spans="3:10">
      <c r="C18" s="40">
        <v>42373</v>
      </c>
      <c r="D18" s="56" t="s">
        <v>36</v>
      </c>
      <c r="E18" s="56" t="s">
        <v>37</v>
      </c>
      <c r="F18" s="56" t="s">
        <v>9</v>
      </c>
      <c r="G18" s="56" t="s">
        <v>38</v>
      </c>
      <c r="H18" s="71">
        <v>5200</v>
      </c>
      <c r="I18" s="71">
        <v>5154</v>
      </c>
      <c r="J18" s="71">
        <f t="shared" si="0"/>
        <v>26800800</v>
      </c>
    </row>
    <row r="19" spans="3:10">
      <c r="C19" s="40">
        <v>42374</v>
      </c>
      <c r="D19" s="56" t="s">
        <v>39</v>
      </c>
      <c r="E19" s="56" t="s">
        <v>40</v>
      </c>
      <c r="F19" s="56" t="s">
        <v>30</v>
      </c>
      <c r="G19" s="56" t="s">
        <v>12</v>
      </c>
      <c r="H19" s="71">
        <v>15000</v>
      </c>
      <c r="I19" s="71">
        <v>3535</v>
      </c>
      <c r="J19" s="71">
        <f t="shared" si="0"/>
        <v>53025000</v>
      </c>
    </row>
    <row r="20" spans="3:10">
      <c r="C20" s="40">
        <v>42374</v>
      </c>
      <c r="D20" s="56" t="s">
        <v>41</v>
      </c>
      <c r="E20" s="56" t="s">
        <v>42</v>
      </c>
      <c r="F20" s="56" t="s">
        <v>14</v>
      </c>
      <c r="G20" s="56" t="s">
        <v>25</v>
      </c>
      <c r="H20" s="71">
        <v>5000</v>
      </c>
      <c r="I20" s="71">
        <v>4352</v>
      </c>
      <c r="J20" s="71">
        <f t="shared" si="0"/>
        <v>21760000</v>
      </c>
    </row>
    <row r="21" spans="3:10">
      <c r="C21" s="40">
        <v>42374</v>
      </c>
      <c r="D21" s="56" t="s">
        <v>41</v>
      </c>
      <c r="E21" s="56" t="s">
        <v>42</v>
      </c>
      <c r="F21" s="56" t="s">
        <v>14</v>
      </c>
      <c r="G21" s="56" t="s">
        <v>43</v>
      </c>
      <c r="H21" s="71">
        <v>1</v>
      </c>
      <c r="I21" s="71">
        <v>1500000</v>
      </c>
      <c r="J21" s="71">
        <f t="shared" si="0"/>
        <v>1500000</v>
      </c>
    </row>
    <row r="22" spans="3:10">
      <c r="C22" s="40">
        <v>42374</v>
      </c>
      <c r="D22" s="56" t="s">
        <v>44</v>
      </c>
      <c r="E22" s="56" t="s">
        <v>45</v>
      </c>
      <c r="F22" s="56" t="s">
        <v>46</v>
      </c>
      <c r="G22" s="56" t="s">
        <v>35</v>
      </c>
      <c r="H22" s="71">
        <v>5000</v>
      </c>
      <c r="I22" s="71">
        <v>3535</v>
      </c>
      <c r="J22" s="71">
        <f t="shared" si="0"/>
        <v>17675000</v>
      </c>
    </row>
    <row r="23" spans="3:10">
      <c r="C23" s="40">
        <v>42374</v>
      </c>
      <c r="D23" s="56" t="s">
        <v>44</v>
      </c>
      <c r="E23" s="56" t="s">
        <v>45</v>
      </c>
      <c r="F23" s="56" t="s">
        <v>46</v>
      </c>
      <c r="G23" s="56" t="s">
        <v>12</v>
      </c>
      <c r="H23" s="71">
        <v>5000</v>
      </c>
      <c r="I23" s="71">
        <v>3535</v>
      </c>
      <c r="J23" s="71">
        <f t="shared" si="0"/>
        <v>17675000</v>
      </c>
    </row>
    <row r="24" spans="3:10">
      <c r="C24" s="40">
        <v>42374</v>
      </c>
      <c r="D24" s="56" t="s">
        <v>44</v>
      </c>
      <c r="E24" s="56" t="s">
        <v>45</v>
      </c>
      <c r="F24" s="56" t="s">
        <v>46</v>
      </c>
      <c r="G24" s="56" t="s">
        <v>43</v>
      </c>
      <c r="H24" s="71">
        <v>1</v>
      </c>
      <c r="I24" s="71">
        <v>2350000</v>
      </c>
      <c r="J24" s="71">
        <f t="shared" si="0"/>
        <v>2350000</v>
      </c>
    </row>
    <row r="25" spans="3:10">
      <c r="C25" s="40">
        <v>42374</v>
      </c>
      <c r="D25" s="56" t="s">
        <v>47</v>
      </c>
      <c r="E25" s="56" t="s">
        <v>49</v>
      </c>
      <c r="F25" s="56" t="s">
        <v>11</v>
      </c>
      <c r="G25" s="56" t="s">
        <v>25</v>
      </c>
      <c r="H25" s="71">
        <v>5000</v>
      </c>
      <c r="I25" s="71">
        <v>3955</v>
      </c>
      <c r="J25" s="71">
        <f t="shared" si="0"/>
        <v>19775000</v>
      </c>
    </row>
    <row r="26" spans="3:10">
      <c r="C26" s="40">
        <v>42374</v>
      </c>
      <c r="D26" s="56" t="s">
        <v>47</v>
      </c>
      <c r="E26" s="56" t="s">
        <v>49</v>
      </c>
      <c r="F26" s="56" t="s">
        <v>11</v>
      </c>
      <c r="G26" s="56" t="s">
        <v>12</v>
      </c>
      <c r="H26" s="71">
        <v>11700</v>
      </c>
      <c r="I26" s="71">
        <v>3535</v>
      </c>
      <c r="J26" s="71">
        <f t="shared" si="0"/>
        <v>41359500</v>
      </c>
    </row>
    <row r="27" spans="3:10">
      <c r="C27" s="40">
        <v>42374</v>
      </c>
      <c r="D27" s="56" t="s">
        <v>48</v>
      </c>
      <c r="E27" s="56" t="s">
        <v>50</v>
      </c>
      <c r="F27" s="56" t="s">
        <v>30</v>
      </c>
      <c r="G27" s="56" t="s">
        <v>12</v>
      </c>
      <c r="H27" s="71">
        <v>5000</v>
      </c>
      <c r="I27" s="71">
        <v>3535</v>
      </c>
      <c r="J27" s="71">
        <f t="shared" si="0"/>
        <v>17675000</v>
      </c>
    </row>
    <row r="28" spans="3:10">
      <c r="C28" s="40">
        <v>42374</v>
      </c>
      <c r="D28" s="56" t="s">
        <v>51</v>
      </c>
      <c r="E28" s="56" t="s">
        <v>52</v>
      </c>
      <c r="F28" s="56" t="s">
        <v>46</v>
      </c>
      <c r="G28" s="56" t="s">
        <v>12</v>
      </c>
      <c r="H28" s="71">
        <v>5300</v>
      </c>
      <c r="I28" s="71">
        <v>3535</v>
      </c>
      <c r="J28" s="71">
        <f t="shared" si="0"/>
        <v>18735500</v>
      </c>
    </row>
    <row r="29" spans="3:10">
      <c r="C29" s="40">
        <v>42374</v>
      </c>
      <c r="D29" s="56" t="s">
        <v>51</v>
      </c>
      <c r="E29" s="56" t="s">
        <v>52</v>
      </c>
      <c r="F29" s="56" t="s">
        <v>46</v>
      </c>
      <c r="G29" s="56" t="s">
        <v>43</v>
      </c>
      <c r="H29" s="71">
        <v>1</v>
      </c>
      <c r="I29" s="71">
        <v>1245500</v>
      </c>
      <c r="J29" s="71">
        <f t="shared" si="0"/>
        <v>1245500</v>
      </c>
    </row>
    <row r="30" spans="3:10">
      <c r="C30" s="40">
        <v>42375</v>
      </c>
      <c r="D30" s="56" t="s">
        <v>53</v>
      </c>
      <c r="E30" s="56" t="s">
        <v>54</v>
      </c>
      <c r="F30" s="56" t="s">
        <v>8</v>
      </c>
      <c r="G30" s="56" t="s">
        <v>25</v>
      </c>
      <c r="H30" s="71">
        <v>10800</v>
      </c>
      <c r="I30" s="71">
        <v>3870</v>
      </c>
      <c r="J30" s="71">
        <f t="shared" si="0"/>
        <v>41796000</v>
      </c>
    </row>
    <row r="31" spans="3:10">
      <c r="C31" s="40">
        <v>42375</v>
      </c>
      <c r="D31" s="56" t="s">
        <v>55</v>
      </c>
      <c r="E31" s="56" t="s">
        <v>56</v>
      </c>
      <c r="F31" s="56" t="s">
        <v>8</v>
      </c>
      <c r="G31" s="56" t="s">
        <v>25</v>
      </c>
      <c r="H31" s="71">
        <v>10800</v>
      </c>
      <c r="I31" s="71">
        <v>3870</v>
      </c>
      <c r="J31" s="71">
        <f t="shared" si="0"/>
        <v>41796000</v>
      </c>
    </row>
    <row r="32" spans="3:10">
      <c r="C32" s="40">
        <v>42375</v>
      </c>
      <c r="D32" s="56" t="s">
        <v>55</v>
      </c>
      <c r="E32" s="56" t="s">
        <v>56</v>
      </c>
      <c r="F32" s="56" t="s">
        <v>8</v>
      </c>
      <c r="G32" s="56" t="s">
        <v>12</v>
      </c>
      <c r="H32" s="71">
        <v>17900</v>
      </c>
      <c r="I32" s="71">
        <v>3535</v>
      </c>
      <c r="J32" s="71">
        <f t="shared" si="0"/>
        <v>63276500</v>
      </c>
    </row>
    <row r="33" spans="3:10">
      <c r="C33" s="40">
        <v>42375</v>
      </c>
      <c r="D33" s="56" t="s">
        <v>55</v>
      </c>
      <c r="E33" s="56" t="s">
        <v>56</v>
      </c>
      <c r="F33" s="56" t="s">
        <v>8</v>
      </c>
      <c r="G33" s="56" t="s">
        <v>10</v>
      </c>
      <c r="H33" s="71">
        <v>5000</v>
      </c>
      <c r="I33" s="71">
        <v>4382</v>
      </c>
      <c r="J33" s="71">
        <f t="shared" si="0"/>
        <v>21910000</v>
      </c>
    </row>
    <row r="34" spans="3:10">
      <c r="C34" s="40">
        <v>42375</v>
      </c>
      <c r="D34" s="56" t="s">
        <v>55</v>
      </c>
      <c r="E34" s="56" t="s">
        <v>57</v>
      </c>
      <c r="F34" s="56" t="s">
        <v>46</v>
      </c>
      <c r="G34" s="56" t="s">
        <v>12</v>
      </c>
      <c r="H34" s="71">
        <v>5300</v>
      </c>
      <c r="I34" s="71">
        <v>3535</v>
      </c>
      <c r="J34" s="71">
        <f t="shared" si="0"/>
        <v>18735500</v>
      </c>
    </row>
    <row r="35" spans="3:10">
      <c r="C35" s="40">
        <v>42375</v>
      </c>
      <c r="D35" s="56" t="s">
        <v>55</v>
      </c>
      <c r="E35" s="56" t="s">
        <v>57</v>
      </c>
      <c r="F35" s="56" t="s">
        <v>46</v>
      </c>
      <c r="G35" s="56" t="s">
        <v>43</v>
      </c>
      <c r="H35" s="71">
        <v>1</v>
      </c>
      <c r="I35" s="71">
        <v>1245500</v>
      </c>
      <c r="J35" s="71">
        <f t="shared" si="0"/>
        <v>1245500</v>
      </c>
    </row>
    <row r="36" spans="3:10">
      <c r="C36" s="40">
        <v>42375</v>
      </c>
      <c r="D36" s="56" t="s">
        <v>58</v>
      </c>
      <c r="E36" s="56" t="s">
        <v>59</v>
      </c>
      <c r="F36" s="56" t="s">
        <v>46</v>
      </c>
      <c r="G36" s="56" t="s">
        <v>12</v>
      </c>
      <c r="H36" s="71">
        <v>6200</v>
      </c>
      <c r="I36" s="71">
        <v>3535</v>
      </c>
      <c r="J36" s="71">
        <f t="shared" si="0"/>
        <v>21917000</v>
      </c>
    </row>
    <row r="37" spans="3:10">
      <c r="C37" s="40">
        <v>42375</v>
      </c>
      <c r="D37" s="56" t="s">
        <v>58</v>
      </c>
      <c r="E37" s="56" t="s">
        <v>59</v>
      </c>
      <c r="F37" s="56" t="s">
        <v>46</v>
      </c>
      <c r="G37" s="56" t="s">
        <v>43</v>
      </c>
      <c r="H37" s="71">
        <v>1</v>
      </c>
      <c r="I37" s="71">
        <v>1457000</v>
      </c>
      <c r="J37" s="71">
        <f t="shared" si="0"/>
        <v>1457000</v>
      </c>
    </row>
    <row r="38" spans="3:10">
      <c r="C38" s="40">
        <v>42375</v>
      </c>
      <c r="D38" s="56" t="s">
        <v>60</v>
      </c>
      <c r="E38" s="56" t="s">
        <v>61</v>
      </c>
      <c r="F38" s="56" t="s">
        <v>46</v>
      </c>
      <c r="G38" s="56" t="s">
        <v>35</v>
      </c>
      <c r="H38" s="71">
        <v>5200</v>
      </c>
      <c r="I38" s="71">
        <v>3535</v>
      </c>
      <c r="J38" s="71">
        <f t="shared" si="0"/>
        <v>18382000</v>
      </c>
    </row>
    <row r="39" spans="3:10">
      <c r="C39" s="40">
        <v>42375</v>
      </c>
      <c r="D39" s="56" t="s">
        <v>60</v>
      </c>
      <c r="E39" s="56" t="s">
        <v>61</v>
      </c>
      <c r="F39" s="56" t="s">
        <v>46</v>
      </c>
      <c r="G39" s="56" t="s">
        <v>43</v>
      </c>
      <c r="H39" s="71">
        <v>1</v>
      </c>
      <c r="I39" s="71">
        <v>1222000</v>
      </c>
      <c r="J39" s="71">
        <f t="shared" si="0"/>
        <v>1222000</v>
      </c>
    </row>
    <row r="40" spans="3:10">
      <c r="C40" s="40">
        <v>42375</v>
      </c>
      <c r="D40" s="56" t="s">
        <v>62</v>
      </c>
      <c r="E40" s="56" t="s">
        <v>63</v>
      </c>
      <c r="F40" s="56" t="s">
        <v>9</v>
      </c>
      <c r="G40" s="56" t="s">
        <v>25</v>
      </c>
      <c r="H40" s="71">
        <v>6200</v>
      </c>
      <c r="I40" s="71">
        <v>3870</v>
      </c>
      <c r="J40" s="71">
        <f t="shared" ref="J40:J71" si="1">H40*I40</f>
        <v>23994000</v>
      </c>
    </row>
    <row r="41" spans="3:10">
      <c r="C41" s="40">
        <v>42375</v>
      </c>
      <c r="D41" s="56" t="s">
        <v>64</v>
      </c>
      <c r="E41" s="56" t="s">
        <v>65</v>
      </c>
      <c r="F41" s="56" t="s">
        <v>9</v>
      </c>
      <c r="G41" s="56" t="s">
        <v>25</v>
      </c>
      <c r="H41" s="71">
        <v>5400</v>
      </c>
      <c r="I41" s="71">
        <v>3870</v>
      </c>
      <c r="J41" s="71">
        <f t="shared" si="1"/>
        <v>20898000</v>
      </c>
    </row>
    <row r="42" spans="3:10">
      <c r="C42" s="40">
        <v>42375</v>
      </c>
      <c r="D42" s="56" t="s">
        <v>64</v>
      </c>
      <c r="E42" s="56" t="s">
        <v>65</v>
      </c>
      <c r="F42" s="56" t="s">
        <v>9</v>
      </c>
      <c r="G42" s="56" t="s">
        <v>35</v>
      </c>
      <c r="H42" s="71">
        <v>5200</v>
      </c>
      <c r="I42" s="71">
        <v>3535</v>
      </c>
      <c r="J42" s="71">
        <f t="shared" si="1"/>
        <v>18382000</v>
      </c>
    </row>
    <row r="43" spans="3:10">
      <c r="C43" s="40">
        <v>42375</v>
      </c>
      <c r="D43" s="56" t="s">
        <v>64</v>
      </c>
      <c r="E43" s="56" t="s">
        <v>65</v>
      </c>
      <c r="F43" s="56" t="s">
        <v>9</v>
      </c>
      <c r="G43" s="56" t="s">
        <v>12</v>
      </c>
      <c r="H43" s="71">
        <v>5200</v>
      </c>
      <c r="I43" s="71">
        <v>3535</v>
      </c>
      <c r="J43" s="71">
        <f t="shared" si="1"/>
        <v>18382000</v>
      </c>
    </row>
    <row r="44" spans="3:10">
      <c r="C44" s="40">
        <v>42376</v>
      </c>
      <c r="D44" s="56" t="s">
        <v>66</v>
      </c>
      <c r="E44" s="56" t="s">
        <v>67</v>
      </c>
      <c r="F44" s="56" t="s">
        <v>11</v>
      </c>
      <c r="G44" s="56" t="s">
        <v>25</v>
      </c>
      <c r="H44" s="71">
        <v>5000</v>
      </c>
      <c r="I44" s="71">
        <v>3870</v>
      </c>
      <c r="J44" s="71">
        <f t="shared" si="1"/>
        <v>19350000</v>
      </c>
    </row>
    <row r="45" spans="3:10">
      <c r="C45" s="40">
        <v>42376</v>
      </c>
      <c r="D45" s="56" t="s">
        <v>66</v>
      </c>
      <c r="E45" s="56" t="s">
        <v>67</v>
      </c>
      <c r="F45" s="56" t="s">
        <v>11</v>
      </c>
      <c r="G45" s="56" t="s">
        <v>68</v>
      </c>
      <c r="H45" s="71">
        <v>5000</v>
      </c>
      <c r="I45" s="71">
        <v>4360</v>
      </c>
      <c r="J45" s="71">
        <f t="shared" si="1"/>
        <v>21800000</v>
      </c>
    </row>
    <row r="46" spans="3:10">
      <c r="C46" s="40">
        <v>42376</v>
      </c>
      <c r="D46" s="56" t="s">
        <v>66</v>
      </c>
      <c r="E46" s="56" t="s">
        <v>67</v>
      </c>
      <c r="F46" s="56" t="s">
        <v>11</v>
      </c>
      <c r="G46" s="56" t="s">
        <v>12</v>
      </c>
      <c r="H46" s="71">
        <v>5300</v>
      </c>
      <c r="I46" s="71">
        <v>3535</v>
      </c>
      <c r="J46" s="71">
        <f t="shared" si="1"/>
        <v>18735500</v>
      </c>
    </row>
    <row r="47" spans="3:10">
      <c r="C47" s="40">
        <v>42376</v>
      </c>
      <c r="D47" s="56" t="s">
        <v>69</v>
      </c>
      <c r="E47" s="56" t="s">
        <v>70</v>
      </c>
      <c r="F47" s="56" t="s">
        <v>9</v>
      </c>
      <c r="G47" s="56" t="s">
        <v>25</v>
      </c>
      <c r="H47" s="71">
        <v>5300</v>
      </c>
      <c r="I47" s="71">
        <v>3870</v>
      </c>
      <c r="J47" s="71">
        <f t="shared" si="1"/>
        <v>20511000</v>
      </c>
    </row>
    <row r="48" spans="3:10">
      <c r="C48" s="40">
        <v>42376</v>
      </c>
      <c r="D48" s="56" t="s">
        <v>69</v>
      </c>
      <c r="E48" s="56" t="s">
        <v>70</v>
      </c>
      <c r="F48" s="56" t="s">
        <v>9</v>
      </c>
      <c r="G48" s="56" t="s">
        <v>35</v>
      </c>
      <c r="H48" s="71">
        <v>6200</v>
      </c>
      <c r="I48" s="71">
        <v>3535</v>
      </c>
      <c r="J48" s="71">
        <f t="shared" si="1"/>
        <v>21917000</v>
      </c>
    </row>
    <row r="49" spans="3:10">
      <c r="C49" s="40">
        <v>42376</v>
      </c>
      <c r="D49" s="56" t="s">
        <v>69</v>
      </c>
      <c r="E49" s="56" t="s">
        <v>70</v>
      </c>
      <c r="F49" s="56" t="s">
        <v>9</v>
      </c>
      <c r="G49" s="56" t="s">
        <v>12</v>
      </c>
      <c r="H49" s="71">
        <v>4000</v>
      </c>
      <c r="I49" s="71">
        <v>3535</v>
      </c>
      <c r="J49" s="71">
        <f t="shared" si="1"/>
        <v>14140000</v>
      </c>
    </row>
    <row r="50" spans="3:10">
      <c r="C50" s="40">
        <v>42377</v>
      </c>
      <c r="D50" s="56" t="s">
        <v>71</v>
      </c>
      <c r="E50" s="56" t="s">
        <v>72</v>
      </c>
      <c r="F50" s="56" t="s">
        <v>8</v>
      </c>
      <c r="G50" s="56" t="s">
        <v>12</v>
      </c>
      <c r="H50" s="71">
        <v>17900</v>
      </c>
      <c r="I50" s="71">
        <v>3535</v>
      </c>
      <c r="J50" s="71">
        <f t="shared" si="1"/>
        <v>63276500</v>
      </c>
    </row>
    <row r="51" spans="3:10">
      <c r="C51" s="40">
        <v>42377</v>
      </c>
      <c r="D51" s="56" t="s">
        <v>71</v>
      </c>
      <c r="E51" s="56" t="s">
        <v>72</v>
      </c>
      <c r="F51" s="56" t="s">
        <v>8</v>
      </c>
      <c r="G51" s="56" t="s">
        <v>38</v>
      </c>
      <c r="H51" s="71">
        <v>5800</v>
      </c>
      <c r="I51" s="71">
        <v>5154</v>
      </c>
      <c r="J51" s="71">
        <f t="shared" si="1"/>
        <v>29893200</v>
      </c>
    </row>
    <row r="52" spans="3:10">
      <c r="C52" s="40">
        <v>42377</v>
      </c>
      <c r="D52" s="56" t="s">
        <v>73</v>
      </c>
      <c r="E52" s="56" t="s">
        <v>74</v>
      </c>
      <c r="F52" s="56" t="s">
        <v>75</v>
      </c>
      <c r="G52" s="56" t="s">
        <v>35</v>
      </c>
      <c r="H52" s="71">
        <v>5000</v>
      </c>
      <c r="I52" s="71">
        <v>3535</v>
      </c>
      <c r="J52" s="72">
        <f t="shared" si="1"/>
        <v>17675000</v>
      </c>
    </row>
    <row r="53" spans="3:10">
      <c r="C53" s="40">
        <v>42377</v>
      </c>
      <c r="D53" s="56" t="s">
        <v>73</v>
      </c>
      <c r="E53" s="56" t="s">
        <v>74</v>
      </c>
      <c r="F53" s="56" t="s">
        <v>75</v>
      </c>
      <c r="G53" s="56" t="s">
        <v>12</v>
      </c>
      <c r="H53" s="71">
        <v>25000</v>
      </c>
      <c r="I53" s="71">
        <v>3535</v>
      </c>
      <c r="J53" s="71">
        <f t="shared" si="1"/>
        <v>88375000</v>
      </c>
    </row>
    <row r="54" spans="3:10">
      <c r="C54" s="40">
        <v>42377</v>
      </c>
      <c r="D54" s="56" t="s">
        <v>76</v>
      </c>
      <c r="E54" s="56" t="s">
        <v>77</v>
      </c>
      <c r="F54" s="56" t="s">
        <v>75</v>
      </c>
      <c r="G54" s="56" t="s">
        <v>25</v>
      </c>
      <c r="H54" s="71">
        <v>5000</v>
      </c>
      <c r="I54" s="71">
        <v>3955</v>
      </c>
      <c r="J54" s="71">
        <f t="shared" si="1"/>
        <v>19775000</v>
      </c>
    </row>
    <row r="55" spans="3:10">
      <c r="C55" s="40">
        <v>42377</v>
      </c>
      <c r="D55" s="56" t="s">
        <v>76</v>
      </c>
      <c r="E55" s="56" t="s">
        <v>77</v>
      </c>
      <c r="F55" s="56" t="s">
        <v>75</v>
      </c>
      <c r="G55" s="56" t="s">
        <v>12</v>
      </c>
      <c r="H55" s="71">
        <v>15000</v>
      </c>
      <c r="I55" s="71">
        <v>3535</v>
      </c>
      <c r="J55" s="71">
        <f t="shared" si="1"/>
        <v>53025000</v>
      </c>
    </row>
    <row r="56" spans="3:10">
      <c r="C56" s="40">
        <v>42377</v>
      </c>
      <c r="D56" s="56" t="s">
        <v>76</v>
      </c>
      <c r="E56" s="56" t="s">
        <v>77</v>
      </c>
      <c r="F56" s="56" t="s">
        <v>75</v>
      </c>
      <c r="G56" s="56" t="s">
        <v>38</v>
      </c>
      <c r="H56" s="71">
        <v>10000</v>
      </c>
      <c r="I56" s="71">
        <v>5154</v>
      </c>
      <c r="J56" s="71">
        <f t="shared" si="1"/>
        <v>51540000</v>
      </c>
    </row>
    <row r="57" spans="3:10">
      <c r="C57" s="40">
        <v>42377</v>
      </c>
      <c r="D57" s="56" t="s">
        <v>78</v>
      </c>
      <c r="E57" s="56" t="s">
        <v>79</v>
      </c>
      <c r="F57" s="56" t="s">
        <v>30</v>
      </c>
      <c r="G57" s="56" t="s">
        <v>12</v>
      </c>
      <c r="H57" s="71">
        <v>10000</v>
      </c>
      <c r="I57" s="71">
        <v>3535</v>
      </c>
      <c r="J57" s="71">
        <f t="shared" si="1"/>
        <v>35350000</v>
      </c>
    </row>
    <row r="58" spans="3:10">
      <c r="C58" s="40">
        <v>42377</v>
      </c>
      <c r="D58" s="56" t="s">
        <v>78</v>
      </c>
      <c r="E58" s="56" t="s">
        <v>79</v>
      </c>
      <c r="F58" s="56" t="s">
        <v>30</v>
      </c>
      <c r="G58" s="56" t="s">
        <v>43</v>
      </c>
      <c r="H58" s="71">
        <v>1</v>
      </c>
      <c r="I58" s="71">
        <v>2000000</v>
      </c>
      <c r="J58" s="71">
        <f t="shared" si="1"/>
        <v>2000000</v>
      </c>
    </row>
    <row r="59" spans="3:10">
      <c r="C59" s="40">
        <v>42377</v>
      </c>
      <c r="D59" s="56" t="s">
        <v>80</v>
      </c>
      <c r="E59" s="56" t="s">
        <v>81</v>
      </c>
      <c r="F59" s="56" t="s">
        <v>11</v>
      </c>
      <c r="G59" s="56" t="s">
        <v>25</v>
      </c>
      <c r="H59" s="71">
        <v>9300</v>
      </c>
      <c r="I59" s="71">
        <v>3870</v>
      </c>
      <c r="J59" s="71">
        <f t="shared" si="1"/>
        <v>35991000</v>
      </c>
    </row>
    <row r="60" spans="3:10">
      <c r="C60" s="40">
        <v>42377</v>
      </c>
      <c r="D60" s="56" t="s">
        <v>80</v>
      </c>
      <c r="E60" s="56" t="s">
        <v>81</v>
      </c>
      <c r="F60" s="56" t="s">
        <v>11</v>
      </c>
      <c r="G60" s="56" t="s">
        <v>35</v>
      </c>
      <c r="H60" s="71">
        <v>12500</v>
      </c>
      <c r="I60" s="71">
        <v>3535</v>
      </c>
      <c r="J60" s="71">
        <f t="shared" si="1"/>
        <v>44187500</v>
      </c>
    </row>
    <row r="61" spans="3:10">
      <c r="C61" s="40">
        <v>42377</v>
      </c>
      <c r="D61" s="56" t="s">
        <v>80</v>
      </c>
      <c r="E61" s="56" t="s">
        <v>81</v>
      </c>
      <c r="F61" s="56" t="s">
        <v>11</v>
      </c>
      <c r="G61" s="56" t="s">
        <v>12</v>
      </c>
      <c r="H61" s="71">
        <v>5000</v>
      </c>
      <c r="I61" s="71">
        <v>3535</v>
      </c>
      <c r="J61" s="71">
        <f t="shared" si="1"/>
        <v>17675000</v>
      </c>
    </row>
    <row r="62" spans="3:10">
      <c r="C62" s="40">
        <v>42377</v>
      </c>
      <c r="D62" s="56" t="s">
        <v>82</v>
      </c>
      <c r="E62" s="56" t="s">
        <v>83</v>
      </c>
      <c r="F62" s="56" t="s">
        <v>11</v>
      </c>
      <c r="G62" s="56" t="s">
        <v>25</v>
      </c>
      <c r="H62" s="71">
        <v>4500</v>
      </c>
      <c r="I62" s="71">
        <v>3870</v>
      </c>
      <c r="J62" s="71">
        <f t="shared" si="1"/>
        <v>17415000</v>
      </c>
    </row>
    <row r="63" spans="3:10">
      <c r="C63" s="40">
        <v>42377</v>
      </c>
      <c r="D63" s="56" t="s">
        <v>84</v>
      </c>
      <c r="E63" s="56" t="s">
        <v>85</v>
      </c>
      <c r="F63" s="56" t="s">
        <v>9</v>
      </c>
      <c r="G63" s="56" t="s">
        <v>25</v>
      </c>
      <c r="H63" s="71">
        <v>5400</v>
      </c>
      <c r="I63" s="71">
        <v>3870</v>
      </c>
      <c r="J63" s="71">
        <f t="shared" si="1"/>
        <v>20898000</v>
      </c>
    </row>
    <row r="64" spans="3:10">
      <c r="C64" s="40">
        <v>42377</v>
      </c>
      <c r="D64" s="56" t="s">
        <v>84</v>
      </c>
      <c r="E64" s="56" t="s">
        <v>85</v>
      </c>
      <c r="F64" s="56" t="s">
        <v>9</v>
      </c>
      <c r="G64" s="56" t="s">
        <v>12</v>
      </c>
      <c r="H64" s="71">
        <v>5200</v>
      </c>
      <c r="I64" s="71">
        <v>3535</v>
      </c>
      <c r="J64" s="71">
        <f t="shared" si="1"/>
        <v>18382000</v>
      </c>
    </row>
    <row r="65" spans="3:10">
      <c r="C65" s="40">
        <v>42377</v>
      </c>
      <c r="D65" s="56" t="s">
        <v>84</v>
      </c>
      <c r="E65" s="56" t="s">
        <v>85</v>
      </c>
      <c r="F65" s="56" t="s">
        <v>9</v>
      </c>
      <c r="G65" s="56" t="s">
        <v>35</v>
      </c>
      <c r="H65" s="71">
        <v>5200</v>
      </c>
      <c r="I65" s="71">
        <v>3535</v>
      </c>
      <c r="J65" s="71">
        <f t="shared" si="1"/>
        <v>18382000</v>
      </c>
    </row>
    <row r="66" spans="3:10">
      <c r="C66" s="40">
        <v>42380</v>
      </c>
      <c r="D66" s="56" t="s">
        <v>87</v>
      </c>
      <c r="E66" s="56" t="s">
        <v>88</v>
      </c>
      <c r="F66" s="56" t="s">
        <v>8</v>
      </c>
      <c r="G66" s="56" t="s">
        <v>25</v>
      </c>
      <c r="H66" s="71">
        <v>5800</v>
      </c>
      <c r="I66" s="71">
        <v>3870</v>
      </c>
      <c r="J66" s="71">
        <f t="shared" si="1"/>
        <v>22446000</v>
      </c>
    </row>
    <row r="67" spans="3:10">
      <c r="C67" s="40">
        <v>42380</v>
      </c>
      <c r="D67" s="56" t="s">
        <v>87</v>
      </c>
      <c r="E67" s="56" t="s">
        <v>88</v>
      </c>
      <c r="F67" s="56" t="s">
        <v>8</v>
      </c>
      <c r="G67" s="56" t="s">
        <v>12</v>
      </c>
      <c r="H67" s="71">
        <v>22900</v>
      </c>
      <c r="I67" s="71">
        <v>3535</v>
      </c>
      <c r="J67" s="71">
        <f t="shared" si="1"/>
        <v>80951500</v>
      </c>
    </row>
    <row r="68" spans="3:10">
      <c r="C68" s="40">
        <v>42380</v>
      </c>
      <c r="D68" s="56" t="s">
        <v>89</v>
      </c>
      <c r="E68" s="56" t="s">
        <v>90</v>
      </c>
      <c r="F68" s="56" t="s">
        <v>8</v>
      </c>
      <c r="G68" s="56" t="s">
        <v>12</v>
      </c>
      <c r="H68" s="71">
        <v>5000</v>
      </c>
      <c r="I68" s="71">
        <v>3535</v>
      </c>
      <c r="J68" s="71">
        <f t="shared" si="1"/>
        <v>17675000</v>
      </c>
    </row>
    <row r="69" spans="3:10">
      <c r="C69" s="40">
        <v>42380</v>
      </c>
      <c r="D69" s="56" t="s">
        <v>91</v>
      </c>
      <c r="E69" s="56" t="s">
        <v>92</v>
      </c>
      <c r="F69" s="56" t="s">
        <v>46</v>
      </c>
      <c r="G69" s="56" t="s">
        <v>12</v>
      </c>
      <c r="H69" s="71">
        <v>6200</v>
      </c>
      <c r="I69" s="71">
        <v>3535</v>
      </c>
      <c r="J69" s="71">
        <f t="shared" si="1"/>
        <v>21917000</v>
      </c>
    </row>
    <row r="70" spans="3:10">
      <c r="C70" s="40">
        <v>42380</v>
      </c>
      <c r="D70" s="56" t="s">
        <v>91</v>
      </c>
      <c r="E70" s="56" t="s">
        <v>92</v>
      </c>
      <c r="F70" s="56" t="s">
        <v>46</v>
      </c>
      <c r="G70" s="56" t="s">
        <v>25</v>
      </c>
      <c r="H70" s="71">
        <v>5300</v>
      </c>
      <c r="I70" s="71">
        <v>3870</v>
      </c>
      <c r="J70" s="71">
        <f t="shared" si="1"/>
        <v>20511000</v>
      </c>
    </row>
    <row r="71" spans="3:10">
      <c r="C71" s="40">
        <v>42380</v>
      </c>
      <c r="D71" s="56" t="s">
        <v>91</v>
      </c>
      <c r="E71" s="56" t="s">
        <v>92</v>
      </c>
      <c r="F71" s="56" t="s">
        <v>46</v>
      </c>
      <c r="G71" s="56" t="s">
        <v>38</v>
      </c>
      <c r="H71" s="71">
        <v>5200</v>
      </c>
      <c r="I71" s="71">
        <v>5154</v>
      </c>
      <c r="J71" s="71">
        <f t="shared" si="1"/>
        <v>26800800</v>
      </c>
    </row>
    <row r="72" spans="3:10">
      <c r="C72" s="40">
        <v>42380</v>
      </c>
      <c r="D72" s="56" t="s">
        <v>91</v>
      </c>
      <c r="E72" s="56" t="s">
        <v>92</v>
      </c>
      <c r="F72" s="56" t="s">
        <v>46</v>
      </c>
      <c r="G72" s="56" t="s">
        <v>43</v>
      </c>
      <c r="H72" s="71">
        <v>1</v>
      </c>
      <c r="I72" s="71">
        <v>3924500</v>
      </c>
      <c r="J72" s="71">
        <f t="shared" ref="J72:J103" si="2">H72*I72</f>
        <v>3924500</v>
      </c>
    </row>
    <row r="73" spans="3:10">
      <c r="C73" s="40">
        <v>42380</v>
      </c>
      <c r="D73" s="56" t="s">
        <v>93</v>
      </c>
      <c r="E73" s="56" t="s">
        <v>94</v>
      </c>
      <c r="F73" s="56" t="s">
        <v>30</v>
      </c>
      <c r="G73" s="56" t="s">
        <v>12</v>
      </c>
      <c r="H73" s="71">
        <v>15000</v>
      </c>
      <c r="I73" s="71">
        <v>3535</v>
      </c>
      <c r="J73" s="71">
        <f t="shared" si="2"/>
        <v>53025000</v>
      </c>
    </row>
    <row r="74" spans="3:10">
      <c r="C74" s="40">
        <v>42380</v>
      </c>
      <c r="D74" s="56" t="s">
        <v>95</v>
      </c>
      <c r="E74" s="56" t="s">
        <v>96</v>
      </c>
      <c r="F74" s="56" t="s">
        <v>14</v>
      </c>
      <c r="G74" s="56" t="s">
        <v>25</v>
      </c>
      <c r="H74" s="71">
        <v>5000</v>
      </c>
      <c r="I74" s="71">
        <v>4190</v>
      </c>
      <c r="J74" s="71">
        <f t="shared" si="2"/>
        <v>20950000</v>
      </c>
    </row>
    <row r="75" spans="3:10">
      <c r="C75" s="40">
        <v>42380</v>
      </c>
      <c r="D75" s="56" t="s">
        <v>95</v>
      </c>
      <c r="E75" s="56" t="s">
        <v>96</v>
      </c>
      <c r="F75" s="56" t="s">
        <v>14</v>
      </c>
      <c r="G75" s="56" t="s">
        <v>43</v>
      </c>
      <c r="H75" s="71">
        <v>1</v>
      </c>
      <c r="I75" s="71">
        <v>1500000</v>
      </c>
      <c r="J75" s="71">
        <f t="shared" si="2"/>
        <v>1500000</v>
      </c>
    </row>
    <row r="76" spans="3:10">
      <c r="C76" s="40">
        <v>42380</v>
      </c>
      <c r="D76" s="56" t="s">
        <v>97</v>
      </c>
      <c r="E76" s="56" t="s">
        <v>98</v>
      </c>
      <c r="F76" s="56" t="s">
        <v>13</v>
      </c>
      <c r="G76" s="56" t="s">
        <v>12</v>
      </c>
      <c r="H76" s="71">
        <v>10000</v>
      </c>
      <c r="I76" s="71">
        <v>4450</v>
      </c>
      <c r="J76" s="71">
        <f t="shared" si="2"/>
        <v>44500000</v>
      </c>
    </row>
    <row r="77" spans="3:10">
      <c r="C77" s="40">
        <v>42380</v>
      </c>
      <c r="D77" s="56" t="s">
        <v>97</v>
      </c>
      <c r="E77" s="56" t="s">
        <v>98</v>
      </c>
      <c r="F77" s="56" t="s">
        <v>13</v>
      </c>
      <c r="G77" s="56" t="s">
        <v>43</v>
      </c>
      <c r="H77" s="71">
        <v>1</v>
      </c>
      <c r="I77" s="71">
        <v>2500000</v>
      </c>
      <c r="J77" s="71">
        <f t="shared" si="2"/>
        <v>2500000</v>
      </c>
    </row>
    <row r="78" spans="3:10">
      <c r="C78" s="40">
        <v>42380</v>
      </c>
      <c r="D78" s="56" t="s">
        <v>99</v>
      </c>
      <c r="E78" s="56" t="s">
        <v>100</v>
      </c>
      <c r="F78" s="56" t="s">
        <v>9</v>
      </c>
      <c r="G78" s="56" t="s">
        <v>35</v>
      </c>
      <c r="H78" s="71">
        <v>5300</v>
      </c>
      <c r="I78" s="71">
        <v>3535</v>
      </c>
      <c r="J78" s="71">
        <f t="shared" si="2"/>
        <v>18735500</v>
      </c>
    </row>
    <row r="79" spans="3:10">
      <c r="C79" s="40">
        <v>42380</v>
      </c>
      <c r="D79" s="56" t="s">
        <v>99</v>
      </c>
      <c r="E79" s="56" t="s">
        <v>100</v>
      </c>
      <c r="F79" s="56" t="s">
        <v>9</v>
      </c>
      <c r="G79" s="56" t="s">
        <v>12</v>
      </c>
      <c r="H79" s="71">
        <v>6200</v>
      </c>
      <c r="I79" s="71">
        <v>3535</v>
      </c>
      <c r="J79" s="71">
        <f t="shared" si="2"/>
        <v>21917000</v>
      </c>
    </row>
    <row r="80" spans="3:10">
      <c r="C80" s="40">
        <v>42380</v>
      </c>
      <c r="D80" s="56" t="s">
        <v>99</v>
      </c>
      <c r="E80" s="56" t="s">
        <v>100</v>
      </c>
      <c r="F80" s="56" t="s">
        <v>9</v>
      </c>
      <c r="G80" s="56" t="s">
        <v>38</v>
      </c>
      <c r="H80" s="71">
        <v>4000</v>
      </c>
      <c r="I80" s="71">
        <v>5154</v>
      </c>
      <c r="J80" s="71">
        <f t="shared" si="2"/>
        <v>20616000</v>
      </c>
    </row>
    <row r="81" spans="3:10">
      <c r="C81" s="40">
        <v>42380</v>
      </c>
      <c r="D81" s="56" t="s">
        <v>101</v>
      </c>
      <c r="E81" s="56" t="s">
        <v>104</v>
      </c>
      <c r="F81" s="56" t="s">
        <v>9</v>
      </c>
      <c r="G81" s="56" t="s">
        <v>25</v>
      </c>
      <c r="H81" s="71">
        <v>15800</v>
      </c>
      <c r="I81" s="71">
        <v>3870</v>
      </c>
      <c r="J81" s="71">
        <f t="shared" si="2"/>
        <v>61146000</v>
      </c>
    </row>
    <row r="82" spans="3:10">
      <c r="C82" s="40">
        <v>42381</v>
      </c>
      <c r="D82" s="56" t="s">
        <v>103</v>
      </c>
      <c r="E82" s="56" t="s">
        <v>102</v>
      </c>
      <c r="F82" s="56" t="s">
        <v>11</v>
      </c>
      <c r="G82" s="56" t="s">
        <v>25</v>
      </c>
      <c r="H82" s="71">
        <v>15300</v>
      </c>
      <c r="I82" s="71">
        <v>3870</v>
      </c>
      <c r="J82" s="71">
        <f t="shared" si="2"/>
        <v>59211000</v>
      </c>
    </row>
    <row r="83" spans="3:10">
      <c r="C83" s="40">
        <v>42381</v>
      </c>
      <c r="D83" s="56" t="s">
        <v>103</v>
      </c>
      <c r="E83" s="56" t="s">
        <v>102</v>
      </c>
      <c r="F83" s="56" t="s">
        <v>11</v>
      </c>
      <c r="G83" s="56" t="s">
        <v>12</v>
      </c>
      <c r="H83" s="71">
        <v>16000</v>
      </c>
      <c r="I83" s="71">
        <v>3535</v>
      </c>
      <c r="J83" s="71">
        <f t="shared" si="2"/>
        <v>56560000</v>
      </c>
    </row>
    <row r="84" spans="3:10">
      <c r="C84" s="40">
        <v>42382</v>
      </c>
      <c r="D84" s="56" t="s">
        <v>105</v>
      </c>
      <c r="E84" s="56" t="s">
        <v>106</v>
      </c>
      <c r="F84" s="56" t="s">
        <v>8</v>
      </c>
      <c r="G84" s="56" t="s">
        <v>25</v>
      </c>
      <c r="H84" s="71">
        <v>10800</v>
      </c>
      <c r="I84" s="71">
        <v>3870</v>
      </c>
      <c r="J84" s="71">
        <f t="shared" si="2"/>
        <v>41796000</v>
      </c>
    </row>
    <row r="85" spans="3:10">
      <c r="C85" s="40">
        <v>43113</v>
      </c>
      <c r="D85" s="56" t="s">
        <v>107</v>
      </c>
      <c r="E85" s="56" t="s">
        <v>108</v>
      </c>
      <c r="F85" s="56" t="s">
        <v>8</v>
      </c>
      <c r="G85" s="56" t="s">
        <v>25</v>
      </c>
      <c r="H85" s="71">
        <v>5000</v>
      </c>
      <c r="I85" s="71">
        <v>3870</v>
      </c>
      <c r="J85" s="71">
        <f t="shared" si="2"/>
        <v>19350000</v>
      </c>
    </row>
    <row r="86" spans="3:10">
      <c r="C86" s="40">
        <v>43113</v>
      </c>
      <c r="D86" s="56" t="s">
        <v>107</v>
      </c>
      <c r="E86" s="56" t="s">
        <v>108</v>
      </c>
      <c r="F86" s="56" t="s">
        <v>8</v>
      </c>
      <c r="G86" s="56" t="s">
        <v>12</v>
      </c>
      <c r="H86" s="71">
        <v>28700</v>
      </c>
      <c r="I86" s="71">
        <v>3535</v>
      </c>
      <c r="J86" s="71">
        <f t="shared" si="2"/>
        <v>101454500</v>
      </c>
    </row>
    <row r="87" spans="3:10">
      <c r="C87" s="40">
        <v>43113</v>
      </c>
      <c r="D87" s="56" t="s">
        <v>109</v>
      </c>
      <c r="E87" s="56" t="s">
        <v>110</v>
      </c>
      <c r="F87" s="56" t="s">
        <v>46</v>
      </c>
      <c r="G87" s="56" t="s">
        <v>12</v>
      </c>
      <c r="H87" s="71">
        <v>6200</v>
      </c>
      <c r="I87" s="71">
        <v>3535</v>
      </c>
      <c r="J87" s="71">
        <f t="shared" si="2"/>
        <v>21917000</v>
      </c>
    </row>
    <row r="88" spans="3:10">
      <c r="C88" s="40">
        <v>43113</v>
      </c>
      <c r="D88" s="56" t="s">
        <v>109</v>
      </c>
      <c r="E88" s="56" t="s">
        <v>110</v>
      </c>
      <c r="F88" s="56" t="s">
        <v>46</v>
      </c>
      <c r="G88" s="56" t="s">
        <v>43</v>
      </c>
      <c r="H88" s="71">
        <v>1</v>
      </c>
      <c r="I88" s="71">
        <v>1457000</v>
      </c>
      <c r="J88" s="71">
        <f t="shared" si="2"/>
        <v>1457000</v>
      </c>
    </row>
    <row r="89" spans="3:10">
      <c r="C89" s="40">
        <v>42382</v>
      </c>
      <c r="D89" s="56" t="s">
        <v>111</v>
      </c>
      <c r="E89" s="56" t="s">
        <v>112</v>
      </c>
      <c r="F89" s="56" t="s">
        <v>46</v>
      </c>
      <c r="G89" s="56" t="s">
        <v>12</v>
      </c>
      <c r="H89" s="71">
        <v>5300</v>
      </c>
      <c r="I89" s="71">
        <v>3535</v>
      </c>
      <c r="J89" s="71">
        <f t="shared" si="2"/>
        <v>18735500</v>
      </c>
    </row>
    <row r="90" spans="3:10">
      <c r="C90" s="40">
        <v>42382</v>
      </c>
      <c r="D90" s="56" t="s">
        <v>111</v>
      </c>
      <c r="E90" s="56" t="s">
        <v>112</v>
      </c>
      <c r="F90" s="56" t="s">
        <v>46</v>
      </c>
      <c r="G90" s="56" t="s">
        <v>43</v>
      </c>
      <c r="H90" s="71">
        <v>1</v>
      </c>
      <c r="I90" s="71">
        <v>1245500</v>
      </c>
      <c r="J90" s="71">
        <f t="shared" si="2"/>
        <v>1245500</v>
      </c>
    </row>
    <row r="91" spans="3:10">
      <c r="C91" s="40">
        <v>42382</v>
      </c>
      <c r="D91" s="56" t="s">
        <v>113</v>
      </c>
      <c r="E91" s="56" t="s">
        <v>114</v>
      </c>
      <c r="F91" s="56" t="s">
        <v>46</v>
      </c>
      <c r="G91" s="56" t="s">
        <v>12</v>
      </c>
      <c r="H91" s="71">
        <v>5200</v>
      </c>
      <c r="I91" s="71">
        <v>3535</v>
      </c>
      <c r="J91" s="71">
        <f t="shared" si="2"/>
        <v>18382000</v>
      </c>
    </row>
    <row r="92" spans="3:10">
      <c r="C92" s="40">
        <v>42382</v>
      </c>
      <c r="D92" s="56" t="s">
        <v>113</v>
      </c>
      <c r="E92" s="56" t="s">
        <v>114</v>
      </c>
      <c r="F92" s="56" t="s">
        <v>46</v>
      </c>
      <c r="G92" s="56" t="s">
        <v>43</v>
      </c>
      <c r="H92" s="71">
        <v>1</v>
      </c>
      <c r="I92" s="71">
        <v>1222000</v>
      </c>
      <c r="J92" s="71">
        <f t="shared" si="2"/>
        <v>1222000</v>
      </c>
    </row>
    <row r="93" spans="3:10">
      <c r="C93" s="40">
        <v>42382</v>
      </c>
      <c r="D93" s="56" t="s">
        <v>115</v>
      </c>
      <c r="E93" s="56" t="s">
        <v>116</v>
      </c>
      <c r="F93" s="56" t="s">
        <v>11</v>
      </c>
      <c r="G93" s="56" t="s">
        <v>25</v>
      </c>
      <c r="H93" s="71">
        <v>10000</v>
      </c>
      <c r="I93" s="71">
        <v>3870</v>
      </c>
      <c r="J93" s="71">
        <f t="shared" si="2"/>
        <v>38700000</v>
      </c>
    </row>
    <row r="94" spans="3:10">
      <c r="C94" s="40">
        <v>42382</v>
      </c>
      <c r="D94" s="56" t="s">
        <v>115</v>
      </c>
      <c r="E94" s="56" t="s">
        <v>116</v>
      </c>
      <c r="F94" s="56" t="s">
        <v>11</v>
      </c>
      <c r="G94" s="56" t="s">
        <v>12</v>
      </c>
      <c r="H94" s="71">
        <v>5300</v>
      </c>
      <c r="I94" s="71">
        <v>3535</v>
      </c>
      <c r="J94" s="71">
        <f t="shared" si="2"/>
        <v>18735500</v>
      </c>
    </row>
    <row r="95" spans="3:10">
      <c r="C95" s="40">
        <v>42382</v>
      </c>
      <c r="D95" s="56" t="s">
        <v>117</v>
      </c>
      <c r="E95" s="56" t="s">
        <v>118</v>
      </c>
      <c r="F95" s="56" t="s">
        <v>75</v>
      </c>
      <c r="G95" s="56" t="s">
        <v>25</v>
      </c>
      <c r="H95" s="71">
        <v>10000</v>
      </c>
      <c r="I95" s="71">
        <v>3870</v>
      </c>
      <c r="J95" s="71">
        <f t="shared" si="2"/>
        <v>38700000</v>
      </c>
    </row>
    <row r="96" spans="3:10">
      <c r="C96" s="40">
        <v>42382</v>
      </c>
      <c r="D96" s="56" t="s">
        <v>117</v>
      </c>
      <c r="E96" s="56" t="s">
        <v>118</v>
      </c>
      <c r="F96" s="56" t="s">
        <v>75</v>
      </c>
      <c r="G96" s="56" t="s">
        <v>12</v>
      </c>
      <c r="H96" s="71">
        <v>10000</v>
      </c>
      <c r="I96" s="71">
        <v>3535</v>
      </c>
      <c r="J96" s="71">
        <f t="shared" si="2"/>
        <v>35350000</v>
      </c>
    </row>
    <row r="97" spans="3:10">
      <c r="C97" s="40">
        <v>42382</v>
      </c>
      <c r="D97" s="56" t="s">
        <v>117</v>
      </c>
      <c r="E97" s="56" t="s">
        <v>118</v>
      </c>
      <c r="F97" s="56" t="s">
        <v>75</v>
      </c>
      <c r="G97" s="56" t="s">
        <v>38</v>
      </c>
      <c r="H97" s="71">
        <v>10000</v>
      </c>
      <c r="I97" s="71">
        <v>5154</v>
      </c>
      <c r="J97" s="71">
        <f t="shared" si="2"/>
        <v>51540000</v>
      </c>
    </row>
    <row r="98" spans="3:10">
      <c r="C98" s="40">
        <v>42382</v>
      </c>
      <c r="D98" s="56" t="s">
        <v>119</v>
      </c>
      <c r="E98" s="56" t="s">
        <v>120</v>
      </c>
      <c r="F98" s="56" t="s">
        <v>9</v>
      </c>
      <c r="G98" s="56" t="s">
        <v>25</v>
      </c>
      <c r="H98" s="71">
        <v>10200</v>
      </c>
      <c r="I98" s="71">
        <v>3870</v>
      </c>
      <c r="J98" s="71">
        <f t="shared" si="2"/>
        <v>39474000</v>
      </c>
    </row>
    <row r="99" spans="3:10">
      <c r="C99" s="40">
        <v>42382</v>
      </c>
      <c r="D99" s="56" t="s">
        <v>119</v>
      </c>
      <c r="E99" s="56" t="s">
        <v>120</v>
      </c>
      <c r="F99" s="56" t="s">
        <v>9</v>
      </c>
      <c r="G99" s="56" t="s">
        <v>12</v>
      </c>
      <c r="H99" s="71">
        <v>5300</v>
      </c>
      <c r="I99" s="71">
        <v>3535</v>
      </c>
      <c r="J99" s="71">
        <f t="shared" si="2"/>
        <v>18735500</v>
      </c>
    </row>
    <row r="100" spans="3:10">
      <c r="C100" s="40">
        <v>42383</v>
      </c>
      <c r="D100" s="56" t="s">
        <v>121</v>
      </c>
      <c r="E100" s="56" t="s">
        <v>122</v>
      </c>
      <c r="F100" s="56" t="s">
        <v>30</v>
      </c>
      <c r="G100" s="56" t="s">
        <v>25</v>
      </c>
      <c r="H100" s="71">
        <v>5000</v>
      </c>
      <c r="I100" s="71">
        <v>3870</v>
      </c>
      <c r="J100" s="71">
        <f t="shared" si="2"/>
        <v>19350000</v>
      </c>
    </row>
    <row r="101" spans="3:10">
      <c r="C101" s="40">
        <v>42383</v>
      </c>
      <c r="D101" s="56" t="s">
        <v>121</v>
      </c>
      <c r="E101" s="56" t="s">
        <v>122</v>
      </c>
      <c r="F101" s="56" t="s">
        <v>30</v>
      </c>
      <c r="G101" s="56" t="s">
        <v>12</v>
      </c>
      <c r="H101" s="71">
        <v>10000</v>
      </c>
      <c r="I101" s="71">
        <v>3535</v>
      </c>
      <c r="J101" s="71">
        <f t="shared" si="2"/>
        <v>35350000</v>
      </c>
    </row>
    <row r="102" spans="3:10">
      <c r="C102" s="40">
        <v>42383</v>
      </c>
      <c r="D102" s="56" t="s">
        <v>123</v>
      </c>
      <c r="E102" s="56" t="s">
        <v>124</v>
      </c>
      <c r="F102" s="56" t="s">
        <v>75</v>
      </c>
      <c r="G102" s="56" t="s">
        <v>12</v>
      </c>
      <c r="H102" s="71">
        <v>5000</v>
      </c>
      <c r="I102" s="71">
        <v>3535</v>
      </c>
      <c r="J102" s="71">
        <f t="shared" si="2"/>
        <v>17675000</v>
      </c>
    </row>
    <row r="103" spans="3:10">
      <c r="C103" s="40">
        <v>42383</v>
      </c>
      <c r="D103" s="56" t="s">
        <v>125</v>
      </c>
      <c r="E103" s="56" t="s">
        <v>126</v>
      </c>
      <c r="F103" s="56" t="s">
        <v>14</v>
      </c>
      <c r="G103" s="56" t="s">
        <v>35</v>
      </c>
      <c r="H103" s="71">
        <v>5000</v>
      </c>
      <c r="I103" s="71">
        <v>3990</v>
      </c>
      <c r="J103" s="71">
        <f t="shared" si="2"/>
        <v>19950000</v>
      </c>
    </row>
    <row r="104" spans="3:10">
      <c r="C104" s="40">
        <v>42383</v>
      </c>
      <c r="D104" s="56" t="s">
        <v>125</v>
      </c>
      <c r="E104" s="56" t="s">
        <v>126</v>
      </c>
      <c r="F104" s="56" t="s">
        <v>14</v>
      </c>
      <c r="G104" s="56" t="s">
        <v>43</v>
      </c>
      <c r="H104" s="71">
        <v>1</v>
      </c>
      <c r="I104" s="71">
        <v>1500000</v>
      </c>
      <c r="J104" s="71">
        <f t="shared" ref="J104:J135" si="3">H104*I104</f>
        <v>1500000</v>
      </c>
    </row>
    <row r="105" spans="3:10">
      <c r="C105" s="40">
        <v>42383</v>
      </c>
      <c r="D105" s="56" t="s">
        <v>127</v>
      </c>
      <c r="E105" s="56" t="s">
        <v>128</v>
      </c>
      <c r="F105" s="56" t="s">
        <v>9</v>
      </c>
      <c r="G105" s="56" t="s">
        <v>25</v>
      </c>
      <c r="H105" s="71">
        <v>5400</v>
      </c>
      <c r="I105" s="71">
        <v>3870</v>
      </c>
      <c r="J105" s="71">
        <f t="shared" si="3"/>
        <v>20898000</v>
      </c>
    </row>
    <row r="106" spans="3:10">
      <c r="C106" s="40">
        <v>42383</v>
      </c>
      <c r="D106" s="56" t="s">
        <v>127</v>
      </c>
      <c r="E106" s="56" t="s">
        <v>128</v>
      </c>
      <c r="F106" s="56" t="s">
        <v>9</v>
      </c>
      <c r="G106" s="56" t="s">
        <v>35</v>
      </c>
      <c r="H106" s="71">
        <v>5200</v>
      </c>
      <c r="I106" s="71">
        <v>3535</v>
      </c>
      <c r="J106" s="71">
        <f t="shared" si="3"/>
        <v>18382000</v>
      </c>
    </row>
    <row r="107" spans="3:10">
      <c r="C107" s="40">
        <v>42383</v>
      </c>
      <c r="D107" s="56" t="s">
        <v>127</v>
      </c>
      <c r="E107" s="56" t="s">
        <v>128</v>
      </c>
      <c r="F107" s="56" t="s">
        <v>9</v>
      </c>
      <c r="G107" s="56" t="s">
        <v>12</v>
      </c>
      <c r="H107" s="71">
        <v>5200</v>
      </c>
      <c r="I107" s="71">
        <v>3535</v>
      </c>
      <c r="J107" s="71">
        <f t="shared" si="3"/>
        <v>18382000</v>
      </c>
    </row>
    <row r="108" spans="3:10">
      <c r="C108" s="40">
        <v>42384</v>
      </c>
      <c r="D108" s="56" t="s">
        <v>129</v>
      </c>
      <c r="E108" s="56" t="s">
        <v>130</v>
      </c>
      <c r="F108" s="56" t="s">
        <v>30</v>
      </c>
      <c r="G108" s="56" t="s">
        <v>12</v>
      </c>
      <c r="H108" s="71">
        <v>10300</v>
      </c>
      <c r="I108" s="71">
        <v>3535</v>
      </c>
      <c r="J108" s="71">
        <f t="shared" si="3"/>
        <v>36410500</v>
      </c>
    </row>
    <row r="109" spans="3:10">
      <c r="C109" s="40">
        <v>42384</v>
      </c>
      <c r="D109" s="56" t="s">
        <v>131</v>
      </c>
      <c r="E109" s="56" t="s">
        <v>132</v>
      </c>
      <c r="F109" s="56" t="s">
        <v>11</v>
      </c>
      <c r="G109" s="56" t="s">
        <v>12</v>
      </c>
      <c r="H109" s="71">
        <v>5000</v>
      </c>
      <c r="I109" s="71">
        <v>3535</v>
      </c>
      <c r="J109" s="71">
        <f t="shared" si="3"/>
        <v>17675000</v>
      </c>
    </row>
    <row r="110" spans="3:10">
      <c r="C110" s="40">
        <v>42384</v>
      </c>
      <c r="D110" s="56" t="s">
        <v>133</v>
      </c>
      <c r="E110" s="56" t="s">
        <v>134</v>
      </c>
      <c r="F110" s="56" t="s">
        <v>9</v>
      </c>
      <c r="G110" s="56" t="s">
        <v>25</v>
      </c>
      <c r="H110" s="71">
        <v>15500</v>
      </c>
      <c r="I110" s="71">
        <v>3870</v>
      </c>
      <c r="J110" s="71">
        <f t="shared" si="3"/>
        <v>59985000</v>
      </c>
    </row>
    <row r="111" spans="3:10">
      <c r="C111" s="40">
        <v>42387</v>
      </c>
      <c r="D111" s="56" t="s">
        <v>138</v>
      </c>
      <c r="E111" s="56" t="s">
        <v>139</v>
      </c>
      <c r="F111" s="56" t="s">
        <v>75</v>
      </c>
      <c r="G111" s="56" t="s">
        <v>142</v>
      </c>
      <c r="H111" s="71">
        <v>15000</v>
      </c>
      <c r="I111" s="71">
        <v>3870</v>
      </c>
      <c r="J111" s="71">
        <f t="shared" si="3"/>
        <v>58050000</v>
      </c>
    </row>
    <row r="112" spans="3:10">
      <c r="C112" s="40">
        <v>42387</v>
      </c>
      <c r="D112" s="56" t="s">
        <v>140</v>
      </c>
      <c r="E112" s="56" t="s">
        <v>141</v>
      </c>
      <c r="F112" s="56" t="s">
        <v>46</v>
      </c>
      <c r="G112" s="56" t="s">
        <v>142</v>
      </c>
      <c r="H112" s="71">
        <v>15000</v>
      </c>
      <c r="I112" s="71">
        <v>3870</v>
      </c>
      <c r="J112" s="71">
        <f t="shared" si="3"/>
        <v>58050000</v>
      </c>
    </row>
    <row r="113" spans="3:10">
      <c r="C113" s="40">
        <v>42387</v>
      </c>
      <c r="D113" s="56" t="s">
        <v>140</v>
      </c>
      <c r="E113" s="56" t="s">
        <v>141</v>
      </c>
      <c r="F113" s="56" t="s">
        <v>46</v>
      </c>
      <c r="G113" s="56" t="s">
        <v>43</v>
      </c>
      <c r="H113" s="71">
        <v>1</v>
      </c>
      <c r="I113" s="71">
        <v>375000</v>
      </c>
      <c r="J113" s="71">
        <f t="shared" si="3"/>
        <v>375000</v>
      </c>
    </row>
    <row r="114" spans="3:10">
      <c r="C114" s="40">
        <v>42387</v>
      </c>
      <c r="D114" s="56" t="s">
        <v>144</v>
      </c>
      <c r="E114" s="56" t="s">
        <v>145</v>
      </c>
      <c r="F114" s="56" t="s">
        <v>75</v>
      </c>
      <c r="G114" s="56" t="s">
        <v>25</v>
      </c>
      <c r="H114" s="71">
        <v>15000</v>
      </c>
      <c r="I114" s="71">
        <v>3870</v>
      </c>
      <c r="J114" s="71">
        <f t="shared" si="3"/>
        <v>58050000</v>
      </c>
    </row>
    <row r="115" spans="3:10">
      <c r="C115" s="40">
        <v>42387</v>
      </c>
      <c r="D115" s="56" t="s">
        <v>144</v>
      </c>
      <c r="E115" s="56" t="s">
        <v>145</v>
      </c>
      <c r="F115" s="56" t="s">
        <v>75</v>
      </c>
      <c r="G115" s="56" t="s">
        <v>12</v>
      </c>
      <c r="H115" s="71">
        <v>15000</v>
      </c>
      <c r="I115" s="71">
        <v>3535</v>
      </c>
      <c r="J115" s="71">
        <f t="shared" si="3"/>
        <v>53025000</v>
      </c>
    </row>
    <row r="116" spans="3:10">
      <c r="C116" s="40">
        <v>42387</v>
      </c>
      <c r="D116" s="56" t="s">
        <v>146</v>
      </c>
      <c r="E116" s="56" t="s">
        <v>147</v>
      </c>
      <c r="F116" s="56" t="s">
        <v>8</v>
      </c>
      <c r="G116" s="56" t="s">
        <v>25</v>
      </c>
      <c r="H116" s="71">
        <v>10800</v>
      </c>
      <c r="I116" s="71">
        <v>3870</v>
      </c>
      <c r="J116" s="71">
        <f t="shared" si="3"/>
        <v>41796000</v>
      </c>
    </row>
    <row r="117" spans="3:10">
      <c r="C117" s="40">
        <v>42387</v>
      </c>
      <c r="D117" s="56" t="s">
        <v>146</v>
      </c>
      <c r="E117" s="56" t="s">
        <v>147</v>
      </c>
      <c r="F117" s="56" t="s">
        <v>8</v>
      </c>
      <c r="G117" s="56" t="s">
        <v>12</v>
      </c>
      <c r="H117" s="71">
        <v>17900</v>
      </c>
      <c r="I117" s="71">
        <v>3535</v>
      </c>
      <c r="J117" s="71">
        <f t="shared" si="3"/>
        <v>63276500</v>
      </c>
    </row>
    <row r="118" spans="3:10">
      <c r="C118" s="40">
        <v>42387</v>
      </c>
      <c r="D118" s="56" t="s">
        <v>146</v>
      </c>
      <c r="E118" s="56" t="s">
        <v>147</v>
      </c>
      <c r="F118" s="56" t="s">
        <v>8</v>
      </c>
      <c r="G118" s="56" t="s">
        <v>10</v>
      </c>
      <c r="H118" s="71">
        <v>5000</v>
      </c>
      <c r="I118" s="71">
        <v>4382</v>
      </c>
      <c r="J118" s="71">
        <f t="shared" si="3"/>
        <v>21910000</v>
      </c>
    </row>
    <row r="119" spans="3:10">
      <c r="C119" s="40">
        <v>42387</v>
      </c>
      <c r="D119" s="56" t="s">
        <v>148</v>
      </c>
      <c r="E119" s="56" t="s">
        <v>149</v>
      </c>
      <c r="F119" s="56" t="s">
        <v>8</v>
      </c>
      <c r="G119" s="56" t="s">
        <v>25</v>
      </c>
      <c r="H119" s="71">
        <v>15800</v>
      </c>
      <c r="I119" s="71">
        <v>3870</v>
      </c>
      <c r="J119" s="71">
        <f t="shared" si="3"/>
        <v>61146000</v>
      </c>
    </row>
    <row r="120" spans="3:10">
      <c r="C120" s="40">
        <v>42387</v>
      </c>
      <c r="D120" s="56" t="s">
        <v>150</v>
      </c>
      <c r="E120" s="56" t="s">
        <v>151</v>
      </c>
      <c r="F120" s="56" t="s">
        <v>9</v>
      </c>
      <c r="G120" s="56" t="s">
        <v>25</v>
      </c>
      <c r="H120" s="71">
        <v>5300</v>
      </c>
      <c r="I120" s="71">
        <v>3870</v>
      </c>
      <c r="J120" s="71">
        <f t="shared" si="3"/>
        <v>20511000</v>
      </c>
    </row>
    <row r="121" spans="3:10">
      <c r="C121" s="40">
        <v>42387</v>
      </c>
      <c r="D121" s="56" t="s">
        <v>150</v>
      </c>
      <c r="E121" s="56" t="s">
        <v>151</v>
      </c>
      <c r="F121" s="56" t="s">
        <v>9</v>
      </c>
      <c r="G121" s="56" t="s">
        <v>35</v>
      </c>
      <c r="H121" s="71">
        <v>4000</v>
      </c>
      <c r="I121" s="71">
        <v>3535</v>
      </c>
      <c r="J121" s="71">
        <f t="shared" si="3"/>
        <v>14140000</v>
      </c>
    </row>
    <row r="122" spans="3:10">
      <c r="C122" s="40">
        <v>42387</v>
      </c>
      <c r="D122" s="56" t="s">
        <v>150</v>
      </c>
      <c r="E122" s="56" t="s">
        <v>151</v>
      </c>
      <c r="F122" s="56" t="s">
        <v>9</v>
      </c>
      <c r="G122" s="56" t="s">
        <v>12</v>
      </c>
      <c r="H122" s="71">
        <v>6200</v>
      </c>
      <c r="I122" s="71">
        <v>3535</v>
      </c>
      <c r="J122" s="71">
        <f t="shared" si="3"/>
        <v>21917000</v>
      </c>
    </row>
    <row r="123" spans="3:10">
      <c r="C123" s="40">
        <v>42387</v>
      </c>
      <c r="D123" s="56" t="s">
        <v>152</v>
      </c>
      <c r="E123" s="56" t="s">
        <v>153</v>
      </c>
      <c r="F123" s="56" t="s">
        <v>9</v>
      </c>
      <c r="G123" s="56" t="s">
        <v>25</v>
      </c>
      <c r="H123" s="71">
        <v>5200</v>
      </c>
      <c r="I123" s="71">
        <v>3870</v>
      </c>
      <c r="J123" s="71">
        <f t="shared" si="3"/>
        <v>20124000</v>
      </c>
    </row>
    <row r="124" spans="3:10">
      <c r="C124" s="40">
        <v>42387</v>
      </c>
      <c r="D124" s="56" t="s">
        <v>152</v>
      </c>
      <c r="E124" s="56" t="s">
        <v>153</v>
      </c>
      <c r="F124" s="56" t="s">
        <v>9</v>
      </c>
      <c r="G124" s="56" t="s">
        <v>12</v>
      </c>
      <c r="H124" s="71">
        <v>10600</v>
      </c>
      <c r="I124" s="71">
        <v>3535</v>
      </c>
      <c r="J124" s="71">
        <f t="shared" si="3"/>
        <v>37471000</v>
      </c>
    </row>
    <row r="125" spans="3:10">
      <c r="C125" s="40">
        <v>42388</v>
      </c>
      <c r="D125" s="56" t="s">
        <v>154</v>
      </c>
      <c r="E125" s="56" t="s">
        <v>155</v>
      </c>
      <c r="F125" s="56" t="s">
        <v>46</v>
      </c>
      <c r="G125" s="56" t="s">
        <v>12</v>
      </c>
      <c r="H125" s="71">
        <v>6200</v>
      </c>
      <c r="I125" s="71">
        <v>3535</v>
      </c>
      <c r="J125" s="71">
        <f t="shared" si="3"/>
        <v>21917000</v>
      </c>
    </row>
    <row r="126" spans="3:10">
      <c r="C126" s="40">
        <v>42388</v>
      </c>
      <c r="D126" s="56" t="s">
        <v>154</v>
      </c>
      <c r="E126" s="56" t="s">
        <v>155</v>
      </c>
      <c r="F126" s="56" t="s">
        <v>46</v>
      </c>
      <c r="G126" s="56" t="s">
        <v>43</v>
      </c>
      <c r="H126" s="71">
        <v>1</v>
      </c>
      <c r="I126" s="71">
        <v>1457000</v>
      </c>
      <c r="J126" s="71">
        <f t="shared" si="3"/>
        <v>1457000</v>
      </c>
    </row>
    <row r="127" spans="3:10">
      <c r="C127" s="40">
        <v>42388</v>
      </c>
      <c r="D127" s="56" t="s">
        <v>156</v>
      </c>
      <c r="E127" s="56" t="s">
        <v>157</v>
      </c>
      <c r="F127" s="56" t="s">
        <v>46</v>
      </c>
      <c r="G127" s="56" t="s">
        <v>25</v>
      </c>
      <c r="H127" s="71">
        <v>5200</v>
      </c>
      <c r="I127" s="71">
        <v>3870</v>
      </c>
      <c r="J127" s="71">
        <f t="shared" si="3"/>
        <v>20124000</v>
      </c>
    </row>
    <row r="128" spans="3:10">
      <c r="C128" s="40">
        <v>42388</v>
      </c>
      <c r="D128" s="56" t="s">
        <v>156</v>
      </c>
      <c r="E128" s="56" t="s">
        <v>157</v>
      </c>
      <c r="F128" s="56" t="s">
        <v>46</v>
      </c>
      <c r="G128" s="56" t="s">
        <v>12</v>
      </c>
      <c r="H128" s="71">
        <v>5300</v>
      </c>
      <c r="I128" s="71">
        <v>3535</v>
      </c>
      <c r="J128" s="71">
        <f t="shared" si="3"/>
        <v>18735500</v>
      </c>
    </row>
    <row r="129" spans="3:10">
      <c r="C129" s="40">
        <v>42388</v>
      </c>
      <c r="D129" s="56" t="s">
        <v>156</v>
      </c>
      <c r="E129" s="56" t="s">
        <v>157</v>
      </c>
      <c r="F129" s="56" t="s">
        <v>46</v>
      </c>
      <c r="G129" s="56" t="s">
        <v>43</v>
      </c>
      <c r="H129" s="71">
        <v>1</v>
      </c>
      <c r="I129" s="71">
        <v>1467500</v>
      </c>
      <c r="J129" s="71">
        <f t="shared" si="3"/>
        <v>1467500</v>
      </c>
    </row>
    <row r="130" spans="3:10">
      <c r="C130" s="40">
        <v>42388</v>
      </c>
      <c r="D130" s="56" t="s">
        <v>158</v>
      </c>
      <c r="E130" s="56" t="s">
        <v>159</v>
      </c>
      <c r="F130" s="56" t="s">
        <v>11</v>
      </c>
      <c r="G130" s="56" t="s">
        <v>35</v>
      </c>
      <c r="H130" s="71">
        <v>5300</v>
      </c>
      <c r="I130" s="71">
        <v>3535</v>
      </c>
      <c r="J130" s="71">
        <f t="shared" si="3"/>
        <v>18735500</v>
      </c>
    </row>
    <row r="131" spans="3:10">
      <c r="C131" s="40">
        <v>42388</v>
      </c>
      <c r="D131" s="56" t="s">
        <v>158</v>
      </c>
      <c r="E131" s="56" t="s">
        <v>159</v>
      </c>
      <c r="F131" s="56" t="s">
        <v>11</v>
      </c>
      <c r="G131" s="56" t="s">
        <v>12</v>
      </c>
      <c r="H131" s="71">
        <v>5000</v>
      </c>
      <c r="I131" s="71">
        <v>3535</v>
      </c>
      <c r="J131" s="71">
        <f t="shared" si="3"/>
        <v>17675000</v>
      </c>
    </row>
    <row r="132" spans="3:10">
      <c r="C132" s="40">
        <v>42388</v>
      </c>
      <c r="D132" s="56" t="s">
        <v>160</v>
      </c>
      <c r="E132" s="56" t="s">
        <v>161</v>
      </c>
      <c r="F132" s="56" t="s">
        <v>46</v>
      </c>
      <c r="G132" s="56" t="s">
        <v>68</v>
      </c>
      <c r="H132" s="71">
        <v>5000</v>
      </c>
      <c r="I132" s="71">
        <v>4360</v>
      </c>
      <c r="J132" s="71">
        <f t="shared" si="3"/>
        <v>21800000</v>
      </c>
    </row>
    <row r="133" spans="3:10">
      <c r="C133" s="40">
        <v>42388</v>
      </c>
      <c r="D133" s="56" t="s">
        <v>160</v>
      </c>
      <c r="E133" s="56" t="s">
        <v>161</v>
      </c>
      <c r="F133" s="56" t="s">
        <v>46</v>
      </c>
      <c r="G133" s="56" t="s">
        <v>43</v>
      </c>
      <c r="H133" s="71">
        <v>1</v>
      </c>
      <c r="I133" s="71">
        <v>1175000</v>
      </c>
      <c r="J133" s="71">
        <f t="shared" si="3"/>
        <v>1175000</v>
      </c>
    </row>
    <row r="134" spans="3:10">
      <c r="C134" s="40">
        <v>42388</v>
      </c>
      <c r="D134" s="56" t="s">
        <v>162</v>
      </c>
      <c r="E134" s="56" t="s">
        <v>163</v>
      </c>
      <c r="F134" s="56" t="s">
        <v>30</v>
      </c>
      <c r="G134" s="56" t="s">
        <v>12</v>
      </c>
      <c r="H134" s="71">
        <v>20000</v>
      </c>
      <c r="I134" s="71">
        <v>3535</v>
      </c>
      <c r="J134" s="71">
        <f t="shared" si="3"/>
        <v>70700000</v>
      </c>
    </row>
    <row r="135" spans="3:10">
      <c r="C135" s="40">
        <v>42388</v>
      </c>
      <c r="D135" s="56" t="s">
        <v>164</v>
      </c>
      <c r="E135" s="56" t="s">
        <v>165</v>
      </c>
      <c r="F135" s="56" t="s">
        <v>9</v>
      </c>
      <c r="G135" s="56" t="s">
        <v>25</v>
      </c>
      <c r="H135" s="71">
        <v>4000</v>
      </c>
      <c r="I135" s="71">
        <v>3870</v>
      </c>
      <c r="J135" s="71">
        <f t="shared" si="3"/>
        <v>15480000</v>
      </c>
    </row>
    <row r="136" spans="3:10">
      <c r="C136" s="40">
        <v>42388</v>
      </c>
      <c r="D136" s="56" t="s">
        <v>164</v>
      </c>
      <c r="E136" s="56" t="s">
        <v>165</v>
      </c>
      <c r="F136" s="56" t="s">
        <v>9</v>
      </c>
      <c r="G136" s="56" t="s">
        <v>35</v>
      </c>
      <c r="H136" s="71">
        <v>6200</v>
      </c>
      <c r="I136" s="71">
        <v>3535</v>
      </c>
      <c r="J136" s="71">
        <f t="shared" ref="J136:J167" si="4">H136*I136</f>
        <v>21917000</v>
      </c>
    </row>
    <row r="137" spans="3:10">
      <c r="C137" s="40">
        <v>42388</v>
      </c>
      <c r="D137" s="56" t="s">
        <v>164</v>
      </c>
      <c r="E137" s="56" t="s">
        <v>165</v>
      </c>
      <c r="F137" s="56" t="s">
        <v>9</v>
      </c>
      <c r="G137" s="56" t="s">
        <v>12</v>
      </c>
      <c r="H137" s="71">
        <v>5300</v>
      </c>
      <c r="I137" s="71">
        <v>3535</v>
      </c>
      <c r="J137" s="71">
        <f t="shared" si="4"/>
        <v>18735500</v>
      </c>
    </row>
    <row r="138" spans="3:10">
      <c r="C138" s="40">
        <v>42389</v>
      </c>
      <c r="D138" s="56" t="s">
        <v>166</v>
      </c>
      <c r="E138" s="56" t="s">
        <v>167</v>
      </c>
      <c r="F138" s="56" t="s">
        <v>8</v>
      </c>
      <c r="G138" s="56" t="s">
        <v>25</v>
      </c>
      <c r="H138" s="71">
        <v>21700</v>
      </c>
      <c r="I138" s="71">
        <v>3870</v>
      </c>
      <c r="J138" s="71">
        <f t="shared" si="4"/>
        <v>83979000</v>
      </c>
    </row>
    <row r="139" spans="3:10">
      <c r="C139" s="40">
        <v>42389</v>
      </c>
      <c r="D139" s="56" t="s">
        <v>168</v>
      </c>
      <c r="E139" s="56" t="s">
        <v>169</v>
      </c>
      <c r="F139" s="56" t="s">
        <v>8</v>
      </c>
      <c r="G139" s="56" t="s">
        <v>25</v>
      </c>
      <c r="H139" s="71">
        <v>6000</v>
      </c>
      <c r="I139" s="71">
        <v>3870</v>
      </c>
      <c r="J139" s="71">
        <f t="shared" si="4"/>
        <v>23220000</v>
      </c>
    </row>
    <row r="140" spans="3:10">
      <c r="C140" s="40">
        <v>42389</v>
      </c>
      <c r="D140" s="56" t="s">
        <v>168</v>
      </c>
      <c r="E140" s="56" t="s">
        <v>169</v>
      </c>
      <c r="F140" s="56" t="s">
        <v>8</v>
      </c>
      <c r="G140" s="56" t="s">
        <v>12</v>
      </c>
      <c r="H140" s="71">
        <v>6000</v>
      </c>
      <c r="I140" s="71">
        <v>3535</v>
      </c>
      <c r="J140" s="71">
        <f t="shared" si="4"/>
        <v>21210000</v>
      </c>
    </row>
    <row r="141" spans="3:10">
      <c r="C141" s="40">
        <v>42389</v>
      </c>
      <c r="D141" s="56" t="s">
        <v>170</v>
      </c>
      <c r="E141" s="56" t="s">
        <v>171</v>
      </c>
      <c r="F141" s="56" t="s">
        <v>9</v>
      </c>
      <c r="G141" s="56" t="s">
        <v>25</v>
      </c>
      <c r="H141" s="71">
        <v>10400</v>
      </c>
      <c r="I141" s="71">
        <v>3870</v>
      </c>
      <c r="J141" s="71">
        <f t="shared" si="4"/>
        <v>40248000</v>
      </c>
    </row>
    <row r="142" spans="3:10">
      <c r="C142" s="40">
        <v>42389</v>
      </c>
      <c r="D142" s="56" t="s">
        <v>170</v>
      </c>
      <c r="E142" s="56" t="s">
        <v>171</v>
      </c>
      <c r="F142" s="56" t="s">
        <v>9</v>
      </c>
      <c r="G142" s="56" t="s">
        <v>35</v>
      </c>
      <c r="H142" s="71">
        <v>5400</v>
      </c>
      <c r="I142" s="71">
        <v>3535</v>
      </c>
      <c r="J142" s="71">
        <f t="shared" si="4"/>
        <v>19089000</v>
      </c>
    </row>
    <row r="143" spans="3:10">
      <c r="C143" s="40">
        <v>42390</v>
      </c>
      <c r="D143" s="56" t="s">
        <v>172</v>
      </c>
      <c r="E143" s="56" t="s">
        <v>173</v>
      </c>
      <c r="F143" s="56" t="s">
        <v>11</v>
      </c>
      <c r="G143" s="56" t="s">
        <v>25</v>
      </c>
      <c r="H143" s="71">
        <v>15300</v>
      </c>
      <c r="I143" s="71">
        <v>3870</v>
      </c>
      <c r="J143" s="71">
        <f t="shared" si="4"/>
        <v>59211000</v>
      </c>
    </row>
    <row r="144" spans="3:10">
      <c r="C144" s="40">
        <v>42390</v>
      </c>
      <c r="D144" s="56" t="s">
        <v>174</v>
      </c>
      <c r="E144" s="56" t="s">
        <v>175</v>
      </c>
      <c r="F144" s="56" t="s">
        <v>11</v>
      </c>
      <c r="G144" s="56" t="s">
        <v>12</v>
      </c>
      <c r="H144" s="71">
        <v>6200</v>
      </c>
      <c r="I144" s="71">
        <v>3535</v>
      </c>
      <c r="J144" s="71">
        <f t="shared" si="4"/>
        <v>21917000</v>
      </c>
    </row>
    <row r="145" spans="3:10">
      <c r="C145" s="40">
        <v>42390</v>
      </c>
      <c r="D145" s="56" t="s">
        <v>174</v>
      </c>
      <c r="E145" s="56" t="s">
        <v>175</v>
      </c>
      <c r="F145" s="56" t="s">
        <v>11</v>
      </c>
      <c r="G145" s="56" t="s">
        <v>43</v>
      </c>
      <c r="H145" s="71">
        <v>1</v>
      </c>
      <c r="I145" s="71">
        <v>1457000</v>
      </c>
      <c r="J145" s="71">
        <f t="shared" si="4"/>
        <v>1457000</v>
      </c>
    </row>
    <row r="146" spans="3:10">
      <c r="C146" s="40">
        <v>42390</v>
      </c>
      <c r="D146" s="56" t="s">
        <v>176</v>
      </c>
      <c r="E146" s="56" t="s">
        <v>177</v>
      </c>
      <c r="F146" s="56" t="s">
        <v>46</v>
      </c>
      <c r="G146" s="56" t="s">
        <v>12</v>
      </c>
      <c r="H146" s="71">
        <v>5300</v>
      </c>
      <c r="I146" s="71">
        <v>3535</v>
      </c>
      <c r="J146" s="71">
        <f t="shared" si="4"/>
        <v>18735500</v>
      </c>
    </row>
    <row r="147" spans="3:10">
      <c r="C147" s="40">
        <v>42390</v>
      </c>
      <c r="D147" s="56" t="s">
        <v>176</v>
      </c>
      <c r="E147" s="56" t="s">
        <v>177</v>
      </c>
      <c r="F147" s="56" t="s">
        <v>46</v>
      </c>
      <c r="G147" s="56" t="s">
        <v>43</v>
      </c>
      <c r="H147" s="71">
        <v>1</v>
      </c>
      <c r="I147" s="71">
        <v>1245500</v>
      </c>
      <c r="J147" s="71">
        <f t="shared" si="4"/>
        <v>1245500</v>
      </c>
    </row>
    <row r="148" spans="3:10">
      <c r="C148" s="40">
        <v>42390</v>
      </c>
      <c r="D148" s="56" t="s">
        <v>178</v>
      </c>
      <c r="E148" s="56" t="s">
        <v>179</v>
      </c>
      <c r="F148" s="56" t="s">
        <v>46</v>
      </c>
      <c r="G148" s="56" t="s">
        <v>12</v>
      </c>
      <c r="H148" s="71">
        <v>5200</v>
      </c>
      <c r="I148" s="71">
        <v>3535</v>
      </c>
      <c r="J148" s="71">
        <f t="shared" si="4"/>
        <v>18382000</v>
      </c>
    </row>
    <row r="149" spans="3:10">
      <c r="C149" s="40">
        <v>42390</v>
      </c>
      <c r="D149" s="56" t="s">
        <v>178</v>
      </c>
      <c r="E149" s="56" t="s">
        <v>179</v>
      </c>
      <c r="F149" s="56" t="s">
        <v>46</v>
      </c>
      <c r="G149" s="56" t="s">
        <v>43</v>
      </c>
      <c r="H149" s="71">
        <v>1</v>
      </c>
      <c r="I149" s="71">
        <v>1222000</v>
      </c>
      <c r="J149" s="71">
        <f t="shared" si="4"/>
        <v>1222000</v>
      </c>
    </row>
    <row r="150" spans="3:10">
      <c r="C150" s="40">
        <v>42390</v>
      </c>
      <c r="D150" s="56" t="s">
        <v>180</v>
      </c>
      <c r="E150" s="56" t="s">
        <v>181</v>
      </c>
      <c r="F150" s="56" t="s">
        <v>75</v>
      </c>
      <c r="G150" s="56" t="s">
        <v>25</v>
      </c>
      <c r="H150" s="71">
        <v>15000</v>
      </c>
      <c r="I150" s="71">
        <v>3870</v>
      </c>
      <c r="J150" s="71">
        <f t="shared" si="4"/>
        <v>58050000</v>
      </c>
    </row>
    <row r="151" spans="3:10">
      <c r="C151" s="40">
        <v>42390</v>
      </c>
      <c r="D151" s="56" t="s">
        <v>180</v>
      </c>
      <c r="E151" s="56" t="s">
        <v>181</v>
      </c>
      <c r="F151" s="56" t="s">
        <v>75</v>
      </c>
      <c r="G151" s="56" t="s">
        <v>12</v>
      </c>
      <c r="H151" s="71">
        <v>15000</v>
      </c>
      <c r="I151" s="71">
        <v>3535</v>
      </c>
      <c r="J151" s="71">
        <f t="shared" si="4"/>
        <v>53025000</v>
      </c>
    </row>
    <row r="152" spans="3:10">
      <c r="C152" s="40">
        <v>42390</v>
      </c>
      <c r="D152" s="56" t="s">
        <v>182</v>
      </c>
      <c r="E152" s="56" t="s">
        <v>183</v>
      </c>
      <c r="F152" s="56" t="s">
        <v>9</v>
      </c>
      <c r="G152" s="56" t="s">
        <v>25</v>
      </c>
      <c r="H152" s="71">
        <v>10600</v>
      </c>
      <c r="I152" s="71">
        <v>3870</v>
      </c>
      <c r="J152" s="71">
        <f t="shared" si="4"/>
        <v>41022000</v>
      </c>
    </row>
    <row r="153" spans="3:10">
      <c r="C153" s="40">
        <v>42390</v>
      </c>
      <c r="D153" s="56" t="s">
        <v>182</v>
      </c>
      <c r="E153" s="56" t="s">
        <v>183</v>
      </c>
      <c r="F153" s="56" t="s">
        <v>9</v>
      </c>
      <c r="G153" s="56" t="s">
        <v>35</v>
      </c>
      <c r="H153" s="71">
        <v>5200</v>
      </c>
      <c r="I153" s="71">
        <v>3535</v>
      </c>
      <c r="J153" s="71">
        <f t="shared" si="4"/>
        <v>18382000</v>
      </c>
    </row>
    <row r="154" spans="3:10">
      <c r="C154" s="40">
        <v>42390</v>
      </c>
      <c r="D154" s="56" t="s">
        <v>184</v>
      </c>
      <c r="E154" s="56" t="s">
        <v>185</v>
      </c>
      <c r="F154" s="56" t="s">
        <v>9</v>
      </c>
      <c r="G154" s="56" t="s">
        <v>25</v>
      </c>
      <c r="H154" s="71">
        <v>15500</v>
      </c>
      <c r="I154" s="71">
        <v>3870</v>
      </c>
      <c r="J154" s="71">
        <f t="shared" si="4"/>
        <v>59985000</v>
      </c>
    </row>
    <row r="155" spans="3:10">
      <c r="C155" s="40">
        <v>42391</v>
      </c>
      <c r="D155" s="56" t="s">
        <v>186</v>
      </c>
      <c r="E155" s="56" t="s">
        <v>187</v>
      </c>
      <c r="F155" s="56" t="s">
        <v>30</v>
      </c>
      <c r="G155" s="56" t="s">
        <v>12</v>
      </c>
      <c r="H155" s="71">
        <v>4300</v>
      </c>
      <c r="I155" s="71">
        <v>3535</v>
      </c>
      <c r="J155" s="71">
        <f t="shared" si="4"/>
        <v>15200500</v>
      </c>
    </row>
    <row r="156" spans="3:10">
      <c r="C156" s="40">
        <v>42391</v>
      </c>
      <c r="D156" s="56" t="s">
        <v>188</v>
      </c>
      <c r="E156" s="56" t="s">
        <v>189</v>
      </c>
      <c r="F156" s="56" t="s">
        <v>11</v>
      </c>
      <c r="G156" s="56" t="s">
        <v>12</v>
      </c>
      <c r="H156" s="71">
        <v>4500</v>
      </c>
      <c r="I156" s="71">
        <v>3535</v>
      </c>
      <c r="J156" s="71">
        <f t="shared" si="4"/>
        <v>15907500</v>
      </c>
    </row>
    <row r="157" spans="3:10">
      <c r="C157" s="40">
        <v>42391</v>
      </c>
      <c r="D157" s="56" t="s">
        <v>190</v>
      </c>
      <c r="E157" s="56" t="s">
        <v>191</v>
      </c>
      <c r="F157" s="56" t="s">
        <v>11</v>
      </c>
      <c r="G157" s="56" t="s">
        <v>25</v>
      </c>
      <c r="H157" s="71">
        <v>5300</v>
      </c>
      <c r="I157" s="71">
        <v>3870</v>
      </c>
      <c r="J157" s="71">
        <f t="shared" si="4"/>
        <v>20511000</v>
      </c>
    </row>
    <row r="158" spans="3:10">
      <c r="C158" s="40">
        <v>42391</v>
      </c>
      <c r="D158" s="56" t="s">
        <v>190</v>
      </c>
      <c r="E158" s="56" t="s">
        <v>191</v>
      </c>
      <c r="F158" s="56" t="s">
        <v>11</v>
      </c>
      <c r="G158" s="56" t="s">
        <v>35</v>
      </c>
      <c r="H158" s="71">
        <v>10000</v>
      </c>
      <c r="I158" s="71">
        <v>3535</v>
      </c>
      <c r="J158" s="71">
        <f t="shared" si="4"/>
        <v>35350000</v>
      </c>
    </row>
    <row r="159" spans="3:10">
      <c r="C159" s="40">
        <v>42391</v>
      </c>
      <c r="D159" s="56" t="s">
        <v>190</v>
      </c>
      <c r="E159" s="56" t="s">
        <v>191</v>
      </c>
      <c r="F159" s="56" t="s">
        <v>11</v>
      </c>
      <c r="G159" s="56" t="s">
        <v>12</v>
      </c>
      <c r="H159" s="71">
        <v>7200</v>
      </c>
      <c r="I159" s="71">
        <v>3535</v>
      </c>
      <c r="J159" s="71">
        <f t="shared" si="4"/>
        <v>25452000</v>
      </c>
    </row>
    <row r="160" spans="3:10">
      <c r="C160" s="40">
        <v>42392</v>
      </c>
      <c r="D160" s="56" t="s">
        <v>192</v>
      </c>
      <c r="E160" s="56" t="s">
        <v>193</v>
      </c>
      <c r="F160" s="56" t="s">
        <v>9</v>
      </c>
      <c r="G160" s="56" t="s">
        <v>25</v>
      </c>
      <c r="H160" s="71">
        <v>9300</v>
      </c>
      <c r="I160" s="71">
        <v>3870</v>
      </c>
      <c r="J160" s="71">
        <f t="shared" si="4"/>
        <v>35991000</v>
      </c>
    </row>
    <row r="161" spans="3:10">
      <c r="C161" s="40">
        <v>42392</v>
      </c>
      <c r="D161" s="56" t="s">
        <v>192</v>
      </c>
      <c r="E161" s="56" t="s">
        <v>193</v>
      </c>
      <c r="F161" s="56" t="s">
        <v>9</v>
      </c>
      <c r="G161" s="56" t="s">
        <v>12</v>
      </c>
      <c r="H161" s="71">
        <v>6200</v>
      </c>
      <c r="I161" s="71">
        <v>3535</v>
      </c>
      <c r="J161" s="71">
        <f t="shared" si="4"/>
        <v>21917000</v>
      </c>
    </row>
    <row r="162" spans="3:10">
      <c r="C162" s="40">
        <v>42392</v>
      </c>
      <c r="D162" s="56" t="s">
        <v>194</v>
      </c>
      <c r="E162" s="56" t="s">
        <v>195</v>
      </c>
      <c r="F162" s="56" t="s">
        <v>9</v>
      </c>
      <c r="G162" s="56" t="s">
        <v>25</v>
      </c>
      <c r="H162" s="71">
        <v>10600</v>
      </c>
      <c r="I162" s="71">
        <v>3870</v>
      </c>
      <c r="J162" s="71">
        <f t="shared" si="4"/>
        <v>41022000</v>
      </c>
    </row>
    <row r="163" spans="3:10">
      <c r="C163" s="40">
        <v>42392</v>
      </c>
      <c r="D163" s="56" t="s">
        <v>194</v>
      </c>
      <c r="E163" s="56" t="s">
        <v>195</v>
      </c>
      <c r="F163" s="56" t="s">
        <v>9</v>
      </c>
      <c r="G163" s="56" t="s">
        <v>12</v>
      </c>
      <c r="H163" s="71">
        <v>5200</v>
      </c>
      <c r="I163" s="71">
        <v>3535</v>
      </c>
      <c r="J163" s="71">
        <f t="shared" si="4"/>
        <v>18382000</v>
      </c>
    </row>
    <row r="164" spans="3:10">
      <c r="C164" s="73">
        <v>42394</v>
      </c>
      <c r="D164" s="56" t="s">
        <v>205</v>
      </c>
      <c r="E164" s="56" t="s">
        <v>206</v>
      </c>
      <c r="F164" s="56" t="s">
        <v>30</v>
      </c>
      <c r="G164" s="56" t="s">
        <v>12</v>
      </c>
      <c r="H164" s="71">
        <v>20000</v>
      </c>
      <c r="I164" s="71">
        <v>3535</v>
      </c>
      <c r="J164" s="71">
        <f t="shared" si="4"/>
        <v>70700000</v>
      </c>
    </row>
    <row r="165" spans="3:10">
      <c r="C165" s="40">
        <v>42394</v>
      </c>
      <c r="D165" s="56" t="s">
        <v>207</v>
      </c>
      <c r="E165" s="56" t="s">
        <v>208</v>
      </c>
      <c r="F165" s="56" t="s">
        <v>14</v>
      </c>
      <c r="G165" s="56" t="s">
        <v>25</v>
      </c>
      <c r="H165" s="71">
        <v>5000</v>
      </c>
      <c r="I165" s="71">
        <v>4190</v>
      </c>
      <c r="J165" s="71">
        <f t="shared" si="4"/>
        <v>20950000</v>
      </c>
    </row>
    <row r="166" spans="3:10">
      <c r="C166" s="40">
        <v>42394</v>
      </c>
      <c r="D166" s="56" t="s">
        <v>207</v>
      </c>
      <c r="E166" s="56" t="s">
        <v>208</v>
      </c>
      <c r="F166" s="56" t="s">
        <v>14</v>
      </c>
      <c r="G166" s="56" t="s">
        <v>43</v>
      </c>
      <c r="H166" s="71">
        <v>1</v>
      </c>
      <c r="I166" s="71">
        <v>1500000</v>
      </c>
      <c r="J166" s="71">
        <f t="shared" si="4"/>
        <v>1500000</v>
      </c>
    </row>
    <row r="167" spans="3:10">
      <c r="C167" s="40">
        <v>42394</v>
      </c>
      <c r="D167" s="56" t="s">
        <v>209</v>
      </c>
      <c r="E167" s="56" t="s">
        <v>210</v>
      </c>
      <c r="F167" s="56" t="s">
        <v>13</v>
      </c>
      <c r="G167" s="56" t="s">
        <v>12</v>
      </c>
      <c r="H167" s="71">
        <v>5000</v>
      </c>
      <c r="I167" s="71">
        <v>4450</v>
      </c>
      <c r="J167" s="71">
        <f t="shared" si="4"/>
        <v>22250000</v>
      </c>
    </row>
    <row r="168" spans="3:10">
      <c r="C168" s="40">
        <v>42394</v>
      </c>
      <c r="D168" s="56" t="s">
        <v>209</v>
      </c>
      <c r="E168" s="56" t="s">
        <v>210</v>
      </c>
      <c r="F168" s="56" t="s">
        <v>13</v>
      </c>
      <c r="G168" s="56" t="s">
        <v>43</v>
      </c>
      <c r="H168" s="71">
        <v>1</v>
      </c>
      <c r="I168" s="71">
        <v>1500000</v>
      </c>
      <c r="J168" s="71">
        <f t="shared" ref="J168:J199" si="5">H168*I168</f>
        <v>1500000</v>
      </c>
    </row>
    <row r="169" spans="3:10">
      <c r="C169" s="40">
        <v>42394</v>
      </c>
      <c r="D169" s="56" t="s">
        <v>211</v>
      </c>
      <c r="E169" s="56" t="s">
        <v>212</v>
      </c>
      <c r="F169" s="56" t="s">
        <v>46</v>
      </c>
      <c r="G169" s="56" t="s">
        <v>25</v>
      </c>
      <c r="H169" s="71">
        <v>6200</v>
      </c>
      <c r="I169" s="71">
        <v>3870</v>
      </c>
      <c r="J169" s="71">
        <f t="shared" si="5"/>
        <v>23994000</v>
      </c>
    </row>
    <row r="170" spans="3:10">
      <c r="C170" s="40">
        <v>42394</v>
      </c>
      <c r="D170" s="56" t="s">
        <v>211</v>
      </c>
      <c r="E170" s="56" t="s">
        <v>212</v>
      </c>
      <c r="F170" s="56" t="s">
        <v>46</v>
      </c>
      <c r="G170" s="56" t="s">
        <v>12</v>
      </c>
      <c r="H170" s="71">
        <v>5300</v>
      </c>
      <c r="I170" s="71">
        <v>3535</v>
      </c>
      <c r="J170" s="71">
        <f t="shared" si="5"/>
        <v>18735500</v>
      </c>
    </row>
    <row r="171" spans="3:10">
      <c r="C171" s="40">
        <v>42394</v>
      </c>
      <c r="D171" s="56" t="s">
        <v>211</v>
      </c>
      <c r="E171" s="56" t="s">
        <v>212</v>
      </c>
      <c r="F171" s="56" t="s">
        <v>46</v>
      </c>
      <c r="G171" s="56" t="s">
        <v>43</v>
      </c>
      <c r="H171" s="71">
        <v>1</v>
      </c>
      <c r="I171" s="71">
        <v>2702500</v>
      </c>
      <c r="J171" s="71">
        <f t="shared" si="5"/>
        <v>2702500</v>
      </c>
    </row>
    <row r="172" spans="3:10">
      <c r="C172" s="40">
        <v>42394</v>
      </c>
      <c r="D172" s="56" t="s">
        <v>213</v>
      </c>
      <c r="E172" s="56" t="s">
        <v>214</v>
      </c>
      <c r="F172" s="56" t="s">
        <v>46</v>
      </c>
      <c r="G172" s="56" t="s">
        <v>12</v>
      </c>
      <c r="H172" s="71">
        <v>5200</v>
      </c>
      <c r="I172" s="71">
        <v>3535</v>
      </c>
      <c r="J172" s="71">
        <f t="shared" si="5"/>
        <v>18382000</v>
      </c>
    </row>
    <row r="173" spans="3:10">
      <c r="C173" s="40">
        <v>42394</v>
      </c>
      <c r="D173" s="56" t="s">
        <v>213</v>
      </c>
      <c r="E173" s="56" t="s">
        <v>214</v>
      </c>
      <c r="F173" s="56" t="s">
        <v>46</v>
      </c>
      <c r="G173" s="56" t="s">
        <v>43</v>
      </c>
      <c r="H173" s="71">
        <v>1</v>
      </c>
      <c r="I173" s="71">
        <v>1222000</v>
      </c>
      <c r="J173" s="71">
        <f t="shared" si="5"/>
        <v>1222000</v>
      </c>
    </row>
    <row r="174" spans="3:10">
      <c r="C174" s="40">
        <v>42394</v>
      </c>
      <c r="D174" s="56" t="s">
        <v>215</v>
      </c>
      <c r="E174" s="56" t="s">
        <v>216</v>
      </c>
      <c r="F174" s="56" t="s">
        <v>9</v>
      </c>
      <c r="G174" s="56" t="s">
        <v>25</v>
      </c>
      <c r="H174" s="71">
        <v>10600</v>
      </c>
      <c r="I174" s="71">
        <v>3870</v>
      </c>
      <c r="J174" s="71">
        <f t="shared" si="5"/>
        <v>41022000</v>
      </c>
    </row>
    <row r="175" spans="3:10">
      <c r="C175" s="40">
        <v>42394</v>
      </c>
      <c r="D175" s="56" t="s">
        <v>215</v>
      </c>
      <c r="E175" s="56" t="s">
        <v>216</v>
      </c>
      <c r="F175" s="56" t="s">
        <v>9</v>
      </c>
      <c r="G175" s="56" t="s">
        <v>12</v>
      </c>
      <c r="H175" s="71">
        <v>5200</v>
      </c>
      <c r="I175" s="71">
        <v>3535</v>
      </c>
      <c r="J175" s="71">
        <f t="shared" si="5"/>
        <v>18382000</v>
      </c>
    </row>
    <row r="176" spans="3:10">
      <c r="C176" s="40">
        <v>42394</v>
      </c>
      <c r="D176" s="56" t="s">
        <v>217</v>
      </c>
      <c r="E176" s="56" t="s">
        <v>218</v>
      </c>
      <c r="F176" s="56" t="s">
        <v>9</v>
      </c>
      <c r="G176" s="56" t="s">
        <v>25</v>
      </c>
      <c r="H176" s="71">
        <v>5400</v>
      </c>
      <c r="I176" s="71">
        <v>3870</v>
      </c>
      <c r="J176" s="71">
        <f t="shared" si="5"/>
        <v>20898000</v>
      </c>
    </row>
    <row r="177" spans="3:10">
      <c r="C177" s="40">
        <v>42395</v>
      </c>
      <c r="D177" s="56" t="s">
        <v>219</v>
      </c>
      <c r="E177" s="56" t="s">
        <v>220</v>
      </c>
      <c r="F177" s="56" t="s">
        <v>11</v>
      </c>
      <c r="G177" s="56" t="s">
        <v>12</v>
      </c>
      <c r="H177" s="71">
        <v>31300</v>
      </c>
      <c r="I177" s="71">
        <v>3535</v>
      </c>
      <c r="J177" s="71">
        <f t="shared" si="5"/>
        <v>110645500</v>
      </c>
    </row>
    <row r="178" spans="3:10">
      <c r="C178" s="40">
        <v>42396</v>
      </c>
      <c r="D178" s="56" t="s">
        <v>221</v>
      </c>
      <c r="E178" s="56" t="s">
        <v>222</v>
      </c>
      <c r="F178" s="56" t="s">
        <v>8</v>
      </c>
      <c r="G178" s="56" t="s">
        <v>25</v>
      </c>
      <c r="H178" s="71">
        <v>15800</v>
      </c>
      <c r="I178" s="71">
        <v>3870</v>
      </c>
      <c r="J178" s="71">
        <f t="shared" si="5"/>
        <v>61146000</v>
      </c>
    </row>
    <row r="179" spans="3:10">
      <c r="C179" s="40">
        <v>42396</v>
      </c>
      <c r="D179" s="56" t="s">
        <v>223</v>
      </c>
      <c r="E179" s="56" t="s">
        <v>224</v>
      </c>
      <c r="F179" s="56" t="s">
        <v>8</v>
      </c>
      <c r="G179" s="56" t="s">
        <v>25</v>
      </c>
      <c r="H179" s="71">
        <v>21700</v>
      </c>
      <c r="I179" s="71">
        <v>3870</v>
      </c>
      <c r="J179" s="71">
        <f t="shared" si="5"/>
        <v>83979000</v>
      </c>
    </row>
    <row r="180" spans="3:10">
      <c r="C180" s="40">
        <v>42396</v>
      </c>
      <c r="D180" s="56" t="s">
        <v>223</v>
      </c>
      <c r="E180" s="56" t="s">
        <v>224</v>
      </c>
      <c r="F180" s="56" t="s">
        <v>8</v>
      </c>
      <c r="G180" s="56" t="s">
        <v>12</v>
      </c>
      <c r="H180" s="71">
        <v>12000</v>
      </c>
      <c r="I180" s="71">
        <v>3535</v>
      </c>
      <c r="J180" s="71">
        <f t="shared" si="5"/>
        <v>42420000</v>
      </c>
    </row>
    <row r="181" spans="3:10">
      <c r="C181" s="40">
        <v>42396</v>
      </c>
      <c r="D181" s="56" t="s">
        <v>197</v>
      </c>
      <c r="E181" s="56" t="s">
        <v>198</v>
      </c>
      <c r="F181" s="56" t="s">
        <v>11</v>
      </c>
      <c r="G181" s="56" t="s">
        <v>142</v>
      </c>
      <c r="H181" s="71">
        <v>15300</v>
      </c>
      <c r="I181" s="71">
        <v>3870</v>
      </c>
      <c r="J181" s="71">
        <f t="shared" si="5"/>
        <v>59211000</v>
      </c>
    </row>
    <row r="182" spans="3:10">
      <c r="C182" s="40">
        <v>42396</v>
      </c>
      <c r="D182" s="56" t="s">
        <v>225</v>
      </c>
      <c r="E182" s="56" t="s">
        <v>226</v>
      </c>
      <c r="F182" s="56" t="s">
        <v>30</v>
      </c>
      <c r="G182" s="56" t="s">
        <v>25</v>
      </c>
      <c r="H182" s="71">
        <v>10000</v>
      </c>
      <c r="I182" s="71">
        <v>3870</v>
      </c>
      <c r="J182" s="71">
        <f t="shared" si="5"/>
        <v>38700000</v>
      </c>
    </row>
    <row r="183" spans="3:10">
      <c r="C183" s="40">
        <v>42396</v>
      </c>
      <c r="D183" s="56" t="s">
        <v>225</v>
      </c>
      <c r="E183" s="56" t="s">
        <v>226</v>
      </c>
      <c r="F183" s="56" t="s">
        <v>30</v>
      </c>
      <c r="G183" s="56" t="s">
        <v>68</v>
      </c>
      <c r="H183" s="71">
        <v>5000</v>
      </c>
      <c r="I183" s="71">
        <v>4360</v>
      </c>
      <c r="J183" s="71">
        <f t="shared" si="5"/>
        <v>21800000</v>
      </c>
    </row>
    <row r="184" spans="3:10">
      <c r="C184" s="40">
        <v>42396</v>
      </c>
      <c r="D184" s="56" t="s">
        <v>225</v>
      </c>
      <c r="E184" s="56" t="s">
        <v>226</v>
      </c>
      <c r="F184" s="56" t="s">
        <v>30</v>
      </c>
      <c r="G184" s="56" t="s">
        <v>35</v>
      </c>
      <c r="H184" s="71">
        <v>5000</v>
      </c>
      <c r="I184" s="71">
        <v>3535</v>
      </c>
      <c r="J184" s="71">
        <f t="shared" si="5"/>
        <v>17675000</v>
      </c>
    </row>
    <row r="185" spans="3:10">
      <c r="C185" s="40">
        <v>42396</v>
      </c>
      <c r="D185" s="56" t="s">
        <v>225</v>
      </c>
      <c r="E185" s="56" t="s">
        <v>226</v>
      </c>
      <c r="F185" s="56" t="s">
        <v>30</v>
      </c>
      <c r="G185" s="56" t="s">
        <v>12</v>
      </c>
      <c r="H185" s="71">
        <v>5000</v>
      </c>
      <c r="I185" s="71">
        <v>3535</v>
      </c>
      <c r="J185" s="71">
        <f t="shared" si="5"/>
        <v>17675000</v>
      </c>
    </row>
    <row r="186" spans="3:10">
      <c r="C186" s="40">
        <v>42396</v>
      </c>
      <c r="D186" s="56" t="s">
        <v>225</v>
      </c>
      <c r="E186" s="56" t="s">
        <v>226</v>
      </c>
      <c r="F186" s="56" t="s">
        <v>30</v>
      </c>
      <c r="G186" s="56" t="s">
        <v>38</v>
      </c>
      <c r="H186" s="71">
        <v>5000</v>
      </c>
      <c r="I186" s="71">
        <v>5154</v>
      </c>
      <c r="J186" s="71">
        <f t="shared" si="5"/>
        <v>25770000</v>
      </c>
    </row>
    <row r="187" spans="3:10">
      <c r="C187" s="40">
        <v>42396</v>
      </c>
      <c r="D187" s="56" t="s">
        <v>227</v>
      </c>
      <c r="E187" s="56" t="s">
        <v>228</v>
      </c>
      <c r="F187" s="56" t="s">
        <v>9</v>
      </c>
      <c r="G187" s="56" t="s">
        <v>25</v>
      </c>
      <c r="H187" s="71">
        <v>6200</v>
      </c>
      <c r="I187" s="71">
        <v>3870</v>
      </c>
      <c r="J187" s="71">
        <f t="shared" si="5"/>
        <v>23994000</v>
      </c>
    </row>
    <row r="188" spans="3:10">
      <c r="C188" s="40">
        <v>42396</v>
      </c>
      <c r="D188" s="56" t="s">
        <v>227</v>
      </c>
      <c r="E188" s="56" t="s">
        <v>228</v>
      </c>
      <c r="F188" s="56" t="s">
        <v>9</v>
      </c>
      <c r="G188" s="56" t="s">
        <v>38</v>
      </c>
      <c r="H188" s="71">
        <v>4000</v>
      </c>
      <c r="I188" s="71">
        <v>5154</v>
      </c>
      <c r="J188" s="71">
        <f t="shared" si="5"/>
        <v>20616000</v>
      </c>
    </row>
    <row r="189" spans="3:10">
      <c r="C189" s="40">
        <v>42396</v>
      </c>
      <c r="D189" s="56" t="s">
        <v>229</v>
      </c>
      <c r="E189" s="56" t="s">
        <v>230</v>
      </c>
      <c r="F189" s="56" t="s">
        <v>11</v>
      </c>
      <c r="G189" s="56" t="s">
        <v>35</v>
      </c>
      <c r="H189" s="71">
        <v>5300</v>
      </c>
      <c r="I189" s="71">
        <v>3535</v>
      </c>
      <c r="J189" s="71">
        <f t="shared" si="5"/>
        <v>18735500</v>
      </c>
    </row>
    <row r="190" spans="3:10">
      <c r="C190" s="40">
        <v>42396</v>
      </c>
      <c r="D190" s="56" t="s">
        <v>229</v>
      </c>
      <c r="E190" s="56" t="s">
        <v>230</v>
      </c>
      <c r="F190" s="56" t="s">
        <v>11</v>
      </c>
      <c r="G190" s="56" t="s">
        <v>12</v>
      </c>
      <c r="H190" s="71">
        <v>5000</v>
      </c>
      <c r="I190" s="71">
        <v>3535</v>
      </c>
      <c r="J190" s="71">
        <f t="shared" si="5"/>
        <v>17675000</v>
      </c>
    </row>
    <row r="191" spans="3:10">
      <c r="C191" s="40">
        <v>42396</v>
      </c>
      <c r="D191" s="56" t="s">
        <v>231</v>
      </c>
      <c r="E191" s="56" t="s">
        <v>232</v>
      </c>
      <c r="F191" s="56" t="s">
        <v>30</v>
      </c>
      <c r="G191" s="56" t="s">
        <v>12</v>
      </c>
      <c r="H191" s="71">
        <v>5000</v>
      </c>
      <c r="I191" s="71">
        <v>3535</v>
      </c>
      <c r="J191" s="71">
        <f t="shared" si="5"/>
        <v>17675000</v>
      </c>
    </row>
    <row r="192" spans="3:10">
      <c r="C192" s="40">
        <v>42396</v>
      </c>
      <c r="D192" s="56" t="s">
        <v>233</v>
      </c>
      <c r="E192" s="56" t="s">
        <v>234</v>
      </c>
      <c r="F192" s="56" t="s">
        <v>9</v>
      </c>
      <c r="G192" s="56" t="s">
        <v>25</v>
      </c>
      <c r="H192" s="71">
        <v>5400</v>
      </c>
      <c r="I192" s="71">
        <v>3870</v>
      </c>
      <c r="J192" s="71">
        <f t="shared" si="5"/>
        <v>20898000</v>
      </c>
    </row>
    <row r="193" spans="3:10">
      <c r="C193" s="40">
        <v>42396</v>
      </c>
      <c r="D193" s="56" t="s">
        <v>233</v>
      </c>
      <c r="E193" s="56" t="s">
        <v>234</v>
      </c>
      <c r="F193" s="56" t="s">
        <v>9</v>
      </c>
      <c r="G193" s="56" t="s">
        <v>68</v>
      </c>
      <c r="H193" s="71">
        <v>5200</v>
      </c>
      <c r="I193" s="71">
        <v>4360</v>
      </c>
      <c r="J193" s="71">
        <f t="shared" si="5"/>
        <v>22672000</v>
      </c>
    </row>
    <row r="194" spans="3:10">
      <c r="C194" s="40">
        <v>42396</v>
      </c>
      <c r="D194" s="56" t="s">
        <v>233</v>
      </c>
      <c r="E194" s="56" t="s">
        <v>234</v>
      </c>
      <c r="F194" s="56" t="s">
        <v>9</v>
      </c>
      <c r="G194" s="56" t="s">
        <v>35</v>
      </c>
      <c r="H194" s="71">
        <v>5200</v>
      </c>
      <c r="I194" s="71">
        <v>3535</v>
      </c>
      <c r="J194" s="71">
        <f t="shared" si="5"/>
        <v>18382000</v>
      </c>
    </row>
    <row r="195" spans="3:10">
      <c r="C195" s="40">
        <v>42397</v>
      </c>
      <c r="D195" s="56" t="s">
        <v>235</v>
      </c>
      <c r="E195" s="56" t="s">
        <v>236</v>
      </c>
      <c r="F195" s="56" t="s">
        <v>9</v>
      </c>
      <c r="G195" s="56" t="s">
        <v>25</v>
      </c>
      <c r="H195" s="71">
        <v>5300</v>
      </c>
      <c r="I195" s="71">
        <v>3870</v>
      </c>
      <c r="J195" s="71">
        <f t="shared" si="5"/>
        <v>20511000</v>
      </c>
    </row>
    <row r="196" spans="3:10">
      <c r="C196" s="40">
        <v>42397</v>
      </c>
      <c r="D196" s="56" t="s">
        <v>235</v>
      </c>
      <c r="E196" s="56" t="s">
        <v>236</v>
      </c>
      <c r="F196" s="56" t="s">
        <v>9</v>
      </c>
      <c r="G196" s="56" t="s">
        <v>35</v>
      </c>
      <c r="H196" s="71">
        <v>4000</v>
      </c>
      <c r="I196" s="71">
        <v>3535</v>
      </c>
      <c r="J196" s="71">
        <f t="shared" si="5"/>
        <v>14140000</v>
      </c>
    </row>
    <row r="197" spans="3:10">
      <c r="C197" s="40">
        <v>42397</v>
      </c>
      <c r="D197" s="56" t="s">
        <v>235</v>
      </c>
      <c r="E197" s="56" t="s">
        <v>236</v>
      </c>
      <c r="F197" s="56" t="s">
        <v>9</v>
      </c>
      <c r="G197" s="56" t="s">
        <v>12</v>
      </c>
      <c r="H197" s="71">
        <v>6200</v>
      </c>
      <c r="I197" s="71">
        <v>3535</v>
      </c>
      <c r="J197" s="71">
        <f t="shared" si="5"/>
        <v>21917000</v>
      </c>
    </row>
    <row r="198" spans="3:10">
      <c r="C198" s="40">
        <v>42398</v>
      </c>
      <c r="D198" s="56" t="s">
        <v>237</v>
      </c>
      <c r="E198" s="56" t="s">
        <v>238</v>
      </c>
      <c r="F198" s="56" t="s">
        <v>11</v>
      </c>
      <c r="G198" s="56" t="s">
        <v>25</v>
      </c>
      <c r="H198" s="71">
        <v>5000</v>
      </c>
      <c r="I198" s="71">
        <v>3870</v>
      </c>
      <c r="J198" s="71">
        <f t="shared" si="5"/>
        <v>19350000</v>
      </c>
    </row>
    <row r="199" spans="3:10">
      <c r="C199" s="40">
        <v>42398</v>
      </c>
      <c r="D199" s="56" t="s">
        <v>237</v>
      </c>
      <c r="E199" s="56" t="s">
        <v>238</v>
      </c>
      <c r="F199" s="56" t="s">
        <v>11</v>
      </c>
      <c r="G199" s="56" t="s">
        <v>35</v>
      </c>
      <c r="H199" s="71">
        <v>5000</v>
      </c>
      <c r="I199" s="71">
        <v>3535</v>
      </c>
      <c r="J199" s="71">
        <f t="shared" si="5"/>
        <v>17675000</v>
      </c>
    </row>
    <row r="200" spans="3:10">
      <c r="C200" s="40">
        <v>42398</v>
      </c>
      <c r="D200" s="56" t="s">
        <v>237</v>
      </c>
      <c r="E200" s="56" t="s">
        <v>238</v>
      </c>
      <c r="F200" s="56" t="s">
        <v>11</v>
      </c>
      <c r="G200" s="56" t="s">
        <v>12</v>
      </c>
      <c r="H200" s="71">
        <v>5300</v>
      </c>
      <c r="I200" s="71">
        <v>3535</v>
      </c>
      <c r="J200" s="71">
        <f t="shared" ref="J200:J206" si="6">H200*I200</f>
        <v>18735500</v>
      </c>
    </row>
    <row r="201" spans="3:10">
      <c r="C201" s="40">
        <v>42398</v>
      </c>
      <c r="D201" s="56" t="s">
        <v>239</v>
      </c>
      <c r="E201" s="56" t="s">
        <v>240</v>
      </c>
      <c r="F201" s="56" t="s">
        <v>30</v>
      </c>
      <c r="G201" s="56" t="s">
        <v>12</v>
      </c>
      <c r="H201" s="71">
        <v>4500</v>
      </c>
      <c r="I201" s="71">
        <v>3535</v>
      </c>
      <c r="J201" s="71">
        <f t="shared" si="6"/>
        <v>15907500</v>
      </c>
    </row>
    <row r="202" spans="3:10">
      <c r="C202" s="40">
        <v>42398</v>
      </c>
      <c r="D202" s="56" t="s">
        <v>241</v>
      </c>
      <c r="E202" s="56" t="s">
        <v>242</v>
      </c>
      <c r="F202" s="56" t="s">
        <v>11</v>
      </c>
      <c r="G202" s="56" t="s">
        <v>68</v>
      </c>
      <c r="H202" s="71">
        <v>4300</v>
      </c>
      <c r="I202" s="71">
        <v>4360</v>
      </c>
      <c r="J202" s="71">
        <f t="shared" si="6"/>
        <v>18748000</v>
      </c>
    </row>
    <row r="203" spans="3:10">
      <c r="C203" s="40">
        <v>42398</v>
      </c>
      <c r="D203" s="56" t="s">
        <v>201</v>
      </c>
      <c r="E203" s="56" t="s">
        <v>202</v>
      </c>
      <c r="F203" s="56" t="s">
        <v>9</v>
      </c>
      <c r="G203" s="56" t="s">
        <v>35</v>
      </c>
      <c r="H203" s="71">
        <v>15800</v>
      </c>
      <c r="I203" s="71">
        <v>3535</v>
      </c>
      <c r="J203" s="71">
        <f t="shared" si="6"/>
        <v>55853000</v>
      </c>
    </row>
    <row r="204" spans="3:10">
      <c r="C204" s="40">
        <v>42398</v>
      </c>
      <c r="D204" s="56" t="s">
        <v>243</v>
      </c>
      <c r="E204" s="56" t="s">
        <v>244</v>
      </c>
      <c r="F204" s="56" t="s">
        <v>9</v>
      </c>
      <c r="G204" s="56" t="s">
        <v>25</v>
      </c>
      <c r="H204" s="71">
        <v>10200</v>
      </c>
      <c r="I204" s="71">
        <v>3870</v>
      </c>
      <c r="J204" s="71">
        <f t="shared" si="6"/>
        <v>39474000</v>
      </c>
    </row>
    <row r="205" spans="3:10">
      <c r="C205" s="40">
        <v>42398</v>
      </c>
      <c r="D205" s="56" t="s">
        <v>243</v>
      </c>
      <c r="E205" s="56" t="s">
        <v>244</v>
      </c>
      <c r="F205" s="56" t="s">
        <v>9</v>
      </c>
      <c r="G205" s="56" t="s">
        <v>12</v>
      </c>
      <c r="H205" s="71">
        <v>5300</v>
      </c>
      <c r="I205" s="71">
        <v>3535</v>
      </c>
      <c r="J205" s="71">
        <f t="shared" si="6"/>
        <v>18735500</v>
      </c>
    </row>
    <row r="206" spans="3:10">
      <c r="C206" s="40">
        <v>42398</v>
      </c>
      <c r="D206" s="56" t="s">
        <v>245</v>
      </c>
      <c r="E206" s="56" t="s">
        <v>246</v>
      </c>
      <c r="F206" s="56" t="s">
        <v>9</v>
      </c>
      <c r="G206" s="56" t="s">
        <v>25</v>
      </c>
      <c r="H206" s="71">
        <v>260630</v>
      </c>
      <c r="I206" s="71">
        <v>3730</v>
      </c>
      <c r="J206" s="71">
        <f t="shared" si="6"/>
        <v>972149900</v>
      </c>
    </row>
    <row r="207" spans="3:10">
      <c r="C207" s="6"/>
      <c r="D207" s="10"/>
      <c r="E207" s="63"/>
      <c r="F207" s="10"/>
      <c r="G207" s="10" t="s">
        <v>292</v>
      </c>
      <c r="H207" s="64">
        <f>SUM(H8:H206)</f>
        <v>1755255</v>
      </c>
      <c r="I207" s="10"/>
      <c r="J207" s="64">
        <f>SUM(J8:J206)</f>
        <v>6633261200</v>
      </c>
    </row>
    <row r="208" spans="3:10">
      <c r="C208" s="6"/>
      <c r="D208" s="10"/>
      <c r="E208" s="10"/>
      <c r="F208" s="10"/>
      <c r="G208" s="10"/>
      <c r="H208" s="10"/>
      <c r="I208" s="10"/>
      <c r="J208" s="10"/>
    </row>
    <row r="209" spans="3:10">
      <c r="C209" s="6"/>
      <c r="D209" s="10"/>
      <c r="E209" s="10"/>
      <c r="F209" s="10"/>
      <c r="G209" s="10"/>
      <c r="H209" s="10"/>
      <c r="I209" s="10"/>
      <c r="J209" s="10"/>
    </row>
  </sheetData>
  <sortState ref="C8:J206">
    <sortCondition ref="D8:D2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D119"/>
  <sheetViews>
    <sheetView topLeftCell="A103" workbookViewId="0">
      <selection activeCell="D114" sqref="D114"/>
    </sheetView>
  </sheetViews>
  <sheetFormatPr baseColWidth="10" defaultRowHeight="15"/>
  <cols>
    <col min="2" max="2" width="13" customWidth="1"/>
    <col min="3" max="3" width="15.85546875" customWidth="1"/>
    <col min="4" max="4" width="12.42578125" bestFit="1" customWidth="1"/>
  </cols>
  <sheetData>
    <row r="1" spans="2:4">
      <c r="D1" s="55">
        <v>42370</v>
      </c>
    </row>
    <row r="2" spans="2:4">
      <c r="B2" s="12">
        <v>42373</v>
      </c>
      <c r="C2" s="8" t="s">
        <v>23</v>
      </c>
    </row>
    <row r="3" spans="2:4">
      <c r="B3" s="12">
        <v>42373</v>
      </c>
      <c r="C3" s="8" t="s">
        <v>26</v>
      </c>
    </row>
    <row r="4" spans="2:4">
      <c r="B4" s="12">
        <v>42373</v>
      </c>
      <c r="C4" s="8" t="s">
        <v>28</v>
      </c>
    </row>
    <row r="5" spans="2:4">
      <c r="B5" s="15"/>
      <c r="D5" s="8" t="s">
        <v>331</v>
      </c>
    </row>
    <row r="6" spans="2:4">
      <c r="B6" s="12">
        <v>42373</v>
      </c>
      <c r="C6" s="8" t="s">
        <v>31</v>
      </c>
    </row>
    <row r="7" spans="2:4">
      <c r="B7" s="12">
        <v>42373</v>
      </c>
      <c r="C7" s="8" t="s">
        <v>33</v>
      </c>
    </row>
    <row r="8" spans="2:4">
      <c r="B8" s="12">
        <v>42373</v>
      </c>
      <c r="C8" s="8" t="s">
        <v>36</v>
      </c>
    </row>
    <row r="9" spans="2:4">
      <c r="B9" s="12">
        <v>42374</v>
      </c>
      <c r="C9" s="8" t="s">
        <v>39</v>
      </c>
    </row>
    <row r="10" spans="2:4">
      <c r="B10" s="12">
        <v>42374</v>
      </c>
      <c r="C10" s="8" t="s">
        <v>41</v>
      </c>
    </row>
    <row r="11" spans="2:4">
      <c r="B11" s="12">
        <v>42374</v>
      </c>
      <c r="C11" s="8" t="s">
        <v>44</v>
      </c>
    </row>
    <row r="12" spans="2:4">
      <c r="B12" s="12">
        <v>42374</v>
      </c>
      <c r="C12" s="8" t="s">
        <v>47</v>
      </c>
    </row>
    <row r="13" spans="2:4">
      <c r="B13" s="12">
        <v>42374</v>
      </c>
      <c r="C13" s="8" t="s">
        <v>48</v>
      </c>
    </row>
    <row r="14" spans="2:4">
      <c r="B14" s="12">
        <v>42374</v>
      </c>
      <c r="C14" s="8" t="s">
        <v>51</v>
      </c>
    </row>
    <row r="15" spans="2:4">
      <c r="C15" s="12"/>
      <c r="D15" s="8" t="s">
        <v>332</v>
      </c>
    </row>
    <row r="16" spans="2:4">
      <c r="C16" s="12"/>
      <c r="D16" s="8" t="s">
        <v>333</v>
      </c>
    </row>
    <row r="17" spans="2:4">
      <c r="B17" s="12">
        <v>42375</v>
      </c>
      <c r="C17" s="8" t="s">
        <v>53</v>
      </c>
    </row>
    <row r="18" spans="2:4">
      <c r="B18" s="12">
        <v>42375</v>
      </c>
      <c r="C18" s="8" t="s">
        <v>55</v>
      </c>
    </row>
    <row r="19" spans="2:4">
      <c r="B19" s="12"/>
      <c r="D19" s="8" t="s">
        <v>321</v>
      </c>
    </row>
    <row r="20" spans="2:4">
      <c r="B20" s="12">
        <v>42375</v>
      </c>
      <c r="C20" s="8" t="s">
        <v>58</v>
      </c>
    </row>
    <row r="21" spans="2:4">
      <c r="B21" s="12">
        <v>42375</v>
      </c>
      <c r="C21" s="8" t="s">
        <v>60</v>
      </c>
    </row>
    <row r="22" spans="2:4">
      <c r="B22" s="12">
        <v>42375</v>
      </c>
      <c r="C22" s="8" t="s">
        <v>62</v>
      </c>
    </row>
    <row r="23" spans="2:4">
      <c r="B23" s="12">
        <v>42375</v>
      </c>
      <c r="C23" s="8" t="s">
        <v>64</v>
      </c>
    </row>
    <row r="24" spans="2:4">
      <c r="B24" s="12">
        <v>42376</v>
      </c>
      <c r="C24" s="8" t="s">
        <v>66</v>
      </c>
    </row>
    <row r="25" spans="2:4">
      <c r="B25" s="12">
        <v>42376</v>
      </c>
      <c r="C25" s="8" t="s">
        <v>69</v>
      </c>
    </row>
    <row r="26" spans="2:4">
      <c r="B26" s="12">
        <v>42377</v>
      </c>
      <c r="C26" s="8" t="s">
        <v>71</v>
      </c>
    </row>
    <row r="27" spans="2:4">
      <c r="B27" s="12"/>
      <c r="D27" s="8" t="s">
        <v>334</v>
      </c>
    </row>
    <row r="28" spans="2:4">
      <c r="B28" s="12">
        <v>42377</v>
      </c>
      <c r="C28" s="8" t="s">
        <v>73</v>
      </c>
    </row>
    <row r="29" spans="2:4">
      <c r="B29" s="12">
        <v>42377</v>
      </c>
      <c r="C29" s="8" t="s">
        <v>76</v>
      </c>
    </row>
    <row r="30" spans="2:4">
      <c r="B30" s="12">
        <v>42377</v>
      </c>
      <c r="C30" s="8" t="s">
        <v>78</v>
      </c>
    </row>
    <row r="31" spans="2:4">
      <c r="B31" s="12">
        <v>42377</v>
      </c>
      <c r="C31" s="8" t="s">
        <v>80</v>
      </c>
    </row>
    <row r="32" spans="2:4">
      <c r="B32" s="12">
        <v>42377</v>
      </c>
      <c r="C32" s="8" t="s">
        <v>82</v>
      </c>
    </row>
    <row r="33" spans="2:4">
      <c r="B33" s="12">
        <v>42377</v>
      </c>
      <c r="C33" s="8" t="s">
        <v>84</v>
      </c>
    </row>
    <row r="34" spans="2:4">
      <c r="B34" s="13">
        <v>42380</v>
      </c>
      <c r="C34" s="8" t="s">
        <v>87</v>
      </c>
    </row>
    <row r="35" spans="2:4">
      <c r="B35" s="13">
        <v>42380</v>
      </c>
      <c r="C35" s="8" t="s">
        <v>89</v>
      </c>
    </row>
    <row r="36" spans="2:4">
      <c r="B36" s="13"/>
      <c r="D36" s="8" t="s">
        <v>335</v>
      </c>
    </row>
    <row r="37" spans="2:4">
      <c r="B37" s="13">
        <v>42380</v>
      </c>
      <c r="C37" s="8" t="s">
        <v>91</v>
      </c>
    </row>
    <row r="38" spans="2:4">
      <c r="B38" s="13">
        <v>42380</v>
      </c>
      <c r="C38" s="8" t="s">
        <v>93</v>
      </c>
    </row>
    <row r="39" spans="2:4">
      <c r="B39" s="13">
        <v>42380</v>
      </c>
      <c r="C39" s="8" t="s">
        <v>95</v>
      </c>
    </row>
    <row r="40" spans="2:4">
      <c r="B40" s="13">
        <v>42380</v>
      </c>
      <c r="C40" s="8" t="s">
        <v>97</v>
      </c>
    </row>
    <row r="41" spans="2:4">
      <c r="B41" s="13">
        <v>42380</v>
      </c>
      <c r="C41" s="8" t="s">
        <v>99</v>
      </c>
    </row>
    <row r="42" spans="2:4">
      <c r="B42" s="13">
        <v>42380</v>
      </c>
      <c r="C42" s="8" t="s">
        <v>101</v>
      </c>
    </row>
    <row r="43" spans="2:4">
      <c r="B43" s="13">
        <v>42381</v>
      </c>
      <c r="C43" s="8" t="s">
        <v>103</v>
      </c>
    </row>
    <row r="44" spans="2:4">
      <c r="B44" s="13">
        <v>42382</v>
      </c>
      <c r="C44" s="8" t="s">
        <v>105</v>
      </c>
    </row>
    <row r="45" spans="2:4">
      <c r="B45" s="13">
        <v>43113</v>
      </c>
      <c r="C45" s="8" t="s">
        <v>107</v>
      </c>
    </row>
    <row r="46" spans="2:4">
      <c r="B46" s="13">
        <v>43113</v>
      </c>
      <c r="C46" s="8" t="s">
        <v>109</v>
      </c>
    </row>
    <row r="47" spans="2:4">
      <c r="B47" s="13">
        <v>42382</v>
      </c>
      <c r="C47" s="8" t="s">
        <v>111</v>
      </c>
    </row>
    <row r="48" spans="2:4">
      <c r="B48" s="13">
        <v>42382</v>
      </c>
      <c r="C48" s="8" t="s">
        <v>113</v>
      </c>
    </row>
    <row r="49" spans="2:4">
      <c r="B49" s="13">
        <v>42382</v>
      </c>
      <c r="C49" s="8" t="s">
        <v>115</v>
      </c>
    </row>
    <row r="50" spans="2:4">
      <c r="B50" s="13">
        <v>42382</v>
      </c>
      <c r="C50" s="8" t="s">
        <v>117</v>
      </c>
    </row>
    <row r="51" spans="2:4">
      <c r="B51" s="13">
        <v>42382</v>
      </c>
      <c r="D51" s="8" t="s">
        <v>336</v>
      </c>
    </row>
    <row r="52" spans="2:4">
      <c r="B52" s="13">
        <v>42382</v>
      </c>
      <c r="C52" s="8" t="s">
        <v>119</v>
      </c>
    </row>
    <row r="53" spans="2:4">
      <c r="B53" s="13">
        <v>42383</v>
      </c>
      <c r="C53" s="14" t="s">
        <v>121</v>
      </c>
    </row>
    <row r="54" spans="2:4">
      <c r="B54" s="13">
        <v>42383</v>
      </c>
      <c r="C54" s="14" t="s">
        <v>123</v>
      </c>
    </row>
    <row r="55" spans="2:4">
      <c r="B55" s="13">
        <v>42383</v>
      </c>
      <c r="C55" s="14" t="s">
        <v>125</v>
      </c>
    </row>
    <row r="56" spans="2:4">
      <c r="B56" s="13">
        <v>42383</v>
      </c>
      <c r="C56" s="14" t="s">
        <v>127</v>
      </c>
    </row>
    <row r="57" spans="2:4">
      <c r="B57" s="13">
        <v>42384</v>
      </c>
      <c r="C57" s="14" t="s">
        <v>129</v>
      </c>
    </row>
    <row r="58" spans="2:4">
      <c r="B58" s="13">
        <v>42384</v>
      </c>
      <c r="C58" s="14" t="s">
        <v>131</v>
      </c>
    </row>
    <row r="59" spans="2:4">
      <c r="B59" s="13">
        <v>42384</v>
      </c>
      <c r="C59" s="14" t="s">
        <v>133</v>
      </c>
    </row>
    <row r="60" spans="2:4">
      <c r="B60" s="13">
        <v>42387</v>
      </c>
      <c r="C60" s="14" t="s">
        <v>138</v>
      </c>
    </row>
    <row r="61" spans="2:4">
      <c r="B61" s="13">
        <v>42387</v>
      </c>
      <c r="C61" s="14" t="s">
        <v>140</v>
      </c>
    </row>
    <row r="62" spans="2:4">
      <c r="B62" s="13">
        <v>42387</v>
      </c>
      <c r="C62" s="14" t="s">
        <v>144</v>
      </c>
    </row>
    <row r="63" spans="2:4">
      <c r="B63" s="13">
        <v>42387</v>
      </c>
      <c r="C63" s="14" t="s">
        <v>146</v>
      </c>
    </row>
    <row r="64" spans="2:4">
      <c r="B64" s="13">
        <v>42387</v>
      </c>
      <c r="C64" s="14" t="s">
        <v>148</v>
      </c>
    </row>
    <row r="65" spans="2:3">
      <c r="B65" s="13">
        <v>42387</v>
      </c>
      <c r="C65" s="14" t="s">
        <v>150</v>
      </c>
    </row>
    <row r="66" spans="2:3">
      <c r="B66" s="13">
        <v>42387</v>
      </c>
      <c r="C66" s="14" t="s">
        <v>152</v>
      </c>
    </row>
    <row r="67" spans="2:3">
      <c r="B67" s="13">
        <v>42388</v>
      </c>
      <c r="C67" s="8" t="s">
        <v>154</v>
      </c>
    </row>
    <row r="68" spans="2:3">
      <c r="B68" s="13">
        <v>42388</v>
      </c>
      <c r="C68" s="8" t="s">
        <v>156</v>
      </c>
    </row>
    <row r="69" spans="2:3">
      <c r="B69" s="13">
        <v>42388</v>
      </c>
      <c r="C69" s="8" t="s">
        <v>158</v>
      </c>
    </row>
    <row r="70" spans="2:3">
      <c r="B70" s="13">
        <v>42388</v>
      </c>
      <c r="C70" s="8" t="s">
        <v>160</v>
      </c>
    </row>
    <row r="71" spans="2:3">
      <c r="B71" s="13">
        <v>42388</v>
      </c>
      <c r="C71" s="8" t="s">
        <v>162</v>
      </c>
    </row>
    <row r="72" spans="2:3">
      <c r="B72" s="13">
        <v>42388</v>
      </c>
      <c r="C72" s="8" t="s">
        <v>164</v>
      </c>
    </row>
    <row r="73" spans="2:3">
      <c r="B73" s="6">
        <v>42389</v>
      </c>
      <c r="C73" s="1" t="s">
        <v>166</v>
      </c>
    </row>
    <row r="74" spans="2:3">
      <c r="B74" s="6">
        <v>42389</v>
      </c>
      <c r="C74" s="1" t="s">
        <v>168</v>
      </c>
    </row>
    <row r="75" spans="2:3">
      <c r="B75" s="6">
        <v>42389</v>
      </c>
      <c r="C75" s="1" t="s">
        <v>170</v>
      </c>
    </row>
    <row r="76" spans="2:3">
      <c r="B76" s="6">
        <v>42390</v>
      </c>
      <c r="C76" s="1" t="s">
        <v>172</v>
      </c>
    </row>
    <row r="77" spans="2:3">
      <c r="B77" s="6">
        <v>42390</v>
      </c>
      <c r="C77" s="1" t="s">
        <v>174</v>
      </c>
    </row>
    <row r="78" spans="2:3">
      <c r="B78" s="6">
        <v>42390</v>
      </c>
      <c r="C78" s="1" t="s">
        <v>176</v>
      </c>
    </row>
    <row r="79" spans="2:3">
      <c r="B79" s="6">
        <v>42390</v>
      </c>
      <c r="C79" s="1" t="s">
        <v>176</v>
      </c>
    </row>
    <row r="80" spans="2:3">
      <c r="B80" s="6">
        <v>42390</v>
      </c>
      <c r="C80" s="1" t="s">
        <v>178</v>
      </c>
    </row>
    <row r="81" spans="2:4">
      <c r="B81" s="6">
        <v>42390</v>
      </c>
      <c r="C81" s="1" t="s">
        <v>180</v>
      </c>
    </row>
    <row r="82" spans="2:4">
      <c r="B82" s="6">
        <v>42390</v>
      </c>
      <c r="C82" s="1" t="s">
        <v>182</v>
      </c>
    </row>
    <row r="83" spans="2:4">
      <c r="B83" s="6">
        <v>42390</v>
      </c>
      <c r="C83" s="1" t="s">
        <v>184</v>
      </c>
    </row>
    <row r="84" spans="2:4">
      <c r="B84" s="6">
        <v>42391</v>
      </c>
      <c r="C84" s="1" t="s">
        <v>186</v>
      </c>
    </row>
    <row r="85" spans="2:4">
      <c r="B85" s="6">
        <v>42391</v>
      </c>
      <c r="C85" s="1" t="s">
        <v>188</v>
      </c>
    </row>
    <row r="86" spans="2:4">
      <c r="B86" s="6">
        <v>42391</v>
      </c>
      <c r="C86" s="1" t="s">
        <v>190</v>
      </c>
    </row>
    <row r="87" spans="2:4">
      <c r="B87" s="6">
        <v>42392</v>
      </c>
      <c r="C87" s="1" t="s">
        <v>192</v>
      </c>
    </row>
    <row r="88" spans="2:4">
      <c r="B88" s="6">
        <v>42392</v>
      </c>
      <c r="C88" s="1" t="s">
        <v>194</v>
      </c>
    </row>
    <row r="89" spans="2:4">
      <c r="B89" s="51">
        <v>42394</v>
      </c>
      <c r="C89" s="54" t="s">
        <v>205</v>
      </c>
    </row>
    <row r="90" spans="2:4">
      <c r="B90" s="7">
        <v>42394</v>
      </c>
      <c r="C90" s="53" t="s">
        <v>207</v>
      </c>
    </row>
    <row r="91" spans="2:4">
      <c r="B91" s="6">
        <v>42394</v>
      </c>
      <c r="C91" s="10" t="s">
        <v>209</v>
      </c>
    </row>
    <row r="92" spans="2:4">
      <c r="B92" s="6">
        <v>42394</v>
      </c>
      <c r="C92" s="10" t="s">
        <v>211</v>
      </c>
    </row>
    <row r="93" spans="2:4">
      <c r="B93" s="11">
        <v>42394</v>
      </c>
      <c r="C93" s="3" t="s">
        <v>211</v>
      </c>
    </row>
    <row r="94" spans="2:4">
      <c r="B94" s="11">
        <v>42394</v>
      </c>
      <c r="C94" s="3" t="s">
        <v>213</v>
      </c>
    </row>
    <row r="95" spans="2:4">
      <c r="B95" s="11"/>
      <c r="D95" s="10" t="s">
        <v>337</v>
      </c>
    </row>
    <row r="96" spans="2:4">
      <c r="B96" s="11">
        <v>42394</v>
      </c>
      <c r="C96" s="3" t="s">
        <v>215</v>
      </c>
    </row>
    <row r="97" spans="2:4">
      <c r="B97" s="11">
        <v>42394</v>
      </c>
      <c r="C97" s="52" t="s">
        <v>217</v>
      </c>
    </row>
    <row r="98" spans="2:4">
      <c r="B98" s="11">
        <v>42395</v>
      </c>
      <c r="C98" s="52" t="s">
        <v>219</v>
      </c>
    </row>
    <row r="99" spans="2:4">
      <c r="B99" s="6">
        <v>42396</v>
      </c>
      <c r="C99" s="1" t="s">
        <v>221</v>
      </c>
    </row>
    <row r="100" spans="2:4">
      <c r="B100" s="6">
        <v>42396</v>
      </c>
      <c r="C100" s="1" t="s">
        <v>223</v>
      </c>
    </row>
    <row r="101" spans="2:4">
      <c r="B101" s="6"/>
      <c r="C101" s="1"/>
      <c r="D101" s="1" t="s">
        <v>338</v>
      </c>
    </row>
    <row r="102" spans="2:4">
      <c r="B102" s="6">
        <v>42396</v>
      </c>
      <c r="C102" s="1" t="s">
        <v>197</v>
      </c>
    </row>
    <row r="103" spans="2:4">
      <c r="B103" s="6">
        <v>42396</v>
      </c>
      <c r="C103" s="1" t="s">
        <v>225</v>
      </c>
    </row>
    <row r="104" spans="2:4">
      <c r="B104" s="6">
        <v>42396</v>
      </c>
      <c r="C104" s="1" t="s">
        <v>227</v>
      </c>
    </row>
    <row r="105" spans="2:4">
      <c r="B105" s="6">
        <v>42396</v>
      </c>
      <c r="C105" s="1" t="s">
        <v>229</v>
      </c>
    </row>
    <row r="106" spans="2:4">
      <c r="B106" s="6">
        <v>42396</v>
      </c>
      <c r="C106" s="1" t="s">
        <v>231</v>
      </c>
    </row>
    <row r="107" spans="2:4">
      <c r="B107" s="6">
        <v>42396</v>
      </c>
      <c r="C107" s="1" t="s">
        <v>233</v>
      </c>
    </row>
    <row r="108" spans="2:4">
      <c r="B108" s="6">
        <v>42397</v>
      </c>
      <c r="C108" s="10" t="s">
        <v>235</v>
      </c>
    </row>
    <row r="109" spans="2:4">
      <c r="B109" s="11">
        <v>42398</v>
      </c>
      <c r="C109" s="3" t="s">
        <v>237</v>
      </c>
    </row>
    <row r="110" spans="2:4">
      <c r="B110" s="11">
        <v>42398</v>
      </c>
      <c r="C110" s="3" t="s">
        <v>239</v>
      </c>
    </row>
    <row r="111" spans="2:4">
      <c r="B111" s="11">
        <v>42398</v>
      </c>
      <c r="C111" s="3" t="s">
        <v>241</v>
      </c>
    </row>
    <row r="112" spans="2:4">
      <c r="B112" s="11">
        <v>42398</v>
      </c>
      <c r="C112" s="52" t="s">
        <v>201</v>
      </c>
    </row>
    <row r="113" spans="2:4">
      <c r="B113" s="11">
        <v>42398</v>
      </c>
      <c r="C113" s="123" t="s">
        <v>243</v>
      </c>
      <c r="D113" s="66"/>
    </row>
    <row r="114" spans="2:4">
      <c r="B114" s="11"/>
      <c r="C114" s="3"/>
      <c r="D114" s="10" t="s">
        <v>339</v>
      </c>
    </row>
    <row r="115" spans="2:4">
      <c r="B115" s="11"/>
      <c r="C115" s="3"/>
      <c r="D115" s="10" t="s">
        <v>340</v>
      </c>
    </row>
    <row r="116" spans="2:4">
      <c r="B116" s="11"/>
      <c r="C116" s="3"/>
      <c r="D116" s="10" t="s">
        <v>341</v>
      </c>
    </row>
    <row r="117" spans="2:4">
      <c r="B117" s="11"/>
      <c r="C117" s="3"/>
      <c r="D117" s="10" t="s">
        <v>342</v>
      </c>
    </row>
    <row r="118" spans="2:4">
      <c r="B118" s="11">
        <v>42398</v>
      </c>
      <c r="C118" s="3" t="s">
        <v>243</v>
      </c>
    </row>
    <row r="119" spans="2:4">
      <c r="B119" s="11">
        <v>42398</v>
      </c>
      <c r="C119" s="3" t="s">
        <v>245</v>
      </c>
    </row>
  </sheetData>
  <sortState ref="B2:C200">
    <sortCondition ref="C2:C200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T213"/>
  <sheetViews>
    <sheetView tabSelected="1" zoomScale="80" zoomScaleNormal="80" workbookViewId="0">
      <selection activeCell="L210" sqref="L210"/>
    </sheetView>
  </sheetViews>
  <sheetFormatPr baseColWidth="10" defaultRowHeight="15"/>
  <cols>
    <col min="2" max="2" width="11.5703125" bestFit="1" customWidth="1"/>
    <col min="3" max="3" width="13.42578125" bestFit="1" customWidth="1"/>
    <col min="4" max="4" width="30.28515625" bestFit="1" customWidth="1"/>
    <col min="5" max="6" width="11.28515625" bestFit="1" customWidth="1"/>
    <col min="7" max="7" width="15.140625" bestFit="1" customWidth="1"/>
    <col min="8" max="8" width="11.28515625" bestFit="1" customWidth="1"/>
    <col min="9" max="9" width="5.42578125" bestFit="1" customWidth="1"/>
    <col min="10" max="10" width="15" bestFit="1" customWidth="1"/>
    <col min="11" max="11" width="11.28515625" bestFit="1" customWidth="1"/>
    <col min="12" max="12" width="12" bestFit="1" customWidth="1"/>
    <col min="13" max="13" width="11.5703125" bestFit="1" customWidth="1"/>
    <col min="14" max="14" width="15" bestFit="1" customWidth="1"/>
    <col min="15" max="15" width="14.140625" bestFit="1" customWidth="1"/>
    <col min="16" max="16" width="12.7109375" bestFit="1" customWidth="1"/>
    <col min="17" max="17" width="40.140625" bestFit="1" customWidth="1"/>
    <col min="18" max="18" width="15.5703125" customWidth="1"/>
    <col min="20" max="20" width="15.140625" bestFit="1" customWidth="1"/>
  </cols>
  <sheetData>
    <row r="3" spans="2:16" ht="15.75" thickBot="1"/>
    <row r="4" spans="2:16" ht="20.100000000000001" customHeight="1" thickBot="1">
      <c r="B4" s="125" t="s">
        <v>343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7"/>
    </row>
    <row r="7" spans="2:16">
      <c r="B7" s="75" t="s">
        <v>6</v>
      </c>
      <c r="C7" s="75" t="s">
        <v>412</v>
      </c>
      <c r="D7" s="75" t="s">
        <v>2</v>
      </c>
      <c r="E7" s="75" t="s">
        <v>4</v>
      </c>
      <c r="F7" s="75" t="s">
        <v>7</v>
      </c>
      <c r="G7" s="75" t="s">
        <v>3</v>
      </c>
      <c r="H7" s="76" t="s">
        <v>253</v>
      </c>
      <c r="I7" s="77" t="s">
        <v>411</v>
      </c>
      <c r="J7" s="77" t="s">
        <v>255</v>
      </c>
      <c r="K7" s="77" t="s">
        <v>256</v>
      </c>
      <c r="L7" s="78" t="s">
        <v>309</v>
      </c>
      <c r="M7" s="78" t="s">
        <v>6</v>
      </c>
      <c r="N7" s="79" t="s">
        <v>310</v>
      </c>
      <c r="O7" s="78" t="s">
        <v>311</v>
      </c>
      <c r="P7" s="78" t="s">
        <v>312</v>
      </c>
    </row>
    <row r="8" spans="2:16">
      <c r="B8" s="80">
        <v>42373</v>
      </c>
      <c r="C8" s="81" t="s">
        <v>23</v>
      </c>
      <c r="D8" s="81" t="s">
        <v>8</v>
      </c>
      <c r="E8" s="82">
        <v>21700</v>
      </c>
      <c r="F8" s="82">
        <v>3955</v>
      </c>
      <c r="G8" s="82">
        <f t="shared" ref="G8:G20" si="0">E8*F8</f>
        <v>85823500</v>
      </c>
      <c r="H8" s="83"/>
      <c r="I8" s="83"/>
      <c r="J8" s="83"/>
      <c r="K8" s="83"/>
      <c r="L8" s="83">
        <v>13660786</v>
      </c>
      <c r="M8" s="106">
        <v>42411</v>
      </c>
      <c r="N8" s="85">
        <f>G8</f>
        <v>85823500</v>
      </c>
      <c r="O8" s="83" t="s">
        <v>313</v>
      </c>
      <c r="P8" s="83" t="s">
        <v>314</v>
      </c>
    </row>
    <row r="9" spans="2:16">
      <c r="B9" s="80">
        <v>42373</v>
      </c>
      <c r="C9" s="81" t="s">
        <v>26</v>
      </c>
      <c r="D9" s="81" t="s">
        <v>8</v>
      </c>
      <c r="E9" s="82">
        <v>6000</v>
      </c>
      <c r="F9" s="82">
        <v>3955</v>
      </c>
      <c r="G9" s="82">
        <f t="shared" si="0"/>
        <v>23730000</v>
      </c>
      <c r="H9" s="83"/>
      <c r="I9" s="83"/>
      <c r="J9" s="83"/>
      <c r="K9" s="83"/>
      <c r="L9" s="83">
        <v>14129356</v>
      </c>
      <c r="M9" s="106">
        <v>42415</v>
      </c>
      <c r="N9" s="85"/>
      <c r="O9" s="83" t="s">
        <v>313</v>
      </c>
      <c r="P9" s="83" t="s">
        <v>314</v>
      </c>
    </row>
    <row r="10" spans="2:16">
      <c r="B10" s="80">
        <v>42373</v>
      </c>
      <c r="C10" s="81" t="s">
        <v>26</v>
      </c>
      <c r="D10" s="81" t="s">
        <v>8</v>
      </c>
      <c r="E10" s="82">
        <v>6000</v>
      </c>
      <c r="F10" s="82">
        <v>4382</v>
      </c>
      <c r="G10" s="82">
        <f t="shared" si="0"/>
        <v>26292000</v>
      </c>
      <c r="H10" s="83"/>
      <c r="I10" s="83"/>
      <c r="J10" s="83"/>
      <c r="K10" s="83"/>
      <c r="L10" s="83">
        <v>14129356</v>
      </c>
      <c r="M10" s="106">
        <v>42415</v>
      </c>
      <c r="N10" s="85">
        <f>G10+G9</f>
        <v>50022000</v>
      </c>
      <c r="O10" s="83" t="s">
        <v>313</v>
      </c>
      <c r="P10" s="83" t="s">
        <v>314</v>
      </c>
    </row>
    <row r="11" spans="2:16">
      <c r="B11" s="80">
        <v>42373</v>
      </c>
      <c r="C11" s="81" t="s">
        <v>28</v>
      </c>
      <c r="D11" s="81" t="s">
        <v>30</v>
      </c>
      <c r="E11" s="82">
        <v>15000</v>
      </c>
      <c r="F11" s="82">
        <v>3955</v>
      </c>
      <c r="G11" s="82">
        <f t="shared" si="0"/>
        <v>59325000</v>
      </c>
      <c r="H11" s="83"/>
      <c r="I11" s="83"/>
      <c r="J11" s="83"/>
      <c r="K11" s="83"/>
      <c r="L11" s="83">
        <v>6405475</v>
      </c>
      <c r="M11" s="106">
        <v>42384</v>
      </c>
      <c r="N11" s="83"/>
      <c r="O11" s="83" t="s">
        <v>316</v>
      </c>
      <c r="P11" s="83" t="s">
        <v>315</v>
      </c>
    </row>
    <row r="12" spans="2:16">
      <c r="B12" s="80">
        <v>42373</v>
      </c>
      <c r="C12" s="81" t="s">
        <v>28</v>
      </c>
      <c r="D12" s="81" t="s">
        <v>30</v>
      </c>
      <c r="E12" s="82">
        <v>15000</v>
      </c>
      <c r="F12" s="82">
        <v>3535</v>
      </c>
      <c r="G12" s="82">
        <f t="shared" si="0"/>
        <v>53025000</v>
      </c>
      <c r="H12" s="83"/>
      <c r="I12" s="83"/>
      <c r="J12" s="83"/>
      <c r="K12" s="83"/>
      <c r="L12" s="83">
        <v>6405475</v>
      </c>
      <c r="M12" s="106">
        <v>42384</v>
      </c>
      <c r="N12" s="85">
        <f>G12+G11</f>
        <v>112350000</v>
      </c>
      <c r="O12" s="83" t="s">
        <v>316</v>
      </c>
      <c r="P12" s="83" t="s">
        <v>315</v>
      </c>
    </row>
    <row r="13" spans="2:16">
      <c r="B13" s="80">
        <v>42373</v>
      </c>
      <c r="C13" s="81" t="s">
        <v>31</v>
      </c>
      <c r="D13" s="81" t="s">
        <v>11</v>
      </c>
      <c r="E13" s="82">
        <v>31300</v>
      </c>
      <c r="F13" s="82">
        <v>3535</v>
      </c>
      <c r="G13" s="82">
        <f t="shared" si="0"/>
        <v>110645500</v>
      </c>
      <c r="H13" s="83"/>
      <c r="I13" s="83"/>
      <c r="J13" s="83"/>
      <c r="K13" s="83"/>
      <c r="L13" s="83">
        <v>14176321</v>
      </c>
      <c r="M13" s="106">
        <v>42403</v>
      </c>
      <c r="N13" s="85">
        <f>G13</f>
        <v>110645500</v>
      </c>
      <c r="O13" s="83" t="s">
        <v>313</v>
      </c>
      <c r="P13" s="83" t="s">
        <v>315</v>
      </c>
    </row>
    <row r="14" spans="2:16">
      <c r="B14" s="80">
        <v>42373</v>
      </c>
      <c r="C14" s="81" t="s">
        <v>33</v>
      </c>
      <c r="D14" s="81" t="s">
        <v>9</v>
      </c>
      <c r="E14" s="82">
        <v>5300</v>
      </c>
      <c r="F14" s="82">
        <v>3955</v>
      </c>
      <c r="G14" s="82">
        <f t="shared" si="0"/>
        <v>20961500</v>
      </c>
      <c r="H14" s="83"/>
      <c r="I14" s="83"/>
      <c r="J14" s="83"/>
      <c r="K14" s="83"/>
      <c r="L14" s="83">
        <v>1475775</v>
      </c>
      <c r="M14" s="106">
        <v>42405</v>
      </c>
      <c r="N14" s="83"/>
      <c r="O14" s="83" t="s">
        <v>313</v>
      </c>
      <c r="P14" s="83" t="s">
        <v>313</v>
      </c>
    </row>
    <row r="15" spans="2:16">
      <c r="B15" s="80">
        <v>42373</v>
      </c>
      <c r="C15" s="81" t="s">
        <v>33</v>
      </c>
      <c r="D15" s="81" t="s">
        <v>9</v>
      </c>
      <c r="E15" s="82">
        <v>6200</v>
      </c>
      <c r="F15" s="82">
        <v>3535</v>
      </c>
      <c r="G15" s="82">
        <f t="shared" si="0"/>
        <v>21917000</v>
      </c>
      <c r="H15" s="83"/>
      <c r="I15" s="83"/>
      <c r="J15" s="83"/>
      <c r="K15" s="83"/>
      <c r="L15" s="83">
        <v>1475775</v>
      </c>
      <c r="M15" s="106">
        <v>42405</v>
      </c>
      <c r="N15" s="83"/>
      <c r="O15" s="83" t="s">
        <v>313</v>
      </c>
      <c r="P15" s="83" t="s">
        <v>313</v>
      </c>
    </row>
    <row r="16" spans="2:16">
      <c r="B16" s="80">
        <v>42373</v>
      </c>
      <c r="C16" s="81" t="s">
        <v>33</v>
      </c>
      <c r="D16" s="81" t="s">
        <v>9</v>
      </c>
      <c r="E16" s="82">
        <v>4000</v>
      </c>
      <c r="F16" s="82">
        <v>3535</v>
      </c>
      <c r="G16" s="82">
        <f t="shared" si="0"/>
        <v>14140000</v>
      </c>
      <c r="H16" s="83"/>
      <c r="I16" s="83"/>
      <c r="J16" s="83"/>
      <c r="K16" s="83"/>
      <c r="L16" s="83">
        <v>1475775</v>
      </c>
      <c r="M16" s="106">
        <v>42405</v>
      </c>
      <c r="N16" s="85">
        <v>57018500</v>
      </c>
      <c r="O16" s="83" t="s">
        <v>313</v>
      </c>
      <c r="P16" s="83" t="s">
        <v>313</v>
      </c>
    </row>
    <row r="17" spans="2:16">
      <c r="B17" s="80">
        <v>42373</v>
      </c>
      <c r="C17" s="81" t="s">
        <v>36</v>
      </c>
      <c r="D17" s="81" t="s">
        <v>9</v>
      </c>
      <c r="E17" s="82">
        <v>10600</v>
      </c>
      <c r="F17" s="82">
        <v>3955</v>
      </c>
      <c r="G17" s="82">
        <f t="shared" si="0"/>
        <v>41923000</v>
      </c>
      <c r="H17" s="83"/>
      <c r="I17" s="83"/>
      <c r="J17" s="83"/>
      <c r="K17" s="83"/>
      <c r="L17" s="83">
        <v>8488871</v>
      </c>
      <c r="M17" s="106">
        <v>42408</v>
      </c>
      <c r="N17" s="83"/>
      <c r="O17" s="83" t="s">
        <v>313</v>
      </c>
      <c r="P17" s="83" t="s">
        <v>313</v>
      </c>
    </row>
    <row r="18" spans="2:16">
      <c r="B18" s="80">
        <v>42373</v>
      </c>
      <c r="C18" s="81" t="s">
        <v>36</v>
      </c>
      <c r="D18" s="81" t="s">
        <v>9</v>
      </c>
      <c r="E18" s="82">
        <v>5200</v>
      </c>
      <c r="F18" s="82">
        <v>5154</v>
      </c>
      <c r="G18" s="82">
        <f t="shared" si="0"/>
        <v>26800800</v>
      </c>
      <c r="H18" s="83"/>
      <c r="I18" s="83">
        <v>4</v>
      </c>
      <c r="J18" s="85">
        <f>SUM(G8:G18)</f>
        <v>484583300</v>
      </c>
      <c r="K18" s="83"/>
      <c r="L18" s="83">
        <v>8488871</v>
      </c>
      <c r="M18" s="106">
        <v>42408</v>
      </c>
      <c r="N18" s="85">
        <f>G18+G17</f>
        <v>68723800</v>
      </c>
      <c r="O18" s="83" t="s">
        <v>313</v>
      </c>
      <c r="P18" s="83" t="s">
        <v>313</v>
      </c>
    </row>
    <row r="19" spans="2:16">
      <c r="B19" s="80">
        <v>42374</v>
      </c>
      <c r="C19" s="81" t="s">
        <v>39</v>
      </c>
      <c r="D19" s="81" t="s">
        <v>30</v>
      </c>
      <c r="E19" s="82">
        <v>15000</v>
      </c>
      <c r="F19" s="82">
        <v>3535</v>
      </c>
      <c r="G19" s="82">
        <f t="shared" si="0"/>
        <v>53025000</v>
      </c>
      <c r="H19" s="83"/>
      <c r="I19" s="83"/>
      <c r="J19" s="83"/>
      <c r="K19" s="83"/>
      <c r="L19" s="83">
        <v>13661335</v>
      </c>
      <c r="M19" s="106">
        <v>42397</v>
      </c>
      <c r="N19" s="85">
        <f>G19</f>
        <v>53025000</v>
      </c>
      <c r="O19" s="83" t="s">
        <v>313</v>
      </c>
      <c r="P19" s="83" t="s">
        <v>320</v>
      </c>
    </row>
    <row r="20" spans="2:16">
      <c r="B20" s="80">
        <v>42374</v>
      </c>
      <c r="C20" s="81" t="s">
        <v>41</v>
      </c>
      <c r="D20" s="81" t="s">
        <v>14</v>
      </c>
      <c r="E20" s="82">
        <v>5000</v>
      </c>
      <c r="F20" s="82">
        <v>4352</v>
      </c>
      <c r="G20" s="82">
        <f t="shared" si="0"/>
        <v>21760000</v>
      </c>
      <c r="H20" s="83"/>
      <c r="I20" s="83"/>
      <c r="J20" s="83"/>
      <c r="K20" s="83"/>
      <c r="L20" s="83">
        <v>14176339</v>
      </c>
      <c r="M20" s="106">
        <v>42408</v>
      </c>
      <c r="N20" s="83"/>
      <c r="O20" s="83" t="s">
        <v>313</v>
      </c>
      <c r="P20" s="83" t="s">
        <v>319</v>
      </c>
    </row>
    <row r="21" spans="2:16">
      <c r="B21" s="80">
        <v>42374</v>
      </c>
      <c r="C21" s="81" t="s">
        <v>41</v>
      </c>
      <c r="D21" s="81" t="s">
        <v>14</v>
      </c>
      <c r="E21" s="82"/>
      <c r="F21" s="82">
        <v>1500000</v>
      </c>
      <c r="G21" s="82"/>
      <c r="H21" s="85">
        <f>F21</f>
        <v>1500000</v>
      </c>
      <c r="I21" s="85"/>
      <c r="J21" s="85"/>
      <c r="K21" s="85"/>
      <c r="L21" s="83">
        <v>14176339</v>
      </c>
      <c r="M21" s="106">
        <v>42408</v>
      </c>
      <c r="N21" s="85">
        <f>H21+G20</f>
        <v>23260000</v>
      </c>
      <c r="O21" s="83" t="s">
        <v>313</v>
      </c>
      <c r="P21" s="83" t="s">
        <v>319</v>
      </c>
    </row>
    <row r="22" spans="2:16">
      <c r="B22" s="80">
        <v>42374</v>
      </c>
      <c r="C22" s="81" t="s">
        <v>44</v>
      </c>
      <c r="D22" s="81" t="s">
        <v>46</v>
      </c>
      <c r="E22" s="82">
        <v>5000</v>
      </c>
      <c r="F22" s="82">
        <v>3535</v>
      </c>
      <c r="G22" s="82">
        <f>E22*F22</f>
        <v>17675000</v>
      </c>
      <c r="H22" s="83"/>
      <c r="I22" s="82"/>
      <c r="J22" s="82"/>
      <c r="K22" s="82"/>
      <c r="L22" s="83">
        <v>14176327</v>
      </c>
      <c r="M22" s="106">
        <v>42404</v>
      </c>
      <c r="N22" s="83"/>
      <c r="O22" s="83" t="s">
        <v>313</v>
      </c>
      <c r="P22" s="83" t="s">
        <v>313</v>
      </c>
    </row>
    <row r="23" spans="2:16">
      <c r="B23" s="80">
        <v>42374</v>
      </c>
      <c r="C23" s="81" t="s">
        <v>44</v>
      </c>
      <c r="D23" s="81" t="s">
        <v>46</v>
      </c>
      <c r="E23" s="82">
        <v>5000</v>
      </c>
      <c r="F23" s="82">
        <v>3535</v>
      </c>
      <c r="G23" s="82">
        <f>E23*F23</f>
        <v>17675000</v>
      </c>
      <c r="H23" s="83"/>
      <c r="I23" s="82"/>
      <c r="J23" s="82"/>
      <c r="K23" s="82"/>
      <c r="L23" s="83">
        <v>14176327</v>
      </c>
      <c r="M23" s="106">
        <v>42404</v>
      </c>
      <c r="N23" s="83"/>
      <c r="O23" s="83" t="s">
        <v>313</v>
      </c>
      <c r="P23" s="83" t="s">
        <v>313</v>
      </c>
    </row>
    <row r="24" spans="2:16">
      <c r="B24" s="80">
        <v>42374</v>
      </c>
      <c r="C24" s="81" t="s">
        <v>44</v>
      </c>
      <c r="D24" s="81" t="s">
        <v>46</v>
      </c>
      <c r="E24" s="82"/>
      <c r="F24" s="82">
        <v>2350000</v>
      </c>
      <c r="G24" s="82"/>
      <c r="H24" s="85">
        <f>F24</f>
        <v>2350000</v>
      </c>
      <c r="I24" s="83"/>
      <c r="J24" s="83"/>
      <c r="K24" s="83"/>
      <c r="L24" s="83">
        <v>14176327</v>
      </c>
      <c r="M24" s="106">
        <v>42404</v>
      </c>
      <c r="N24" s="85">
        <f>H24+G23+G22</f>
        <v>37700000</v>
      </c>
      <c r="O24" s="83" t="s">
        <v>313</v>
      </c>
      <c r="P24" s="83" t="s">
        <v>313</v>
      </c>
    </row>
    <row r="25" spans="2:16">
      <c r="B25" s="80">
        <v>42374</v>
      </c>
      <c r="C25" s="81" t="s">
        <v>47</v>
      </c>
      <c r="D25" s="81" t="s">
        <v>11</v>
      </c>
      <c r="E25" s="82">
        <v>5000</v>
      </c>
      <c r="F25" s="82">
        <v>3955</v>
      </c>
      <c r="G25" s="92">
        <f>E25*F25</f>
        <v>19775000</v>
      </c>
      <c r="H25" s="83"/>
      <c r="I25" s="82"/>
      <c r="J25" s="82"/>
      <c r="K25" s="82"/>
      <c r="L25" s="83">
        <v>14176324</v>
      </c>
      <c r="M25" s="106">
        <v>42404</v>
      </c>
      <c r="N25" s="85"/>
      <c r="O25" s="83" t="s">
        <v>313</v>
      </c>
      <c r="P25" s="83" t="s">
        <v>318</v>
      </c>
    </row>
    <row r="26" spans="2:16">
      <c r="B26" s="80">
        <v>42374</v>
      </c>
      <c r="C26" s="81" t="s">
        <v>47</v>
      </c>
      <c r="D26" s="81" t="s">
        <v>11</v>
      </c>
      <c r="E26" s="82">
        <v>11700</v>
      </c>
      <c r="F26" s="82">
        <v>3535</v>
      </c>
      <c r="G26" s="92">
        <f>E26*F26</f>
        <v>41359500</v>
      </c>
      <c r="H26" s="82"/>
      <c r="I26" s="83"/>
      <c r="J26" s="83"/>
      <c r="K26" s="83"/>
      <c r="L26" s="83">
        <v>14176324</v>
      </c>
      <c r="M26" s="106">
        <v>42404</v>
      </c>
      <c r="N26" s="95">
        <v>60709500</v>
      </c>
      <c r="O26" s="83" t="s">
        <v>313</v>
      </c>
      <c r="P26" s="83" t="s">
        <v>318</v>
      </c>
    </row>
    <row r="27" spans="2:16">
      <c r="B27" s="80">
        <v>42374</v>
      </c>
      <c r="C27" s="81" t="s">
        <v>48</v>
      </c>
      <c r="D27" s="81" t="s">
        <v>30</v>
      </c>
      <c r="E27" s="82">
        <v>5000</v>
      </c>
      <c r="F27" s="82">
        <v>3535</v>
      </c>
      <c r="G27" s="82">
        <f>E27*F27</f>
        <v>17675000</v>
      </c>
      <c r="H27" s="82"/>
      <c r="I27" s="82"/>
      <c r="J27" s="82"/>
      <c r="K27" s="82"/>
      <c r="L27" s="83">
        <v>14176325</v>
      </c>
      <c r="M27" s="106">
        <v>42404</v>
      </c>
      <c r="N27" s="85">
        <f>G27</f>
        <v>17675000</v>
      </c>
      <c r="O27" s="83" t="s">
        <v>313</v>
      </c>
      <c r="P27" s="83" t="s">
        <v>315</v>
      </c>
    </row>
    <row r="28" spans="2:16">
      <c r="B28" s="80">
        <v>42374</v>
      </c>
      <c r="C28" s="81" t="s">
        <v>51</v>
      </c>
      <c r="D28" s="81" t="s">
        <v>46</v>
      </c>
      <c r="E28" s="82">
        <v>5300</v>
      </c>
      <c r="F28" s="82">
        <v>3535</v>
      </c>
      <c r="G28" s="82">
        <f>E28*F28</f>
        <v>18735500</v>
      </c>
      <c r="H28" s="82"/>
      <c r="I28" s="83"/>
      <c r="J28" s="83"/>
      <c r="K28" s="83"/>
      <c r="L28" s="83">
        <v>14176328</v>
      </c>
      <c r="M28" s="106">
        <v>42404</v>
      </c>
      <c r="N28" s="83"/>
      <c r="O28" s="83" t="s">
        <v>313</v>
      </c>
      <c r="P28" s="83" t="s">
        <v>313</v>
      </c>
    </row>
    <row r="29" spans="2:16">
      <c r="B29" s="80">
        <v>42374</v>
      </c>
      <c r="C29" s="81" t="s">
        <v>51</v>
      </c>
      <c r="D29" s="81" t="s">
        <v>46</v>
      </c>
      <c r="E29" s="82"/>
      <c r="F29" s="82">
        <v>1245500</v>
      </c>
      <c r="G29" s="82"/>
      <c r="H29" s="82">
        <f>F29</f>
        <v>1245500</v>
      </c>
      <c r="I29" s="85">
        <v>5</v>
      </c>
      <c r="J29" s="85">
        <f>SUM(G19:G29)</f>
        <v>207680000</v>
      </c>
      <c r="K29" s="85">
        <f>SUM(H19:H29)</f>
        <v>5095500</v>
      </c>
      <c r="L29" s="83">
        <v>14176328</v>
      </c>
      <c r="M29" s="106">
        <v>42404</v>
      </c>
      <c r="N29" s="85">
        <f>H29+G28</f>
        <v>19981000</v>
      </c>
      <c r="O29" s="83" t="s">
        <v>313</v>
      </c>
      <c r="P29" s="83" t="s">
        <v>313</v>
      </c>
    </row>
    <row r="30" spans="2:16">
      <c r="B30" s="80">
        <v>42375</v>
      </c>
      <c r="C30" s="81" t="s">
        <v>53</v>
      </c>
      <c r="D30" s="81" t="s">
        <v>8</v>
      </c>
      <c r="E30" s="82">
        <v>10800</v>
      </c>
      <c r="F30" s="82">
        <v>3870</v>
      </c>
      <c r="G30" s="82">
        <f>E30*F30</f>
        <v>41796000</v>
      </c>
      <c r="H30" s="82"/>
      <c r="I30" s="82"/>
      <c r="J30" s="82"/>
      <c r="K30" s="82"/>
      <c r="L30" s="83">
        <v>14129356</v>
      </c>
      <c r="M30" s="84">
        <v>42415</v>
      </c>
      <c r="N30" s="85">
        <f>G30</f>
        <v>41796000</v>
      </c>
      <c r="O30" s="83" t="s">
        <v>313</v>
      </c>
      <c r="P30" s="83" t="s">
        <v>314</v>
      </c>
    </row>
    <row r="31" spans="2:16">
      <c r="B31" s="86">
        <v>42375</v>
      </c>
      <c r="C31" s="87" t="s">
        <v>321</v>
      </c>
      <c r="D31" s="81" t="s">
        <v>46</v>
      </c>
      <c r="E31" s="82">
        <v>5300</v>
      </c>
      <c r="F31" s="82">
        <v>3535</v>
      </c>
      <c r="G31" s="82">
        <f>E31*F31</f>
        <v>18735500</v>
      </c>
      <c r="H31" s="82"/>
      <c r="I31" s="82"/>
      <c r="J31" s="82"/>
      <c r="K31" s="82"/>
      <c r="L31" s="83">
        <v>14176333</v>
      </c>
      <c r="M31" s="84">
        <v>42415</v>
      </c>
      <c r="N31" s="83"/>
      <c r="O31" s="83" t="s">
        <v>313</v>
      </c>
      <c r="P31" s="83" t="s">
        <v>313</v>
      </c>
    </row>
    <row r="32" spans="2:16">
      <c r="B32" s="86">
        <v>42375</v>
      </c>
      <c r="C32" s="87" t="s">
        <v>321</v>
      </c>
      <c r="D32" s="88" t="s">
        <v>46</v>
      </c>
      <c r="E32" s="89"/>
      <c r="F32" s="89">
        <v>1245500</v>
      </c>
      <c r="G32" s="89"/>
      <c r="H32" s="89">
        <f>F32</f>
        <v>1245500</v>
      </c>
      <c r="I32" s="82"/>
      <c r="J32" s="82"/>
      <c r="K32" s="82"/>
      <c r="L32" s="83">
        <v>14176333</v>
      </c>
      <c r="M32" s="84">
        <v>42405</v>
      </c>
      <c r="N32" s="85">
        <f>H32+G31</f>
        <v>19981000</v>
      </c>
      <c r="O32" s="83" t="s">
        <v>313</v>
      </c>
      <c r="P32" s="83" t="s">
        <v>313</v>
      </c>
    </row>
    <row r="33" spans="2:16">
      <c r="B33" s="90">
        <v>42375</v>
      </c>
      <c r="C33" s="88" t="s">
        <v>55</v>
      </c>
      <c r="D33" s="88" t="s">
        <v>8</v>
      </c>
      <c r="E33" s="89">
        <v>10800</v>
      </c>
      <c r="F33" s="89">
        <v>3870</v>
      </c>
      <c r="G33" s="89">
        <f>E33*F33</f>
        <v>41796000</v>
      </c>
      <c r="H33" s="89"/>
      <c r="I33" s="82"/>
      <c r="J33" s="82"/>
      <c r="K33" s="82"/>
      <c r="L33" s="83">
        <v>14129356</v>
      </c>
      <c r="M33" s="84">
        <v>42415</v>
      </c>
      <c r="N33" s="83"/>
      <c r="O33" s="83" t="s">
        <v>313</v>
      </c>
      <c r="P33" s="83" t="s">
        <v>314</v>
      </c>
    </row>
    <row r="34" spans="2:16">
      <c r="B34" s="80">
        <v>42375</v>
      </c>
      <c r="C34" s="81" t="s">
        <v>55</v>
      </c>
      <c r="D34" s="81" t="s">
        <v>8</v>
      </c>
      <c r="E34" s="82">
        <v>17900</v>
      </c>
      <c r="F34" s="82">
        <v>3535</v>
      </c>
      <c r="G34" s="82">
        <f>E34*F34</f>
        <v>63276500</v>
      </c>
      <c r="H34" s="82"/>
      <c r="I34" s="82"/>
      <c r="J34" s="82"/>
      <c r="K34" s="82"/>
      <c r="L34" s="83">
        <v>14129356</v>
      </c>
      <c r="M34" s="84">
        <v>42415</v>
      </c>
      <c r="N34" s="83"/>
      <c r="O34" s="83" t="s">
        <v>313</v>
      </c>
      <c r="P34" s="83" t="s">
        <v>314</v>
      </c>
    </row>
    <row r="35" spans="2:16">
      <c r="B35" s="80">
        <v>42375</v>
      </c>
      <c r="C35" s="81" t="s">
        <v>55</v>
      </c>
      <c r="D35" s="81" t="s">
        <v>8</v>
      </c>
      <c r="E35" s="82">
        <v>5000</v>
      </c>
      <c r="F35" s="82">
        <v>4382</v>
      </c>
      <c r="G35" s="82">
        <f>E35*F35</f>
        <v>21910000</v>
      </c>
      <c r="H35" s="82"/>
      <c r="I35" s="82"/>
      <c r="J35" s="82"/>
      <c r="K35" s="82"/>
      <c r="L35" s="83">
        <v>14129356</v>
      </c>
      <c r="M35" s="84">
        <v>42415</v>
      </c>
      <c r="N35" s="85">
        <f>G35+G34+G33</f>
        <v>126982500</v>
      </c>
      <c r="O35" s="83" t="s">
        <v>317</v>
      </c>
      <c r="P35" s="83" t="s">
        <v>314</v>
      </c>
    </row>
    <row r="36" spans="2:16">
      <c r="B36" s="80">
        <v>42375</v>
      </c>
      <c r="C36" s="81" t="s">
        <v>58</v>
      </c>
      <c r="D36" s="81" t="s">
        <v>46</v>
      </c>
      <c r="E36" s="82">
        <v>6200</v>
      </c>
      <c r="F36" s="82">
        <v>3535</v>
      </c>
      <c r="G36" s="82">
        <f>E36*F36</f>
        <v>21917000</v>
      </c>
      <c r="H36" s="82"/>
      <c r="I36" s="82"/>
      <c r="J36" s="82"/>
      <c r="K36" s="82"/>
      <c r="L36" s="83">
        <v>14176334</v>
      </c>
      <c r="M36" s="84">
        <v>42405</v>
      </c>
      <c r="N36" s="85"/>
      <c r="O36" s="83" t="s">
        <v>313</v>
      </c>
      <c r="P36" s="83" t="s">
        <v>313</v>
      </c>
    </row>
    <row r="37" spans="2:16">
      <c r="B37" s="80">
        <v>42375</v>
      </c>
      <c r="C37" s="81" t="s">
        <v>58</v>
      </c>
      <c r="D37" s="81" t="s">
        <v>46</v>
      </c>
      <c r="E37" s="82"/>
      <c r="F37" s="82">
        <v>1457000</v>
      </c>
      <c r="G37" s="82"/>
      <c r="H37" s="82">
        <f>F37</f>
        <v>1457000</v>
      </c>
      <c r="I37" s="82"/>
      <c r="J37" s="82"/>
      <c r="K37" s="82"/>
      <c r="L37" s="83">
        <v>14176334</v>
      </c>
      <c r="M37" s="84">
        <v>42405</v>
      </c>
      <c r="N37" s="85">
        <f>H37+G36</f>
        <v>23374000</v>
      </c>
      <c r="O37" s="83" t="s">
        <v>313</v>
      </c>
      <c r="P37" s="83" t="s">
        <v>313</v>
      </c>
    </row>
    <row r="38" spans="2:16">
      <c r="B38" s="80">
        <v>42375</v>
      </c>
      <c r="C38" s="81" t="s">
        <v>60</v>
      </c>
      <c r="D38" s="81" t="s">
        <v>46</v>
      </c>
      <c r="E38" s="82">
        <v>5200</v>
      </c>
      <c r="F38" s="82">
        <v>3535</v>
      </c>
      <c r="G38" s="82">
        <f>E38*F38</f>
        <v>18382000</v>
      </c>
      <c r="H38" s="82"/>
      <c r="I38" s="82"/>
      <c r="J38" s="82"/>
      <c r="K38" s="82"/>
      <c r="L38" s="83">
        <v>13660837</v>
      </c>
      <c r="M38" s="84">
        <v>42387</v>
      </c>
      <c r="N38" s="85"/>
      <c r="O38" s="83" t="s">
        <v>313</v>
      </c>
      <c r="P38" s="83" t="s">
        <v>319</v>
      </c>
    </row>
    <row r="39" spans="2:16">
      <c r="B39" s="80">
        <v>42375</v>
      </c>
      <c r="C39" s="81" t="s">
        <v>60</v>
      </c>
      <c r="D39" s="81" t="s">
        <v>46</v>
      </c>
      <c r="E39" s="82"/>
      <c r="F39" s="82">
        <v>1222000</v>
      </c>
      <c r="G39" s="82"/>
      <c r="H39" s="82">
        <f>F39</f>
        <v>1222000</v>
      </c>
      <c r="I39" s="82"/>
      <c r="J39" s="82"/>
      <c r="K39" s="82"/>
      <c r="L39" s="83">
        <v>13660837</v>
      </c>
      <c r="M39" s="84">
        <v>42387</v>
      </c>
      <c r="N39" s="85">
        <f>H39+G38</f>
        <v>19604000</v>
      </c>
      <c r="O39" s="83" t="s">
        <v>313</v>
      </c>
      <c r="P39" s="83" t="s">
        <v>319</v>
      </c>
    </row>
    <row r="40" spans="2:16">
      <c r="B40" s="80">
        <v>42375</v>
      </c>
      <c r="C40" s="81" t="s">
        <v>62</v>
      </c>
      <c r="D40" s="81" t="s">
        <v>9</v>
      </c>
      <c r="E40" s="82">
        <v>6200</v>
      </c>
      <c r="F40" s="82">
        <v>3870</v>
      </c>
      <c r="G40" s="82">
        <f t="shared" ref="G40:G57" si="1">E40*F40</f>
        <v>23994000</v>
      </c>
      <c r="H40" s="82"/>
      <c r="I40" s="82"/>
      <c r="J40" s="82"/>
      <c r="K40" s="82"/>
      <c r="L40" s="83">
        <v>8488871</v>
      </c>
      <c r="M40" s="84">
        <v>42408</v>
      </c>
      <c r="N40" s="85">
        <f>G40</f>
        <v>23994000</v>
      </c>
      <c r="O40" s="83" t="s">
        <v>313</v>
      </c>
      <c r="P40" s="83" t="s">
        <v>313</v>
      </c>
    </row>
    <row r="41" spans="2:16">
      <c r="B41" s="80">
        <v>42375</v>
      </c>
      <c r="C41" s="81" t="s">
        <v>64</v>
      </c>
      <c r="D41" s="81" t="s">
        <v>9</v>
      </c>
      <c r="E41" s="82">
        <v>5400</v>
      </c>
      <c r="F41" s="82">
        <v>3870</v>
      </c>
      <c r="G41" s="82">
        <f t="shared" si="1"/>
        <v>20898000</v>
      </c>
      <c r="H41" s="82"/>
      <c r="I41" s="82"/>
      <c r="J41" s="82"/>
      <c r="K41" s="82"/>
      <c r="L41" s="83">
        <v>1475778</v>
      </c>
      <c r="M41" s="84">
        <v>42410</v>
      </c>
      <c r="N41" s="85"/>
      <c r="O41" s="83" t="s">
        <v>313</v>
      </c>
      <c r="P41" s="83" t="s">
        <v>313</v>
      </c>
    </row>
    <row r="42" spans="2:16">
      <c r="B42" s="80">
        <v>42375</v>
      </c>
      <c r="C42" s="81" t="s">
        <v>64</v>
      </c>
      <c r="D42" s="81" t="s">
        <v>9</v>
      </c>
      <c r="E42" s="82">
        <v>5200</v>
      </c>
      <c r="F42" s="82">
        <v>3535</v>
      </c>
      <c r="G42" s="82">
        <f t="shared" si="1"/>
        <v>18382000</v>
      </c>
      <c r="H42" s="82"/>
      <c r="I42" s="82"/>
      <c r="J42" s="82"/>
      <c r="K42" s="82"/>
      <c r="L42" s="83">
        <v>1475778</v>
      </c>
      <c r="M42" s="84">
        <v>42410</v>
      </c>
      <c r="N42" s="85"/>
      <c r="O42" s="83" t="s">
        <v>313</v>
      </c>
      <c r="P42" s="83" t="s">
        <v>313</v>
      </c>
    </row>
    <row r="43" spans="2:16">
      <c r="B43" s="80">
        <v>42375</v>
      </c>
      <c r="C43" s="81" t="s">
        <v>64</v>
      </c>
      <c r="D43" s="81" t="s">
        <v>9</v>
      </c>
      <c r="E43" s="82">
        <v>5200</v>
      </c>
      <c r="F43" s="82">
        <v>3535</v>
      </c>
      <c r="G43" s="82">
        <f t="shared" si="1"/>
        <v>18382000</v>
      </c>
      <c r="H43" s="82"/>
      <c r="I43" s="82">
        <v>6</v>
      </c>
      <c r="J43" s="82">
        <f>SUM(G30:G43)</f>
        <v>309469000</v>
      </c>
      <c r="K43" s="82">
        <f>SUM(H30:H43)</f>
        <v>3924500</v>
      </c>
      <c r="L43" s="83">
        <v>1475778</v>
      </c>
      <c r="M43" s="84">
        <v>42410</v>
      </c>
      <c r="N43" s="85">
        <f>G43+G42+G41</f>
        <v>57662000</v>
      </c>
      <c r="O43" s="83" t="s">
        <v>313</v>
      </c>
      <c r="P43" s="83" t="s">
        <v>313</v>
      </c>
    </row>
    <row r="44" spans="2:16">
      <c r="B44" s="80">
        <v>42376</v>
      </c>
      <c r="C44" s="81" t="s">
        <v>66</v>
      </c>
      <c r="D44" s="81" t="s">
        <v>11</v>
      </c>
      <c r="E44" s="82">
        <v>5000</v>
      </c>
      <c r="F44" s="82">
        <v>3870</v>
      </c>
      <c r="G44" s="82">
        <f t="shared" si="1"/>
        <v>19350000</v>
      </c>
      <c r="H44" s="82"/>
      <c r="I44" s="82"/>
      <c r="J44" s="82"/>
      <c r="K44" s="82"/>
      <c r="L44" s="83">
        <v>14176330</v>
      </c>
      <c r="M44" s="84">
        <v>42408</v>
      </c>
      <c r="N44" s="85"/>
      <c r="O44" s="83" t="s">
        <v>313</v>
      </c>
      <c r="P44" s="83" t="s">
        <v>318</v>
      </c>
    </row>
    <row r="45" spans="2:16">
      <c r="B45" s="80">
        <v>42376</v>
      </c>
      <c r="C45" s="81" t="s">
        <v>66</v>
      </c>
      <c r="D45" s="81" t="s">
        <v>11</v>
      </c>
      <c r="E45" s="82">
        <v>5000</v>
      </c>
      <c r="F45" s="82">
        <v>4360</v>
      </c>
      <c r="G45" s="82">
        <f t="shared" si="1"/>
        <v>21800000</v>
      </c>
      <c r="H45" s="82"/>
      <c r="I45" s="82"/>
      <c r="J45" s="82"/>
      <c r="K45" s="82"/>
      <c r="L45" s="83">
        <v>14176330</v>
      </c>
      <c r="M45" s="84">
        <v>42408</v>
      </c>
      <c r="N45" s="85"/>
      <c r="O45" s="83" t="s">
        <v>313</v>
      </c>
      <c r="P45" s="83" t="s">
        <v>318</v>
      </c>
    </row>
    <row r="46" spans="2:16">
      <c r="B46" s="80">
        <v>42376</v>
      </c>
      <c r="C46" s="81" t="s">
        <v>66</v>
      </c>
      <c r="D46" s="81" t="s">
        <v>11</v>
      </c>
      <c r="E46" s="82">
        <v>5300</v>
      </c>
      <c r="F46" s="82">
        <v>3535</v>
      </c>
      <c r="G46" s="82">
        <f t="shared" si="1"/>
        <v>18735500</v>
      </c>
      <c r="H46" s="82"/>
      <c r="I46" s="82"/>
      <c r="J46" s="82"/>
      <c r="K46" s="82"/>
      <c r="L46" s="83">
        <v>14176330</v>
      </c>
      <c r="M46" s="84">
        <v>42408</v>
      </c>
      <c r="N46" s="85">
        <f>G46+G45+G44</f>
        <v>59885500</v>
      </c>
      <c r="O46" s="83" t="s">
        <v>313</v>
      </c>
      <c r="P46" s="83" t="s">
        <v>318</v>
      </c>
    </row>
    <row r="47" spans="2:16">
      <c r="B47" s="80">
        <v>42376</v>
      </c>
      <c r="C47" s="81" t="s">
        <v>69</v>
      </c>
      <c r="D47" s="81" t="s">
        <v>9</v>
      </c>
      <c r="E47" s="82">
        <v>5300</v>
      </c>
      <c r="F47" s="82">
        <v>3870</v>
      </c>
      <c r="G47" s="82">
        <f t="shared" si="1"/>
        <v>20511000</v>
      </c>
      <c r="H47" s="82"/>
      <c r="I47" s="82"/>
      <c r="J47" s="82"/>
      <c r="K47" s="82"/>
      <c r="L47" s="83">
        <v>1475780</v>
      </c>
      <c r="M47" s="84">
        <v>42412</v>
      </c>
      <c r="N47" s="85"/>
      <c r="O47" s="83" t="s">
        <v>313</v>
      </c>
      <c r="P47" s="83" t="s">
        <v>313</v>
      </c>
    </row>
    <row r="48" spans="2:16">
      <c r="B48" s="80">
        <v>42376</v>
      </c>
      <c r="C48" s="81" t="s">
        <v>69</v>
      </c>
      <c r="D48" s="81" t="s">
        <v>9</v>
      </c>
      <c r="E48" s="82">
        <v>6200</v>
      </c>
      <c r="F48" s="82">
        <v>3535</v>
      </c>
      <c r="G48" s="82">
        <f t="shared" si="1"/>
        <v>21917000</v>
      </c>
      <c r="H48" s="82"/>
      <c r="I48" s="82"/>
      <c r="J48" s="82"/>
      <c r="K48" s="82"/>
      <c r="L48" s="83">
        <v>1475780</v>
      </c>
      <c r="M48" s="84">
        <v>42412</v>
      </c>
      <c r="N48" s="85"/>
      <c r="O48" s="83" t="s">
        <v>313</v>
      </c>
      <c r="P48" s="83" t="s">
        <v>313</v>
      </c>
    </row>
    <row r="49" spans="2:17">
      <c r="B49" s="80">
        <v>42376</v>
      </c>
      <c r="C49" s="81" t="s">
        <v>69</v>
      </c>
      <c r="D49" s="81" t="s">
        <v>9</v>
      </c>
      <c r="E49" s="82">
        <v>4000</v>
      </c>
      <c r="F49" s="82">
        <v>3535</v>
      </c>
      <c r="G49" s="82">
        <f t="shared" si="1"/>
        <v>14140000</v>
      </c>
      <c r="H49" s="82"/>
      <c r="I49" s="82">
        <v>7</v>
      </c>
      <c r="J49" s="82">
        <f>SUM(G44:G49)</f>
        <v>116453500</v>
      </c>
      <c r="K49" s="82"/>
      <c r="L49" s="83">
        <v>1475780</v>
      </c>
      <c r="M49" s="84">
        <v>42412</v>
      </c>
      <c r="N49" s="85">
        <f>G49+G48+G47</f>
        <v>56568000</v>
      </c>
      <c r="O49" s="83" t="s">
        <v>313</v>
      </c>
      <c r="P49" s="83" t="s">
        <v>313</v>
      </c>
    </row>
    <row r="50" spans="2:17">
      <c r="B50" s="80">
        <v>42377</v>
      </c>
      <c r="C50" s="81" t="s">
        <v>71</v>
      </c>
      <c r="D50" s="81" t="s">
        <v>8</v>
      </c>
      <c r="E50" s="82">
        <v>17900</v>
      </c>
      <c r="F50" s="82">
        <v>3535</v>
      </c>
      <c r="G50" s="82">
        <f t="shared" si="1"/>
        <v>63276500</v>
      </c>
      <c r="H50" s="82"/>
      <c r="I50" s="82"/>
      <c r="J50" s="82"/>
      <c r="K50" s="82"/>
      <c r="L50" s="83">
        <v>14129355</v>
      </c>
      <c r="M50" s="84">
        <v>42418</v>
      </c>
      <c r="N50" s="85"/>
      <c r="O50" s="83" t="s">
        <v>313</v>
      </c>
      <c r="P50" s="83" t="s">
        <v>314</v>
      </c>
    </row>
    <row r="51" spans="2:17">
      <c r="B51" s="80">
        <v>42377</v>
      </c>
      <c r="C51" s="81" t="s">
        <v>71</v>
      </c>
      <c r="D51" s="81" t="s">
        <v>8</v>
      </c>
      <c r="E51" s="82">
        <v>5800</v>
      </c>
      <c r="F51" s="82">
        <v>5154</v>
      </c>
      <c r="G51" s="82">
        <f t="shared" si="1"/>
        <v>29893200</v>
      </c>
      <c r="H51" s="82"/>
      <c r="I51" s="82"/>
      <c r="J51" s="82"/>
      <c r="K51" s="82"/>
      <c r="L51" s="83">
        <v>14129355</v>
      </c>
      <c r="M51" s="84">
        <v>42418</v>
      </c>
      <c r="N51" s="85">
        <f>G51+G50</f>
        <v>93169700</v>
      </c>
      <c r="O51" s="83" t="s">
        <v>313</v>
      </c>
      <c r="P51" s="83" t="s">
        <v>314</v>
      </c>
    </row>
    <row r="52" spans="2:17">
      <c r="B52" s="80">
        <v>42377</v>
      </c>
      <c r="C52" s="81" t="s">
        <v>73</v>
      </c>
      <c r="D52" s="81" t="s">
        <v>75</v>
      </c>
      <c r="E52" s="82">
        <v>5000</v>
      </c>
      <c r="F52" s="82">
        <v>3535</v>
      </c>
      <c r="G52" s="82">
        <f t="shared" si="1"/>
        <v>17675000</v>
      </c>
      <c r="H52" s="82"/>
      <c r="I52" s="82"/>
      <c r="J52" s="82"/>
      <c r="K52" s="82"/>
      <c r="L52" s="83">
        <v>14176318</v>
      </c>
      <c r="M52" s="84">
        <v>42401</v>
      </c>
      <c r="N52" s="85"/>
      <c r="O52" s="91" t="s">
        <v>313</v>
      </c>
      <c r="P52" s="83" t="s">
        <v>314</v>
      </c>
    </row>
    <row r="53" spans="2:17">
      <c r="B53" s="80">
        <v>42377</v>
      </c>
      <c r="C53" s="81" t="s">
        <v>73</v>
      </c>
      <c r="D53" s="81" t="s">
        <v>75</v>
      </c>
      <c r="E53" s="82">
        <v>25000</v>
      </c>
      <c r="F53" s="82">
        <v>3535</v>
      </c>
      <c r="G53" s="82">
        <f t="shared" si="1"/>
        <v>88375000</v>
      </c>
      <c r="H53" s="82"/>
      <c r="I53" s="82"/>
      <c r="J53" s="82"/>
      <c r="K53" s="82"/>
      <c r="L53" s="83">
        <v>14176318</v>
      </c>
      <c r="M53" s="84">
        <v>42401</v>
      </c>
      <c r="N53" s="85">
        <f>G53+G52</f>
        <v>106050000</v>
      </c>
      <c r="O53" s="91" t="s">
        <v>313</v>
      </c>
      <c r="P53" s="83" t="s">
        <v>314</v>
      </c>
    </row>
    <row r="54" spans="2:17">
      <c r="B54" s="80">
        <v>42377</v>
      </c>
      <c r="C54" s="81" t="s">
        <v>76</v>
      </c>
      <c r="D54" s="81" t="s">
        <v>75</v>
      </c>
      <c r="E54" s="82">
        <v>5000</v>
      </c>
      <c r="F54" s="82">
        <v>3955</v>
      </c>
      <c r="G54" s="82">
        <f t="shared" si="1"/>
        <v>19775000</v>
      </c>
      <c r="H54" s="82"/>
      <c r="I54" s="82"/>
      <c r="J54" s="82"/>
      <c r="K54" s="82"/>
      <c r="L54" s="83">
        <v>6405476</v>
      </c>
      <c r="M54" s="84">
        <v>42384</v>
      </c>
      <c r="N54" s="85"/>
      <c r="O54" s="83" t="s">
        <v>316</v>
      </c>
      <c r="P54" s="83" t="s">
        <v>315</v>
      </c>
    </row>
    <row r="55" spans="2:17">
      <c r="B55" s="80">
        <v>42377</v>
      </c>
      <c r="C55" s="81" t="s">
        <v>76</v>
      </c>
      <c r="D55" s="81" t="s">
        <v>75</v>
      </c>
      <c r="E55" s="82">
        <v>15000</v>
      </c>
      <c r="F55" s="82">
        <v>3535</v>
      </c>
      <c r="G55" s="82">
        <f t="shared" si="1"/>
        <v>53025000</v>
      </c>
      <c r="H55" s="82"/>
      <c r="I55" s="82"/>
      <c r="J55" s="82"/>
      <c r="K55" s="82"/>
      <c r="L55" s="83">
        <v>6405476</v>
      </c>
      <c r="M55" s="84">
        <v>42384</v>
      </c>
      <c r="N55" s="85"/>
      <c r="O55" s="83" t="s">
        <v>316</v>
      </c>
      <c r="P55" s="83" t="s">
        <v>315</v>
      </c>
    </row>
    <row r="56" spans="2:17">
      <c r="B56" s="80">
        <v>42377</v>
      </c>
      <c r="C56" s="81" t="s">
        <v>76</v>
      </c>
      <c r="D56" s="81" t="s">
        <v>75</v>
      </c>
      <c r="E56" s="82">
        <v>10000</v>
      </c>
      <c r="F56" s="82">
        <v>5154</v>
      </c>
      <c r="G56" s="82">
        <f t="shared" si="1"/>
        <v>51540000</v>
      </c>
      <c r="H56" s="82"/>
      <c r="I56" s="82"/>
      <c r="J56" s="82"/>
      <c r="K56" s="82"/>
      <c r="L56" s="83">
        <v>6405476</v>
      </c>
      <c r="M56" s="84">
        <v>42384</v>
      </c>
      <c r="N56" s="85">
        <f>G56+G55+G54</f>
        <v>124340000</v>
      </c>
      <c r="O56" s="83" t="s">
        <v>316</v>
      </c>
      <c r="P56" s="83" t="s">
        <v>315</v>
      </c>
      <c r="Q56" s="43" t="s">
        <v>322</v>
      </c>
    </row>
    <row r="57" spans="2:17">
      <c r="B57" s="80">
        <v>42377</v>
      </c>
      <c r="C57" s="81" t="s">
        <v>78</v>
      </c>
      <c r="D57" s="81" t="s">
        <v>30</v>
      </c>
      <c r="E57" s="82">
        <v>10000</v>
      </c>
      <c r="F57" s="82">
        <v>3535</v>
      </c>
      <c r="G57" s="82">
        <f t="shared" si="1"/>
        <v>35350000</v>
      </c>
      <c r="H57" s="82"/>
      <c r="I57" s="82"/>
      <c r="J57" s="82"/>
      <c r="K57" s="82"/>
      <c r="L57" s="83">
        <v>12333557</v>
      </c>
      <c r="M57" s="84">
        <v>42410</v>
      </c>
      <c r="N57" s="85"/>
      <c r="O57" s="83" t="s">
        <v>313</v>
      </c>
      <c r="P57" s="83" t="s">
        <v>324</v>
      </c>
    </row>
    <row r="58" spans="2:17">
      <c r="B58" s="80">
        <v>42377</v>
      </c>
      <c r="C58" s="81" t="s">
        <v>78</v>
      </c>
      <c r="D58" s="81" t="s">
        <v>30</v>
      </c>
      <c r="E58" s="82"/>
      <c r="F58" s="82">
        <v>2000000</v>
      </c>
      <c r="G58" s="82"/>
      <c r="H58" s="82">
        <f>F58</f>
        <v>2000000</v>
      </c>
      <c r="I58" s="82"/>
      <c r="J58" s="82"/>
      <c r="K58" s="82"/>
      <c r="L58" s="83">
        <v>12333557</v>
      </c>
      <c r="M58" s="84">
        <v>42410</v>
      </c>
      <c r="N58" s="85">
        <v>37295455</v>
      </c>
      <c r="O58" s="83" t="s">
        <v>313</v>
      </c>
      <c r="P58" s="83" t="s">
        <v>324</v>
      </c>
      <c r="Q58" s="43" t="s">
        <v>323</v>
      </c>
    </row>
    <row r="59" spans="2:17">
      <c r="B59" s="80">
        <v>42377</v>
      </c>
      <c r="C59" s="81" t="s">
        <v>80</v>
      </c>
      <c r="D59" s="81" t="s">
        <v>11</v>
      </c>
      <c r="E59" s="82">
        <v>9300</v>
      </c>
      <c r="F59" s="82">
        <v>3870</v>
      </c>
      <c r="G59" s="82">
        <f t="shared" ref="G59:G71" si="2">E59*F59</f>
        <v>35991000</v>
      </c>
      <c r="H59" s="82"/>
      <c r="I59" s="82"/>
      <c r="J59" s="82"/>
      <c r="K59" s="82"/>
      <c r="L59" s="83">
        <v>14176337</v>
      </c>
      <c r="M59" s="84">
        <v>42408</v>
      </c>
      <c r="N59" s="85"/>
      <c r="O59" s="91" t="s">
        <v>313</v>
      </c>
      <c r="P59" s="83" t="s">
        <v>318</v>
      </c>
    </row>
    <row r="60" spans="2:17">
      <c r="B60" s="80">
        <v>42377</v>
      </c>
      <c r="C60" s="81" t="s">
        <v>80</v>
      </c>
      <c r="D60" s="81" t="s">
        <v>11</v>
      </c>
      <c r="E60" s="82">
        <v>12500</v>
      </c>
      <c r="F60" s="82">
        <v>3535</v>
      </c>
      <c r="G60" s="82">
        <f t="shared" si="2"/>
        <v>44187500</v>
      </c>
      <c r="H60" s="82"/>
      <c r="I60" s="82"/>
      <c r="J60" s="82"/>
      <c r="K60" s="82"/>
      <c r="L60" s="83">
        <v>14176337</v>
      </c>
      <c r="M60" s="84">
        <v>42408</v>
      </c>
      <c r="N60" s="85"/>
      <c r="O60" s="91" t="s">
        <v>313</v>
      </c>
      <c r="P60" s="83" t="s">
        <v>318</v>
      </c>
    </row>
    <row r="61" spans="2:17">
      <c r="B61" s="80">
        <v>42377</v>
      </c>
      <c r="C61" s="81" t="s">
        <v>80</v>
      </c>
      <c r="D61" s="81" t="s">
        <v>11</v>
      </c>
      <c r="E61" s="82">
        <v>5000</v>
      </c>
      <c r="F61" s="82">
        <v>3535</v>
      </c>
      <c r="G61" s="82">
        <f t="shared" si="2"/>
        <v>17675000</v>
      </c>
      <c r="H61" s="82"/>
      <c r="I61" s="82"/>
      <c r="J61" s="82"/>
      <c r="K61" s="82"/>
      <c r="L61" s="83">
        <v>14176337</v>
      </c>
      <c r="M61" s="84">
        <v>42408</v>
      </c>
      <c r="N61" s="85">
        <f>G61+G60+G59</f>
        <v>97853500</v>
      </c>
      <c r="O61" s="91" t="s">
        <v>313</v>
      </c>
      <c r="P61" s="83" t="s">
        <v>318</v>
      </c>
    </row>
    <row r="62" spans="2:17">
      <c r="B62" s="80">
        <v>42377</v>
      </c>
      <c r="C62" s="81" t="s">
        <v>82</v>
      </c>
      <c r="D62" s="81" t="s">
        <v>11</v>
      </c>
      <c r="E62" s="82">
        <v>4500</v>
      </c>
      <c r="F62" s="82">
        <v>3870</v>
      </c>
      <c r="G62" s="82">
        <f t="shared" si="2"/>
        <v>17415000</v>
      </c>
      <c r="H62" s="82"/>
      <c r="I62" s="82"/>
      <c r="J62" s="82"/>
      <c r="K62" s="82"/>
      <c r="L62" s="83">
        <v>14176336</v>
      </c>
      <c r="M62" s="84">
        <v>42408</v>
      </c>
      <c r="N62" s="85">
        <f>G62</f>
        <v>17415000</v>
      </c>
      <c r="O62" s="83" t="s">
        <v>313</v>
      </c>
      <c r="P62" s="83" t="s">
        <v>315</v>
      </c>
    </row>
    <row r="63" spans="2:17">
      <c r="B63" s="80">
        <v>42377</v>
      </c>
      <c r="C63" s="87" t="s">
        <v>84</v>
      </c>
      <c r="D63" s="87" t="s">
        <v>9</v>
      </c>
      <c r="E63" s="92">
        <v>5400</v>
      </c>
      <c r="F63" s="92">
        <v>3870</v>
      </c>
      <c r="G63" s="92">
        <f t="shared" si="2"/>
        <v>20898000</v>
      </c>
      <c r="H63" s="92"/>
      <c r="I63" s="92"/>
      <c r="J63" s="92"/>
      <c r="K63" s="92"/>
      <c r="L63" s="93">
        <v>14775780</v>
      </c>
      <c r="M63" s="94">
        <v>42412</v>
      </c>
      <c r="N63" s="95"/>
      <c r="O63" s="93" t="s">
        <v>313</v>
      </c>
      <c r="P63" s="93" t="s">
        <v>313</v>
      </c>
    </row>
    <row r="64" spans="2:17">
      <c r="B64" s="80">
        <v>42377</v>
      </c>
      <c r="C64" s="87" t="s">
        <v>84</v>
      </c>
      <c r="D64" s="87" t="s">
        <v>9</v>
      </c>
      <c r="E64" s="92">
        <v>5200</v>
      </c>
      <c r="F64" s="92">
        <v>3535</v>
      </c>
      <c r="G64" s="92">
        <f t="shared" si="2"/>
        <v>18382000</v>
      </c>
      <c r="H64" s="92"/>
      <c r="I64" s="92"/>
      <c r="J64" s="92"/>
      <c r="K64" s="92"/>
      <c r="L64" s="93">
        <v>14775780</v>
      </c>
      <c r="M64" s="94">
        <v>42412</v>
      </c>
      <c r="N64" s="95"/>
      <c r="O64" s="93" t="s">
        <v>313</v>
      </c>
      <c r="P64" s="93" t="s">
        <v>313</v>
      </c>
    </row>
    <row r="65" spans="2:17">
      <c r="B65" s="80">
        <v>42377</v>
      </c>
      <c r="C65" s="87" t="s">
        <v>84</v>
      </c>
      <c r="D65" s="87" t="s">
        <v>9</v>
      </c>
      <c r="E65" s="92">
        <v>5200</v>
      </c>
      <c r="F65" s="92">
        <v>3535</v>
      </c>
      <c r="G65" s="92">
        <f t="shared" si="2"/>
        <v>18382000</v>
      </c>
      <c r="H65" s="92"/>
      <c r="I65" s="92">
        <v>8</v>
      </c>
      <c r="J65" s="92">
        <f>SUM(G50:G65)</f>
        <v>531840200</v>
      </c>
      <c r="K65" s="92">
        <f>SUM(H40:H65)</f>
        <v>2000000</v>
      </c>
      <c r="L65" s="93">
        <v>14775780</v>
      </c>
      <c r="M65" s="94">
        <v>42412</v>
      </c>
      <c r="N65" s="95">
        <f>G65+G64+G63</f>
        <v>57662000</v>
      </c>
      <c r="O65" s="93" t="s">
        <v>313</v>
      </c>
      <c r="P65" s="93" t="s">
        <v>313</v>
      </c>
    </row>
    <row r="66" spans="2:17">
      <c r="B66" s="80">
        <v>42380</v>
      </c>
      <c r="C66" s="81" t="s">
        <v>87</v>
      </c>
      <c r="D66" s="81" t="s">
        <v>8</v>
      </c>
      <c r="E66" s="82">
        <v>5800</v>
      </c>
      <c r="F66" s="82">
        <v>3870</v>
      </c>
      <c r="G66" s="82">
        <f t="shared" si="2"/>
        <v>22446000</v>
      </c>
      <c r="H66" s="82"/>
      <c r="I66" s="82"/>
      <c r="J66" s="82"/>
      <c r="K66" s="82"/>
      <c r="L66" s="83">
        <v>14129355</v>
      </c>
      <c r="M66" s="84">
        <v>42418</v>
      </c>
      <c r="N66" s="83"/>
      <c r="O66" s="83" t="s">
        <v>313</v>
      </c>
      <c r="P66" s="83" t="s">
        <v>314</v>
      </c>
    </row>
    <row r="67" spans="2:17">
      <c r="B67" s="80">
        <v>42380</v>
      </c>
      <c r="C67" s="81" t="s">
        <v>87</v>
      </c>
      <c r="D67" s="81" t="s">
        <v>8</v>
      </c>
      <c r="E67" s="82">
        <v>22900</v>
      </c>
      <c r="F67" s="82">
        <v>3535</v>
      </c>
      <c r="G67" s="82">
        <f t="shared" si="2"/>
        <v>80951500</v>
      </c>
      <c r="H67" s="82"/>
      <c r="I67" s="82"/>
      <c r="J67" s="82"/>
      <c r="K67" s="82"/>
      <c r="L67" s="83">
        <v>14129355</v>
      </c>
      <c r="M67" s="84">
        <v>42418</v>
      </c>
      <c r="N67" s="85">
        <f>G67+G66</f>
        <v>103397500</v>
      </c>
      <c r="O67" s="83" t="s">
        <v>313</v>
      </c>
      <c r="P67" s="83" t="s">
        <v>314</v>
      </c>
    </row>
    <row r="68" spans="2:17">
      <c r="B68" s="80">
        <v>42380</v>
      </c>
      <c r="C68" s="81" t="s">
        <v>89</v>
      </c>
      <c r="D68" s="81" t="s">
        <v>8</v>
      </c>
      <c r="E68" s="82">
        <v>5000</v>
      </c>
      <c r="F68" s="82">
        <v>3535</v>
      </c>
      <c r="G68" s="82">
        <f t="shared" si="2"/>
        <v>17675000</v>
      </c>
      <c r="H68" s="82"/>
      <c r="I68" s="82"/>
      <c r="J68" s="82"/>
      <c r="K68" s="82"/>
      <c r="L68" s="83">
        <v>14129355</v>
      </c>
      <c r="M68" s="84">
        <v>42418</v>
      </c>
      <c r="N68" s="85">
        <f>G68</f>
        <v>17675000</v>
      </c>
      <c r="O68" s="83" t="s">
        <v>313</v>
      </c>
      <c r="P68" s="83" t="s">
        <v>314</v>
      </c>
    </row>
    <row r="69" spans="2:17">
      <c r="B69" s="80">
        <v>42380</v>
      </c>
      <c r="C69" s="81" t="s">
        <v>91</v>
      </c>
      <c r="D69" s="81" t="s">
        <v>46</v>
      </c>
      <c r="E69" s="82">
        <v>6200</v>
      </c>
      <c r="F69" s="82">
        <v>3535</v>
      </c>
      <c r="G69" s="82">
        <f t="shared" si="2"/>
        <v>21917000</v>
      </c>
      <c r="H69" s="82"/>
      <c r="I69" s="82"/>
      <c r="J69" s="82"/>
      <c r="K69" s="82"/>
      <c r="L69" s="83"/>
      <c r="M69" s="83"/>
      <c r="N69" s="83"/>
      <c r="O69" s="83"/>
      <c r="P69" s="83"/>
    </row>
    <row r="70" spans="2:17">
      <c r="B70" s="80">
        <v>42380</v>
      </c>
      <c r="C70" s="81" t="s">
        <v>91</v>
      </c>
      <c r="D70" s="81" t="s">
        <v>46</v>
      </c>
      <c r="E70" s="82">
        <v>5300</v>
      </c>
      <c r="F70" s="82">
        <v>3870</v>
      </c>
      <c r="G70" s="82">
        <f t="shared" si="2"/>
        <v>20511000</v>
      </c>
      <c r="H70" s="82"/>
      <c r="I70" s="82"/>
      <c r="J70" s="82"/>
      <c r="K70" s="82"/>
      <c r="L70" s="83"/>
      <c r="M70" s="83"/>
      <c r="N70" s="83"/>
      <c r="O70" s="83"/>
      <c r="P70" s="83"/>
    </row>
    <row r="71" spans="2:17">
      <c r="B71" s="80">
        <v>42380</v>
      </c>
      <c r="C71" s="81" t="s">
        <v>91</v>
      </c>
      <c r="D71" s="81" t="s">
        <v>46</v>
      </c>
      <c r="E71" s="82">
        <v>5200</v>
      </c>
      <c r="F71" s="82">
        <v>5154</v>
      </c>
      <c r="G71" s="82">
        <f t="shared" si="2"/>
        <v>26800800</v>
      </c>
      <c r="H71" s="82"/>
      <c r="I71" s="82"/>
      <c r="J71" s="82"/>
      <c r="K71" s="82"/>
      <c r="L71" s="83"/>
      <c r="M71" s="83"/>
      <c r="N71" s="83"/>
      <c r="O71" s="83"/>
      <c r="P71" s="83"/>
    </row>
    <row r="72" spans="2:17">
      <c r="B72" s="80">
        <v>42380</v>
      </c>
      <c r="C72" s="81" t="s">
        <v>91</v>
      </c>
      <c r="D72" s="81" t="s">
        <v>46</v>
      </c>
      <c r="E72" s="82"/>
      <c r="F72" s="82">
        <v>3924500</v>
      </c>
      <c r="G72" s="82"/>
      <c r="H72" s="82">
        <f>F72</f>
        <v>3924500</v>
      </c>
      <c r="I72" s="82"/>
      <c r="J72" s="82"/>
      <c r="K72" s="82"/>
      <c r="L72" s="83">
        <v>14128394</v>
      </c>
      <c r="M72" s="84">
        <v>42410</v>
      </c>
      <c r="N72" s="85">
        <f>G69+G70+G71+H72</f>
        <v>73153300</v>
      </c>
      <c r="O72" s="83" t="s">
        <v>327</v>
      </c>
      <c r="P72" s="83" t="s">
        <v>313</v>
      </c>
    </row>
    <row r="73" spans="2:17">
      <c r="B73" s="80">
        <v>42380</v>
      </c>
      <c r="C73" s="81" t="s">
        <v>93</v>
      </c>
      <c r="D73" s="81" t="s">
        <v>30</v>
      </c>
      <c r="E73" s="82">
        <v>15000</v>
      </c>
      <c r="F73" s="82">
        <v>3535</v>
      </c>
      <c r="G73" s="82">
        <f>E73*F73</f>
        <v>53025000</v>
      </c>
      <c r="H73" s="82"/>
      <c r="I73" s="82"/>
      <c r="J73" s="82"/>
      <c r="K73" s="82"/>
      <c r="L73" s="83">
        <v>14176311</v>
      </c>
      <c r="M73" s="84">
        <v>42401</v>
      </c>
      <c r="N73" s="85">
        <f>G73</f>
        <v>53025000</v>
      </c>
      <c r="O73" s="83" t="s">
        <v>313</v>
      </c>
      <c r="P73" s="83" t="s">
        <v>328</v>
      </c>
    </row>
    <row r="74" spans="2:17">
      <c r="B74" s="80">
        <v>42380</v>
      </c>
      <c r="C74" s="81" t="s">
        <v>95</v>
      </c>
      <c r="D74" s="81" t="s">
        <v>14</v>
      </c>
      <c r="E74" s="82">
        <v>5000</v>
      </c>
      <c r="F74" s="82">
        <v>4190</v>
      </c>
      <c r="G74" s="82">
        <f>E74*F74</f>
        <v>20950000</v>
      </c>
      <c r="H74" s="82"/>
      <c r="I74" s="82"/>
      <c r="J74" s="82"/>
      <c r="K74" s="82"/>
      <c r="L74" s="83">
        <v>14176338</v>
      </c>
      <c r="M74" s="84">
        <v>42408</v>
      </c>
      <c r="N74" s="85"/>
      <c r="O74" s="83" t="s">
        <v>313</v>
      </c>
      <c r="P74" s="83" t="s">
        <v>325</v>
      </c>
    </row>
    <row r="75" spans="2:17">
      <c r="B75" s="80">
        <v>42380</v>
      </c>
      <c r="C75" s="81" t="s">
        <v>95</v>
      </c>
      <c r="D75" s="81" t="s">
        <v>14</v>
      </c>
      <c r="E75" s="82"/>
      <c r="F75" s="82">
        <v>1500000</v>
      </c>
      <c r="G75" s="82"/>
      <c r="H75" s="82">
        <f>F75</f>
        <v>1500000</v>
      </c>
      <c r="I75" s="82"/>
      <c r="J75" s="82"/>
      <c r="K75" s="82"/>
      <c r="L75" s="83">
        <v>14176338</v>
      </c>
      <c r="M75" s="84">
        <v>42408</v>
      </c>
      <c r="N75" s="85">
        <v>21640000</v>
      </c>
      <c r="O75" s="83" t="s">
        <v>313</v>
      </c>
      <c r="P75" s="83" t="s">
        <v>325</v>
      </c>
      <c r="Q75" s="43" t="s">
        <v>326</v>
      </c>
    </row>
    <row r="76" spans="2:17">
      <c r="B76" s="80">
        <v>42380</v>
      </c>
      <c r="C76" s="81" t="s">
        <v>97</v>
      </c>
      <c r="D76" s="81" t="s">
        <v>13</v>
      </c>
      <c r="E76" s="82">
        <v>10000</v>
      </c>
      <c r="F76" s="82">
        <v>4450</v>
      </c>
      <c r="G76" s="82">
        <f>E76*F76</f>
        <v>44500000</v>
      </c>
      <c r="H76" s="82"/>
      <c r="I76" s="82"/>
      <c r="J76" s="82"/>
      <c r="K76" s="82"/>
      <c r="L76" s="83">
        <v>14176304</v>
      </c>
      <c r="M76" s="84">
        <v>42396</v>
      </c>
      <c r="N76" s="85">
        <v>23500000</v>
      </c>
      <c r="O76" s="83" t="s">
        <v>327</v>
      </c>
      <c r="P76" s="83" t="s">
        <v>313</v>
      </c>
    </row>
    <row r="77" spans="2:17">
      <c r="B77" s="80">
        <v>42380</v>
      </c>
      <c r="C77" s="81" t="s">
        <v>97</v>
      </c>
      <c r="D77" s="81" t="s">
        <v>13</v>
      </c>
      <c r="E77" s="82"/>
      <c r="F77" s="82">
        <v>2500000</v>
      </c>
      <c r="G77" s="82"/>
      <c r="H77" s="82">
        <f>F77</f>
        <v>2500000</v>
      </c>
      <c r="I77" s="82"/>
      <c r="J77" s="82"/>
      <c r="K77" s="82"/>
      <c r="L77" s="83">
        <v>14129357</v>
      </c>
      <c r="M77" s="84">
        <v>42412</v>
      </c>
      <c r="N77" s="85">
        <v>23500000</v>
      </c>
      <c r="O77" s="83" t="s">
        <v>313</v>
      </c>
      <c r="P77" s="83" t="s">
        <v>313</v>
      </c>
    </row>
    <row r="78" spans="2:17">
      <c r="B78" s="80">
        <v>42380</v>
      </c>
      <c r="C78" s="81" t="s">
        <v>99</v>
      </c>
      <c r="D78" s="81" t="s">
        <v>9</v>
      </c>
      <c r="E78" s="82">
        <v>5300</v>
      </c>
      <c r="F78" s="82">
        <v>3535</v>
      </c>
      <c r="G78" s="82">
        <f t="shared" ref="G78:G87" si="3">E78*F78</f>
        <v>18735500</v>
      </c>
      <c r="H78" s="82"/>
      <c r="I78" s="82"/>
      <c r="J78" s="82"/>
      <c r="K78" s="82"/>
      <c r="L78" s="83"/>
      <c r="M78" s="83"/>
      <c r="N78" s="83"/>
      <c r="O78" s="83"/>
      <c r="P78" s="83"/>
    </row>
    <row r="79" spans="2:17">
      <c r="B79" s="80">
        <v>42380</v>
      </c>
      <c r="C79" s="81" t="s">
        <v>99</v>
      </c>
      <c r="D79" s="81" t="s">
        <v>9</v>
      </c>
      <c r="E79" s="82">
        <v>6200</v>
      </c>
      <c r="F79" s="82">
        <v>3535</v>
      </c>
      <c r="G79" s="82">
        <f t="shared" si="3"/>
        <v>21917000</v>
      </c>
      <c r="H79" s="82"/>
      <c r="I79" s="82"/>
      <c r="J79" s="82"/>
      <c r="K79" s="82"/>
      <c r="L79" s="83"/>
      <c r="M79" s="83"/>
      <c r="N79" s="83"/>
      <c r="O79" s="83"/>
      <c r="P79" s="83"/>
    </row>
    <row r="80" spans="2:17">
      <c r="B80" s="80">
        <v>42380</v>
      </c>
      <c r="C80" s="81" t="s">
        <v>99</v>
      </c>
      <c r="D80" s="81" t="s">
        <v>9</v>
      </c>
      <c r="E80" s="82">
        <v>4000</v>
      </c>
      <c r="F80" s="82">
        <v>5154</v>
      </c>
      <c r="G80" s="82">
        <f t="shared" si="3"/>
        <v>20616000</v>
      </c>
      <c r="H80" s="82"/>
      <c r="I80" s="82"/>
      <c r="J80" s="82"/>
      <c r="K80" s="82"/>
      <c r="L80" s="83">
        <v>1475782</v>
      </c>
      <c r="M80" s="84">
        <v>42415</v>
      </c>
      <c r="N80" s="85">
        <f>G78+G79+G80</f>
        <v>61268500</v>
      </c>
      <c r="O80" s="83" t="s">
        <v>313</v>
      </c>
      <c r="P80" s="83" t="s">
        <v>313</v>
      </c>
    </row>
    <row r="81" spans="2:16">
      <c r="B81" s="80">
        <v>42380</v>
      </c>
      <c r="C81" s="81" t="s">
        <v>101</v>
      </c>
      <c r="D81" s="81" t="s">
        <v>9</v>
      </c>
      <c r="E81" s="82">
        <v>15800</v>
      </c>
      <c r="F81" s="82">
        <v>3870</v>
      </c>
      <c r="G81" s="82">
        <f t="shared" si="3"/>
        <v>61146000</v>
      </c>
      <c r="H81" s="82"/>
      <c r="I81" s="82">
        <v>11</v>
      </c>
      <c r="J81" s="82">
        <f>SUM(G66:G81)</f>
        <v>431190800</v>
      </c>
      <c r="K81" s="82">
        <f>SUM(H69:H81)</f>
        <v>7924500</v>
      </c>
      <c r="L81" s="83">
        <v>1475782</v>
      </c>
      <c r="M81" s="84">
        <v>42415</v>
      </c>
      <c r="N81" s="85">
        <f>G81</f>
        <v>61146000</v>
      </c>
      <c r="O81" s="83" t="s">
        <v>313</v>
      </c>
      <c r="P81" s="83" t="s">
        <v>313</v>
      </c>
    </row>
    <row r="82" spans="2:16">
      <c r="B82" s="80">
        <v>42381</v>
      </c>
      <c r="C82" s="81" t="s">
        <v>103</v>
      </c>
      <c r="D82" s="81" t="s">
        <v>11</v>
      </c>
      <c r="E82" s="82">
        <v>15300</v>
      </c>
      <c r="F82" s="82">
        <v>3870</v>
      </c>
      <c r="G82" s="82">
        <f t="shared" si="3"/>
        <v>59211000</v>
      </c>
      <c r="H82" s="82"/>
      <c r="I82" s="82"/>
      <c r="J82" s="82"/>
      <c r="K82" s="82"/>
      <c r="L82" s="83"/>
      <c r="M82" s="83"/>
      <c r="N82" s="83"/>
      <c r="O82" s="83"/>
      <c r="P82" s="83"/>
    </row>
    <row r="83" spans="2:16">
      <c r="B83" s="80">
        <v>42381</v>
      </c>
      <c r="C83" s="81" t="s">
        <v>103</v>
      </c>
      <c r="D83" s="81" t="s">
        <v>11</v>
      </c>
      <c r="E83" s="82">
        <v>16000</v>
      </c>
      <c r="F83" s="82">
        <v>3535</v>
      </c>
      <c r="G83" s="82">
        <f t="shared" si="3"/>
        <v>56560000</v>
      </c>
      <c r="H83" s="82"/>
      <c r="I83" s="82">
        <v>12</v>
      </c>
      <c r="J83" s="82">
        <f>SUM(G82:G83)</f>
        <v>115771000</v>
      </c>
      <c r="K83" s="82"/>
      <c r="L83" s="83">
        <v>14129351</v>
      </c>
      <c r="M83" s="84">
        <v>42411</v>
      </c>
      <c r="N83" s="85">
        <f>G82+G83</f>
        <v>115771000</v>
      </c>
      <c r="O83" s="85" t="s">
        <v>313</v>
      </c>
      <c r="P83" s="83" t="s">
        <v>315</v>
      </c>
    </row>
    <row r="84" spans="2:16">
      <c r="B84" s="80">
        <v>42382</v>
      </c>
      <c r="C84" s="81" t="s">
        <v>105</v>
      </c>
      <c r="D84" s="81" t="s">
        <v>8</v>
      </c>
      <c r="E84" s="82">
        <v>10800</v>
      </c>
      <c r="F84" s="82">
        <v>3870</v>
      </c>
      <c r="G84" s="82">
        <f t="shared" si="3"/>
        <v>41796000</v>
      </c>
      <c r="H84" s="82"/>
      <c r="I84" s="82"/>
      <c r="J84" s="82"/>
      <c r="K84" s="82"/>
      <c r="L84" s="83">
        <v>14129354</v>
      </c>
      <c r="M84" s="84">
        <v>42424</v>
      </c>
      <c r="N84" s="85">
        <f>G84</f>
        <v>41796000</v>
      </c>
      <c r="O84" s="83" t="s">
        <v>313</v>
      </c>
      <c r="P84" s="83" t="s">
        <v>314</v>
      </c>
    </row>
    <row r="85" spans="2:16">
      <c r="B85" s="80">
        <v>42382</v>
      </c>
      <c r="C85" s="81" t="s">
        <v>107</v>
      </c>
      <c r="D85" s="81" t="s">
        <v>8</v>
      </c>
      <c r="E85" s="82">
        <v>5000</v>
      </c>
      <c r="F85" s="82">
        <v>3870</v>
      </c>
      <c r="G85" s="82">
        <f t="shared" si="3"/>
        <v>19350000</v>
      </c>
      <c r="H85" s="82"/>
      <c r="I85" s="82"/>
      <c r="J85" s="82"/>
      <c r="K85" s="82"/>
      <c r="L85" s="83"/>
      <c r="M85" s="83"/>
      <c r="N85" s="83"/>
      <c r="O85" s="83"/>
      <c r="P85" s="83"/>
    </row>
    <row r="86" spans="2:16">
      <c r="B86" s="80">
        <v>42382</v>
      </c>
      <c r="C86" s="81" t="s">
        <v>107</v>
      </c>
      <c r="D86" s="81" t="s">
        <v>8</v>
      </c>
      <c r="E86" s="82">
        <v>28700</v>
      </c>
      <c r="F86" s="82">
        <v>3535</v>
      </c>
      <c r="G86" s="82">
        <f t="shared" si="3"/>
        <v>101454500</v>
      </c>
      <c r="H86" s="82"/>
      <c r="I86" s="82"/>
      <c r="J86" s="82"/>
      <c r="K86" s="82"/>
      <c r="L86" s="83">
        <v>14129354</v>
      </c>
      <c r="M86" s="84">
        <v>42424</v>
      </c>
      <c r="N86" s="85">
        <f>G85+G86</f>
        <v>120804500</v>
      </c>
      <c r="O86" s="83" t="s">
        <v>313</v>
      </c>
      <c r="P86" s="83" t="s">
        <v>314</v>
      </c>
    </row>
    <row r="87" spans="2:16">
      <c r="B87" s="80">
        <v>42382</v>
      </c>
      <c r="C87" s="81" t="s">
        <v>109</v>
      </c>
      <c r="D87" s="81" t="s">
        <v>46</v>
      </c>
      <c r="E87" s="82">
        <v>6200</v>
      </c>
      <c r="F87" s="82">
        <v>3535</v>
      </c>
      <c r="G87" s="82">
        <f t="shared" si="3"/>
        <v>21917000</v>
      </c>
      <c r="H87" s="82"/>
      <c r="I87" s="82"/>
      <c r="J87" s="82"/>
      <c r="K87" s="82"/>
      <c r="L87" s="83"/>
      <c r="M87" s="83"/>
      <c r="N87" s="83"/>
      <c r="O87" s="83"/>
      <c r="P87" s="83"/>
    </row>
    <row r="88" spans="2:16">
      <c r="B88" s="80">
        <v>42382</v>
      </c>
      <c r="C88" s="81" t="s">
        <v>109</v>
      </c>
      <c r="D88" s="81" t="s">
        <v>46</v>
      </c>
      <c r="E88" s="82"/>
      <c r="F88" s="82">
        <v>1457000</v>
      </c>
      <c r="G88" s="82"/>
      <c r="H88" s="82">
        <f>F88</f>
        <v>1457000</v>
      </c>
      <c r="I88" s="82"/>
      <c r="J88" s="82"/>
      <c r="K88" s="82"/>
      <c r="L88" s="83">
        <v>14129358</v>
      </c>
      <c r="M88" s="84">
        <v>42412</v>
      </c>
      <c r="N88" s="85">
        <f>G87+H88</f>
        <v>23374000</v>
      </c>
      <c r="O88" s="83" t="s">
        <v>327</v>
      </c>
      <c r="P88" s="83" t="s">
        <v>313</v>
      </c>
    </row>
    <row r="89" spans="2:16">
      <c r="B89" s="80">
        <v>42382</v>
      </c>
      <c r="C89" s="81" t="s">
        <v>111</v>
      </c>
      <c r="D89" s="81" t="s">
        <v>46</v>
      </c>
      <c r="E89" s="82">
        <v>5300</v>
      </c>
      <c r="F89" s="82">
        <v>3535</v>
      </c>
      <c r="G89" s="82">
        <f>E89*F89</f>
        <v>18735500</v>
      </c>
      <c r="H89" s="82"/>
      <c r="I89" s="82"/>
      <c r="J89" s="82"/>
      <c r="K89" s="82"/>
      <c r="L89" s="83"/>
      <c r="M89" s="83"/>
      <c r="N89" s="83"/>
      <c r="O89" s="83"/>
      <c r="P89" s="83"/>
    </row>
    <row r="90" spans="2:16">
      <c r="B90" s="80">
        <v>42382</v>
      </c>
      <c r="C90" s="81" t="s">
        <v>111</v>
      </c>
      <c r="D90" s="81" t="s">
        <v>46</v>
      </c>
      <c r="E90" s="82"/>
      <c r="F90" s="82">
        <v>1245500</v>
      </c>
      <c r="G90" s="82"/>
      <c r="H90" s="82">
        <f>F90</f>
        <v>1245500</v>
      </c>
      <c r="I90" s="82"/>
      <c r="J90" s="82"/>
      <c r="K90" s="82"/>
      <c r="L90" s="83">
        <v>14129359</v>
      </c>
      <c r="M90" s="84">
        <v>42412</v>
      </c>
      <c r="N90" s="85">
        <f>G89+H90</f>
        <v>19981000</v>
      </c>
      <c r="O90" s="83" t="s">
        <v>313</v>
      </c>
      <c r="P90" s="83" t="s">
        <v>313</v>
      </c>
    </row>
    <row r="91" spans="2:16">
      <c r="B91" s="80">
        <v>42382</v>
      </c>
      <c r="C91" s="81" t="s">
        <v>113</v>
      </c>
      <c r="D91" s="81" t="s">
        <v>46</v>
      </c>
      <c r="E91" s="82">
        <v>5200</v>
      </c>
      <c r="F91" s="82">
        <v>3535</v>
      </c>
      <c r="G91" s="82">
        <f>E91*F91</f>
        <v>18382000</v>
      </c>
      <c r="H91" s="82"/>
      <c r="I91" s="82"/>
      <c r="J91" s="82"/>
      <c r="K91" s="82"/>
      <c r="L91" s="83"/>
      <c r="M91" s="83"/>
      <c r="N91" s="83"/>
      <c r="O91" s="83"/>
      <c r="P91" s="83"/>
    </row>
    <row r="92" spans="2:16">
      <c r="B92" s="80">
        <v>42382</v>
      </c>
      <c r="C92" s="81" t="s">
        <v>113</v>
      </c>
      <c r="D92" s="81" t="s">
        <v>46</v>
      </c>
      <c r="E92" s="82"/>
      <c r="F92" s="82">
        <v>1222000</v>
      </c>
      <c r="G92" s="82"/>
      <c r="H92" s="82">
        <f>F92</f>
        <v>1222000</v>
      </c>
      <c r="I92" s="82"/>
      <c r="J92" s="82"/>
      <c r="K92" s="82"/>
      <c r="L92" s="83">
        <v>14176300</v>
      </c>
      <c r="M92" s="84">
        <v>42394</v>
      </c>
      <c r="N92" s="85">
        <f>G91+H92</f>
        <v>19604000</v>
      </c>
      <c r="O92" s="83" t="s">
        <v>313</v>
      </c>
      <c r="P92" s="83" t="s">
        <v>319</v>
      </c>
    </row>
    <row r="93" spans="2:16">
      <c r="B93" s="80">
        <v>42382</v>
      </c>
      <c r="C93" s="81" t="s">
        <v>115</v>
      </c>
      <c r="D93" s="81" t="s">
        <v>11</v>
      </c>
      <c r="E93" s="82">
        <v>10000</v>
      </c>
      <c r="F93" s="82">
        <v>3870</v>
      </c>
      <c r="G93" s="82">
        <f t="shared" ref="G93:G103" si="4">E93*F93</f>
        <v>38700000</v>
      </c>
      <c r="H93" s="82"/>
      <c r="I93" s="82"/>
      <c r="J93" s="82"/>
      <c r="K93" s="82"/>
      <c r="L93" s="83"/>
      <c r="M93" s="83"/>
      <c r="N93" s="83"/>
      <c r="O93" s="83"/>
      <c r="P93" s="83"/>
    </row>
    <row r="94" spans="2:16">
      <c r="B94" s="80">
        <v>42382</v>
      </c>
      <c r="C94" s="81" t="s">
        <v>115</v>
      </c>
      <c r="D94" s="81" t="s">
        <v>11</v>
      </c>
      <c r="E94" s="82">
        <v>5300</v>
      </c>
      <c r="F94" s="82">
        <v>3535</v>
      </c>
      <c r="G94" s="82">
        <f t="shared" si="4"/>
        <v>18735500</v>
      </c>
      <c r="H94" s="82"/>
      <c r="I94" s="82"/>
      <c r="J94" s="82"/>
      <c r="K94" s="82"/>
      <c r="L94" s="83">
        <v>14129361</v>
      </c>
      <c r="M94" s="84">
        <v>42412</v>
      </c>
      <c r="N94" s="85">
        <f>G93+G94</f>
        <v>57435500</v>
      </c>
      <c r="O94" s="83" t="s">
        <v>313</v>
      </c>
      <c r="P94" s="83" t="s">
        <v>315</v>
      </c>
    </row>
    <row r="95" spans="2:16">
      <c r="B95" s="80">
        <v>42382</v>
      </c>
      <c r="C95" s="81" t="s">
        <v>117</v>
      </c>
      <c r="D95" s="81" t="s">
        <v>75</v>
      </c>
      <c r="E95" s="82">
        <v>10000</v>
      </c>
      <c r="F95" s="82">
        <v>3870</v>
      </c>
      <c r="G95" s="82">
        <f t="shared" si="4"/>
        <v>38700000</v>
      </c>
      <c r="H95" s="82"/>
      <c r="I95" s="82"/>
      <c r="J95" s="82"/>
      <c r="K95" s="82"/>
      <c r="L95" s="83"/>
      <c r="M95" s="83"/>
      <c r="N95" s="83"/>
      <c r="O95" s="83"/>
      <c r="P95" s="83"/>
    </row>
    <row r="96" spans="2:16">
      <c r="B96" s="80">
        <v>42382</v>
      </c>
      <c r="C96" s="81" t="s">
        <v>117</v>
      </c>
      <c r="D96" s="81" t="s">
        <v>75</v>
      </c>
      <c r="E96" s="82">
        <v>10000</v>
      </c>
      <c r="F96" s="82">
        <v>3535</v>
      </c>
      <c r="G96" s="82">
        <f t="shared" si="4"/>
        <v>35350000</v>
      </c>
      <c r="H96" s="82"/>
      <c r="I96" s="82"/>
      <c r="J96" s="82"/>
      <c r="K96" s="82"/>
      <c r="L96" s="83"/>
      <c r="M96" s="83"/>
      <c r="N96" s="83"/>
      <c r="O96" s="83"/>
      <c r="P96" s="83"/>
    </row>
    <row r="97" spans="2:16">
      <c r="B97" s="80">
        <v>42382</v>
      </c>
      <c r="C97" s="81" t="s">
        <v>117</v>
      </c>
      <c r="D97" s="81" t="s">
        <v>75</v>
      </c>
      <c r="E97" s="82">
        <v>10000</v>
      </c>
      <c r="F97" s="82">
        <v>5154</v>
      </c>
      <c r="G97" s="82">
        <f t="shared" si="4"/>
        <v>51540000</v>
      </c>
      <c r="H97" s="82"/>
      <c r="I97" s="82"/>
      <c r="J97" s="82"/>
      <c r="K97" s="82"/>
      <c r="L97" s="83">
        <v>3519054</v>
      </c>
      <c r="M97" s="84">
        <v>42390</v>
      </c>
      <c r="N97" s="85">
        <f>G95+G96+G97</f>
        <v>125590000</v>
      </c>
      <c r="O97" s="83" t="s">
        <v>316</v>
      </c>
      <c r="P97" s="83" t="s">
        <v>315</v>
      </c>
    </row>
    <row r="98" spans="2:16">
      <c r="B98" s="80">
        <v>42382</v>
      </c>
      <c r="C98" s="81" t="s">
        <v>119</v>
      </c>
      <c r="D98" s="81" t="s">
        <v>9</v>
      </c>
      <c r="E98" s="82">
        <v>10200</v>
      </c>
      <c r="F98" s="82">
        <v>3870</v>
      </c>
      <c r="G98" s="82">
        <f t="shared" si="4"/>
        <v>39474000</v>
      </c>
      <c r="H98" s="82"/>
      <c r="I98" s="82"/>
      <c r="J98" s="82"/>
      <c r="K98" s="82"/>
      <c r="L98" s="83"/>
      <c r="M98" s="83"/>
      <c r="N98" s="83"/>
      <c r="O98" s="83"/>
      <c r="P98" s="83"/>
    </row>
    <row r="99" spans="2:16">
      <c r="B99" s="80">
        <v>42382</v>
      </c>
      <c r="C99" s="81" t="s">
        <v>119</v>
      </c>
      <c r="D99" s="81" t="s">
        <v>9</v>
      </c>
      <c r="E99" s="82">
        <v>5300</v>
      </c>
      <c r="F99" s="82">
        <v>3535</v>
      </c>
      <c r="G99" s="82">
        <f t="shared" si="4"/>
        <v>18735500</v>
      </c>
      <c r="H99" s="82"/>
      <c r="I99" s="82">
        <v>13</v>
      </c>
      <c r="J99" s="82">
        <f>SUM(G84:G99)</f>
        <v>462870000</v>
      </c>
      <c r="K99" s="82">
        <f>SUM(H81:H99)</f>
        <v>3924500</v>
      </c>
      <c r="L99" s="83">
        <v>14129369</v>
      </c>
      <c r="M99" s="84">
        <v>42418</v>
      </c>
      <c r="N99" s="85">
        <f>G98+G99</f>
        <v>58209500</v>
      </c>
      <c r="O99" s="83" t="s">
        <v>313</v>
      </c>
      <c r="P99" s="83" t="s">
        <v>313</v>
      </c>
    </row>
    <row r="100" spans="2:16">
      <c r="B100" s="80">
        <v>42383</v>
      </c>
      <c r="C100" s="96" t="s">
        <v>121</v>
      </c>
      <c r="D100" s="96" t="s">
        <v>30</v>
      </c>
      <c r="E100" s="82">
        <v>5000</v>
      </c>
      <c r="F100" s="82">
        <v>3870</v>
      </c>
      <c r="G100" s="82">
        <f t="shared" si="4"/>
        <v>19350000</v>
      </c>
      <c r="H100" s="82"/>
      <c r="I100" s="82"/>
      <c r="J100" s="82"/>
      <c r="K100" s="82"/>
      <c r="L100" s="83"/>
      <c r="M100" s="83"/>
      <c r="N100" s="83"/>
      <c r="O100" s="83"/>
      <c r="P100" s="83"/>
    </row>
    <row r="101" spans="2:16">
      <c r="B101" s="80">
        <v>42383</v>
      </c>
      <c r="C101" s="96" t="s">
        <v>121</v>
      </c>
      <c r="D101" s="96" t="s">
        <v>30</v>
      </c>
      <c r="E101" s="82">
        <v>10000</v>
      </c>
      <c r="F101" s="82">
        <v>3535</v>
      </c>
      <c r="G101" s="82">
        <f t="shared" si="4"/>
        <v>35350000</v>
      </c>
      <c r="H101" s="82"/>
      <c r="I101" s="82"/>
      <c r="J101" s="82"/>
      <c r="K101" s="82"/>
      <c r="L101" s="83">
        <v>14176335</v>
      </c>
      <c r="M101" s="84">
        <v>42405</v>
      </c>
      <c r="N101" s="85">
        <f>G100+G101</f>
        <v>54700000</v>
      </c>
      <c r="O101" s="83" t="s">
        <v>313</v>
      </c>
      <c r="P101" s="83" t="s">
        <v>315</v>
      </c>
    </row>
    <row r="102" spans="2:16">
      <c r="B102" s="80">
        <v>42383</v>
      </c>
      <c r="C102" s="96" t="s">
        <v>123</v>
      </c>
      <c r="D102" s="96" t="s">
        <v>75</v>
      </c>
      <c r="E102" s="82">
        <v>5000</v>
      </c>
      <c r="F102" s="82">
        <v>3535</v>
      </c>
      <c r="G102" s="82">
        <f t="shared" si="4"/>
        <v>17675000</v>
      </c>
      <c r="H102" s="82"/>
      <c r="I102" s="82"/>
      <c r="J102" s="82"/>
      <c r="K102" s="82"/>
      <c r="L102" s="97">
        <v>14176329</v>
      </c>
      <c r="M102" s="84">
        <v>42405</v>
      </c>
      <c r="N102" s="85">
        <f>G102</f>
        <v>17675000</v>
      </c>
      <c r="O102" s="97" t="s">
        <v>313</v>
      </c>
      <c r="P102" s="97" t="s">
        <v>314</v>
      </c>
    </row>
    <row r="103" spans="2:16">
      <c r="B103" s="80">
        <v>42383</v>
      </c>
      <c r="C103" s="96" t="s">
        <v>125</v>
      </c>
      <c r="D103" s="96" t="s">
        <v>14</v>
      </c>
      <c r="E103" s="82">
        <v>5000</v>
      </c>
      <c r="F103" s="82">
        <v>3990</v>
      </c>
      <c r="G103" s="82">
        <f t="shared" si="4"/>
        <v>19950000</v>
      </c>
      <c r="H103" s="82"/>
      <c r="I103" s="82"/>
      <c r="J103" s="82"/>
      <c r="K103" s="82"/>
      <c r="L103" s="83"/>
      <c r="M103" s="83"/>
      <c r="N103" s="83"/>
      <c r="O103" s="83"/>
      <c r="P103" s="83"/>
    </row>
    <row r="104" spans="2:16">
      <c r="B104" s="80">
        <v>42383</v>
      </c>
      <c r="C104" s="96" t="s">
        <v>125</v>
      </c>
      <c r="D104" s="96" t="s">
        <v>14</v>
      </c>
      <c r="E104" s="82"/>
      <c r="F104" s="82">
        <v>1500000</v>
      </c>
      <c r="G104" s="82"/>
      <c r="H104" s="82">
        <f>F104</f>
        <v>1500000</v>
      </c>
      <c r="I104" s="82"/>
      <c r="J104" s="82"/>
      <c r="K104" s="82"/>
      <c r="L104" s="83">
        <v>14129366</v>
      </c>
      <c r="M104" s="84">
        <v>42415</v>
      </c>
      <c r="N104" s="85">
        <f>G103+H104</f>
        <v>21450000</v>
      </c>
      <c r="O104" s="83" t="s">
        <v>313</v>
      </c>
      <c r="P104" s="83" t="s">
        <v>319</v>
      </c>
    </row>
    <row r="105" spans="2:16">
      <c r="B105" s="80">
        <v>42383</v>
      </c>
      <c r="C105" s="96" t="s">
        <v>127</v>
      </c>
      <c r="D105" s="96" t="s">
        <v>9</v>
      </c>
      <c r="E105" s="82">
        <v>5400</v>
      </c>
      <c r="F105" s="82">
        <v>3870</v>
      </c>
      <c r="G105" s="82">
        <f t="shared" ref="G105:G112" si="5">E105*F105</f>
        <v>20898000</v>
      </c>
      <c r="H105" s="82"/>
      <c r="I105" s="82"/>
      <c r="J105" s="82"/>
      <c r="K105" s="82"/>
      <c r="L105" s="83"/>
      <c r="M105" s="83"/>
      <c r="N105" s="83"/>
      <c r="O105" s="83"/>
      <c r="P105" s="83"/>
    </row>
    <row r="106" spans="2:16">
      <c r="B106" s="80">
        <v>42383</v>
      </c>
      <c r="C106" s="96" t="s">
        <v>127</v>
      </c>
      <c r="D106" s="96" t="s">
        <v>9</v>
      </c>
      <c r="E106" s="82">
        <v>5200</v>
      </c>
      <c r="F106" s="82">
        <v>3535</v>
      </c>
      <c r="G106" s="82">
        <f t="shared" si="5"/>
        <v>18382000</v>
      </c>
      <c r="H106" s="82"/>
      <c r="I106" s="82"/>
      <c r="J106" s="82"/>
      <c r="K106" s="82"/>
      <c r="L106" s="83"/>
      <c r="M106" s="83"/>
      <c r="N106" s="83"/>
      <c r="O106" s="83"/>
      <c r="P106" s="83"/>
    </row>
    <row r="107" spans="2:16">
      <c r="B107" s="80">
        <v>42383</v>
      </c>
      <c r="C107" s="96" t="s">
        <v>127</v>
      </c>
      <c r="D107" s="96" t="s">
        <v>9</v>
      </c>
      <c r="E107" s="82">
        <v>5200</v>
      </c>
      <c r="F107" s="82">
        <v>3535</v>
      </c>
      <c r="G107" s="82">
        <f t="shared" si="5"/>
        <v>18382000</v>
      </c>
      <c r="H107" s="82"/>
      <c r="I107" s="82">
        <v>14</v>
      </c>
      <c r="J107" s="82">
        <f>SUM(G100:G107)</f>
        <v>149987000</v>
      </c>
      <c r="K107" s="82">
        <f>SUM(H104)</f>
        <v>1500000</v>
      </c>
      <c r="L107" s="83">
        <v>1475783</v>
      </c>
      <c r="M107" s="84">
        <v>42418</v>
      </c>
      <c r="N107" s="85">
        <f>G105+G106+G107</f>
        <v>57662000</v>
      </c>
      <c r="O107" s="83" t="s">
        <v>313</v>
      </c>
      <c r="P107" s="83" t="s">
        <v>313</v>
      </c>
    </row>
    <row r="108" spans="2:16">
      <c r="B108" s="80">
        <v>42384</v>
      </c>
      <c r="C108" s="96" t="s">
        <v>129</v>
      </c>
      <c r="D108" s="96" t="s">
        <v>30</v>
      </c>
      <c r="E108" s="82">
        <v>10300</v>
      </c>
      <c r="F108" s="82">
        <v>3535</v>
      </c>
      <c r="G108" s="82">
        <f t="shared" si="5"/>
        <v>36410500</v>
      </c>
      <c r="H108" s="82"/>
      <c r="I108" s="82"/>
      <c r="J108" s="82"/>
      <c r="K108" s="82"/>
      <c r="L108" s="83">
        <v>14129367</v>
      </c>
      <c r="M108" s="84">
        <v>42415</v>
      </c>
      <c r="N108" s="85">
        <f>G108</f>
        <v>36410500</v>
      </c>
      <c r="O108" s="83" t="s">
        <v>313</v>
      </c>
      <c r="P108" s="83" t="s">
        <v>315</v>
      </c>
    </row>
    <row r="109" spans="2:16">
      <c r="B109" s="80">
        <v>42384</v>
      </c>
      <c r="C109" s="96" t="s">
        <v>131</v>
      </c>
      <c r="D109" s="96" t="s">
        <v>11</v>
      </c>
      <c r="E109" s="82">
        <v>5000</v>
      </c>
      <c r="F109" s="82">
        <v>3535</v>
      </c>
      <c r="G109" s="82">
        <f t="shared" si="5"/>
        <v>17675000</v>
      </c>
      <c r="H109" s="82"/>
      <c r="I109" s="82"/>
      <c r="J109" s="82"/>
      <c r="K109" s="82"/>
      <c r="L109" s="83">
        <v>14129367</v>
      </c>
      <c r="M109" s="84">
        <v>42415</v>
      </c>
      <c r="N109" s="85">
        <f>G109</f>
        <v>17675000</v>
      </c>
      <c r="O109" s="83" t="s">
        <v>313</v>
      </c>
      <c r="P109" s="83" t="s">
        <v>315</v>
      </c>
    </row>
    <row r="110" spans="2:16">
      <c r="B110" s="80">
        <v>42384</v>
      </c>
      <c r="C110" s="96" t="s">
        <v>133</v>
      </c>
      <c r="D110" s="96" t="s">
        <v>9</v>
      </c>
      <c r="E110" s="82">
        <v>15500</v>
      </c>
      <c r="F110" s="82">
        <v>3870</v>
      </c>
      <c r="G110" s="82">
        <f t="shared" si="5"/>
        <v>59985000</v>
      </c>
      <c r="H110" s="82"/>
      <c r="I110" s="82">
        <v>15</v>
      </c>
      <c r="J110" s="82">
        <f>G110+G109+G108</f>
        <v>114070500</v>
      </c>
      <c r="K110" s="82"/>
      <c r="L110" s="83">
        <v>1475788</v>
      </c>
      <c r="M110" s="84">
        <v>42422</v>
      </c>
      <c r="N110" s="85">
        <f>G110</f>
        <v>59985000</v>
      </c>
      <c r="O110" s="83" t="s">
        <v>313</v>
      </c>
      <c r="P110" s="83" t="s">
        <v>313</v>
      </c>
    </row>
    <row r="111" spans="2:16">
      <c r="B111" s="80">
        <v>42387</v>
      </c>
      <c r="C111" s="96" t="s">
        <v>138</v>
      </c>
      <c r="D111" s="96" t="s">
        <v>75</v>
      </c>
      <c r="E111" s="82">
        <v>15000</v>
      </c>
      <c r="F111" s="82">
        <v>3870</v>
      </c>
      <c r="G111" s="82">
        <f t="shared" si="5"/>
        <v>58050000</v>
      </c>
      <c r="H111" s="82"/>
      <c r="I111" s="82"/>
      <c r="J111" s="82"/>
      <c r="K111" s="82"/>
      <c r="L111" s="83"/>
      <c r="M111" s="83"/>
      <c r="N111" s="83"/>
      <c r="O111" s="83"/>
      <c r="P111" s="83"/>
    </row>
    <row r="112" spans="2:16">
      <c r="B112" s="80">
        <v>42387</v>
      </c>
      <c r="C112" s="96" t="s">
        <v>140</v>
      </c>
      <c r="D112" s="96" t="s">
        <v>46</v>
      </c>
      <c r="E112" s="82">
        <v>15000</v>
      </c>
      <c r="F112" s="82">
        <v>3870</v>
      </c>
      <c r="G112" s="82">
        <f t="shared" si="5"/>
        <v>58050000</v>
      </c>
      <c r="H112" s="82"/>
      <c r="I112" s="82"/>
      <c r="J112" s="82"/>
      <c r="K112" s="82"/>
      <c r="L112" s="83"/>
      <c r="M112" s="83"/>
      <c r="N112" s="83"/>
      <c r="O112" s="83"/>
      <c r="P112" s="83"/>
    </row>
    <row r="113" spans="2:18">
      <c r="B113" s="80">
        <v>42387</v>
      </c>
      <c r="C113" s="96" t="s">
        <v>140</v>
      </c>
      <c r="D113" s="96" t="s">
        <v>46</v>
      </c>
      <c r="E113" s="82"/>
      <c r="F113" s="82">
        <v>375000</v>
      </c>
      <c r="G113" s="82"/>
      <c r="H113" s="82">
        <f>F113</f>
        <v>375000</v>
      </c>
      <c r="I113" s="82"/>
      <c r="J113" s="82"/>
      <c r="K113" s="82"/>
      <c r="L113" s="83">
        <v>14128395</v>
      </c>
      <c r="M113" s="84">
        <v>42410</v>
      </c>
      <c r="N113" s="85">
        <v>375000</v>
      </c>
      <c r="O113" s="83" t="s">
        <v>313</v>
      </c>
      <c r="P113" s="83" t="s">
        <v>313</v>
      </c>
      <c r="Q113" s="43" t="s">
        <v>413</v>
      </c>
      <c r="R113" s="99">
        <v>58050000</v>
      </c>
    </row>
    <row r="114" spans="2:18">
      <c r="B114" s="80">
        <v>42387</v>
      </c>
      <c r="C114" s="96" t="s">
        <v>144</v>
      </c>
      <c r="D114" s="96" t="s">
        <v>75</v>
      </c>
      <c r="E114" s="82">
        <v>15000</v>
      </c>
      <c r="F114" s="82">
        <v>3870</v>
      </c>
      <c r="G114" s="82">
        <f t="shared" ref="G114:G125" si="6">E114*F114</f>
        <v>58050000</v>
      </c>
      <c r="H114" s="82"/>
      <c r="I114" s="82"/>
      <c r="J114" s="82"/>
      <c r="K114" s="82"/>
      <c r="L114" s="83"/>
      <c r="M114" s="83"/>
      <c r="N114" s="83"/>
      <c r="O114" s="83"/>
      <c r="P114" s="83"/>
    </row>
    <row r="115" spans="2:18">
      <c r="B115" s="80">
        <v>42387</v>
      </c>
      <c r="C115" s="96" t="s">
        <v>144</v>
      </c>
      <c r="D115" s="96" t="s">
        <v>75</v>
      </c>
      <c r="E115" s="82">
        <v>15000</v>
      </c>
      <c r="F115" s="82">
        <v>3535</v>
      </c>
      <c r="G115" s="82">
        <f t="shared" si="6"/>
        <v>53025000</v>
      </c>
      <c r="H115" s="82"/>
      <c r="I115" s="82"/>
      <c r="J115" s="82"/>
      <c r="K115" s="82"/>
      <c r="L115" s="83"/>
      <c r="M115" s="83"/>
      <c r="N115" s="83"/>
      <c r="O115" s="83"/>
      <c r="P115" s="83"/>
    </row>
    <row r="116" spans="2:18">
      <c r="B116" s="80">
        <v>42387</v>
      </c>
      <c r="C116" s="96" t="s">
        <v>146</v>
      </c>
      <c r="D116" s="96" t="s">
        <v>8</v>
      </c>
      <c r="E116" s="82">
        <v>10800</v>
      </c>
      <c r="F116" s="82">
        <v>3870</v>
      </c>
      <c r="G116" s="82">
        <f t="shared" si="6"/>
        <v>41796000</v>
      </c>
      <c r="H116" s="82"/>
      <c r="I116" s="82"/>
      <c r="J116" s="82"/>
      <c r="K116" s="82"/>
      <c r="L116" s="83"/>
      <c r="M116" s="83"/>
      <c r="N116" s="83"/>
      <c r="O116" s="83"/>
      <c r="P116" s="83"/>
    </row>
    <row r="117" spans="2:18">
      <c r="B117" s="80">
        <v>42387</v>
      </c>
      <c r="C117" s="96" t="s">
        <v>146</v>
      </c>
      <c r="D117" s="96" t="s">
        <v>8</v>
      </c>
      <c r="E117" s="82">
        <v>17900</v>
      </c>
      <c r="F117" s="82">
        <v>3535</v>
      </c>
      <c r="G117" s="82">
        <f t="shared" si="6"/>
        <v>63276500</v>
      </c>
      <c r="H117" s="82"/>
      <c r="I117" s="82"/>
      <c r="J117" s="82"/>
      <c r="K117" s="82"/>
      <c r="L117" s="83"/>
      <c r="M117" s="83"/>
      <c r="N117" s="83"/>
      <c r="O117" s="83"/>
      <c r="P117" s="83"/>
    </row>
    <row r="118" spans="2:18">
      <c r="B118" s="80">
        <v>42387</v>
      </c>
      <c r="C118" s="96" t="s">
        <v>146</v>
      </c>
      <c r="D118" s="96" t="s">
        <v>8</v>
      </c>
      <c r="E118" s="82">
        <v>5000</v>
      </c>
      <c r="F118" s="82">
        <v>4382</v>
      </c>
      <c r="G118" s="82">
        <f t="shared" si="6"/>
        <v>21910000</v>
      </c>
      <c r="H118" s="82"/>
      <c r="I118" s="82"/>
      <c r="J118" s="82"/>
      <c r="K118" s="82"/>
      <c r="L118" s="83">
        <v>14129390</v>
      </c>
      <c r="M118" s="84">
        <v>42426</v>
      </c>
      <c r="N118" s="85">
        <f>G116+G117+G118</f>
        <v>126982500</v>
      </c>
      <c r="O118" s="83" t="s">
        <v>313</v>
      </c>
      <c r="P118" s="83" t="s">
        <v>314</v>
      </c>
    </row>
    <row r="119" spans="2:18">
      <c r="B119" s="80">
        <v>42387</v>
      </c>
      <c r="C119" s="96" t="s">
        <v>148</v>
      </c>
      <c r="D119" s="96" t="s">
        <v>8</v>
      </c>
      <c r="E119" s="82">
        <v>15800</v>
      </c>
      <c r="F119" s="82">
        <v>3870</v>
      </c>
      <c r="G119" s="82">
        <f t="shared" si="6"/>
        <v>61146000</v>
      </c>
      <c r="H119" s="82"/>
      <c r="I119" s="82"/>
      <c r="J119" s="82"/>
      <c r="K119" s="82"/>
      <c r="L119" s="83">
        <v>14129390</v>
      </c>
      <c r="M119" s="84">
        <v>42426</v>
      </c>
      <c r="N119" s="85">
        <f>G119</f>
        <v>61146000</v>
      </c>
      <c r="O119" s="83" t="s">
        <v>313</v>
      </c>
      <c r="P119" s="83" t="s">
        <v>314</v>
      </c>
    </row>
    <row r="120" spans="2:18">
      <c r="B120" s="80">
        <v>42387</v>
      </c>
      <c r="C120" s="96" t="s">
        <v>150</v>
      </c>
      <c r="D120" s="96" t="s">
        <v>9</v>
      </c>
      <c r="E120" s="82">
        <v>5300</v>
      </c>
      <c r="F120" s="82">
        <v>3870</v>
      </c>
      <c r="G120" s="82">
        <f t="shared" si="6"/>
        <v>20511000</v>
      </c>
      <c r="H120" s="82"/>
      <c r="I120" s="82"/>
      <c r="J120" s="82"/>
      <c r="K120" s="82"/>
      <c r="L120" s="83"/>
      <c r="M120" s="83"/>
      <c r="N120" s="83"/>
      <c r="O120" s="83"/>
      <c r="P120" s="83"/>
    </row>
    <row r="121" spans="2:18">
      <c r="B121" s="80">
        <v>42387</v>
      </c>
      <c r="C121" s="96" t="s">
        <v>150</v>
      </c>
      <c r="D121" s="96" t="s">
        <v>9</v>
      </c>
      <c r="E121" s="82">
        <v>4000</v>
      </c>
      <c r="F121" s="82">
        <v>3535</v>
      </c>
      <c r="G121" s="82">
        <f t="shared" si="6"/>
        <v>14140000</v>
      </c>
      <c r="H121" s="82"/>
      <c r="I121" s="82"/>
      <c r="J121" s="82"/>
      <c r="K121" s="82"/>
      <c r="L121" s="83"/>
      <c r="M121" s="83"/>
      <c r="N121" s="83"/>
      <c r="O121" s="83"/>
      <c r="P121" s="83"/>
    </row>
    <row r="122" spans="2:18">
      <c r="B122" s="80">
        <v>42387</v>
      </c>
      <c r="C122" s="96" t="s">
        <v>150</v>
      </c>
      <c r="D122" s="96" t="s">
        <v>9</v>
      </c>
      <c r="E122" s="82">
        <v>6200</v>
      </c>
      <c r="F122" s="82">
        <v>3535</v>
      </c>
      <c r="G122" s="82">
        <f t="shared" si="6"/>
        <v>21917000</v>
      </c>
      <c r="H122" s="82"/>
      <c r="I122" s="82"/>
      <c r="J122" s="82"/>
      <c r="K122" s="82"/>
      <c r="L122" s="83">
        <v>1475790</v>
      </c>
      <c r="M122" s="84">
        <v>42422</v>
      </c>
      <c r="N122" s="85">
        <f>G120+G121+G122</f>
        <v>56568000</v>
      </c>
      <c r="O122" s="83" t="s">
        <v>327</v>
      </c>
      <c r="P122" s="83" t="s">
        <v>313</v>
      </c>
    </row>
    <row r="123" spans="2:18">
      <c r="B123" s="80">
        <v>42387</v>
      </c>
      <c r="C123" s="96" t="s">
        <v>152</v>
      </c>
      <c r="D123" s="96" t="s">
        <v>9</v>
      </c>
      <c r="E123" s="82">
        <v>5200</v>
      </c>
      <c r="F123" s="82">
        <v>3870</v>
      </c>
      <c r="G123" s="82">
        <f t="shared" si="6"/>
        <v>20124000</v>
      </c>
      <c r="H123" s="82"/>
      <c r="I123" s="82"/>
      <c r="J123" s="82"/>
      <c r="K123" s="82"/>
      <c r="L123" s="83"/>
      <c r="M123" s="83"/>
      <c r="N123" s="83"/>
      <c r="O123" s="83"/>
      <c r="P123" s="83"/>
    </row>
    <row r="124" spans="2:18">
      <c r="B124" s="80">
        <v>42387</v>
      </c>
      <c r="C124" s="96" t="s">
        <v>152</v>
      </c>
      <c r="D124" s="96" t="s">
        <v>9</v>
      </c>
      <c r="E124" s="82">
        <v>10600</v>
      </c>
      <c r="F124" s="82">
        <v>3535</v>
      </c>
      <c r="G124" s="82">
        <f t="shared" si="6"/>
        <v>37471000</v>
      </c>
      <c r="H124" s="82"/>
      <c r="I124" s="82">
        <v>18</v>
      </c>
      <c r="J124" s="82">
        <f>SUM(G111:G124)</f>
        <v>529466500</v>
      </c>
      <c r="K124" s="82">
        <f>SUM(H110:H124)</f>
        <v>375000</v>
      </c>
      <c r="L124" s="83">
        <v>1475791</v>
      </c>
      <c r="M124" s="84">
        <v>42422</v>
      </c>
      <c r="N124" s="85">
        <f>G123+G124</f>
        <v>57595000</v>
      </c>
      <c r="O124" s="83" t="s">
        <v>313</v>
      </c>
      <c r="P124" s="83" t="s">
        <v>313</v>
      </c>
    </row>
    <row r="125" spans="2:18">
      <c r="B125" s="80">
        <v>42388</v>
      </c>
      <c r="C125" s="81" t="s">
        <v>154</v>
      </c>
      <c r="D125" s="81" t="s">
        <v>46</v>
      </c>
      <c r="E125" s="82">
        <v>6200</v>
      </c>
      <c r="F125" s="82">
        <v>3535</v>
      </c>
      <c r="G125" s="82">
        <f t="shared" si="6"/>
        <v>21917000</v>
      </c>
      <c r="H125" s="82"/>
      <c r="I125" s="82"/>
      <c r="J125" s="82"/>
      <c r="K125" s="82"/>
      <c r="L125" s="83"/>
      <c r="M125" s="83"/>
      <c r="N125" s="83"/>
      <c r="O125" s="83"/>
      <c r="P125" s="83"/>
    </row>
    <row r="126" spans="2:18">
      <c r="B126" s="80">
        <v>42388</v>
      </c>
      <c r="C126" s="81" t="s">
        <v>154</v>
      </c>
      <c r="D126" s="81" t="s">
        <v>46</v>
      </c>
      <c r="E126" s="82"/>
      <c r="F126" s="82">
        <v>1457000</v>
      </c>
      <c r="G126" s="82"/>
      <c r="H126" s="82">
        <f>F126</f>
        <v>1457000</v>
      </c>
      <c r="I126" s="82"/>
      <c r="J126" s="82"/>
      <c r="K126" s="82"/>
      <c r="L126" s="83">
        <v>14129372</v>
      </c>
      <c r="M126" s="84">
        <v>42418</v>
      </c>
      <c r="N126" s="85">
        <f>G125+H126</f>
        <v>23374000</v>
      </c>
      <c r="O126" s="83" t="s">
        <v>313</v>
      </c>
      <c r="P126" s="83" t="s">
        <v>313</v>
      </c>
    </row>
    <row r="127" spans="2:18">
      <c r="B127" s="80">
        <v>42388</v>
      </c>
      <c r="C127" s="81" t="s">
        <v>156</v>
      </c>
      <c r="D127" s="81" t="s">
        <v>46</v>
      </c>
      <c r="E127" s="82">
        <v>5200</v>
      </c>
      <c r="F127" s="82">
        <v>3870</v>
      </c>
      <c r="G127" s="82">
        <f>E127*F127</f>
        <v>20124000</v>
      </c>
      <c r="H127" s="82"/>
      <c r="I127" s="82"/>
      <c r="J127" s="82"/>
      <c r="K127" s="82"/>
      <c r="L127" s="83"/>
      <c r="M127" s="83"/>
      <c r="N127" s="83"/>
      <c r="O127" s="83"/>
      <c r="P127" s="83"/>
    </row>
    <row r="128" spans="2:18">
      <c r="B128" s="80">
        <v>42388</v>
      </c>
      <c r="C128" s="81" t="s">
        <v>156</v>
      </c>
      <c r="D128" s="81" t="s">
        <v>46</v>
      </c>
      <c r="E128" s="82">
        <v>5300</v>
      </c>
      <c r="F128" s="82">
        <v>3535</v>
      </c>
      <c r="G128" s="82">
        <f>E128*F128</f>
        <v>18735500</v>
      </c>
      <c r="H128" s="82"/>
      <c r="I128" s="82"/>
      <c r="J128" s="82"/>
      <c r="K128" s="82"/>
      <c r="L128" s="83"/>
      <c r="M128" s="83"/>
      <c r="N128" s="83"/>
      <c r="O128" s="83"/>
      <c r="P128" s="83"/>
    </row>
    <row r="129" spans="2:20">
      <c r="B129" s="80">
        <v>42388</v>
      </c>
      <c r="C129" s="81" t="s">
        <v>156</v>
      </c>
      <c r="D129" s="81" t="s">
        <v>46</v>
      </c>
      <c r="E129" s="82"/>
      <c r="F129" s="82">
        <v>1467500</v>
      </c>
      <c r="G129" s="82"/>
      <c r="H129" s="82">
        <f>F129</f>
        <v>1467500</v>
      </c>
      <c r="I129" s="82"/>
      <c r="J129" s="82"/>
      <c r="K129" s="82"/>
      <c r="L129" s="83">
        <v>14129372</v>
      </c>
      <c r="M129" s="84">
        <v>42418</v>
      </c>
      <c r="N129" s="85">
        <f>G127+G128+H129</f>
        <v>40327000</v>
      </c>
      <c r="O129" s="83" t="s">
        <v>313</v>
      </c>
      <c r="P129" s="83" t="s">
        <v>313</v>
      </c>
    </row>
    <row r="130" spans="2:20">
      <c r="B130" s="80">
        <v>42388</v>
      </c>
      <c r="C130" s="81" t="s">
        <v>158</v>
      </c>
      <c r="D130" s="81" t="s">
        <v>11</v>
      </c>
      <c r="E130" s="82">
        <v>5300</v>
      </c>
      <c r="F130" s="82">
        <v>3535</v>
      </c>
      <c r="G130" s="82">
        <f>E130*F130</f>
        <v>18735500</v>
      </c>
      <c r="H130" s="82"/>
      <c r="I130" s="82"/>
      <c r="J130" s="82"/>
      <c r="K130" s="82"/>
      <c r="L130" s="83"/>
      <c r="M130" s="83"/>
      <c r="N130" s="83"/>
      <c r="O130" s="83"/>
      <c r="P130" s="83"/>
    </row>
    <row r="131" spans="2:20">
      <c r="B131" s="80">
        <v>42388</v>
      </c>
      <c r="C131" s="81" t="s">
        <v>158</v>
      </c>
      <c r="D131" s="81" t="s">
        <v>11</v>
      </c>
      <c r="E131" s="82">
        <v>5000</v>
      </c>
      <c r="F131" s="82">
        <v>3535</v>
      </c>
      <c r="G131" s="82">
        <f>E131*F131</f>
        <v>17675000</v>
      </c>
      <c r="H131" s="82"/>
      <c r="I131" s="82"/>
      <c r="J131" s="82"/>
      <c r="K131" s="82"/>
      <c r="L131" s="83">
        <v>14129364</v>
      </c>
      <c r="M131" s="84">
        <v>42418</v>
      </c>
      <c r="N131" s="85">
        <f>G130+G131</f>
        <v>36410500</v>
      </c>
      <c r="O131" s="83" t="s">
        <v>313</v>
      </c>
      <c r="P131" s="83" t="s">
        <v>315</v>
      </c>
    </row>
    <row r="132" spans="2:20">
      <c r="B132" s="80">
        <v>42388</v>
      </c>
      <c r="C132" s="81" t="s">
        <v>160</v>
      </c>
      <c r="D132" s="81" t="s">
        <v>46</v>
      </c>
      <c r="E132" s="82">
        <v>5000</v>
      </c>
      <c r="F132" s="82">
        <v>4360</v>
      </c>
      <c r="G132" s="82">
        <f>E132*F132</f>
        <v>21800000</v>
      </c>
      <c r="H132" s="82"/>
      <c r="I132" s="82"/>
      <c r="J132" s="82"/>
      <c r="K132" s="82"/>
      <c r="L132" s="83"/>
      <c r="M132" s="83"/>
      <c r="N132" s="83"/>
      <c r="O132" s="83"/>
      <c r="P132" s="83"/>
    </row>
    <row r="133" spans="2:20">
      <c r="B133" s="80">
        <v>42388</v>
      </c>
      <c r="C133" s="81" t="s">
        <v>160</v>
      </c>
      <c r="D133" s="81" t="s">
        <v>46</v>
      </c>
      <c r="E133" s="82"/>
      <c r="F133" s="82">
        <v>1175000</v>
      </c>
      <c r="G133" s="82"/>
      <c r="H133" s="82">
        <f>F133</f>
        <v>1175000</v>
      </c>
      <c r="I133" s="82"/>
      <c r="J133" s="82"/>
      <c r="K133" s="82"/>
      <c r="L133" s="83">
        <v>14129372</v>
      </c>
      <c r="M133" s="84">
        <v>42418</v>
      </c>
      <c r="N133" s="85">
        <f>G132+H133</f>
        <v>22975000</v>
      </c>
      <c r="O133" s="83" t="s">
        <v>313</v>
      </c>
      <c r="P133" s="83" t="s">
        <v>313</v>
      </c>
    </row>
    <row r="134" spans="2:20">
      <c r="B134" s="80">
        <v>42388</v>
      </c>
      <c r="C134" s="81" t="s">
        <v>162</v>
      </c>
      <c r="D134" s="81" t="s">
        <v>30</v>
      </c>
      <c r="E134" s="82">
        <v>20000</v>
      </c>
      <c r="F134" s="82">
        <v>3535</v>
      </c>
      <c r="G134" s="82">
        <f t="shared" ref="G134:G144" si="7">E134*F134</f>
        <v>70700000</v>
      </c>
      <c r="H134" s="82"/>
      <c r="I134" s="82"/>
      <c r="J134" s="82"/>
      <c r="K134" s="82"/>
      <c r="L134" s="83">
        <v>14128449</v>
      </c>
      <c r="M134" s="84">
        <v>42409</v>
      </c>
      <c r="N134" s="85">
        <f>G134</f>
        <v>70700000</v>
      </c>
      <c r="O134" s="83" t="s">
        <v>313</v>
      </c>
      <c r="P134" s="83" t="s">
        <v>315</v>
      </c>
    </row>
    <row r="135" spans="2:20">
      <c r="B135" s="80">
        <v>42388</v>
      </c>
      <c r="C135" s="81" t="s">
        <v>164</v>
      </c>
      <c r="D135" s="81" t="s">
        <v>9</v>
      </c>
      <c r="E135" s="82">
        <v>4000</v>
      </c>
      <c r="F135" s="82">
        <v>3870</v>
      </c>
      <c r="G135" s="82">
        <f t="shared" si="7"/>
        <v>15480000</v>
      </c>
      <c r="H135" s="82"/>
      <c r="I135" s="82"/>
      <c r="J135" s="82"/>
      <c r="K135" s="82"/>
      <c r="L135" s="83"/>
      <c r="M135" s="83"/>
      <c r="N135" s="83"/>
      <c r="O135" s="83"/>
      <c r="P135" s="83"/>
    </row>
    <row r="136" spans="2:20">
      <c r="B136" s="80">
        <v>42388</v>
      </c>
      <c r="C136" s="81" t="s">
        <v>164</v>
      </c>
      <c r="D136" s="81" t="s">
        <v>9</v>
      </c>
      <c r="E136" s="82">
        <v>6200</v>
      </c>
      <c r="F136" s="82">
        <v>3535</v>
      </c>
      <c r="G136" s="82">
        <f t="shared" si="7"/>
        <v>21917000</v>
      </c>
      <c r="H136" s="82"/>
      <c r="I136" s="82"/>
      <c r="J136" s="82"/>
      <c r="K136" s="82"/>
      <c r="L136" s="83"/>
      <c r="M136" s="83"/>
      <c r="N136" s="83"/>
      <c r="O136" s="83"/>
      <c r="P136" s="83"/>
      <c r="R136" s="103"/>
      <c r="S136" s="103"/>
      <c r="T136" s="103"/>
    </row>
    <row r="137" spans="2:20">
      <c r="B137" s="80">
        <v>42388</v>
      </c>
      <c r="C137" s="81" t="s">
        <v>164</v>
      </c>
      <c r="D137" s="81" t="s">
        <v>9</v>
      </c>
      <c r="E137" s="82">
        <v>5300</v>
      </c>
      <c r="F137" s="82">
        <v>3535</v>
      </c>
      <c r="G137" s="82">
        <f t="shared" si="7"/>
        <v>18735500</v>
      </c>
      <c r="H137" s="82"/>
      <c r="I137" s="82">
        <v>19</v>
      </c>
      <c r="J137" s="82">
        <f>SUM(G125:G137)</f>
        <v>245819500</v>
      </c>
      <c r="K137" s="82">
        <f>SUM(H124:H137)</f>
        <v>4099500</v>
      </c>
      <c r="L137" s="83">
        <v>14129382</v>
      </c>
      <c r="M137" s="84">
        <v>42425</v>
      </c>
      <c r="N137" s="85">
        <f>G135+G136+G137</f>
        <v>56132500</v>
      </c>
      <c r="O137" s="83" t="s">
        <v>313</v>
      </c>
      <c r="P137" s="83" t="s">
        <v>313</v>
      </c>
      <c r="R137" s="104" t="s">
        <v>330</v>
      </c>
      <c r="S137" s="104"/>
      <c r="T137" s="103"/>
    </row>
    <row r="138" spans="2:20">
      <c r="B138" s="80">
        <v>42389</v>
      </c>
      <c r="C138" s="81" t="s">
        <v>166</v>
      </c>
      <c r="D138" s="81" t="s">
        <v>8</v>
      </c>
      <c r="E138" s="82">
        <v>21700</v>
      </c>
      <c r="F138" s="82">
        <v>3870</v>
      </c>
      <c r="G138" s="82">
        <f t="shared" si="7"/>
        <v>83979000</v>
      </c>
      <c r="H138" s="82"/>
      <c r="I138" s="82"/>
      <c r="J138" s="82"/>
      <c r="K138" s="82"/>
      <c r="L138" s="83">
        <v>14129389</v>
      </c>
      <c r="M138" s="84">
        <v>42431</v>
      </c>
      <c r="N138" s="85">
        <f>G138</f>
        <v>83979000</v>
      </c>
      <c r="O138" s="83" t="s">
        <v>313</v>
      </c>
      <c r="P138" s="83" t="s">
        <v>314</v>
      </c>
      <c r="R138" s="103" t="s">
        <v>329</v>
      </c>
      <c r="S138" s="103"/>
      <c r="T138" s="105">
        <v>225044300</v>
      </c>
    </row>
    <row r="139" spans="2:20">
      <c r="B139" s="80">
        <v>42389</v>
      </c>
      <c r="C139" s="81" t="s">
        <v>168</v>
      </c>
      <c r="D139" s="81" t="s">
        <v>8</v>
      </c>
      <c r="E139" s="82">
        <v>6000</v>
      </c>
      <c r="F139" s="82">
        <v>3870</v>
      </c>
      <c r="G139" s="82">
        <f t="shared" si="7"/>
        <v>23220000</v>
      </c>
      <c r="H139" s="82"/>
      <c r="I139" s="82"/>
      <c r="J139" s="82"/>
      <c r="K139" s="82"/>
      <c r="L139" s="83"/>
      <c r="M139" s="83"/>
      <c r="N139" s="83"/>
      <c r="O139" s="83"/>
      <c r="P139" s="83"/>
      <c r="R139" s="103"/>
      <c r="S139" s="103"/>
      <c r="T139" s="105">
        <v>125599000</v>
      </c>
    </row>
    <row r="140" spans="2:20">
      <c r="B140" s="80">
        <v>42389</v>
      </c>
      <c r="C140" s="81" t="s">
        <v>168</v>
      </c>
      <c r="D140" s="81" t="s">
        <v>8</v>
      </c>
      <c r="E140" s="82">
        <v>6000</v>
      </c>
      <c r="F140" s="82">
        <v>3535</v>
      </c>
      <c r="G140" s="82">
        <f t="shared" si="7"/>
        <v>21210000</v>
      </c>
      <c r="H140" s="82"/>
      <c r="I140" s="82"/>
      <c r="J140" s="82"/>
      <c r="K140" s="82"/>
      <c r="L140" s="83">
        <v>14129389</v>
      </c>
      <c r="M140" s="84">
        <v>42431</v>
      </c>
      <c r="N140" s="85">
        <f>G139+G140</f>
        <v>44430000</v>
      </c>
      <c r="O140" s="83" t="s">
        <v>313</v>
      </c>
      <c r="P140" s="83" t="s">
        <v>314</v>
      </c>
    </row>
    <row r="141" spans="2:20">
      <c r="B141" s="80">
        <v>42389</v>
      </c>
      <c r="C141" s="81" t="s">
        <v>170</v>
      </c>
      <c r="D141" s="81" t="s">
        <v>9</v>
      </c>
      <c r="E141" s="82">
        <v>10400</v>
      </c>
      <c r="F141" s="82">
        <v>3870</v>
      </c>
      <c r="G141" s="82">
        <f t="shared" si="7"/>
        <v>40248000</v>
      </c>
      <c r="H141" s="82"/>
      <c r="I141" s="82"/>
      <c r="J141" s="82"/>
      <c r="K141" s="82"/>
      <c r="L141" s="83"/>
      <c r="M141" s="83"/>
      <c r="N141" s="83"/>
      <c r="O141" s="83"/>
      <c r="P141" s="83"/>
    </row>
    <row r="142" spans="2:20">
      <c r="B142" s="80">
        <v>42389</v>
      </c>
      <c r="C142" s="81" t="s">
        <v>170</v>
      </c>
      <c r="D142" s="81" t="s">
        <v>9</v>
      </c>
      <c r="E142" s="82">
        <v>5400</v>
      </c>
      <c r="F142" s="82">
        <v>3535</v>
      </c>
      <c r="G142" s="82">
        <f t="shared" si="7"/>
        <v>19089000</v>
      </c>
      <c r="H142" s="82"/>
      <c r="I142" s="82">
        <v>20</v>
      </c>
      <c r="J142" s="82">
        <f>SUM(G138:G142)</f>
        <v>187746000</v>
      </c>
      <c r="K142" s="82"/>
      <c r="L142" s="83">
        <v>14129383</v>
      </c>
      <c r="M142" s="84">
        <v>42425</v>
      </c>
      <c r="N142" s="85">
        <f>G141+G142</f>
        <v>59337000</v>
      </c>
      <c r="O142" s="83" t="s">
        <v>313</v>
      </c>
      <c r="P142" s="83" t="s">
        <v>313</v>
      </c>
    </row>
    <row r="143" spans="2:20">
      <c r="B143" s="80">
        <v>42390</v>
      </c>
      <c r="C143" s="81" t="s">
        <v>172</v>
      </c>
      <c r="D143" s="81" t="s">
        <v>11</v>
      </c>
      <c r="E143" s="82">
        <v>15300</v>
      </c>
      <c r="F143" s="82">
        <v>3870</v>
      </c>
      <c r="G143" s="82">
        <f t="shared" si="7"/>
        <v>59211000</v>
      </c>
      <c r="H143" s="82"/>
      <c r="I143" s="82"/>
      <c r="J143" s="82"/>
      <c r="K143" s="82"/>
      <c r="L143" s="83">
        <v>14129320</v>
      </c>
      <c r="M143" s="84">
        <v>42422</v>
      </c>
      <c r="N143" s="85">
        <f>G143</f>
        <v>59211000</v>
      </c>
      <c r="O143" s="83" t="s">
        <v>313</v>
      </c>
      <c r="P143" s="83" t="s">
        <v>315</v>
      </c>
    </row>
    <row r="144" spans="2:20">
      <c r="B144" s="80">
        <v>42390</v>
      </c>
      <c r="C144" s="81" t="s">
        <v>174</v>
      </c>
      <c r="D144" s="81" t="s">
        <v>11</v>
      </c>
      <c r="E144" s="82">
        <v>6200</v>
      </c>
      <c r="F144" s="82">
        <v>3535</v>
      </c>
      <c r="G144" s="82">
        <f t="shared" si="7"/>
        <v>21917000</v>
      </c>
      <c r="H144" s="82"/>
      <c r="I144" s="82"/>
      <c r="J144" s="82"/>
      <c r="K144" s="82"/>
      <c r="L144" s="83"/>
      <c r="M144" s="83"/>
      <c r="N144" s="83"/>
      <c r="O144" s="83"/>
      <c r="P144" s="83"/>
    </row>
    <row r="145" spans="2:16">
      <c r="B145" s="80">
        <v>42390</v>
      </c>
      <c r="C145" s="81" t="s">
        <v>174</v>
      </c>
      <c r="D145" s="81" t="s">
        <v>11</v>
      </c>
      <c r="E145" s="82"/>
      <c r="F145" s="82">
        <v>1457000</v>
      </c>
      <c r="G145" s="82"/>
      <c r="H145" s="82">
        <f>F145</f>
        <v>1457000</v>
      </c>
      <c r="I145" s="82"/>
      <c r="J145" s="82"/>
      <c r="K145" s="82"/>
      <c r="L145" s="83">
        <v>14129371</v>
      </c>
      <c r="M145" s="84">
        <v>42422</v>
      </c>
      <c r="N145" s="85">
        <f>G144+H145</f>
        <v>23374000</v>
      </c>
      <c r="O145" s="83" t="s">
        <v>313</v>
      </c>
      <c r="P145" s="83" t="s">
        <v>315</v>
      </c>
    </row>
    <row r="146" spans="2:16">
      <c r="B146" s="80">
        <v>42390</v>
      </c>
      <c r="C146" s="81" t="s">
        <v>176</v>
      </c>
      <c r="D146" s="81" t="s">
        <v>46</v>
      </c>
      <c r="E146" s="82">
        <v>5300</v>
      </c>
      <c r="F146" s="82">
        <v>3535</v>
      </c>
      <c r="G146" s="82">
        <f>E146*F146</f>
        <v>18735500</v>
      </c>
      <c r="H146" s="82"/>
      <c r="I146" s="82"/>
      <c r="J146" s="82"/>
      <c r="K146" s="82"/>
      <c r="L146" s="83"/>
      <c r="M146" s="83"/>
      <c r="N146" s="83"/>
      <c r="O146" s="83"/>
      <c r="P146" s="83"/>
    </row>
    <row r="147" spans="2:16">
      <c r="B147" s="80">
        <v>42390</v>
      </c>
      <c r="C147" s="81" t="s">
        <v>176</v>
      </c>
      <c r="D147" s="81" t="s">
        <v>46</v>
      </c>
      <c r="E147" s="82"/>
      <c r="F147" s="82">
        <v>1245500</v>
      </c>
      <c r="G147" s="82"/>
      <c r="H147" s="82">
        <f>F147</f>
        <v>1245500</v>
      </c>
      <c r="I147" s="82"/>
      <c r="J147" s="82"/>
      <c r="K147" s="82"/>
      <c r="L147" s="83">
        <v>14129380</v>
      </c>
      <c r="M147" s="84">
        <v>42422</v>
      </c>
      <c r="N147" s="85">
        <f>G146+H147</f>
        <v>19981000</v>
      </c>
      <c r="O147" s="83" t="s">
        <v>313</v>
      </c>
      <c r="P147" s="83" t="s">
        <v>313</v>
      </c>
    </row>
    <row r="148" spans="2:16">
      <c r="B148" s="80">
        <v>42390</v>
      </c>
      <c r="C148" s="81" t="s">
        <v>178</v>
      </c>
      <c r="D148" s="81" t="s">
        <v>46</v>
      </c>
      <c r="E148" s="82">
        <v>5200</v>
      </c>
      <c r="F148" s="82">
        <v>3535</v>
      </c>
      <c r="G148" s="82">
        <f>E148*F148</f>
        <v>18382000</v>
      </c>
      <c r="H148" s="82"/>
      <c r="I148" s="82"/>
      <c r="J148" s="82"/>
      <c r="K148" s="82"/>
      <c r="L148" s="83"/>
      <c r="M148" s="83"/>
      <c r="N148" s="83"/>
      <c r="O148" s="83"/>
      <c r="P148" s="83"/>
    </row>
    <row r="149" spans="2:16">
      <c r="B149" s="80">
        <v>42390</v>
      </c>
      <c r="C149" s="81" t="s">
        <v>178</v>
      </c>
      <c r="D149" s="81" t="s">
        <v>46</v>
      </c>
      <c r="E149" s="82"/>
      <c r="F149" s="82">
        <v>1222000</v>
      </c>
      <c r="G149" s="82"/>
      <c r="H149" s="82">
        <f>F149</f>
        <v>1222000</v>
      </c>
      <c r="I149" s="82"/>
      <c r="J149" s="82"/>
      <c r="K149" s="82"/>
      <c r="L149" s="83">
        <v>14176322</v>
      </c>
      <c r="M149" s="84">
        <v>42403</v>
      </c>
      <c r="N149" s="85">
        <f>G148+H149</f>
        <v>19604000</v>
      </c>
      <c r="O149" s="83" t="s">
        <v>313</v>
      </c>
      <c r="P149" s="83" t="s">
        <v>319</v>
      </c>
    </row>
    <row r="150" spans="2:16">
      <c r="B150" s="80">
        <v>42390</v>
      </c>
      <c r="C150" s="81" t="s">
        <v>180</v>
      </c>
      <c r="D150" s="81" t="s">
        <v>75</v>
      </c>
      <c r="E150" s="82">
        <v>15000</v>
      </c>
      <c r="F150" s="82">
        <v>3870</v>
      </c>
      <c r="G150" s="82">
        <f t="shared" ref="G150:G165" si="8">E150*F150</f>
        <v>58050000</v>
      </c>
      <c r="H150" s="82"/>
      <c r="I150" s="82"/>
      <c r="J150" s="82"/>
      <c r="K150" s="82"/>
      <c r="L150" s="83"/>
      <c r="M150" s="83"/>
      <c r="N150" s="83"/>
      <c r="O150" s="83"/>
      <c r="P150" s="83"/>
    </row>
    <row r="151" spans="2:16">
      <c r="B151" s="80">
        <v>42390</v>
      </c>
      <c r="C151" s="81" t="s">
        <v>180</v>
      </c>
      <c r="D151" s="81" t="s">
        <v>75</v>
      </c>
      <c r="E151" s="82">
        <v>15000</v>
      </c>
      <c r="F151" s="82">
        <v>3535</v>
      </c>
      <c r="G151" s="82">
        <f t="shared" si="8"/>
        <v>53025000</v>
      </c>
      <c r="H151" s="82"/>
      <c r="I151" s="82"/>
      <c r="J151" s="82"/>
      <c r="K151" s="82"/>
      <c r="L151" s="83">
        <v>14126323</v>
      </c>
      <c r="M151" s="84">
        <v>42422</v>
      </c>
      <c r="N151" s="85">
        <f>G150+G151</f>
        <v>111075000</v>
      </c>
      <c r="O151" s="83" t="s">
        <v>313</v>
      </c>
      <c r="P151" s="83" t="s">
        <v>315</v>
      </c>
    </row>
    <row r="152" spans="2:16">
      <c r="B152" s="80">
        <v>42390</v>
      </c>
      <c r="C152" s="81" t="s">
        <v>182</v>
      </c>
      <c r="D152" s="81" t="s">
        <v>9</v>
      </c>
      <c r="E152" s="82">
        <v>10600</v>
      </c>
      <c r="F152" s="82">
        <v>3870</v>
      </c>
      <c r="G152" s="82">
        <f t="shared" si="8"/>
        <v>41022000</v>
      </c>
      <c r="H152" s="82"/>
      <c r="I152" s="82"/>
      <c r="J152" s="82"/>
      <c r="K152" s="82"/>
      <c r="L152" s="83"/>
      <c r="M152" s="83"/>
      <c r="N152" s="83"/>
      <c r="O152" s="83"/>
      <c r="P152" s="83"/>
    </row>
    <row r="153" spans="2:16">
      <c r="B153" s="80">
        <v>42390</v>
      </c>
      <c r="C153" s="81" t="s">
        <v>182</v>
      </c>
      <c r="D153" s="81" t="s">
        <v>9</v>
      </c>
      <c r="E153" s="82">
        <v>5200</v>
      </c>
      <c r="F153" s="82">
        <v>3535</v>
      </c>
      <c r="G153" s="82">
        <f t="shared" si="8"/>
        <v>18382000</v>
      </c>
      <c r="H153" s="82"/>
      <c r="I153" s="82"/>
      <c r="J153" s="82"/>
      <c r="K153" s="82"/>
      <c r="L153" s="83">
        <v>1475789</v>
      </c>
      <c r="M153" s="84">
        <v>42426</v>
      </c>
      <c r="N153" s="85">
        <f>G152+G153</f>
        <v>59404000</v>
      </c>
      <c r="O153" s="83" t="s">
        <v>313</v>
      </c>
      <c r="P153" s="83" t="s">
        <v>313</v>
      </c>
    </row>
    <row r="154" spans="2:16">
      <c r="B154" s="80">
        <v>42390</v>
      </c>
      <c r="C154" s="81" t="s">
        <v>184</v>
      </c>
      <c r="D154" s="81" t="s">
        <v>9</v>
      </c>
      <c r="E154" s="82">
        <v>15500</v>
      </c>
      <c r="F154" s="82">
        <v>3870</v>
      </c>
      <c r="G154" s="82">
        <f t="shared" si="8"/>
        <v>59985000</v>
      </c>
      <c r="H154" s="82"/>
      <c r="I154" s="82">
        <v>21</v>
      </c>
      <c r="J154" s="82">
        <f>SUM(G143:G154)</f>
        <v>348709500</v>
      </c>
      <c r="K154" s="82">
        <f>SUM(H142:H154)</f>
        <v>3924500</v>
      </c>
      <c r="L154" s="83">
        <v>1475789</v>
      </c>
      <c r="M154" s="84">
        <v>42426</v>
      </c>
      <c r="N154" s="85">
        <f>G154</f>
        <v>59985000</v>
      </c>
      <c r="O154" s="83" t="s">
        <v>313</v>
      </c>
      <c r="P154" s="83" t="s">
        <v>313</v>
      </c>
    </row>
    <row r="155" spans="2:16">
      <c r="B155" s="80">
        <v>42391</v>
      </c>
      <c r="C155" s="81" t="s">
        <v>186</v>
      </c>
      <c r="D155" s="81" t="s">
        <v>30</v>
      </c>
      <c r="E155" s="82">
        <v>4300</v>
      </c>
      <c r="F155" s="82">
        <v>3535</v>
      </c>
      <c r="G155" s="82">
        <f t="shared" si="8"/>
        <v>15200500</v>
      </c>
      <c r="H155" s="82"/>
      <c r="I155" s="82"/>
      <c r="J155" s="82"/>
      <c r="K155" s="82"/>
      <c r="L155" s="83">
        <v>14129373</v>
      </c>
      <c r="M155" s="84">
        <v>42422</v>
      </c>
      <c r="N155" s="85">
        <f>G155</f>
        <v>15200500</v>
      </c>
      <c r="O155" s="83" t="s">
        <v>313</v>
      </c>
      <c r="P155" s="83" t="s">
        <v>315</v>
      </c>
    </row>
    <row r="156" spans="2:16">
      <c r="B156" s="80">
        <v>42391</v>
      </c>
      <c r="C156" s="81" t="s">
        <v>188</v>
      </c>
      <c r="D156" s="81" t="s">
        <v>11</v>
      </c>
      <c r="E156" s="82">
        <v>4500</v>
      </c>
      <c r="F156" s="82">
        <v>3535</v>
      </c>
      <c r="G156" s="82">
        <f t="shared" si="8"/>
        <v>15907500</v>
      </c>
      <c r="H156" s="82"/>
      <c r="I156" s="82"/>
      <c r="J156" s="82"/>
      <c r="K156" s="82"/>
      <c r="L156" s="83">
        <v>14129377</v>
      </c>
      <c r="M156" s="84">
        <v>42422</v>
      </c>
      <c r="N156" s="85">
        <f>G156</f>
        <v>15907500</v>
      </c>
      <c r="O156" s="83" t="s">
        <v>313</v>
      </c>
      <c r="P156" s="83" t="s">
        <v>315</v>
      </c>
    </row>
    <row r="157" spans="2:16">
      <c r="B157" s="80">
        <v>42391</v>
      </c>
      <c r="C157" s="81" t="s">
        <v>190</v>
      </c>
      <c r="D157" s="81" t="s">
        <v>11</v>
      </c>
      <c r="E157" s="82">
        <v>5300</v>
      </c>
      <c r="F157" s="82">
        <v>3870</v>
      </c>
      <c r="G157" s="82">
        <f t="shared" si="8"/>
        <v>20511000</v>
      </c>
      <c r="H157" s="82"/>
      <c r="I157" s="82"/>
      <c r="J157" s="82"/>
      <c r="K157" s="82"/>
      <c r="L157" s="83"/>
      <c r="M157" s="83"/>
      <c r="N157" s="83"/>
      <c r="O157" s="83"/>
      <c r="P157" s="83"/>
    </row>
    <row r="158" spans="2:16">
      <c r="B158" s="80">
        <v>42391</v>
      </c>
      <c r="C158" s="81" t="s">
        <v>190</v>
      </c>
      <c r="D158" s="81" t="s">
        <v>11</v>
      </c>
      <c r="E158" s="82">
        <v>10000</v>
      </c>
      <c r="F158" s="82">
        <v>3535</v>
      </c>
      <c r="G158" s="82">
        <f t="shared" si="8"/>
        <v>35350000</v>
      </c>
      <c r="H158" s="82"/>
      <c r="I158" s="82"/>
      <c r="J158" s="82"/>
      <c r="K158" s="82"/>
      <c r="L158" s="83"/>
      <c r="M158" s="83"/>
      <c r="N158" s="83"/>
      <c r="O158" s="83"/>
      <c r="P158" s="83"/>
    </row>
    <row r="159" spans="2:16">
      <c r="B159" s="80">
        <v>42391</v>
      </c>
      <c r="C159" s="81" t="s">
        <v>190</v>
      </c>
      <c r="D159" s="81" t="s">
        <v>11</v>
      </c>
      <c r="E159" s="82">
        <v>7200</v>
      </c>
      <c r="F159" s="82">
        <v>3535</v>
      </c>
      <c r="G159" s="82">
        <f t="shared" si="8"/>
        <v>25452000</v>
      </c>
      <c r="H159" s="82"/>
      <c r="I159" s="82">
        <v>22</v>
      </c>
      <c r="J159" s="82">
        <f>SUM(G155:G159)</f>
        <v>112421000</v>
      </c>
      <c r="K159" s="82"/>
      <c r="L159" s="83">
        <v>14129374</v>
      </c>
      <c r="M159" s="84">
        <v>42422</v>
      </c>
      <c r="N159" s="85">
        <f>G157+G158+G159</f>
        <v>81313000</v>
      </c>
      <c r="O159" s="83" t="s">
        <v>313</v>
      </c>
      <c r="P159" s="83" t="s">
        <v>315</v>
      </c>
    </row>
    <row r="160" spans="2:16">
      <c r="B160" s="80">
        <v>42392</v>
      </c>
      <c r="C160" s="81" t="s">
        <v>192</v>
      </c>
      <c r="D160" s="81" t="s">
        <v>9</v>
      </c>
      <c r="E160" s="82">
        <v>9300</v>
      </c>
      <c r="F160" s="82">
        <v>3870</v>
      </c>
      <c r="G160" s="82">
        <f t="shared" si="8"/>
        <v>35991000</v>
      </c>
      <c r="H160" s="82"/>
      <c r="I160" s="82"/>
      <c r="J160" s="82"/>
      <c r="K160" s="82"/>
      <c r="L160" s="83"/>
      <c r="M160" s="83"/>
      <c r="N160" s="83"/>
      <c r="O160" s="83"/>
      <c r="P160" s="83"/>
    </row>
    <row r="161" spans="2:16">
      <c r="B161" s="80">
        <v>42392</v>
      </c>
      <c r="C161" s="81" t="s">
        <v>192</v>
      </c>
      <c r="D161" s="81" t="s">
        <v>9</v>
      </c>
      <c r="E161" s="82">
        <v>6200</v>
      </c>
      <c r="F161" s="82">
        <v>3535</v>
      </c>
      <c r="G161" s="82">
        <f t="shared" si="8"/>
        <v>21917000</v>
      </c>
      <c r="H161" s="82"/>
      <c r="I161" s="82"/>
      <c r="J161" s="82"/>
      <c r="K161" s="82"/>
      <c r="L161" s="83">
        <v>14129386</v>
      </c>
      <c r="M161" s="84">
        <v>42431</v>
      </c>
      <c r="N161" s="85">
        <f>G160+G161</f>
        <v>57908000</v>
      </c>
      <c r="O161" s="83" t="s">
        <v>313</v>
      </c>
      <c r="P161" s="83" t="s">
        <v>313</v>
      </c>
    </row>
    <row r="162" spans="2:16">
      <c r="B162" s="80">
        <v>42392</v>
      </c>
      <c r="C162" s="81" t="s">
        <v>194</v>
      </c>
      <c r="D162" s="81" t="s">
        <v>9</v>
      </c>
      <c r="E162" s="82">
        <v>10600</v>
      </c>
      <c r="F162" s="82">
        <v>3870</v>
      </c>
      <c r="G162" s="82">
        <f t="shared" si="8"/>
        <v>41022000</v>
      </c>
      <c r="H162" s="82"/>
      <c r="I162" s="82"/>
      <c r="J162" s="82"/>
      <c r="K162" s="82"/>
      <c r="L162" s="83"/>
      <c r="M162" s="83"/>
      <c r="N162" s="83"/>
      <c r="O162" s="83"/>
      <c r="P162" s="83"/>
    </row>
    <row r="163" spans="2:16">
      <c r="B163" s="80">
        <v>42392</v>
      </c>
      <c r="C163" s="81" t="s">
        <v>194</v>
      </c>
      <c r="D163" s="81" t="s">
        <v>9</v>
      </c>
      <c r="E163" s="82">
        <v>5200</v>
      </c>
      <c r="F163" s="82">
        <v>3535</v>
      </c>
      <c r="G163" s="82">
        <f t="shared" si="8"/>
        <v>18382000</v>
      </c>
      <c r="H163" s="82"/>
      <c r="I163" s="82">
        <v>23</v>
      </c>
      <c r="J163" s="82">
        <f>G163+G162+G161+G160</f>
        <v>117312000</v>
      </c>
      <c r="K163" s="82"/>
      <c r="L163" s="83">
        <v>14129435</v>
      </c>
      <c r="M163" s="84">
        <v>42431</v>
      </c>
      <c r="N163" s="85">
        <f>G162+G163</f>
        <v>59404000</v>
      </c>
      <c r="O163" s="83" t="s">
        <v>313</v>
      </c>
      <c r="P163" s="83" t="s">
        <v>313</v>
      </c>
    </row>
    <row r="164" spans="2:16">
      <c r="B164" s="90">
        <v>42394</v>
      </c>
      <c r="C164" s="88" t="s">
        <v>205</v>
      </c>
      <c r="D164" s="88" t="s">
        <v>30</v>
      </c>
      <c r="E164" s="82">
        <v>20000</v>
      </c>
      <c r="F164" s="82">
        <v>3535</v>
      </c>
      <c r="G164" s="82">
        <f t="shared" si="8"/>
        <v>70700000</v>
      </c>
      <c r="H164" s="82"/>
      <c r="I164" s="82"/>
      <c r="J164" s="82"/>
      <c r="K164" s="82"/>
      <c r="L164" s="83">
        <v>14129368</v>
      </c>
      <c r="M164" s="84">
        <v>42416</v>
      </c>
      <c r="N164" s="85">
        <f>G164</f>
        <v>70700000</v>
      </c>
      <c r="O164" s="83" t="s">
        <v>313</v>
      </c>
      <c r="P164" s="83" t="s">
        <v>328</v>
      </c>
    </row>
    <row r="165" spans="2:16">
      <c r="B165" s="80">
        <v>42394</v>
      </c>
      <c r="C165" s="96" t="s">
        <v>207</v>
      </c>
      <c r="D165" s="96" t="s">
        <v>14</v>
      </c>
      <c r="E165" s="82">
        <v>5000</v>
      </c>
      <c r="F165" s="82">
        <v>4190</v>
      </c>
      <c r="G165" s="82">
        <f t="shared" si="8"/>
        <v>20950000</v>
      </c>
      <c r="H165" s="82"/>
      <c r="I165" s="82"/>
      <c r="J165" s="82"/>
      <c r="K165" s="82"/>
      <c r="L165" s="83"/>
      <c r="M165" s="83"/>
      <c r="N165" s="83"/>
      <c r="O165" s="83"/>
      <c r="P165" s="83"/>
    </row>
    <row r="166" spans="2:16">
      <c r="B166" s="80">
        <v>42394</v>
      </c>
      <c r="C166" s="96" t="s">
        <v>207</v>
      </c>
      <c r="D166" s="96" t="s">
        <v>14</v>
      </c>
      <c r="E166" s="82"/>
      <c r="F166" s="82">
        <v>1500000</v>
      </c>
      <c r="G166" s="82"/>
      <c r="H166" s="82">
        <f>F166</f>
        <v>1500000</v>
      </c>
      <c r="I166" s="82"/>
      <c r="J166" s="82"/>
      <c r="K166" s="82"/>
      <c r="L166" s="83">
        <v>14129375</v>
      </c>
      <c r="M166" s="84">
        <v>42422</v>
      </c>
      <c r="N166" s="85">
        <f>G165+H166</f>
        <v>22450000</v>
      </c>
      <c r="O166" s="83" t="s">
        <v>313</v>
      </c>
      <c r="P166" s="83" t="s">
        <v>319</v>
      </c>
    </row>
    <row r="167" spans="2:16">
      <c r="B167" s="80">
        <v>42394</v>
      </c>
      <c r="C167" s="96" t="s">
        <v>209</v>
      </c>
      <c r="D167" s="96" t="s">
        <v>13</v>
      </c>
      <c r="E167" s="82">
        <v>5000</v>
      </c>
      <c r="F167" s="82">
        <v>4450</v>
      </c>
      <c r="G167" s="82">
        <f>E167*F167</f>
        <v>22250000</v>
      </c>
      <c r="H167" s="82"/>
      <c r="I167" s="82"/>
      <c r="J167" s="82"/>
      <c r="K167" s="82"/>
      <c r="L167" s="83"/>
      <c r="M167" s="83"/>
      <c r="N167" s="83"/>
      <c r="O167" s="83"/>
      <c r="P167" s="83"/>
    </row>
    <row r="168" spans="2:16">
      <c r="B168" s="80">
        <v>42394</v>
      </c>
      <c r="C168" s="96" t="s">
        <v>209</v>
      </c>
      <c r="D168" s="96" t="s">
        <v>13</v>
      </c>
      <c r="E168" s="82"/>
      <c r="F168" s="82">
        <v>1500000</v>
      </c>
      <c r="G168" s="82"/>
      <c r="H168" s="82">
        <f>F168</f>
        <v>1500000</v>
      </c>
      <c r="I168" s="82"/>
      <c r="J168" s="82"/>
      <c r="K168" s="82"/>
      <c r="L168" s="83">
        <v>14128393</v>
      </c>
      <c r="M168" s="84">
        <v>42410</v>
      </c>
      <c r="N168" s="85">
        <f>G167+H168</f>
        <v>23750000</v>
      </c>
      <c r="O168" s="83" t="s">
        <v>313</v>
      </c>
      <c r="P168" s="83" t="s">
        <v>313</v>
      </c>
    </row>
    <row r="169" spans="2:16">
      <c r="B169" s="80">
        <v>42394</v>
      </c>
      <c r="C169" s="96" t="s">
        <v>211</v>
      </c>
      <c r="D169" s="96" t="s">
        <v>46</v>
      </c>
      <c r="E169" s="82">
        <v>6200</v>
      </c>
      <c r="F169" s="82">
        <v>3870</v>
      </c>
      <c r="G169" s="82">
        <f>E169*F169</f>
        <v>23994000</v>
      </c>
      <c r="H169" s="82"/>
      <c r="I169" s="82"/>
      <c r="J169" s="82"/>
      <c r="K169" s="82"/>
      <c r="L169" s="83"/>
      <c r="M169" s="83"/>
      <c r="N169" s="83"/>
      <c r="O169" s="83"/>
      <c r="P169" s="83"/>
    </row>
    <row r="170" spans="2:16">
      <c r="B170" s="80">
        <v>42394</v>
      </c>
      <c r="C170" s="96" t="s">
        <v>211</v>
      </c>
      <c r="D170" s="96" t="s">
        <v>46</v>
      </c>
      <c r="E170" s="82">
        <v>5300</v>
      </c>
      <c r="F170" s="82">
        <v>3535</v>
      </c>
      <c r="G170" s="82">
        <f>E170*F170</f>
        <v>18735500</v>
      </c>
      <c r="H170" s="82"/>
      <c r="I170" s="82"/>
      <c r="J170" s="82"/>
      <c r="K170" s="82"/>
      <c r="L170" s="83"/>
      <c r="M170" s="83"/>
      <c r="N170" s="83"/>
      <c r="O170" s="83"/>
      <c r="P170" s="83"/>
    </row>
    <row r="171" spans="2:16">
      <c r="B171" s="80">
        <v>42394</v>
      </c>
      <c r="C171" s="96" t="s">
        <v>211</v>
      </c>
      <c r="D171" s="96" t="s">
        <v>46</v>
      </c>
      <c r="E171" s="82"/>
      <c r="F171" s="82">
        <v>2702500</v>
      </c>
      <c r="G171" s="82"/>
      <c r="H171" s="82">
        <f>F171</f>
        <v>2702500</v>
      </c>
      <c r="I171" s="82"/>
      <c r="J171" s="82"/>
      <c r="K171" s="82"/>
      <c r="L171" s="83">
        <v>14129391</v>
      </c>
      <c r="M171" s="84">
        <v>42424</v>
      </c>
      <c r="N171" s="85">
        <f>G169+G170+H171</f>
        <v>45432000</v>
      </c>
      <c r="O171" s="83" t="s">
        <v>313</v>
      </c>
      <c r="P171" s="83" t="s">
        <v>313</v>
      </c>
    </row>
    <row r="172" spans="2:16">
      <c r="B172" s="80">
        <v>42394</v>
      </c>
      <c r="C172" s="96" t="s">
        <v>213</v>
      </c>
      <c r="D172" s="96" t="s">
        <v>46</v>
      </c>
      <c r="E172" s="82">
        <v>5200</v>
      </c>
      <c r="F172" s="82">
        <v>3535</v>
      </c>
      <c r="G172" s="82">
        <f>E172*F172</f>
        <v>18382000</v>
      </c>
      <c r="H172" s="82"/>
      <c r="I172" s="82"/>
      <c r="J172" s="82"/>
      <c r="K172" s="82"/>
      <c r="L172" s="83"/>
      <c r="M172" s="83"/>
      <c r="N172" s="83"/>
      <c r="O172" s="83"/>
      <c r="P172" s="83"/>
    </row>
    <row r="173" spans="2:16">
      <c r="B173" s="80">
        <v>42394</v>
      </c>
      <c r="C173" s="96" t="s">
        <v>213</v>
      </c>
      <c r="D173" s="96" t="s">
        <v>46</v>
      </c>
      <c r="E173" s="82"/>
      <c r="F173" s="82">
        <v>1222000</v>
      </c>
      <c r="G173" s="82"/>
      <c r="H173" s="82">
        <f>F173</f>
        <v>1222000</v>
      </c>
      <c r="I173" s="82"/>
      <c r="J173" s="82"/>
      <c r="K173" s="82"/>
      <c r="L173" s="83">
        <v>14129392</v>
      </c>
      <c r="M173" s="84">
        <v>42424</v>
      </c>
      <c r="N173" s="85">
        <f>G172+H173</f>
        <v>19604000</v>
      </c>
      <c r="O173" s="83" t="s">
        <v>313</v>
      </c>
      <c r="P173" s="83" t="s">
        <v>313</v>
      </c>
    </row>
    <row r="174" spans="2:16">
      <c r="B174" s="80">
        <v>42394</v>
      </c>
      <c r="C174" s="96" t="s">
        <v>215</v>
      </c>
      <c r="D174" s="96" t="s">
        <v>9</v>
      </c>
      <c r="E174" s="82">
        <v>10600</v>
      </c>
      <c r="F174" s="82">
        <v>3870</v>
      </c>
      <c r="G174" s="82">
        <f t="shared" ref="G174:G206" si="9">E174*F174</f>
        <v>41022000</v>
      </c>
      <c r="H174" s="82"/>
      <c r="I174" s="82"/>
      <c r="J174" s="82"/>
      <c r="K174" s="82"/>
      <c r="L174" s="83"/>
      <c r="M174" s="83"/>
      <c r="N174" s="83"/>
      <c r="O174" s="83"/>
      <c r="P174" s="83"/>
    </row>
    <row r="175" spans="2:16">
      <c r="B175" s="80">
        <v>42394</v>
      </c>
      <c r="C175" s="96" t="s">
        <v>215</v>
      </c>
      <c r="D175" s="96" t="s">
        <v>9</v>
      </c>
      <c r="E175" s="82">
        <v>5200</v>
      </c>
      <c r="F175" s="82">
        <v>3535</v>
      </c>
      <c r="G175" s="82">
        <f t="shared" si="9"/>
        <v>18382000</v>
      </c>
      <c r="H175" s="82"/>
      <c r="I175" s="82"/>
      <c r="J175" s="82"/>
      <c r="K175" s="82"/>
      <c r="L175" s="83">
        <v>14129387</v>
      </c>
      <c r="M175" s="84">
        <v>42431</v>
      </c>
      <c r="N175" s="85">
        <f>G174+G175</f>
        <v>59404000</v>
      </c>
      <c r="O175" s="83" t="s">
        <v>313</v>
      </c>
      <c r="P175" s="83" t="s">
        <v>313</v>
      </c>
    </row>
    <row r="176" spans="2:16">
      <c r="B176" s="80">
        <v>42394</v>
      </c>
      <c r="C176" s="81" t="s">
        <v>217</v>
      </c>
      <c r="D176" s="81" t="s">
        <v>9</v>
      </c>
      <c r="E176" s="82">
        <v>5400</v>
      </c>
      <c r="F176" s="82">
        <v>3870</v>
      </c>
      <c r="G176" s="82">
        <f t="shared" si="9"/>
        <v>20898000</v>
      </c>
      <c r="H176" s="82"/>
      <c r="I176" s="82">
        <v>25</v>
      </c>
      <c r="J176" s="82">
        <f>SUM(G164:G176)</f>
        <v>255313500</v>
      </c>
      <c r="K176" s="82">
        <f>SUM(H166:H176)</f>
        <v>6924500</v>
      </c>
      <c r="L176" s="83">
        <v>14129434</v>
      </c>
      <c r="M176" s="84">
        <v>42431</v>
      </c>
      <c r="N176" s="85">
        <f>G176</f>
        <v>20898000</v>
      </c>
      <c r="O176" s="83" t="s">
        <v>313</v>
      </c>
      <c r="P176" s="83" t="s">
        <v>313</v>
      </c>
    </row>
    <row r="177" spans="2:16">
      <c r="B177" s="80">
        <v>42395</v>
      </c>
      <c r="C177" s="81" t="s">
        <v>219</v>
      </c>
      <c r="D177" s="81" t="s">
        <v>11</v>
      </c>
      <c r="E177" s="82">
        <v>31300</v>
      </c>
      <c r="F177" s="82">
        <v>3535</v>
      </c>
      <c r="G177" s="82">
        <f t="shared" si="9"/>
        <v>110645500</v>
      </c>
      <c r="H177" s="82"/>
      <c r="I177" s="82">
        <v>26</v>
      </c>
      <c r="J177" s="82">
        <f>G177</f>
        <v>110645500</v>
      </c>
      <c r="K177" s="82"/>
      <c r="L177" s="83">
        <v>14129395</v>
      </c>
      <c r="M177" s="84">
        <v>42425</v>
      </c>
      <c r="N177" s="85">
        <f>G177</f>
        <v>110645500</v>
      </c>
      <c r="O177" s="83" t="s">
        <v>313</v>
      </c>
      <c r="P177" s="83" t="s">
        <v>315</v>
      </c>
    </row>
    <row r="178" spans="2:16">
      <c r="B178" s="80">
        <v>42396</v>
      </c>
      <c r="C178" s="81" t="s">
        <v>221</v>
      </c>
      <c r="D178" s="81" t="s">
        <v>8</v>
      </c>
      <c r="E178" s="82">
        <v>15800</v>
      </c>
      <c r="F178" s="82">
        <v>3870</v>
      </c>
      <c r="G178" s="82">
        <f t="shared" si="9"/>
        <v>61146000</v>
      </c>
      <c r="H178" s="82"/>
      <c r="I178" s="82"/>
      <c r="J178" s="82"/>
      <c r="K178" s="82"/>
      <c r="L178" s="83">
        <v>14705106</v>
      </c>
      <c r="M178" s="84">
        <v>42433</v>
      </c>
      <c r="N178" s="85">
        <f>G178</f>
        <v>61146000</v>
      </c>
      <c r="O178" s="83" t="s">
        <v>313</v>
      </c>
      <c r="P178" s="83" t="s">
        <v>314</v>
      </c>
    </row>
    <row r="179" spans="2:16">
      <c r="B179" s="80">
        <v>42396</v>
      </c>
      <c r="C179" s="81" t="s">
        <v>223</v>
      </c>
      <c r="D179" s="81" t="s">
        <v>8</v>
      </c>
      <c r="E179" s="82">
        <v>21700</v>
      </c>
      <c r="F179" s="82">
        <v>3870</v>
      </c>
      <c r="G179" s="82">
        <f t="shared" si="9"/>
        <v>83979000</v>
      </c>
      <c r="H179" s="82"/>
      <c r="I179" s="82"/>
      <c r="J179" s="82"/>
      <c r="K179" s="82"/>
      <c r="L179" s="83"/>
      <c r="M179" s="83"/>
      <c r="N179" s="83"/>
      <c r="O179" s="83"/>
      <c r="P179" s="83"/>
    </row>
    <row r="180" spans="2:16">
      <c r="B180" s="80">
        <v>42396</v>
      </c>
      <c r="C180" s="81" t="s">
        <v>223</v>
      </c>
      <c r="D180" s="81" t="s">
        <v>8</v>
      </c>
      <c r="E180" s="82">
        <v>12000</v>
      </c>
      <c r="F180" s="82">
        <v>3535</v>
      </c>
      <c r="G180" s="82">
        <f t="shared" si="9"/>
        <v>42420000</v>
      </c>
      <c r="H180" s="82"/>
      <c r="I180" s="82"/>
      <c r="J180" s="82"/>
      <c r="K180" s="82"/>
      <c r="L180" s="83">
        <v>14705106</v>
      </c>
      <c r="M180" s="84">
        <v>42433</v>
      </c>
      <c r="N180" s="85">
        <f>G179+G180</f>
        <v>126399000</v>
      </c>
      <c r="O180" s="83" t="s">
        <v>313</v>
      </c>
      <c r="P180" s="83" t="s">
        <v>314</v>
      </c>
    </row>
    <row r="181" spans="2:16">
      <c r="B181" s="80">
        <v>42396</v>
      </c>
      <c r="C181" s="81" t="s">
        <v>197</v>
      </c>
      <c r="D181" s="81" t="s">
        <v>11</v>
      </c>
      <c r="E181" s="82">
        <v>15300</v>
      </c>
      <c r="F181" s="82">
        <v>3870</v>
      </c>
      <c r="G181" s="82">
        <f t="shared" si="9"/>
        <v>59211000</v>
      </c>
      <c r="H181" s="82"/>
      <c r="I181" s="82"/>
      <c r="J181" s="82"/>
      <c r="K181" s="82"/>
      <c r="L181" s="83"/>
      <c r="M181" s="83"/>
      <c r="N181" s="83"/>
      <c r="O181" s="83"/>
      <c r="P181" s="83"/>
    </row>
    <row r="182" spans="2:16">
      <c r="B182" s="80">
        <v>42396</v>
      </c>
      <c r="C182" s="81" t="s">
        <v>225</v>
      </c>
      <c r="D182" s="81" t="s">
        <v>30</v>
      </c>
      <c r="E182" s="82">
        <v>10000</v>
      </c>
      <c r="F182" s="82">
        <v>3870</v>
      </c>
      <c r="G182" s="82">
        <f t="shared" si="9"/>
        <v>38700000</v>
      </c>
      <c r="H182" s="82"/>
      <c r="I182" s="82"/>
      <c r="J182" s="82"/>
      <c r="K182" s="82"/>
      <c r="L182" s="83"/>
      <c r="M182" s="83"/>
      <c r="N182" s="83"/>
      <c r="O182" s="83"/>
      <c r="P182" s="83"/>
    </row>
    <row r="183" spans="2:16">
      <c r="B183" s="80">
        <v>42396</v>
      </c>
      <c r="C183" s="81" t="s">
        <v>225</v>
      </c>
      <c r="D183" s="81" t="s">
        <v>30</v>
      </c>
      <c r="E183" s="82">
        <v>5000</v>
      </c>
      <c r="F183" s="82">
        <v>4360</v>
      </c>
      <c r="G183" s="82">
        <f t="shared" si="9"/>
        <v>21800000</v>
      </c>
      <c r="H183" s="82"/>
      <c r="I183" s="82"/>
      <c r="J183" s="82"/>
      <c r="K183" s="82"/>
      <c r="L183" s="83"/>
      <c r="M183" s="83"/>
      <c r="N183" s="83"/>
      <c r="O183" s="83"/>
      <c r="P183" s="83"/>
    </row>
    <row r="184" spans="2:16">
      <c r="B184" s="80">
        <v>42396</v>
      </c>
      <c r="C184" s="81" t="s">
        <v>225</v>
      </c>
      <c r="D184" s="81" t="s">
        <v>30</v>
      </c>
      <c r="E184" s="82">
        <v>5000</v>
      </c>
      <c r="F184" s="82">
        <v>3535</v>
      </c>
      <c r="G184" s="82">
        <f t="shared" si="9"/>
        <v>17675000</v>
      </c>
      <c r="H184" s="82"/>
      <c r="I184" s="82"/>
      <c r="J184" s="82"/>
      <c r="K184" s="82"/>
      <c r="L184" s="83"/>
      <c r="M184" s="83"/>
      <c r="N184" s="83"/>
      <c r="O184" s="83"/>
      <c r="P184" s="83"/>
    </row>
    <row r="185" spans="2:16">
      <c r="B185" s="80">
        <v>42396</v>
      </c>
      <c r="C185" s="81" t="s">
        <v>225</v>
      </c>
      <c r="D185" s="81" t="s">
        <v>30</v>
      </c>
      <c r="E185" s="82">
        <v>5000</v>
      </c>
      <c r="F185" s="82">
        <v>3535</v>
      </c>
      <c r="G185" s="82">
        <f t="shared" si="9"/>
        <v>17675000</v>
      </c>
      <c r="H185" s="82"/>
      <c r="I185" s="82"/>
      <c r="J185" s="82"/>
      <c r="K185" s="82"/>
      <c r="L185" s="83"/>
      <c r="M185" s="83"/>
      <c r="N185" s="83"/>
      <c r="O185" s="83"/>
      <c r="P185" s="83"/>
    </row>
    <row r="186" spans="2:16">
      <c r="B186" s="80">
        <v>42396</v>
      </c>
      <c r="C186" s="81" t="s">
        <v>225</v>
      </c>
      <c r="D186" s="81" t="s">
        <v>30</v>
      </c>
      <c r="E186" s="82">
        <v>5000</v>
      </c>
      <c r="F186" s="82">
        <v>5154</v>
      </c>
      <c r="G186" s="82">
        <f t="shared" si="9"/>
        <v>25770000</v>
      </c>
      <c r="H186" s="82"/>
      <c r="I186" s="82"/>
      <c r="J186" s="82"/>
      <c r="K186" s="82"/>
      <c r="L186" s="83">
        <v>14129394</v>
      </c>
      <c r="M186" s="84">
        <v>42425</v>
      </c>
      <c r="N186" s="85">
        <f>G182+G183+G184+G185+G186</f>
        <v>121620000</v>
      </c>
      <c r="O186" s="83" t="s">
        <v>313</v>
      </c>
      <c r="P186" s="83" t="s">
        <v>315</v>
      </c>
    </row>
    <row r="187" spans="2:16">
      <c r="B187" s="80">
        <v>42396</v>
      </c>
      <c r="C187" s="81" t="s">
        <v>227</v>
      </c>
      <c r="D187" s="81" t="s">
        <v>9</v>
      </c>
      <c r="E187" s="82">
        <v>6200</v>
      </c>
      <c r="F187" s="82">
        <v>3870</v>
      </c>
      <c r="G187" s="82">
        <f t="shared" si="9"/>
        <v>23994000</v>
      </c>
      <c r="H187" s="82"/>
      <c r="I187" s="82"/>
      <c r="J187" s="82"/>
      <c r="K187" s="82"/>
      <c r="L187" s="83"/>
      <c r="M187" s="83"/>
      <c r="N187" s="83"/>
      <c r="O187" s="83"/>
      <c r="P187" s="83"/>
    </row>
    <row r="188" spans="2:16">
      <c r="B188" s="80">
        <v>42396</v>
      </c>
      <c r="C188" s="81" t="s">
        <v>227</v>
      </c>
      <c r="D188" s="81" t="s">
        <v>9</v>
      </c>
      <c r="E188" s="82">
        <v>4000</v>
      </c>
      <c r="F188" s="82">
        <v>5154</v>
      </c>
      <c r="G188" s="82">
        <f t="shared" si="9"/>
        <v>20616000</v>
      </c>
      <c r="H188" s="82"/>
      <c r="I188" s="82"/>
      <c r="J188" s="82"/>
      <c r="K188" s="82"/>
      <c r="L188" s="83">
        <v>14129433</v>
      </c>
      <c r="M188" s="84">
        <v>42433</v>
      </c>
      <c r="N188" s="85">
        <f>G187+G188</f>
        <v>44610000</v>
      </c>
      <c r="O188" s="83" t="s">
        <v>313</v>
      </c>
      <c r="P188" s="83" t="s">
        <v>313</v>
      </c>
    </row>
    <row r="189" spans="2:16">
      <c r="B189" s="80">
        <v>42396</v>
      </c>
      <c r="C189" s="81" t="s">
        <v>229</v>
      </c>
      <c r="D189" s="81" t="s">
        <v>11</v>
      </c>
      <c r="E189" s="82">
        <v>5300</v>
      </c>
      <c r="F189" s="82">
        <v>3535</v>
      </c>
      <c r="G189" s="82">
        <f t="shared" si="9"/>
        <v>18735500</v>
      </c>
      <c r="H189" s="82"/>
      <c r="I189" s="82"/>
      <c r="J189" s="82"/>
      <c r="K189" s="82"/>
      <c r="L189" s="83"/>
      <c r="M189" s="83"/>
      <c r="N189" s="83"/>
      <c r="O189" s="83"/>
      <c r="P189" s="83"/>
    </row>
    <row r="190" spans="2:16">
      <c r="B190" s="80">
        <v>42396</v>
      </c>
      <c r="C190" s="81" t="s">
        <v>229</v>
      </c>
      <c r="D190" s="81" t="s">
        <v>11</v>
      </c>
      <c r="E190" s="82">
        <v>5000</v>
      </c>
      <c r="F190" s="82">
        <v>3535</v>
      </c>
      <c r="G190" s="82">
        <f t="shared" si="9"/>
        <v>17675000</v>
      </c>
      <c r="H190" s="82"/>
      <c r="I190" s="82"/>
      <c r="J190" s="82"/>
      <c r="K190" s="82"/>
      <c r="L190" s="83">
        <v>14129398</v>
      </c>
      <c r="M190" s="84">
        <v>42426</v>
      </c>
      <c r="N190" s="85">
        <f>G189+G190</f>
        <v>36410500</v>
      </c>
      <c r="O190" s="83" t="s">
        <v>313</v>
      </c>
      <c r="P190" s="83" t="s">
        <v>315</v>
      </c>
    </row>
    <row r="191" spans="2:16">
      <c r="B191" s="80">
        <v>42396</v>
      </c>
      <c r="C191" s="81" t="s">
        <v>231</v>
      </c>
      <c r="D191" s="96" t="s">
        <v>30</v>
      </c>
      <c r="E191" s="82">
        <v>5000</v>
      </c>
      <c r="F191" s="82">
        <v>3535</v>
      </c>
      <c r="G191" s="82">
        <f t="shared" si="9"/>
        <v>17675000</v>
      </c>
      <c r="H191" s="82"/>
      <c r="I191" s="82"/>
      <c r="J191" s="82"/>
      <c r="K191" s="82"/>
      <c r="L191" s="83">
        <v>14129399</v>
      </c>
      <c r="M191" s="84">
        <v>42426</v>
      </c>
      <c r="N191" s="85">
        <f>G191</f>
        <v>17675000</v>
      </c>
      <c r="O191" s="83" t="s">
        <v>313</v>
      </c>
      <c r="P191" s="83" t="s">
        <v>315</v>
      </c>
    </row>
    <row r="192" spans="2:16">
      <c r="B192" s="80">
        <v>42396</v>
      </c>
      <c r="C192" s="81" t="s">
        <v>233</v>
      </c>
      <c r="D192" s="96" t="s">
        <v>9</v>
      </c>
      <c r="E192" s="82">
        <v>5400</v>
      </c>
      <c r="F192" s="82">
        <v>3870</v>
      </c>
      <c r="G192" s="82">
        <f t="shared" si="9"/>
        <v>20898000</v>
      </c>
      <c r="H192" s="82"/>
      <c r="I192" s="82"/>
      <c r="J192" s="82"/>
      <c r="K192" s="82"/>
      <c r="L192" s="83"/>
      <c r="M192" s="83"/>
      <c r="N192" s="83"/>
      <c r="O192" s="83"/>
      <c r="P192" s="83"/>
    </row>
    <row r="193" spans="2:16">
      <c r="B193" s="80">
        <v>42396</v>
      </c>
      <c r="C193" s="81" t="s">
        <v>233</v>
      </c>
      <c r="D193" s="96" t="s">
        <v>9</v>
      </c>
      <c r="E193" s="82">
        <v>5200</v>
      </c>
      <c r="F193" s="82">
        <v>4360</v>
      </c>
      <c r="G193" s="82">
        <f t="shared" si="9"/>
        <v>22672000</v>
      </c>
      <c r="H193" s="82"/>
      <c r="I193" s="82"/>
      <c r="J193" s="82"/>
      <c r="K193" s="82"/>
      <c r="L193" s="83"/>
      <c r="M193" s="83"/>
      <c r="N193" s="83"/>
      <c r="O193" s="83"/>
      <c r="P193" s="83"/>
    </row>
    <row r="194" spans="2:16">
      <c r="B194" s="80">
        <v>42396</v>
      </c>
      <c r="C194" s="81" t="s">
        <v>233</v>
      </c>
      <c r="D194" s="96" t="s">
        <v>9</v>
      </c>
      <c r="E194" s="82">
        <v>5200</v>
      </c>
      <c r="F194" s="82">
        <v>3535</v>
      </c>
      <c r="G194" s="82">
        <f t="shared" si="9"/>
        <v>18382000</v>
      </c>
      <c r="H194" s="82"/>
      <c r="I194" s="82">
        <v>27</v>
      </c>
      <c r="J194" s="82">
        <f>SUM(G178:G194)</f>
        <v>529023500</v>
      </c>
      <c r="K194" s="82"/>
      <c r="L194" s="83">
        <v>14129411</v>
      </c>
      <c r="M194" s="84">
        <v>42436</v>
      </c>
      <c r="N194" s="85">
        <f>G192+G193+G194</f>
        <v>61952000</v>
      </c>
      <c r="O194" s="83" t="s">
        <v>313</v>
      </c>
      <c r="P194" s="83" t="s">
        <v>313</v>
      </c>
    </row>
    <row r="195" spans="2:16">
      <c r="B195" s="80">
        <v>42397</v>
      </c>
      <c r="C195" s="96" t="s">
        <v>235</v>
      </c>
      <c r="D195" s="96" t="s">
        <v>9</v>
      </c>
      <c r="E195" s="82">
        <v>5300</v>
      </c>
      <c r="F195" s="82">
        <v>3870</v>
      </c>
      <c r="G195" s="82">
        <f t="shared" si="9"/>
        <v>20511000</v>
      </c>
      <c r="H195" s="82"/>
      <c r="I195" s="82"/>
      <c r="J195" s="82"/>
      <c r="K195" s="82"/>
      <c r="L195" s="83"/>
      <c r="M195" s="83"/>
      <c r="N195" s="83"/>
      <c r="O195" s="83"/>
      <c r="P195" s="83"/>
    </row>
    <row r="196" spans="2:16">
      <c r="B196" s="80">
        <v>42397</v>
      </c>
      <c r="C196" s="96" t="s">
        <v>235</v>
      </c>
      <c r="D196" s="96" t="s">
        <v>9</v>
      </c>
      <c r="E196" s="82">
        <v>4000</v>
      </c>
      <c r="F196" s="82">
        <v>3535</v>
      </c>
      <c r="G196" s="82">
        <f t="shared" si="9"/>
        <v>14140000</v>
      </c>
      <c r="H196" s="82"/>
      <c r="I196" s="82"/>
      <c r="J196" s="82"/>
      <c r="K196" s="82"/>
      <c r="L196" s="83"/>
      <c r="M196" s="83"/>
      <c r="N196" s="83"/>
      <c r="O196" s="83"/>
      <c r="P196" s="83"/>
    </row>
    <row r="197" spans="2:16">
      <c r="B197" s="80">
        <v>42397</v>
      </c>
      <c r="C197" s="96" t="s">
        <v>235</v>
      </c>
      <c r="D197" s="96" t="s">
        <v>9</v>
      </c>
      <c r="E197" s="82">
        <v>6200</v>
      </c>
      <c r="F197" s="82">
        <v>3535</v>
      </c>
      <c r="G197" s="82">
        <f t="shared" si="9"/>
        <v>21917000</v>
      </c>
      <c r="H197" s="82"/>
      <c r="I197" s="82">
        <v>28</v>
      </c>
      <c r="J197" s="82">
        <f>G197+G196+G195</f>
        <v>56568000</v>
      </c>
      <c r="K197" s="82"/>
      <c r="L197" s="83">
        <v>13721511</v>
      </c>
      <c r="M197" s="84">
        <v>42451</v>
      </c>
      <c r="N197" s="85">
        <f>G195+G196+G197</f>
        <v>56568000</v>
      </c>
      <c r="O197" s="83" t="s">
        <v>313</v>
      </c>
      <c r="P197" s="83" t="s">
        <v>313</v>
      </c>
    </row>
    <row r="198" spans="2:16">
      <c r="B198" s="80">
        <v>42398</v>
      </c>
      <c r="C198" s="96" t="s">
        <v>237</v>
      </c>
      <c r="D198" s="96" t="s">
        <v>11</v>
      </c>
      <c r="E198" s="82">
        <v>5000</v>
      </c>
      <c r="F198" s="82">
        <v>3870</v>
      </c>
      <c r="G198" s="82">
        <f t="shared" si="9"/>
        <v>19350000</v>
      </c>
      <c r="H198" s="82"/>
      <c r="I198" s="82"/>
      <c r="J198" s="82"/>
      <c r="K198" s="82"/>
      <c r="L198" s="83"/>
      <c r="M198" s="83"/>
      <c r="N198" s="83"/>
      <c r="O198" s="83"/>
      <c r="P198" s="83"/>
    </row>
    <row r="199" spans="2:16">
      <c r="B199" s="80">
        <v>42398</v>
      </c>
      <c r="C199" s="96" t="s">
        <v>237</v>
      </c>
      <c r="D199" s="96" t="s">
        <v>11</v>
      </c>
      <c r="E199" s="82">
        <v>5000</v>
      </c>
      <c r="F199" s="82">
        <v>3535</v>
      </c>
      <c r="G199" s="82">
        <f t="shared" si="9"/>
        <v>17675000</v>
      </c>
      <c r="H199" s="82"/>
      <c r="I199" s="82"/>
      <c r="J199" s="82"/>
      <c r="K199" s="82"/>
      <c r="L199" s="83"/>
      <c r="M199" s="83"/>
      <c r="N199" s="83"/>
      <c r="O199" s="83"/>
      <c r="P199" s="83"/>
    </row>
    <row r="200" spans="2:16">
      <c r="B200" s="80">
        <v>42398</v>
      </c>
      <c r="C200" s="96" t="s">
        <v>237</v>
      </c>
      <c r="D200" s="96" t="s">
        <v>11</v>
      </c>
      <c r="E200" s="82">
        <v>5300</v>
      </c>
      <c r="F200" s="82">
        <v>3535</v>
      </c>
      <c r="G200" s="82">
        <f t="shared" si="9"/>
        <v>18735500</v>
      </c>
      <c r="H200" s="82"/>
      <c r="I200" s="82"/>
      <c r="J200" s="82"/>
      <c r="K200" s="82"/>
      <c r="L200" s="83">
        <v>14705101</v>
      </c>
      <c r="M200" s="84">
        <v>42430</v>
      </c>
      <c r="N200" s="85">
        <f>G198+G199+G200</f>
        <v>55760500</v>
      </c>
      <c r="O200" s="83" t="s">
        <v>313</v>
      </c>
      <c r="P200" s="83" t="s">
        <v>315</v>
      </c>
    </row>
    <row r="201" spans="2:16">
      <c r="B201" s="80">
        <v>42398</v>
      </c>
      <c r="C201" s="96" t="s">
        <v>239</v>
      </c>
      <c r="D201" s="96" t="s">
        <v>30</v>
      </c>
      <c r="E201" s="82">
        <v>4500</v>
      </c>
      <c r="F201" s="82">
        <v>3535</v>
      </c>
      <c r="G201" s="82">
        <f t="shared" si="9"/>
        <v>15907500</v>
      </c>
      <c r="H201" s="82"/>
      <c r="I201" s="82"/>
      <c r="J201" s="82"/>
      <c r="K201" s="82"/>
      <c r="L201" s="83">
        <v>14705103</v>
      </c>
      <c r="M201" s="84">
        <v>42430</v>
      </c>
      <c r="N201" s="85">
        <f>G201</f>
        <v>15907500</v>
      </c>
      <c r="O201" s="83" t="s">
        <v>313</v>
      </c>
      <c r="P201" s="83" t="s">
        <v>315</v>
      </c>
    </row>
    <row r="202" spans="2:16">
      <c r="B202" s="80">
        <v>42398</v>
      </c>
      <c r="C202" s="96" t="s">
        <v>241</v>
      </c>
      <c r="D202" s="96" t="s">
        <v>11</v>
      </c>
      <c r="E202" s="82">
        <v>4300</v>
      </c>
      <c r="F202" s="82">
        <v>4360</v>
      </c>
      <c r="G202" s="82">
        <f t="shared" si="9"/>
        <v>18748000</v>
      </c>
      <c r="H202" s="82"/>
      <c r="I202" s="82"/>
      <c r="J202" s="82"/>
      <c r="K202" s="82"/>
      <c r="L202" s="83">
        <v>14705114</v>
      </c>
      <c r="M202" s="84">
        <v>42430</v>
      </c>
      <c r="N202" s="85">
        <f>G202</f>
        <v>18748000</v>
      </c>
      <c r="O202" s="83" t="s">
        <v>313</v>
      </c>
      <c r="P202" s="83" t="s">
        <v>315</v>
      </c>
    </row>
    <row r="203" spans="2:16">
      <c r="B203" s="80">
        <v>42398</v>
      </c>
      <c r="C203" s="81" t="s">
        <v>201</v>
      </c>
      <c r="D203" s="81" t="s">
        <v>9</v>
      </c>
      <c r="E203" s="82">
        <v>15800</v>
      </c>
      <c r="F203" s="82">
        <v>3535</v>
      </c>
      <c r="G203" s="82">
        <f t="shared" si="9"/>
        <v>55853000</v>
      </c>
      <c r="H203" s="82"/>
      <c r="I203" s="82"/>
      <c r="J203" s="82"/>
      <c r="K203" s="82"/>
      <c r="L203" s="83">
        <v>14129431</v>
      </c>
      <c r="M203" s="84">
        <v>42436</v>
      </c>
      <c r="N203" s="85">
        <f>G203</f>
        <v>55853000</v>
      </c>
      <c r="O203" s="83" t="s">
        <v>313</v>
      </c>
      <c r="P203" s="83" t="s">
        <v>313</v>
      </c>
    </row>
    <row r="204" spans="2:16">
      <c r="B204" s="80">
        <v>42398</v>
      </c>
      <c r="C204" s="96" t="s">
        <v>243</v>
      </c>
      <c r="D204" s="96" t="s">
        <v>9</v>
      </c>
      <c r="E204" s="82">
        <v>10200</v>
      </c>
      <c r="F204" s="82">
        <v>3870</v>
      </c>
      <c r="G204" s="82">
        <f t="shared" si="9"/>
        <v>39474000</v>
      </c>
      <c r="H204" s="82"/>
      <c r="I204" s="82"/>
      <c r="J204" s="82"/>
      <c r="K204" s="82"/>
      <c r="L204" s="83"/>
      <c r="M204" s="83"/>
      <c r="N204" s="83"/>
      <c r="O204" s="83"/>
      <c r="P204" s="83"/>
    </row>
    <row r="205" spans="2:16">
      <c r="B205" s="80">
        <v>42398</v>
      </c>
      <c r="C205" s="96" t="s">
        <v>243</v>
      </c>
      <c r="D205" s="96" t="s">
        <v>9</v>
      </c>
      <c r="E205" s="82">
        <v>5300</v>
      </c>
      <c r="F205" s="82">
        <v>3535</v>
      </c>
      <c r="G205" s="82">
        <f t="shared" si="9"/>
        <v>18735500</v>
      </c>
      <c r="H205" s="82"/>
      <c r="I205" s="82"/>
      <c r="J205" s="82"/>
      <c r="K205" s="82"/>
      <c r="L205" s="83">
        <v>14129432</v>
      </c>
      <c r="M205" s="84">
        <v>42436</v>
      </c>
      <c r="N205" s="85">
        <f>G204+G205</f>
        <v>58209500</v>
      </c>
      <c r="O205" s="83" t="s">
        <v>313</v>
      </c>
      <c r="P205" s="83" t="s">
        <v>313</v>
      </c>
    </row>
    <row r="206" spans="2:16">
      <c r="B206" s="80">
        <v>42398</v>
      </c>
      <c r="C206" s="96" t="s">
        <v>245</v>
      </c>
      <c r="D206" s="96" t="s">
        <v>9</v>
      </c>
      <c r="E206" s="82">
        <v>260630</v>
      </c>
      <c r="F206" s="82">
        <v>3730</v>
      </c>
      <c r="G206" s="82">
        <f t="shared" si="9"/>
        <v>972149900</v>
      </c>
      <c r="H206" s="82"/>
      <c r="I206" s="82">
        <v>29</v>
      </c>
      <c r="J206" s="82">
        <f>SUM(G198:G206)</f>
        <v>1176628400</v>
      </c>
      <c r="K206" s="82"/>
      <c r="L206" s="83">
        <v>14129362</v>
      </c>
      <c r="M206" s="84">
        <v>42416</v>
      </c>
      <c r="N206" s="85">
        <f>G206</f>
        <v>972149900</v>
      </c>
      <c r="O206" s="83" t="s">
        <v>313</v>
      </c>
      <c r="P206" s="83" t="s">
        <v>313</v>
      </c>
    </row>
    <row r="207" spans="2:16">
      <c r="B207" s="74"/>
      <c r="C207" s="74"/>
      <c r="D207" s="74"/>
      <c r="E207" s="101">
        <f>SUM(E8:E206)</f>
        <v>1755230</v>
      </c>
      <c r="F207" s="101"/>
      <c r="G207" s="101">
        <f>SUM(G8:G206)</f>
        <v>6593568700</v>
      </c>
      <c r="H207" s="31">
        <f>SUM(H8:H206)</f>
        <v>39692500</v>
      </c>
      <c r="I207" s="31"/>
      <c r="J207" s="31">
        <f>SUM(J8:J206)</f>
        <v>6593568700</v>
      </c>
      <c r="K207" s="31">
        <f>SUM(K8:K206)</f>
        <v>39692500</v>
      </c>
      <c r="L207" s="74"/>
      <c r="M207" s="74"/>
      <c r="N207" s="102">
        <f>SUM(N8:N206)</f>
        <v>6345585655</v>
      </c>
      <c r="O207" s="74"/>
      <c r="P207" s="74"/>
    </row>
    <row r="209" spans="7:14">
      <c r="G209" s="100">
        <f>G207+H207</f>
        <v>6633261200</v>
      </c>
      <c r="J209" s="4">
        <f>J207+K207</f>
        <v>6633261200</v>
      </c>
      <c r="N209" s="100">
        <f>+N207</f>
        <v>6345585655</v>
      </c>
    </row>
    <row r="213" spans="7:14">
      <c r="N213" s="100">
        <f>N209-J209</f>
        <v>-287675545</v>
      </c>
    </row>
  </sheetData>
  <autoFilter ref="B7:P207">
    <filterColumn colId="11"/>
    <filterColumn colId="13"/>
  </autoFilter>
  <sortState ref="B9:J207">
    <sortCondition ref="C9:C207"/>
  </sortState>
  <mergeCells count="1">
    <mergeCell ref="B4:P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4:O253"/>
  <sheetViews>
    <sheetView topLeftCell="A232" zoomScale="80" zoomScaleNormal="80" workbookViewId="0">
      <selection activeCell="K256" sqref="K256"/>
    </sheetView>
  </sheetViews>
  <sheetFormatPr baseColWidth="10" defaultRowHeight="15"/>
  <cols>
    <col min="3" max="3" width="11.5703125" bestFit="1" customWidth="1"/>
    <col min="4" max="4" width="12" bestFit="1" customWidth="1"/>
    <col min="5" max="5" width="18.140625" bestFit="1" customWidth="1"/>
    <col min="6" max="6" width="23.85546875" bestFit="1" customWidth="1"/>
    <col min="7" max="7" width="13.5703125" style="113" bestFit="1" customWidth="1"/>
    <col min="8" max="8" width="15" style="113" bestFit="1" customWidth="1"/>
    <col min="9" max="9" width="15.7109375" bestFit="1" customWidth="1"/>
    <col min="10" max="10" width="13.5703125" bestFit="1" customWidth="1"/>
    <col min="11" max="11" width="22.42578125" bestFit="1" customWidth="1"/>
    <col min="12" max="12" width="16" bestFit="1" customWidth="1"/>
  </cols>
  <sheetData>
    <row r="4" spans="3:10">
      <c r="C4" s="109" t="s">
        <v>6</v>
      </c>
      <c r="D4" s="109" t="s">
        <v>353</v>
      </c>
      <c r="E4" s="109" t="s">
        <v>358</v>
      </c>
      <c r="F4" s="109" t="s">
        <v>354</v>
      </c>
      <c r="G4" s="77" t="s">
        <v>356</v>
      </c>
      <c r="H4" s="77" t="s">
        <v>355</v>
      </c>
      <c r="I4" s="109" t="s">
        <v>357</v>
      </c>
      <c r="J4" s="77" t="s">
        <v>359</v>
      </c>
    </row>
    <row r="5" spans="3:10">
      <c r="C5" s="103"/>
      <c r="D5" s="103"/>
      <c r="E5" s="103"/>
      <c r="F5" s="109" t="s">
        <v>365</v>
      </c>
      <c r="G5" s="66"/>
      <c r="H5" s="66"/>
      <c r="I5" s="121">
        <v>66437418</v>
      </c>
      <c r="J5" s="66"/>
    </row>
    <row r="6" spans="3:10">
      <c r="C6" s="65">
        <v>42369</v>
      </c>
      <c r="D6" s="103">
        <v>761264</v>
      </c>
      <c r="E6" s="103" t="s">
        <v>383</v>
      </c>
      <c r="F6" s="103" t="s">
        <v>384</v>
      </c>
      <c r="G6" s="66"/>
      <c r="H6" s="118">
        <v>855000</v>
      </c>
      <c r="I6" s="105">
        <f>I5+G6-H6</f>
        <v>65582418</v>
      </c>
      <c r="J6" s="103"/>
    </row>
    <row r="7" spans="3:10">
      <c r="C7" s="65">
        <v>42369</v>
      </c>
      <c r="D7" s="103">
        <v>761251</v>
      </c>
      <c r="E7" s="103" t="s">
        <v>360</v>
      </c>
      <c r="F7" s="103" t="s">
        <v>362</v>
      </c>
      <c r="G7" s="66"/>
      <c r="H7" s="118">
        <v>3000000</v>
      </c>
      <c r="I7" s="105">
        <f t="shared" ref="I7:I70" si="0">I6+G7-H7</f>
        <v>62582418</v>
      </c>
      <c r="J7" s="103">
        <v>380</v>
      </c>
    </row>
    <row r="8" spans="3:10">
      <c r="C8" s="65">
        <v>42369</v>
      </c>
      <c r="D8" s="103">
        <v>761252</v>
      </c>
      <c r="E8" s="103" t="s">
        <v>361</v>
      </c>
      <c r="F8" s="103" t="s">
        <v>362</v>
      </c>
      <c r="G8" s="66"/>
      <c r="H8" s="118">
        <v>6000000</v>
      </c>
      <c r="I8" s="105">
        <f t="shared" si="0"/>
        <v>56582418</v>
      </c>
      <c r="J8" s="107" t="s">
        <v>366</v>
      </c>
    </row>
    <row r="9" spans="3:10">
      <c r="C9" s="65">
        <v>42369</v>
      </c>
      <c r="D9" s="103">
        <v>761253</v>
      </c>
      <c r="E9" s="103" t="s">
        <v>363</v>
      </c>
      <c r="F9" s="103" t="s">
        <v>364</v>
      </c>
      <c r="G9" s="66"/>
      <c r="H9" s="118">
        <v>2200000</v>
      </c>
      <c r="I9" s="105">
        <f t="shared" si="0"/>
        <v>54382418</v>
      </c>
      <c r="J9" s="103">
        <v>234</v>
      </c>
    </row>
    <row r="10" spans="3:10">
      <c r="C10" s="65">
        <v>42369</v>
      </c>
      <c r="D10" s="103">
        <v>761254</v>
      </c>
      <c r="E10" s="103" t="s">
        <v>367</v>
      </c>
      <c r="F10" s="103" t="s">
        <v>368</v>
      </c>
      <c r="G10" s="66"/>
      <c r="H10" s="118">
        <v>1100000</v>
      </c>
      <c r="I10" s="105">
        <f t="shared" si="0"/>
        <v>53282418</v>
      </c>
      <c r="J10" s="103">
        <v>752</v>
      </c>
    </row>
    <row r="11" spans="3:10">
      <c r="C11" s="65">
        <v>42369</v>
      </c>
      <c r="D11" s="103">
        <v>761255</v>
      </c>
      <c r="E11" s="103" t="s">
        <v>369</v>
      </c>
      <c r="F11" s="103" t="s">
        <v>370</v>
      </c>
      <c r="G11" s="66"/>
      <c r="H11" s="118">
        <v>2000000</v>
      </c>
      <c r="I11" s="105">
        <f t="shared" si="0"/>
        <v>51282418</v>
      </c>
      <c r="J11" s="103">
        <v>656</v>
      </c>
    </row>
    <row r="12" spans="3:10">
      <c r="C12" s="65">
        <v>42369</v>
      </c>
      <c r="D12" s="103">
        <v>761256</v>
      </c>
      <c r="E12" s="103" t="s">
        <v>371</v>
      </c>
      <c r="F12" s="103" t="s">
        <v>368</v>
      </c>
      <c r="G12" s="66"/>
      <c r="H12" s="118">
        <v>400000</v>
      </c>
      <c r="I12" s="105">
        <f t="shared" si="0"/>
        <v>50882418</v>
      </c>
      <c r="J12" s="103">
        <v>658</v>
      </c>
    </row>
    <row r="13" spans="3:10">
      <c r="C13" s="65">
        <v>42369</v>
      </c>
      <c r="D13" s="103">
        <v>761257</v>
      </c>
      <c r="E13" s="103" t="s">
        <v>372</v>
      </c>
      <c r="F13" s="103" t="s">
        <v>373</v>
      </c>
      <c r="G13" s="66"/>
      <c r="H13" s="118">
        <v>842000</v>
      </c>
      <c r="I13" s="105">
        <f t="shared" si="0"/>
        <v>50040418</v>
      </c>
      <c r="J13" s="107" t="s">
        <v>375</v>
      </c>
    </row>
    <row r="14" spans="3:10">
      <c r="C14" s="65">
        <v>42369</v>
      </c>
      <c r="D14" s="103">
        <v>761258</v>
      </c>
      <c r="E14" s="103" t="s">
        <v>374</v>
      </c>
      <c r="F14" s="103" t="s">
        <v>364</v>
      </c>
      <c r="G14" s="66"/>
      <c r="H14" s="118">
        <v>2275000</v>
      </c>
      <c r="I14" s="105">
        <f t="shared" si="0"/>
        <v>47765418</v>
      </c>
      <c r="J14" s="103">
        <v>752</v>
      </c>
    </row>
    <row r="15" spans="3:10">
      <c r="C15" s="65">
        <v>42369</v>
      </c>
      <c r="D15" s="103">
        <v>761259</v>
      </c>
      <c r="E15" s="103" t="s">
        <v>376</v>
      </c>
      <c r="F15" s="103" t="s">
        <v>364</v>
      </c>
      <c r="G15" s="66"/>
      <c r="H15" s="118">
        <v>4500000</v>
      </c>
      <c r="I15" s="105">
        <f t="shared" si="0"/>
        <v>43265418</v>
      </c>
      <c r="J15" s="103"/>
    </row>
    <row r="16" spans="3:10">
      <c r="C16" s="65">
        <v>42369</v>
      </c>
      <c r="D16" s="103">
        <v>761260</v>
      </c>
      <c r="E16" s="103" t="s">
        <v>377</v>
      </c>
      <c r="F16" s="103" t="s">
        <v>364</v>
      </c>
      <c r="G16" s="66"/>
      <c r="H16" s="118">
        <v>1659890</v>
      </c>
      <c r="I16" s="105">
        <f t="shared" si="0"/>
        <v>41605528</v>
      </c>
      <c r="J16" s="103"/>
    </row>
    <row r="17" spans="3:11">
      <c r="C17" s="65">
        <v>42369</v>
      </c>
      <c r="D17" s="103">
        <v>761261</v>
      </c>
      <c r="E17" s="103" t="s">
        <v>378</v>
      </c>
      <c r="F17" s="103" t="s">
        <v>379</v>
      </c>
      <c r="G17" s="66"/>
      <c r="H17" s="118">
        <v>5702500</v>
      </c>
      <c r="I17" s="105">
        <f t="shared" si="0"/>
        <v>35903028</v>
      </c>
      <c r="J17" s="107" t="s">
        <v>380</v>
      </c>
    </row>
    <row r="18" spans="3:11">
      <c r="C18" s="65">
        <v>42369</v>
      </c>
      <c r="D18" s="103">
        <v>761262</v>
      </c>
      <c r="E18" s="103" t="s">
        <v>381</v>
      </c>
      <c r="F18" s="103" t="s">
        <v>370</v>
      </c>
      <c r="G18" s="66"/>
      <c r="H18" s="118">
        <v>2000000</v>
      </c>
      <c r="I18" s="105">
        <f t="shared" si="0"/>
        <v>33903028</v>
      </c>
      <c r="J18" s="103"/>
    </row>
    <row r="19" spans="3:11">
      <c r="C19" s="65">
        <v>42369</v>
      </c>
      <c r="D19" s="103">
        <v>761266</v>
      </c>
      <c r="E19" s="103"/>
      <c r="F19" s="103" t="s">
        <v>386</v>
      </c>
      <c r="G19" s="66"/>
      <c r="H19" s="118">
        <v>1000000</v>
      </c>
      <c r="I19" s="105">
        <f t="shared" si="0"/>
        <v>32903028</v>
      </c>
      <c r="J19" s="103"/>
    </row>
    <row r="20" spans="3:11">
      <c r="C20" s="65">
        <v>42369</v>
      </c>
      <c r="D20" s="103">
        <v>761267</v>
      </c>
      <c r="E20" s="103" t="s">
        <v>387</v>
      </c>
      <c r="F20" s="103" t="s">
        <v>388</v>
      </c>
      <c r="G20" s="66"/>
      <c r="H20" s="118">
        <v>700000</v>
      </c>
      <c r="I20" s="105">
        <f t="shared" si="0"/>
        <v>32203028</v>
      </c>
      <c r="J20" s="103"/>
    </row>
    <row r="21" spans="3:11">
      <c r="C21" s="65">
        <v>42369</v>
      </c>
      <c r="D21" s="103">
        <v>761268</v>
      </c>
      <c r="E21" s="103" t="s">
        <v>389</v>
      </c>
      <c r="F21" s="103" t="s">
        <v>390</v>
      </c>
      <c r="G21" s="66"/>
      <c r="H21" s="118">
        <v>3000000</v>
      </c>
      <c r="I21" s="105">
        <f t="shared" si="0"/>
        <v>29203028</v>
      </c>
      <c r="J21" s="103">
        <v>710</v>
      </c>
    </row>
    <row r="22" spans="3:11">
      <c r="C22" s="65">
        <v>42369</v>
      </c>
      <c r="D22" s="103">
        <v>761269</v>
      </c>
      <c r="E22" s="103" t="s">
        <v>391</v>
      </c>
      <c r="F22" s="103" t="s">
        <v>392</v>
      </c>
      <c r="G22" s="66"/>
      <c r="H22" s="118">
        <v>4600000</v>
      </c>
      <c r="I22" s="105">
        <f t="shared" si="0"/>
        <v>24603028</v>
      </c>
      <c r="J22" s="103"/>
    </row>
    <row r="23" spans="3:11">
      <c r="C23" s="65">
        <v>42369</v>
      </c>
      <c r="D23" s="103">
        <v>761271</v>
      </c>
      <c r="E23" s="103" t="s">
        <v>360</v>
      </c>
      <c r="F23" s="103" t="s">
        <v>393</v>
      </c>
      <c r="G23" s="66"/>
      <c r="H23" s="118">
        <v>27471500</v>
      </c>
      <c r="I23" s="105">
        <f t="shared" si="0"/>
        <v>-2868472</v>
      </c>
      <c r="J23" s="103">
        <v>383</v>
      </c>
    </row>
    <row r="24" spans="3:11">
      <c r="C24" s="65">
        <v>42369</v>
      </c>
      <c r="D24" s="103">
        <v>761272</v>
      </c>
      <c r="E24" s="103" t="s">
        <v>395</v>
      </c>
      <c r="F24" s="103" t="s">
        <v>394</v>
      </c>
      <c r="G24" s="66"/>
      <c r="H24" s="118">
        <v>4400000</v>
      </c>
      <c r="I24" s="105">
        <f t="shared" si="0"/>
        <v>-7268472</v>
      </c>
      <c r="J24" s="103">
        <v>4678</v>
      </c>
    </row>
    <row r="25" spans="3:11">
      <c r="C25" s="65">
        <v>42369</v>
      </c>
      <c r="D25" s="103">
        <v>761273</v>
      </c>
      <c r="E25" s="103" t="s">
        <v>389</v>
      </c>
      <c r="F25" s="103" t="s">
        <v>396</v>
      </c>
      <c r="G25" s="66"/>
      <c r="H25" s="118">
        <v>66455000</v>
      </c>
      <c r="I25" s="105">
        <f t="shared" si="0"/>
        <v>-73723472</v>
      </c>
      <c r="J25" s="107" t="s">
        <v>397</v>
      </c>
    </row>
    <row r="26" spans="3:11">
      <c r="C26" s="65">
        <v>42369</v>
      </c>
      <c r="D26" s="103">
        <v>761274</v>
      </c>
      <c r="E26" s="103" t="s">
        <v>398</v>
      </c>
      <c r="F26" s="103" t="s">
        <v>399</v>
      </c>
      <c r="G26" s="66"/>
      <c r="H26" s="118">
        <v>180000</v>
      </c>
      <c r="I26" s="105">
        <f t="shared" si="0"/>
        <v>-73903472</v>
      </c>
      <c r="J26" s="103">
        <v>11401</v>
      </c>
    </row>
    <row r="27" spans="3:11">
      <c r="C27" s="65">
        <v>42369</v>
      </c>
      <c r="D27" s="103">
        <v>761265</v>
      </c>
      <c r="E27" s="103" t="s">
        <v>281</v>
      </c>
      <c r="F27" s="103" t="s">
        <v>385</v>
      </c>
      <c r="G27" s="66"/>
      <c r="H27" s="118">
        <v>2465350</v>
      </c>
      <c r="I27" s="105">
        <f t="shared" si="0"/>
        <v>-76368822</v>
      </c>
      <c r="J27" s="103"/>
    </row>
    <row r="28" spans="3:11">
      <c r="C28" s="65">
        <v>42373</v>
      </c>
      <c r="D28" s="103">
        <v>761263</v>
      </c>
      <c r="E28" s="103" t="s">
        <v>302</v>
      </c>
      <c r="F28" s="103" t="s">
        <v>382</v>
      </c>
      <c r="G28" s="66"/>
      <c r="H28" s="118">
        <v>961508500</v>
      </c>
      <c r="I28" s="105">
        <f t="shared" si="0"/>
        <v>-1037877322</v>
      </c>
      <c r="J28" s="103">
        <v>1332</v>
      </c>
    </row>
    <row r="29" spans="3:11">
      <c r="C29" s="65">
        <v>42373</v>
      </c>
      <c r="D29" s="66">
        <v>864761</v>
      </c>
      <c r="E29" s="66" t="s">
        <v>420</v>
      </c>
      <c r="F29" s="103"/>
      <c r="G29" s="66"/>
      <c r="H29" s="118">
        <v>242500</v>
      </c>
      <c r="I29" s="105">
        <f t="shared" si="0"/>
        <v>-1038119822</v>
      </c>
      <c r="J29" s="103"/>
    </row>
    <row r="30" spans="3:11">
      <c r="C30" s="11">
        <v>42373</v>
      </c>
      <c r="D30">
        <v>84981432</v>
      </c>
      <c r="G30" s="108">
        <v>242839500</v>
      </c>
      <c r="I30" s="105">
        <f t="shared" si="0"/>
        <v>-795280322</v>
      </c>
      <c r="J30" t="s">
        <v>414</v>
      </c>
      <c r="K30" t="s">
        <v>415</v>
      </c>
    </row>
    <row r="31" spans="3:11">
      <c r="C31" s="11">
        <v>42373</v>
      </c>
      <c r="D31">
        <v>13660786</v>
      </c>
      <c r="G31" s="108">
        <v>548555500</v>
      </c>
      <c r="I31" s="105">
        <f t="shared" si="0"/>
        <v>-246724822</v>
      </c>
      <c r="J31" t="s">
        <v>414</v>
      </c>
      <c r="K31" t="s">
        <v>314</v>
      </c>
    </row>
    <row r="32" spans="3:11">
      <c r="C32" s="11">
        <v>42373</v>
      </c>
      <c r="D32">
        <v>13660785</v>
      </c>
      <c r="G32" s="108">
        <v>19265500</v>
      </c>
      <c r="I32" s="105">
        <f t="shared" si="0"/>
        <v>-227459322</v>
      </c>
      <c r="J32" t="s">
        <v>414</v>
      </c>
      <c r="K32" t="s">
        <v>416</v>
      </c>
    </row>
    <row r="33" spans="3:11">
      <c r="C33" s="11">
        <v>42373</v>
      </c>
      <c r="D33">
        <v>13660787</v>
      </c>
      <c r="G33" s="108"/>
      <c r="I33" s="105">
        <f t="shared" si="0"/>
        <v>-227459322</v>
      </c>
      <c r="J33" t="s">
        <v>414</v>
      </c>
      <c r="K33" t="s">
        <v>318</v>
      </c>
    </row>
    <row r="34" spans="3:11">
      <c r="C34" s="11">
        <v>42373</v>
      </c>
      <c r="D34">
        <v>13660787</v>
      </c>
      <c r="G34" s="108">
        <v>41565000</v>
      </c>
      <c r="I34" s="105">
        <f t="shared" si="0"/>
        <v>-185894322</v>
      </c>
      <c r="J34" t="s">
        <v>414</v>
      </c>
      <c r="K34" t="s">
        <v>318</v>
      </c>
    </row>
    <row r="35" spans="3:11">
      <c r="C35" s="11">
        <v>42373</v>
      </c>
      <c r="D35">
        <v>13306790</v>
      </c>
      <c r="G35" s="108"/>
      <c r="I35" s="105">
        <f t="shared" si="0"/>
        <v>-185894322</v>
      </c>
      <c r="J35" t="s">
        <v>414</v>
      </c>
      <c r="K35" t="s">
        <v>417</v>
      </c>
    </row>
    <row r="36" spans="3:11">
      <c r="C36" s="11">
        <v>42373</v>
      </c>
      <c r="D36">
        <v>13306790</v>
      </c>
      <c r="G36" s="108">
        <v>56475000</v>
      </c>
      <c r="I36" s="105">
        <f t="shared" si="0"/>
        <v>-129419322</v>
      </c>
      <c r="J36" t="s">
        <v>414</v>
      </c>
      <c r="K36" t="s">
        <v>417</v>
      </c>
    </row>
    <row r="37" spans="3:11">
      <c r="C37" s="11">
        <v>42373</v>
      </c>
      <c r="D37">
        <v>13660783</v>
      </c>
      <c r="G37" s="108"/>
      <c r="I37" s="105">
        <f t="shared" si="0"/>
        <v>-129419322</v>
      </c>
      <c r="J37" t="s">
        <v>414</v>
      </c>
      <c r="K37" t="s">
        <v>325</v>
      </c>
    </row>
    <row r="38" spans="3:11">
      <c r="C38" s="11">
        <v>42373</v>
      </c>
      <c r="D38">
        <v>13660783</v>
      </c>
      <c r="G38" s="108">
        <v>23260000</v>
      </c>
      <c r="I38" s="105">
        <f t="shared" si="0"/>
        <v>-106159322</v>
      </c>
      <c r="J38" t="s">
        <v>414</v>
      </c>
      <c r="K38" t="s">
        <v>325</v>
      </c>
    </row>
    <row r="39" spans="3:11">
      <c r="C39" s="11">
        <v>42373</v>
      </c>
      <c r="D39">
        <v>13660789</v>
      </c>
      <c r="G39" s="108"/>
      <c r="I39" s="105">
        <f t="shared" si="0"/>
        <v>-106159322</v>
      </c>
      <c r="J39" t="s">
        <v>414</v>
      </c>
      <c r="K39" t="s">
        <v>318</v>
      </c>
    </row>
    <row r="40" spans="3:11">
      <c r="C40" s="11">
        <v>42373</v>
      </c>
      <c r="D40">
        <v>13660789</v>
      </c>
      <c r="G40" s="108">
        <v>93375500</v>
      </c>
      <c r="I40" s="105">
        <f t="shared" si="0"/>
        <v>-12783822</v>
      </c>
      <c r="J40" t="s">
        <v>414</v>
      </c>
      <c r="K40" t="s">
        <v>318</v>
      </c>
    </row>
    <row r="41" spans="3:11">
      <c r="C41" s="11">
        <v>42373</v>
      </c>
      <c r="D41">
        <v>13660782</v>
      </c>
      <c r="G41" s="108"/>
      <c r="I41" s="105">
        <f t="shared" si="0"/>
        <v>-12783822</v>
      </c>
      <c r="J41" t="s">
        <v>414</v>
      </c>
      <c r="K41" t="s">
        <v>414</v>
      </c>
    </row>
    <row r="42" spans="3:11">
      <c r="C42" s="11">
        <v>42373</v>
      </c>
      <c r="D42">
        <v>13660782</v>
      </c>
      <c r="G42" s="108">
        <v>23994000</v>
      </c>
      <c r="I42" s="105">
        <f t="shared" si="0"/>
        <v>11210178</v>
      </c>
      <c r="J42" t="s">
        <v>414</v>
      </c>
      <c r="K42" t="s">
        <v>414</v>
      </c>
    </row>
    <row r="43" spans="3:11">
      <c r="C43" s="11">
        <v>42373</v>
      </c>
      <c r="D43">
        <v>13660781</v>
      </c>
      <c r="G43" s="108"/>
      <c r="I43" s="105">
        <f t="shared" si="0"/>
        <v>11210178</v>
      </c>
      <c r="J43" t="s">
        <v>414</v>
      </c>
      <c r="K43" t="s">
        <v>414</v>
      </c>
    </row>
    <row r="44" spans="3:11">
      <c r="C44" s="11">
        <v>42373</v>
      </c>
      <c r="D44">
        <v>13660781</v>
      </c>
      <c r="G44" s="108">
        <v>20511000</v>
      </c>
      <c r="I44" s="105">
        <f t="shared" si="0"/>
        <v>31721178</v>
      </c>
      <c r="J44" t="s">
        <v>414</v>
      </c>
      <c r="K44" t="s">
        <v>414</v>
      </c>
    </row>
    <row r="45" spans="3:11">
      <c r="C45" s="11">
        <v>42373</v>
      </c>
      <c r="D45">
        <v>13660790</v>
      </c>
      <c r="G45" s="108"/>
      <c r="I45" s="105">
        <f t="shared" si="0"/>
        <v>31721178</v>
      </c>
      <c r="J45" t="s">
        <v>414</v>
      </c>
      <c r="K45" t="s">
        <v>318</v>
      </c>
    </row>
    <row r="46" spans="3:11">
      <c r="C46" s="11">
        <v>42373</v>
      </c>
      <c r="D46">
        <v>13660790</v>
      </c>
      <c r="G46" s="108"/>
      <c r="I46" s="105">
        <f t="shared" si="0"/>
        <v>31721178</v>
      </c>
      <c r="J46" t="s">
        <v>414</v>
      </c>
      <c r="K46" t="s">
        <v>318</v>
      </c>
    </row>
    <row r="47" spans="3:11">
      <c r="C47" s="11">
        <v>42373</v>
      </c>
      <c r="D47">
        <v>13660790</v>
      </c>
      <c r="G47" s="108">
        <v>74040000</v>
      </c>
      <c r="I47" s="105">
        <f t="shared" si="0"/>
        <v>105761178</v>
      </c>
      <c r="J47" t="s">
        <v>414</v>
      </c>
      <c r="K47" t="s">
        <v>318</v>
      </c>
    </row>
    <row r="48" spans="3:11">
      <c r="C48" s="11">
        <v>42373</v>
      </c>
      <c r="D48">
        <v>13660778</v>
      </c>
      <c r="G48" s="108"/>
      <c r="I48" s="105">
        <f t="shared" si="0"/>
        <v>105761178</v>
      </c>
      <c r="J48" t="s">
        <v>414</v>
      </c>
      <c r="K48" t="s">
        <v>417</v>
      </c>
    </row>
    <row r="49" spans="3:11">
      <c r="C49" s="11">
        <v>42373</v>
      </c>
      <c r="D49">
        <v>13660778</v>
      </c>
      <c r="G49" s="108">
        <v>56475000</v>
      </c>
      <c r="I49" s="105">
        <f t="shared" si="0"/>
        <v>162236178</v>
      </c>
      <c r="J49" t="s">
        <v>414</v>
      </c>
      <c r="K49" t="s">
        <v>417</v>
      </c>
    </row>
    <row r="50" spans="3:11">
      <c r="C50" s="11">
        <v>42373</v>
      </c>
      <c r="D50">
        <v>13660780</v>
      </c>
      <c r="G50" s="108"/>
      <c r="I50" s="105">
        <f t="shared" si="0"/>
        <v>162236178</v>
      </c>
      <c r="J50" t="s">
        <v>414</v>
      </c>
      <c r="K50" t="s">
        <v>414</v>
      </c>
    </row>
    <row r="51" spans="3:11">
      <c r="C51" s="11">
        <v>42373</v>
      </c>
      <c r="D51">
        <v>13660780</v>
      </c>
      <c r="G51" s="108">
        <v>22525000</v>
      </c>
      <c r="I51" s="105">
        <f t="shared" si="0"/>
        <v>184761178</v>
      </c>
      <c r="J51" t="s">
        <v>414</v>
      </c>
      <c r="K51" t="s">
        <v>414</v>
      </c>
    </row>
    <row r="52" spans="3:11">
      <c r="C52" s="11">
        <v>42373</v>
      </c>
      <c r="D52">
        <v>13660784</v>
      </c>
      <c r="G52" s="108"/>
      <c r="I52" s="105">
        <f t="shared" si="0"/>
        <v>184761178</v>
      </c>
      <c r="J52" t="s">
        <v>414</v>
      </c>
      <c r="K52" t="s">
        <v>414</v>
      </c>
    </row>
    <row r="53" spans="3:11">
      <c r="C53" s="11">
        <v>42373</v>
      </c>
      <c r="D53">
        <v>13660784</v>
      </c>
      <c r="G53" s="108">
        <v>22525000</v>
      </c>
      <c r="I53" s="105">
        <f t="shared" si="0"/>
        <v>207286178</v>
      </c>
      <c r="J53" t="s">
        <v>414</v>
      </c>
      <c r="K53" t="s">
        <v>414</v>
      </c>
    </row>
    <row r="54" spans="3:11">
      <c r="C54" s="11">
        <v>42373</v>
      </c>
      <c r="D54">
        <v>13660779</v>
      </c>
      <c r="G54" s="108">
        <v>54525000</v>
      </c>
      <c r="I54" s="105">
        <f t="shared" si="0"/>
        <v>261811178</v>
      </c>
      <c r="J54" t="s">
        <v>414</v>
      </c>
      <c r="K54" t="s">
        <v>417</v>
      </c>
    </row>
    <row r="55" spans="3:11">
      <c r="C55" s="11">
        <v>42374</v>
      </c>
      <c r="D55">
        <v>13660800</v>
      </c>
      <c r="G55" s="108"/>
      <c r="I55" s="105">
        <f t="shared" si="0"/>
        <v>261811178</v>
      </c>
      <c r="J55" t="s">
        <v>414</v>
      </c>
      <c r="K55" t="s">
        <v>414</v>
      </c>
    </row>
    <row r="56" spans="3:11">
      <c r="C56" s="11">
        <v>42374</v>
      </c>
      <c r="D56">
        <v>13660800</v>
      </c>
      <c r="G56" s="108"/>
      <c r="I56" s="105">
        <f t="shared" si="0"/>
        <v>261811178</v>
      </c>
      <c r="J56" t="s">
        <v>414</v>
      </c>
      <c r="K56" t="s">
        <v>414</v>
      </c>
    </row>
    <row r="57" spans="3:11">
      <c r="C57" s="11">
        <v>42374</v>
      </c>
      <c r="D57">
        <v>13660800</v>
      </c>
      <c r="G57" s="108">
        <v>59461000</v>
      </c>
      <c r="I57" s="105">
        <f t="shared" si="0"/>
        <v>321272178</v>
      </c>
      <c r="J57" t="s">
        <v>414</v>
      </c>
      <c r="K57" t="s">
        <v>414</v>
      </c>
    </row>
    <row r="58" spans="3:11">
      <c r="C58" s="11">
        <v>42374</v>
      </c>
      <c r="D58">
        <v>13660800</v>
      </c>
      <c r="G58" s="108">
        <v>24955000</v>
      </c>
      <c r="I58" s="105">
        <f t="shared" si="0"/>
        <v>346227178</v>
      </c>
      <c r="J58" t="s">
        <v>414</v>
      </c>
      <c r="K58" t="s">
        <v>414</v>
      </c>
    </row>
    <row r="59" spans="3:11">
      <c r="C59" s="11">
        <v>42374</v>
      </c>
      <c r="D59">
        <v>13660800</v>
      </c>
      <c r="G59" s="108"/>
      <c r="I59" s="105">
        <f t="shared" si="0"/>
        <v>346227178</v>
      </c>
      <c r="J59" t="s">
        <v>414</v>
      </c>
      <c r="K59" t="s">
        <v>414</v>
      </c>
    </row>
    <row r="60" spans="3:11">
      <c r="C60" s="11">
        <v>42374</v>
      </c>
      <c r="D60">
        <v>13660800</v>
      </c>
      <c r="G60" s="108">
        <v>61567000</v>
      </c>
      <c r="I60" s="105">
        <f t="shared" si="0"/>
        <v>407794178</v>
      </c>
      <c r="J60" t="s">
        <v>414</v>
      </c>
      <c r="K60" t="s">
        <v>414</v>
      </c>
    </row>
    <row r="61" spans="3:11">
      <c r="C61" s="11">
        <v>42374</v>
      </c>
      <c r="D61">
        <v>13660795</v>
      </c>
      <c r="G61" s="108">
        <v>375000</v>
      </c>
      <c r="I61" s="105">
        <f t="shared" si="0"/>
        <v>408169178</v>
      </c>
      <c r="J61" t="s">
        <v>414</v>
      </c>
      <c r="K61" t="s">
        <v>414</v>
      </c>
    </row>
    <row r="62" spans="3:11">
      <c r="C62" s="11">
        <v>42374</v>
      </c>
      <c r="D62">
        <v>13660800</v>
      </c>
      <c r="G62" s="108">
        <v>56342500</v>
      </c>
      <c r="I62" s="105">
        <f t="shared" si="0"/>
        <v>464511678</v>
      </c>
      <c r="J62" t="s">
        <v>414</v>
      </c>
      <c r="K62" t="s">
        <v>414</v>
      </c>
    </row>
    <row r="63" spans="3:11">
      <c r="C63" s="11">
        <v>42374</v>
      </c>
      <c r="D63">
        <v>13660800</v>
      </c>
      <c r="G63" s="108"/>
      <c r="I63" s="105">
        <f t="shared" si="0"/>
        <v>464511678</v>
      </c>
      <c r="J63" t="s">
        <v>414</v>
      </c>
      <c r="K63" t="s">
        <v>414</v>
      </c>
    </row>
    <row r="64" spans="3:11">
      <c r="C64" s="11">
        <v>42374</v>
      </c>
      <c r="D64">
        <v>13660800</v>
      </c>
      <c r="G64" s="108">
        <v>59539000</v>
      </c>
      <c r="I64" s="105">
        <f t="shared" si="0"/>
        <v>524050678</v>
      </c>
      <c r="J64" t="s">
        <v>414</v>
      </c>
      <c r="K64" t="s">
        <v>414</v>
      </c>
    </row>
    <row r="65" spans="3:11">
      <c r="C65" s="11">
        <v>42374</v>
      </c>
      <c r="D65">
        <v>13660802</v>
      </c>
      <c r="G65" s="108">
        <v>55125000</v>
      </c>
      <c r="I65" s="105">
        <f t="shared" si="0"/>
        <v>579175678</v>
      </c>
      <c r="J65" t="s">
        <v>414</v>
      </c>
      <c r="K65" t="s">
        <v>417</v>
      </c>
    </row>
    <row r="66" spans="3:11">
      <c r="C66" s="11">
        <v>42374</v>
      </c>
      <c r="D66">
        <v>13660799</v>
      </c>
      <c r="G66" s="108">
        <v>17675000</v>
      </c>
      <c r="I66" s="105">
        <f t="shared" si="0"/>
        <v>596850678</v>
      </c>
      <c r="J66" t="s">
        <v>414</v>
      </c>
      <c r="K66" t="s">
        <v>314</v>
      </c>
    </row>
    <row r="67" spans="3:11">
      <c r="C67" s="65">
        <v>42375</v>
      </c>
      <c r="D67" s="103">
        <v>761275</v>
      </c>
      <c r="E67" s="103" t="s">
        <v>302</v>
      </c>
      <c r="F67" s="103" t="s">
        <v>400</v>
      </c>
      <c r="G67" s="66"/>
      <c r="H67" s="118">
        <v>506328800</v>
      </c>
      <c r="I67" s="105">
        <f t="shared" si="0"/>
        <v>90521878</v>
      </c>
      <c r="J67" s="103">
        <v>1345</v>
      </c>
    </row>
    <row r="68" spans="3:11">
      <c r="C68" s="65">
        <v>42375</v>
      </c>
      <c r="D68" s="103">
        <v>761276</v>
      </c>
      <c r="E68" s="103" t="s">
        <v>401</v>
      </c>
      <c r="F68" s="103" t="s">
        <v>402</v>
      </c>
      <c r="G68" s="66"/>
      <c r="H68" s="118">
        <v>3000000</v>
      </c>
      <c r="I68" s="105">
        <f t="shared" si="0"/>
        <v>87521878</v>
      </c>
      <c r="J68" s="103"/>
    </row>
    <row r="69" spans="3:11">
      <c r="C69" s="11">
        <v>42375</v>
      </c>
      <c r="D69">
        <v>13660824</v>
      </c>
      <c r="G69" s="108"/>
      <c r="I69" s="105">
        <f t="shared" si="0"/>
        <v>87521878</v>
      </c>
      <c r="J69" t="s">
        <v>414</v>
      </c>
      <c r="K69" t="s">
        <v>318</v>
      </c>
    </row>
    <row r="70" spans="3:11">
      <c r="C70" s="11">
        <v>42375</v>
      </c>
      <c r="D70">
        <v>13660824</v>
      </c>
      <c r="G70" s="108">
        <v>110250000</v>
      </c>
      <c r="I70" s="105">
        <f t="shared" si="0"/>
        <v>197771878</v>
      </c>
      <c r="J70" t="s">
        <v>414</v>
      </c>
      <c r="K70" t="s">
        <v>318</v>
      </c>
    </row>
    <row r="71" spans="3:11">
      <c r="C71" s="11">
        <v>42375</v>
      </c>
      <c r="D71">
        <v>238092</v>
      </c>
      <c r="E71" t="s">
        <v>422</v>
      </c>
      <c r="G71" s="108"/>
      <c r="H71" s="118">
        <v>93375500</v>
      </c>
      <c r="I71" s="105">
        <f t="shared" ref="I71:I134" si="1">I70+G71-H71</f>
        <v>104396378</v>
      </c>
    </row>
    <row r="72" spans="3:11">
      <c r="C72" s="11">
        <v>42375</v>
      </c>
      <c r="D72">
        <v>238092</v>
      </c>
      <c r="E72" t="s">
        <v>421</v>
      </c>
      <c r="G72" s="108"/>
      <c r="H72" s="118">
        <v>11000</v>
      </c>
      <c r="I72" s="105">
        <f t="shared" si="1"/>
        <v>104385378</v>
      </c>
    </row>
    <row r="73" spans="3:11">
      <c r="C73" s="11">
        <v>42376</v>
      </c>
      <c r="D73">
        <v>13660796</v>
      </c>
      <c r="G73" s="108">
        <v>24955000</v>
      </c>
      <c r="I73" s="105">
        <f t="shared" si="1"/>
        <v>129340378</v>
      </c>
      <c r="J73" t="s">
        <v>414</v>
      </c>
      <c r="K73" t="s">
        <v>414</v>
      </c>
    </row>
    <row r="74" spans="3:11">
      <c r="C74" s="11">
        <v>42376</v>
      </c>
      <c r="D74">
        <v>13662157</v>
      </c>
      <c r="G74" s="108">
        <v>93375500</v>
      </c>
      <c r="I74" s="105">
        <f t="shared" si="1"/>
        <v>222715878</v>
      </c>
      <c r="J74" t="s">
        <v>414</v>
      </c>
      <c r="K74" t="s">
        <v>318</v>
      </c>
    </row>
    <row r="75" spans="3:11">
      <c r="C75" s="65">
        <v>42377</v>
      </c>
      <c r="D75" s="103">
        <v>761277</v>
      </c>
      <c r="E75" s="103" t="s">
        <v>302</v>
      </c>
      <c r="F75" s="103" t="s">
        <v>400</v>
      </c>
      <c r="G75" s="66"/>
      <c r="H75" s="118">
        <v>905518500</v>
      </c>
      <c r="I75" s="105">
        <f t="shared" si="1"/>
        <v>-682802622</v>
      </c>
      <c r="J75" s="103">
        <v>1364</v>
      </c>
    </row>
    <row r="76" spans="3:11">
      <c r="C76" s="11">
        <v>42377</v>
      </c>
      <c r="D76">
        <v>13660794</v>
      </c>
      <c r="G76" s="108"/>
      <c r="I76" s="105">
        <f t="shared" si="1"/>
        <v>-682802622</v>
      </c>
      <c r="J76" t="s">
        <v>414</v>
      </c>
      <c r="K76" t="s">
        <v>314</v>
      </c>
    </row>
    <row r="77" spans="3:11">
      <c r="C77" s="11">
        <v>42377</v>
      </c>
      <c r="D77">
        <v>13660794</v>
      </c>
      <c r="G77" s="108"/>
      <c r="I77" s="105">
        <f t="shared" si="1"/>
        <v>-682802622</v>
      </c>
      <c r="J77" t="s">
        <v>414</v>
      </c>
      <c r="K77" t="s">
        <v>314</v>
      </c>
    </row>
    <row r="78" spans="3:11">
      <c r="C78" s="11">
        <v>42377</v>
      </c>
      <c r="D78">
        <v>13660794</v>
      </c>
      <c r="G78" s="108"/>
      <c r="I78" s="105">
        <f t="shared" si="1"/>
        <v>-682802622</v>
      </c>
      <c r="J78" t="s">
        <v>414</v>
      </c>
      <c r="K78" t="s">
        <v>314</v>
      </c>
    </row>
    <row r="79" spans="3:11">
      <c r="C79" s="11">
        <v>42377</v>
      </c>
      <c r="D79">
        <v>13660794</v>
      </c>
      <c r="G79" s="108"/>
      <c r="I79" s="105">
        <f t="shared" si="1"/>
        <v>-682802622</v>
      </c>
      <c r="J79" t="s">
        <v>414</v>
      </c>
      <c r="K79" t="s">
        <v>314</v>
      </c>
    </row>
    <row r="80" spans="3:11">
      <c r="C80" s="11">
        <v>42377</v>
      </c>
      <c r="D80">
        <v>13660794</v>
      </c>
      <c r="G80" s="108">
        <v>263468000</v>
      </c>
      <c r="I80" s="105">
        <f t="shared" si="1"/>
        <v>-419334622</v>
      </c>
      <c r="J80" t="s">
        <v>414</v>
      </c>
      <c r="K80" t="s">
        <v>314</v>
      </c>
    </row>
    <row r="81" spans="3:15">
      <c r="C81" s="11">
        <v>42377</v>
      </c>
      <c r="D81">
        <v>13660797</v>
      </c>
      <c r="G81" s="108">
        <v>57433000</v>
      </c>
      <c r="I81" s="105">
        <f t="shared" si="1"/>
        <v>-361901622</v>
      </c>
      <c r="J81" t="s">
        <v>414</v>
      </c>
      <c r="K81" t="s">
        <v>414</v>
      </c>
    </row>
    <row r="82" spans="3:15">
      <c r="C82" s="11">
        <v>42377</v>
      </c>
      <c r="D82">
        <v>13660797</v>
      </c>
      <c r="G82" s="108">
        <v>21735000</v>
      </c>
      <c r="I82" s="105">
        <f t="shared" si="1"/>
        <v>-340166622</v>
      </c>
      <c r="J82" t="s">
        <v>414</v>
      </c>
      <c r="K82" t="s">
        <v>414</v>
      </c>
    </row>
    <row r="83" spans="3:15">
      <c r="C83" s="11">
        <v>42377</v>
      </c>
      <c r="D83">
        <v>13660807</v>
      </c>
      <c r="G83" s="108">
        <v>22275000</v>
      </c>
      <c r="I83" s="105">
        <f t="shared" si="1"/>
        <v>-317891622</v>
      </c>
      <c r="J83" t="s">
        <v>414</v>
      </c>
      <c r="K83" t="s">
        <v>414</v>
      </c>
    </row>
    <row r="84" spans="3:15">
      <c r="C84" s="11">
        <v>42377</v>
      </c>
      <c r="D84">
        <v>13660808</v>
      </c>
      <c r="G84" s="108"/>
      <c r="I84" s="105">
        <f t="shared" si="1"/>
        <v>-317891622</v>
      </c>
      <c r="J84" t="s">
        <v>414</v>
      </c>
      <c r="K84" t="s">
        <v>325</v>
      </c>
      <c r="N84" s="11"/>
      <c r="O84" s="98"/>
    </row>
    <row r="85" spans="3:15">
      <c r="C85" s="11">
        <v>42377</v>
      </c>
      <c r="D85">
        <v>13660808</v>
      </c>
      <c r="G85" s="108">
        <v>23260000</v>
      </c>
      <c r="I85" s="105">
        <f t="shared" si="1"/>
        <v>-294631622</v>
      </c>
      <c r="J85" t="s">
        <v>414</v>
      </c>
      <c r="K85" t="s">
        <v>325</v>
      </c>
    </row>
    <row r="86" spans="3:15">
      <c r="C86" s="11">
        <v>42377</v>
      </c>
      <c r="D86">
        <v>13660810</v>
      </c>
      <c r="G86" s="108"/>
      <c r="I86" s="105">
        <f t="shared" si="1"/>
        <v>-294631622</v>
      </c>
      <c r="J86" t="s">
        <v>414</v>
      </c>
      <c r="K86" t="s">
        <v>318</v>
      </c>
    </row>
    <row r="87" spans="3:15">
      <c r="C87" s="11">
        <v>42377</v>
      </c>
      <c r="D87">
        <v>13660810</v>
      </c>
      <c r="G87" s="108">
        <v>67727500</v>
      </c>
      <c r="I87" s="105">
        <f t="shared" si="1"/>
        <v>-226904122</v>
      </c>
      <c r="J87" t="s">
        <v>414</v>
      </c>
      <c r="K87" t="s">
        <v>318</v>
      </c>
    </row>
    <row r="88" spans="3:15">
      <c r="C88" s="11">
        <v>42377</v>
      </c>
      <c r="D88">
        <v>13660806</v>
      </c>
      <c r="G88" s="108"/>
      <c r="I88" s="105">
        <f t="shared" si="1"/>
        <v>-226904122</v>
      </c>
      <c r="J88" t="s">
        <v>414</v>
      </c>
      <c r="K88" t="s">
        <v>414</v>
      </c>
    </row>
    <row r="89" spans="3:15">
      <c r="C89" s="11">
        <v>42377</v>
      </c>
      <c r="D89">
        <v>13660806</v>
      </c>
      <c r="G89" s="108"/>
      <c r="I89" s="105">
        <f t="shared" si="1"/>
        <v>-226904122</v>
      </c>
      <c r="J89" t="s">
        <v>414</v>
      </c>
      <c r="K89" t="s">
        <v>414</v>
      </c>
    </row>
    <row r="90" spans="3:15">
      <c r="C90" s="11">
        <v>42377</v>
      </c>
      <c r="D90">
        <v>13660806</v>
      </c>
      <c r="G90" s="108"/>
      <c r="I90" s="105">
        <f t="shared" si="1"/>
        <v>-226904122</v>
      </c>
      <c r="J90" t="s">
        <v>414</v>
      </c>
      <c r="K90" t="s">
        <v>414</v>
      </c>
    </row>
    <row r="91" spans="3:15">
      <c r="C91" s="11">
        <v>42377</v>
      </c>
      <c r="D91">
        <v>13660806</v>
      </c>
      <c r="G91" s="108">
        <v>75627700</v>
      </c>
      <c r="I91" s="105">
        <f t="shared" si="1"/>
        <v>-151276422</v>
      </c>
      <c r="J91" t="s">
        <v>414</v>
      </c>
      <c r="K91" t="s">
        <v>414</v>
      </c>
    </row>
    <row r="92" spans="3:15">
      <c r="C92" s="11">
        <v>42377</v>
      </c>
      <c r="D92">
        <v>13660811</v>
      </c>
      <c r="G92" s="108"/>
      <c r="I92" s="105">
        <f t="shared" si="1"/>
        <v>-151276422</v>
      </c>
      <c r="J92" t="s">
        <v>414</v>
      </c>
      <c r="K92" t="s">
        <v>314</v>
      </c>
    </row>
    <row r="93" spans="3:15">
      <c r="C93" s="11">
        <v>42377</v>
      </c>
      <c r="D93">
        <v>13660811</v>
      </c>
      <c r="G93" s="108">
        <v>110250000</v>
      </c>
      <c r="I93" s="105">
        <f t="shared" si="1"/>
        <v>-41026422</v>
      </c>
      <c r="J93" t="s">
        <v>414</v>
      </c>
      <c r="K93" t="s">
        <v>314</v>
      </c>
    </row>
    <row r="94" spans="3:15">
      <c r="C94" s="11">
        <v>42377</v>
      </c>
      <c r="D94">
        <v>13660804</v>
      </c>
      <c r="G94" s="108">
        <v>19604000</v>
      </c>
      <c r="I94" s="105">
        <f t="shared" si="1"/>
        <v>-21422422</v>
      </c>
      <c r="J94" t="s">
        <v>414</v>
      </c>
      <c r="K94" t="s">
        <v>325</v>
      </c>
    </row>
    <row r="95" spans="3:15">
      <c r="C95" s="11">
        <v>42377</v>
      </c>
      <c r="D95">
        <v>13660805</v>
      </c>
      <c r="G95" s="108">
        <v>375000</v>
      </c>
      <c r="I95" s="105">
        <f t="shared" si="1"/>
        <v>-21047422</v>
      </c>
      <c r="J95" t="s">
        <v>414</v>
      </c>
      <c r="K95" t="s">
        <v>414</v>
      </c>
    </row>
    <row r="96" spans="3:15">
      <c r="C96" s="11">
        <v>42377</v>
      </c>
      <c r="D96">
        <v>13660809</v>
      </c>
      <c r="G96" s="108">
        <v>35350000</v>
      </c>
      <c r="I96" s="105">
        <f t="shared" si="1"/>
        <v>14302578</v>
      </c>
      <c r="J96" t="s">
        <v>414</v>
      </c>
      <c r="K96" t="s">
        <v>417</v>
      </c>
    </row>
    <row r="97" spans="3:11">
      <c r="C97" s="11">
        <v>42379</v>
      </c>
      <c r="D97">
        <v>13660844</v>
      </c>
      <c r="G97" s="108"/>
      <c r="I97" s="105">
        <f t="shared" si="1"/>
        <v>14302578</v>
      </c>
      <c r="J97" t="s">
        <v>414</v>
      </c>
      <c r="K97" t="s">
        <v>314</v>
      </c>
    </row>
    <row r="98" spans="3:11">
      <c r="C98" s="11">
        <v>42379</v>
      </c>
      <c r="D98">
        <v>13660844</v>
      </c>
      <c r="G98" s="108"/>
      <c r="I98" s="105">
        <f t="shared" si="1"/>
        <v>14302578</v>
      </c>
      <c r="J98" t="s">
        <v>414</v>
      </c>
      <c r="K98" t="s">
        <v>314</v>
      </c>
    </row>
    <row r="99" spans="3:11">
      <c r="C99" s="11">
        <v>42379</v>
      </c>
      <c r="D99">
        <v>13660844</v>
      </c>
      <c r="G99" s="108">
        <v>108150000</v>
      </c>
      <c r="I99" s="105">
        <f t="shared" si="1"/>
        <v>122452578</v>
      </c>
      <c r="J99" t="s">
        <v>414</v>
      </c>
      <c r="K99" t="s">
        <v>314</v>
      </c>
    </row>
    <row r="100" spans="3:11">
      <c r="C100" s="65">
        <v>42380</v>
      </c>
      <c r="D100" s="103">
        <v>761278</v>
      </c>
      <c r="E100" s="103" t="s">
        <v>403</v>
      </c>
      <c r="F100" s="103"/>
      <c r="G100" s="66"/>
      <c r="H100" s="118">
        <v>660000</v>
      </c>
      <c r="I100" s="105">
        <f t="shared" si="1"/>
        <v>121792578</v>
      </c>
      <c r="J100" s="103">
        <v>4530</v>
      </c>
    </row>
    <row r="101" spans="3:11">
      <c r="C101" s="11">
        <v>42380</v>
      </c>
      <c r="D101">
        <v>13660798</v>
      </c>
      <c r="G101" s="108">
        <v>41055000</v>
      </c>
      <c r="I101" s="105">
        <f t="shared" si="1"/>
        <v>162847578</v>
      </c>
      <c r="J101" t="s">
        <v>414</v>
      </c>
      <c r="K101" t="s">
        <v>414</v>
      </c>
    </row>
    <row r="102" spans="3:11">
      <c r="C102" s="11">
        <v>42380</v>
      </c>
      <c r="D102">
        <v>13660814</v>
      </c>
      <c r="G102" s="108"/>
      <c r="I102" s="105">
        <f t="shared" si="1"/>
        <v>162847578</v>
      </c>
      <c r="J102" t="s">
        <v>414</v>
      </c>
      <c r="K102" t="s">
        <v>318</v>
      </c>
    </row>
    <row r="103" spans="3:11">
      <c r="C103" s="11">
        <v>42380</v>
      </c>
      <c r="D103">
        <v>13660814</v>
      </c>
      <c r="G103" s="108">
        <v>77940000</v>
      </c>
      <c r="I103" s="105">
        <f t="shared" si="1"/>
        <v>240787578</v>
      </c>
      <c r="J103" t="s">
        <v>414</v>
      </c>
      <c r="K103" t="s">
        <v>318</v>
      </c>
    </row>
    <row r="104" spans="3:11">
      <c r="C104" s="11">
        <v>42380</v>
      </c>
      <c r="D104">
        <v>13660815</v>
      </c>
      <c r="G104" s="108">
        <v>15630500</v>
      </c>
      <c r="I104" s="105">
        <f t="shared" si="1"/>
        <v>256418078</v>
      </c>
      <c r="J104" t="s">
        <v>414</v>
      </c>
      <c r="K104" t="s">
        <v>318</v>
      </c>
    </row>
    <row r="105" spans="3:11">
      <c r="C105" s="11">
        <v>42380</v>
      </c>
      <c r="D105">
        <v>13660813</v>
      </c>
      <c r="G105" s="108"/>
      <c r="I105" s="105">
        <f t="shared" si="1"/>
        <v>256418078</v>
      </c>
      <c r="J105" t="s">
        <v>414</v>
      </c>
      <c r="K105" t="s">
        <v>414</v>
      </c>
    </row>
    <row r="106" spans="3:11">
      <c r="C106" s="11">
        <v>42380</v>
      </c>
      <c r="D106">
        <v>13660813</v>
      </c>
      <c r="G106" s="108">
        <v>22525000</v>
      </c>
      <c r="I106" s="105">
        <f t="shared" si="1"/>
        <v>278943078</v>
      </c>
      <c r="J106" t="s">
        <v>414</v>
      </c>
      <c r="K106" t="s">
        <v>414</v>
      </c>
    </row>
    <row r="107" spans="3:11">
      <c r="C107" s="11">
        <v>42381</v>
      </c>
      <c r="D107">
        <v>13660793</v>
      </c>
      <c r="G107" s="108"/>
      <c r="I107" s="105">
        <f t="shared" si="1"/>
        <v>278943078</v>
      </c>
      <c r="J107" t="s">
        <v>414</v>
      </c>
      <c r="K107" t="s">
        <v>314</v>
      </c>
    </row>
    <row r="108" spans="3:11">
      <c r="C108" s="11">
        <v>42381</v>
      </c>
      <c r="D108">
        <v>13660793</v>
      </c>
      <c r="G108" s="108">
        <v>314834000</v>
      </c>
      <c r="I108" s="105">
        <f t="shared" si="1"/>
        <v>593777078</v>
      </c>
      <c r="J108" t="s">
        <v>414</v>
      </c>
      <c r="K108" t="s">
        <v>314</v>
      </c>
    </row>
    <row r="109" spans="3:11">
      <c r="C109" s="11">
        <v>42381</v>
      </c>
      <c r="D109">
        <v>13660816</v>
      </c>
      <c r="G109" s="108">
        <v>93775000</v>
      </c>
      <c r="I109" s="105">
        <f t="shared" si="1"/>
        <v>687552078</v>
      </c>
      <c r="J109" t="s">
        <v>414</v>
      </c>
      <c r="K109" t="s">
        <v>414</v>
      </c>
    </row>
    <row r="110" spans="3:11">
      <c r="C110" s="11">
        <v>42381</v>
      </c>
      <c r="D110">
        <v>13660825</v>
      </c>
      <c r="G110" s="108">
        <v>24400000</v>
      </c>
      <c r="I110" s="105">
        <f t="shared" si="1"/>
        <v>711952078</v>
      </c>
      <c r="J110" t="s">
        <v>414</v>
      </c>
      <c r="K110" t="s">
        <v>325</v>
      </c>
    </row>
    <row r="111" spans="3:11">
      <c r="C111" s="11">
        <v>42381</v>
      </c>
      <c r="D111">
        <v>11865607</v>
      </c>
      <c r="G111" s="108"/>
      <c r="I111" s="105">
        <f t="shared" si="1"/>
        <v>711952078</v>
      </c>
      <c r="J111" t="s">
        <v>414</v>
      </c>
      <c r="K111" t="s">
        <v>314</v>
      </c>
    </row>
    <row r="112" spans="3:11">
      <c r="C112" s="11">
        <v>42381</v>
      </c>
      <c r="D112">
        <v>11865607</v>
      </c>
      <c r="G112" s="108"/>
      <c r="I112" s="105">
        <f t="shared" si="1"/>
        <v>711952078</v>
      </c>
      <c r="J112" t="s">
        <v>414</v>
      </c>
      <c r="K112" t="s">
        <v>314</v>
      </c>
    </row>
    <row r="113" spans="3:11">
      <c r="C113" s="11">
        <v>42381</v>
      </c>
      <c r="D113">
        <v>11865607</v>
      </c>
      <c r="G113" s="108">
        <v>184138500</v>
      </c>
      <c r="I113" s="105">
        <f t="shared" si="1"/>
        <v>896090578</v>
      </c>
      <c r="J113" t="s">
        <v>414</v>
      </c>
      <c r="K113" t="s">
        <v>314</v>
      </c>
    </row>
    <row r="114" spans="3:11">
      <c r="C114" s="65">
        <v>42382</v>
      </c>
      <c r="D114" s="103">
        <v>761279</v>
      </c>
      <c r="E114" s="103"/>
      <c r="F114" s="103" t="s">
        <v>404</v>
      </c>
      <c r="G114" s="66"/>
      <c r="H114" s="118">
        <v>180000</v>
      </c>
      <c r="I114" s="105">
        <f t="shared" si="1"/>
        <v>895910578</v>
      </c>
      <c r="J114" s="103">
        <v>14008</v>
      </c>
    </row>
    <row r="115" spans="3:11">
      <c r="C115" s="11">
        <v>42382</v>
      </c>
      <c r="D115">
        <v>13660820</v>
      </c>
      <c r="G115" s="108"/>
      <c r="I115" s="105">
        <f t="shared" si="1"/>
        <v>895910578</v>
      </c>
      <c r="J115" t="s">
        <v>414</v>
      </c>
      <c r="K115" t="s">
        <v>414</v>
      </c>
    </row>
    <row r="116" spans="3:11">
      <c r="C116" s="11">
        <v>42382</v>
      </c>
      <c r="D116">
        <v>13660820</v>
      </c>
      <c r="G116" s="108"/>
      <c r="I116" s="105">
        <f t="shared" si="1"/>
        <v>895910578</v>
      </c>
      <c r="J116" t="s">
        <v>414</v>
      </c>
      <c r="K116" t="s">
        <v>414</v>
      </c>
    </row>
    <row r="117" spans="3:11">
      <c r="C117" s="11">
        <v>42382</v>
      </c>
      <c r="D117">
        <v>13660820</v>
      </c>
      <c r="G117" s="108">
        <v>59461000</v>
      </c>
      <c r="I117" s="105">
        <f t="shared" si="1"/>
        <v>955371578</v>
      </c>
      <c r="J117" t="s">
        <v>414</v>
      </c>
      <c r="K117" t="s">
        <v>414</v>
      </c>
    </row>
    <row r="118" spans="3:11">
      <c r="C118" s="11">
        <v>42382</v>
      </c>
      <c r="D118">
        <v>13660822</v>
      </c>
      <c r="G118" s="108">
        <v>36781500</v>
      </c>
      <c r="I118" s="105">
        <f t="shared" si="1"/>
        <v>992153078</v>
      </c>
      <c r="J118" t="s">
        <v>414</v>
      </c>
      <c r="K118" t="s">
        <v>414</v>
      </c>
    </row>
    <row r="119" spans="3:11">
      <c r="C119" s="11">
        <v>42382</v>
      </c>
      <c r="D119">
        <v>13664415</v>
      </c>
      <c r="G119" s="108"/>
      <c r="I119" s="105">
        <f t="shared" si="1"/>
        <v>992153078</v>
      </c>
      <c r="J119" t="s">
        <v>414</v>
      </c>
      <c r="K119" t="s">
        <v>318</v>
      </c>
    </row>
    <row r="120" spans="3:11">
      <c r="C120" s="11">
        <v>42382</v>
      </c>
      <c r="D120">
        <v>13664415</v>
      </c>
      <c r="G120" s="108"/>
      <c r="I120" s="105">
        <f t="shared" si="1"/>
        <v>992153078</v>
      </c>
      <c r="J120" t="s">
        <v>414</v>
      </c>
      <c r="K120" t="s">
        <v>318</v>
      </c>
    </row>
    <row r="121" spans="3:11">
      <c r="C121" s="11">
        <v>42382</v>
      </c>
      <c r="D121">
        <v>13664415</v>
      </c>
      <c r="I121" s="105">
        <f t="shared" si="1"/>
        <v>992153078</v>
      </c>
      <c r="J121" t="s">
        <v>414</v>
      </c>
      <c r="K121" t="s">
        <v>318</v>
      </c>
    </row>
    <row r="122" spans="3:11">
      <c r="C122" s="11">
        <v>42382</v>
      </c>
      <c r="D122">
        <v>13664415</v>
      </c>
      <c r="G122" s="108"/>
      <c r="I122" s="105">
        <f t="shared" si="1"/>
        <v>992153078</v>
      </c>
      <c r="J122" t="s">
        <v>414</v>
      </c>
      <c r="K122" t="s">
        <v>318</v>
      </c>
    </row>
    <row r="123" spans="3:11">
      <c r="C123" s="11">
        <v>42382</v>
      </c>
      <c r="D123">
        <v>13664415</v>
      </c>
      <c r="G123" s="108">
        <v>161244500</v>
      </c>
      <c r="I123" s="105">
        <f t="shared" si="1"/>
        <v>1153397578</v>
      </c>
      <c r="J123" t="s">
        <v>414</v>
      </c>
      <c r="K123" t="s">
        <v>318</v>
      </c>
    </row>
    <row r="124" spans="3:11">
      <c r="C124" s="11">
        <v>42382</v>
      </c>
      <c r="D124">
        <v>13660827</v>
      </c>
      <c r="G124" s="108"/>
      <c r="I124" s="105">
        <f t="shared" si="1"/>
        <v>1153397578</v>
      </c>
      <c r="J124" t="s">
        <v>414</v>
      </c>
      <c r="K124" t="s">
        <v>417</v>
      </c>
    </row>
    <row r="125" spans="3:11">
      <c r="C125" s="11">
        <v>42382</v>
      </c>
      <c r="D125">
        <v>13660827</v>
      </c>
      <c r="G125" s="108">
        <v>72800000</v>
      </c>
      <c r="I125" s="105">
        <f t="shared" si="1"/>
        <v>1226197578</v>
      </c>
      <c r="J125" t="s">
        <v>414</v>
      </c>
      <c r="K125" t="s">
        <v>417</v>
      </c>
    </row>
    <row r="126" spans="3:11">
      <c r="C126" s="11">
        <v>42382</v>
      </c>
      <c r="D126">
        <v>13660826</v>
      </c>
      <c r="G126" s="108">
        <v>22275000</v>
      </c>
      <c r="I126" s="105">
        <f t="shared" si="1"/>
        <v>1248472578</v>
      </c>
      <c r="J126" t="s">
        <v>414</v>
      </c>
      <c r="K126" t="s">
        <v>414</v>
      </c>
    </row>
    <row r="127" spans="3:11">
      <c r="C127" s="65">
        <v>42383</v>
      </c>
      <c r="D127" s="103">
        <v>761280</v>
      </c>
      <c r="E127" s="103" t="s">
        <v>302</v>
      </c>
      <c r="F127" s="103"/>
      <c r="G127" s="66"/>
      <c r="H127" s="118">
        <v>909145200</v>
      </c>
      <c r="I127" s="105">
        <f t="shared" si="1"/>
        <v>339327378</v>
      </c>
      <c r="J127" s="66">
        <v>1372</v>
      </c>
    </row>
    <row r="128" spans="3:11">
      <c r="C128" s="65">
        <v>42383</v>
      </c>
      <c r="D128" s="103">
        <v>761281</v>
      </c>
      <c r="E128" s="103" t="s">
        <v>405</v>
      </c>
      <c r="F128" s="103" t="s">
        <v>406</v>
      </c>
      <c r="G128" s="66"/>
      <c r="H128" s="118">
        <v>718752</v>
      </c>
      <c r="I128" s="105">
        <f t="shared" si="1"/>
        <v>338608626</v>
      </c>
      <c r="J128" s="107" t="s">
        <v>407</v>
      </c>
    </row>
    <row r="129" spans="3:11">
      <c r="C129" s="65">
        <v>42383</v>
      </c>
      <c r="D129" s="103">
        <v>761282</v>
      </c>
      <c r="E129" s="103" t="s">
        <v>408</v>
      </c>
      <c r="F129" s="103"/>
      <c r="G129" s="66"/>
      <c r="H129" s="118">
        <v>706558</v>
      </c>
      <c r="I129" s="105">
        <f t="shared" si="1"/>
        <v>337902068</v>
      </c>
      <c r="J129" s="103">
        <v>1356</v>
      </c>
    </row>
    <row r="130" spans="3:11">
      <c r="C130" s="65">
        <v>42383</v>
      </c>
      <c r="D130" s="103">
        <v>761283</v>
      </c>
      <c r="E130" s="103"/>
      <c r="F130" s="103" t="s">
        <v>409</v>
      </c>
      <c r="G130" s="66"/>
      <c r="H130" s="118">
        <v>2122634</v>
      </c>
      <c r="I130" s="105">
        <f t="shared" si="1"/>
        <v>335779434</v>
      </c>
      <c r="J130" s="103"/>
    </row>
    <row r="131" spans="3:11">
      <c r="C131" s="11">
        <v>42383</v>
      </c>
      <c r="D131">
        <v>13660819</v>
      </c>
      <c r="G131" s="108"/>
      <c r="I131" s="105">
        <f t="shared" si="1"/>
        <v>335779434</v>
      </c>
      <c r="J131" t="s">
        <v>414</v>
      </c>
      <c r="K131" t="s">
        <v>414</v>
      </c>
    </row>
    <row r="132" spans="3:11">
      <c r="C132" s="11">
        <v>42383</v>
      </c>
      <c r="D132">
        <v>13660819</v>
      </c>
      <c r="G132" s="108">
        <v>60320500</v>
      </c>
      <c r="I132" s="105">
        <f t="shared" si="1"/>
        <v>396099934</v>
      </c>
      <c r="J132" t="s">
        <v>414</v>
      </c>
      <c r="K132" t="s">
        <v>414</v>
      </c>
    </row>
    <row r="133" spans="3:11">
      <c r="C133" s="11">
        <v>42383</v>
      </c>
      <c r="D133">
        <v>13660831</v>
      </c>
      <c r="G133" s="108"/>
      <c r="I133" s="105">
        <f t="shared" si="1"/>
        <v>396099934</v>
      </c>
      <c r="J133" t="s">
        <v>414</v>
      </c>
      <c r="K133" t="s">
        <v>414</v>
      </c>
    </row>
    <row r="134" spans="3:11">
      <c r="C134" s="11">
        <v>42383</v>
      </c>
      <c r="D134">
        <v>13660831</v>
      </c>
      <c r="G134" s="108">
        <v>25978000</v>
      </c>
      <c r="I134" s="105">
        <f t="shared" si="1"/>
        <v>422077934</v>
      </c>
      <c r="J134" t="s">
        <v>414</v>
      </c>
      <c r="K134" t="s">
        <v>414</v>
      </c>
    </row>
    <row r="135" spans="3:11">
      <c r="C135" s="11">
        <v>42383</v>
      </c>
      <c r="D135">
        <v>13660830</v>
      </c>
      <c r="G135" s="108"/>
      <c r="I135" s="105">
        <f t="shared" ref="I135:I198" si="2">I134+G135-H135</f>
        <v>422077934</v>
      </c>
      <c r="J135" t="s">
        <v>414</v>
      </c>
      <c r="K135" t="s">
        <v>414</v>
      </c>
    </row>
    <row r="136" spans="3:11">
      <c r="C136" s="11">
        <v>42383</v>
      </c>
      <c r="D136">
        <v>13660830</v>
      </c>
      <c r="G136" s="108">
        <v>19981000</v>
      </c>
      <c r="I136" s="105">
        <f t="shared" si="2"/>
        <v>442058934</v>
      </c>
      <c r="J136" t="s">
        <v>414</v>
      </c>
      <c r="K136" t="s">
        <v>414</v>
      </c>
    </row>
    <row r="137" spans="3:11">
      <c r="C137" s="11">
        <v>42383</v>
      </c>
      <c r="D137">
        <v>13660829</v>
      </c>
      <c r="G137" s="108"/>
      <c r="I137" s="105">
        <f t="shared" si="2"/>
        <v>442058934</v>
      </c>
      <c r="J137" t="s">
        <v>414</v>
      </c>
      <c r="K137" t="s">
        <v>414</v>
      </c>
    </row>
    <row r="138" spans="3:11">
      <c r="C138" s="11">
        <v>42383</v>
      </c>
      <c r="D138">
        <v>13660829</v>
      </c>
      <c r="G138" s="108">
        <v>19604000</v>
      </c>
      <c r="I138" s="105">
        <f t="shared" si="2"/>
        <v>461662934</v>
      </c>
      <c r="J138" t="s">
        <v>414</v>
      </c>
      <c r="K138" t="s">
        <v>414</v>
      </c>
    </row>
    <row r="139" spans="3:11">
      <c r="C139" s="11">
        <v>42384</v>
      </c>
      <c r="D139">
        <v>13660828</v>
      </c>
      <c r="G139" s="108">
        <v>24425000</v>
      </c>
      <c r="I139" s="105">
        <f t="shared" si="2"/>
        <v>486087934</v>
      </c>
      <c r="J139" t="s">
        <v>414</v>
      </c>
      <c r="K139" t="s">
        <v>325</v>
      </c>
    </row>
    <row r="140" spans="3:11">
      <c r="C140" s="11">
        <v>42384</v>
      </c>
      <c r="D140">
        <v>13660836</v>
      </c>
      <c r="G140" s="108"/>
      <c r="I140" s="105">
        <f t="shared" si="2"/>
        <v>486087934</v>
      </c>
      <c r="J140" t="s">
        <v>414</v>
      </c>
      <c r="K140" t="s">
        <v>414</v>
      </c>
    </row>
    <row r="141" spans="3:11">
      <c r="C141" s="11">
        <v>42384</v>
      </c>
      <c r="D141">
        <v>13660836</v>
      </c>
      <c r="G141" s="108"/>
      <c r="I141" s="105">
        <f t="shared" si="2"/>
        <v>486087934</v>
      </c>
      <c r="J141" t="s">
        <v>414</v>
      </c>
      <c r="K141" t="s">
        <v>414</v>
      </c>
    </row>
    <row r="142" spans="3:11">
      <c r="C142" s="11">
        <v>42384</v>
      </c>
      <c r="D142">
        <v>13660836</v>
      </c>
      <c r="G142" s="108">
        <v>58409500</v>
      </c>
      <c r="I142" s="105">
        <f t="shared" si="2"/>
        <v>544497434</v>
      </c>
      <c r="J142" t="s">
        <v>414</v>
      </c>
      <c r="K142" t="s">
        <v>414</v>
      </c>
    </row>
    <row r="143" spans="3:11">
      <c r="C143" s="65">
        <v>42385</v>
      </c>
      <c r="D143" s="103">
        <v>761284</v>
      </c>
      <c r="E143" s="103" t="s">
        <v>303</v>
      </c>
      <c r="F143" s="103" t="s">
        <v>400</v>
      </c>
      <c r="G143" s="66"/>
      <c r="H143" s="118">
        <v>65576952</v>
      </c>
      <c r="I143" s="105">
        <f t="shared" si="2"/>
        <v>478920482</v>
      </c>
      <c r="J143" s="103"/>
    </row>
    <row r="144" spans="3:11">
      <c r="C144" s="65">
        <v>42387</v>
      </c>
      <c r="D144" s="103">
        <v>761285</v>
      </c>
      <c r="E144" s="103" t="s">
        <v>410</v>
      </c>
      <c r="F144" s="103" t="s">
        <v>406</v>
      </c>
      <c r="G144" s="66"/>
      <c r="H144" s="118">
        <v>325958</v>
      </c>
      <c r="I144" s="105">
        <f t="shared" si="2"/>
        <v>478594524</v>
      </c>
      <c r="J144" s="103">
        <v>1064459</v>
      </c>
    </row>
    <row r="145" spans="3:11">
      <c r="C145" s="11">
        <v>42387</v>
      </c>
      <c r="D145">
        <v>13660841</v>
      </c>
      <c r="G145" s="108"/>
      <c r="I145" s="105">
        <f t="shared" si="2"/>
        <v>478594524</v>
      </c>
      <c r="J145" t="s">
        <v>414</v>
      </c>
      <c r="K145" t="s">
        <v>414</v>
      </c>
    </row>
    <row r="146" spans="3:11">
      <c r="C146" s="11">
        <v>42387</v>
      </c>
      <c r="D146">
        <v>13660841</v>
      </c>
      <c r="G146" s="108"/>
      <c r="I146" s="105">
        <f t="shared" si="2"/>
        <v>478594524</v>
      </c>
      <c r="J146" t="s">
        <v>414</v>
      </c>
      <c r="K146" t="s">
        <v>414</v>
      </c>
    </row>
    <row r="147" spans="3:11">
      <c r="C147" s="11">
        <v>42387</v>
      </c>
      <c r="D147">
        <v>13660841</v>
      </c>
      <c r="G147" s="108">
        <v>58121000</v>
      </c>
      <c r="I147" s="105">
        <f t="shared" si="2"/>
        <v>536715524</v>
      </c>
      <c r="J147" t="s">
        <v>414</v>
      </c>
      <c r="K147" t="s">
        <v>414</v>
      </c>
    </row>
    <row r="148" spans="3:11">
      <c r="C148" s="11">
        <v>42387</v>
      </c>
      <c r="D148">
        <v>13660838</v>
      </c>
      <c r="G148" s="108"/>
      <c r="I148" s="105">
        <f t="shared" si="2"/>
        <v>536715524</v>
      </c>
      <c r="J148" t="s">
        <v>414</v>
      </c>
      <c r="K148" t="s">
        <v>414</v>
      </c>
    </row>
    <row r="149" spans="3:11">
      <c r="C149" s="11">
        <v>42387</v>
      </c>
      <c r="D149">
        <v>13660838</v>
      </c>
      <c r="G149" s="108">
        <v>23374000</v>
      </c>
      <c r="I149" s="105">
        <f t="shared" si="2"/>
        <v>560089524</v>
      </c>
      <c r="J149" t="s">
        <v>414</v>
      </c>
      <c r="K149" t="s">
        <v>414</v>
      </c>
    </row>
    <row r="150" spans="3:11">
      <c r="C150" s="11">
        <v>42387</v>
      </c>
      <c r="D150">
        <v>13660840</v>
      </c>
      <c r="G150" s="108"/>
      <c r="I150" s="105">
        <f t="shared" si="2"/>
        <v>560089524</v>
      </c>
      <c r="J150" t="s">
        <v>414</v>
      </c>
      <c r="K150" t="s">
        <v>318</v>
      </c>
    </row>
    <row r="151" spans="3:11">
      <c r="C151" s="11">
        <v>42387</v>
      </c>
      <c r="D151">
        <v>13660840</v>
      </c>
      <c r="G151" s="108"/>
      <c r="I151" s="105">
        <f t="shared" si="2"/>
        <v>560089524</v>
      </c>
      <c r="J151" t="s">
        <v>414</v>
      </c>
      <c r="K151" t="s">
        <v>318</v>
      </c>
    </row>
    <row r="152" spans="3:11">
      <c r="C152" s="11">
        <v>42387</v>
      </c>
      <c r="D152">
        <v>13660840</v>
      </c>
      <c r="G152" s="108"/>
      <c r="I152" s="105">
        <f t="shared" si="2"/>
        <v>560089524</v>
      </c>
      <c r="J152" t="s">
        <v>414</v>
      </c>
      <c r="K152" t="s">
        <v>318</v>
      </c>
    </row>
    <row r="153" spans="3:11">
      <c r="C153" s="11">
        <v>42387</v>
      </c>
      <c r="D153">
        <v>13660840</v>
      </c>
      <c r="G153" s="108">
        <v>76657500</v>
      </c>
      <c r="I153" s="105">
        <f t="shared" si="2"/>
        <v>636747024</v>
      </c>
      <c r="J153" t="s">
        <v>414</v>
      </c>
      <c r="K153" t="s">
        <v>318</v>
      </c>
    </row>
    <row r="154" spans="3:11">
      <c r="C154" s="11">
        <v>42387</v>
      </c>
      <c r="D154">
        <v>13660839</v>
      </c>
      <c r="G154" s="108"/>
      <c r="I154" s="105">
        <f t="shared" si="2"/>
        <v>636747024</v>
      </c>
      <c r="J154" t="s">
        <v>414</v>
      </c>
      <c r="K154" t="s">
        <v>417</v>
      </c>
    </row>
    <row r="155" spans="3:11">
      <c r="C155" s="11">
        <v>42387</v>
      </c>
      <c r="D155">
        <v>13660839</v>
      </c>
      <c r="G155" s="108">
        <v>61120000</v>
      </c>
      <c r="I155" s="105">
        <f t="shared" si="2"/>
        <v>697867024</v>
      </c>
      <c r="J155" t="s">
        <v>414</v>
      </c>
      <c r="K155" t="s">
        <v>417</v>
      </c>
    </row>
    <row r="156" spans="3:11">
      <c r="C156" s="84">
        <v>42387</v>
      </c>
      <c r="D156" s="83">
        <v>13660837</v>
      </c>
      <c r="G156" s="114"/>
      <c r="I156" s="105">
        <f t="shared" si="2"/>
        <v>697867024</v>
      </c>
      <c r="J156" s="83" t="s">
        <v>313</v>
      </c>
      <c r="K156" s="83" t="s">
        <v>319</v>
      </c>
    </row>
    <row r="157" spans="3:11">
      <c r="C157" s="84">
        <v>42387</v>
      </c>
      <c r="D157" s="83">
        <v>13660837</v>
      </c>
      <c r="G157" s="114">
        <v>19604000</v>
      </c>
      <c r="I157" s="105">
        <f t="shared" si="2"/>
        <v>717471024</v>
      </c>
      <c r="J157" s="83" t="s">
        <v>313</v>
      </c>
      <c r="K157" s="83" t="s">
        <v>319</v>
      </c>
    </row>
    <row r="158" spans="3:11" ht="15.75" thickBot="1">
      <c r="C158" s="11">
        <v>42388</v>
      </c>
      <c r="D158">
        <v>13660843</v>
      </c>
      <c r="G158" s="108"/>
      <c r="I158" s="105">
        <f t="shared" si="2"/>
        <v>717471024</v>
      </c>
      <c r="J158" t="s">
        <v>414</v>
      </c>
      <c r="K158" t="s">
        <v>414</v>
      </c>
    </row>
    <row r="159" spans="3:11" ht="15.75" thickBot="1">
      <c r="C159" s="11">
        <v>42388</v>
      </c>
      <c r="D159">
        <v>13660843</v>
      </c>
      <c r="G159" s="115">
        <v>59662500</v>
      </c>
      <c r="I159" s="105">
        <f t="shared" si="2"/>
        <v>777133524</v>
      </c>
      <c r="J159" t="s">
        <v>414</v>
      </c>
      <c r="K159" t="s">
        <v>414</v>
      </c>
    </row>
    <row r="160" spans="3:11">
      <c r="C160" s="11">
        <v>42388</v>
      </c>
      <c r="D160">
        <v>13660842</v>
      </c>
      <c r="G160" s="108"/>
      <c r="I160" s="105">
        <f t="shared" si="2"/>
        <v>777133524</v>
      </c>
      <c r="J160" t="s">
        <v>414</v>
      </c>
      <c r="K160" t="s">
        <v>414</v>
      </c>
    </row>
    <row r="161" spans="3:12">
      <c r="C161" s="11">
        <v>42388</v>
      </c>
      <c r="D161">
        <v>13660842</v>
      </c>
      <c r="G161" s="108">
        <v>22207000</v>
      </c>
      <c r="I161" s="105">
        <f t="shared" si="2"/>
        <v>799340524</v>
      </c>
      <c r="J161" t="s">
        <v>414</v>
      </c>
      <c r="K161" t="s">
        <v>414</v>
      </c>
    </row>
    <row r="162" spans="3:12">
      <c r="C162" s="11">
        <v>42388</v>
      </c>
      <c r="D162">
        <v>1477615</v>
      </c>
      <c r="G162" s="108"/>
      <c r="I162" s="105">
        <f t="shared" si="2"/>
        <v>799340524</v>
      </c>
      <c r="J162" t="s">
        <v>414</v>
      </c>
      <c r="K162" t="s">
        <v>414</v>
      </c>
    </row>
    <row r="163" spans="3:12">
      <c r="C163" s="11">
        <v>42388</v>
      </c>
      <c r="D163">
        <v>1477615</v>
      </c>
      <c r="G163" s="108">
        <v>58121000</v>
      </c>
      <c r="I163" s="105">
        <f t="shared" si="2"/>
        <v>857461524</v>
      </c>
      <c r="J163" t="s">
        <v>414</v>
      </c>
      <c r="K163" t="s">
        <v>414</v>
      </c>
    </row>
    <row r="164" spans="3:12">
      <c r="C164" s="112">
        <v>42389</v>
      </c>
      <c r="D164" s="111">
        <v>13660851</v>
      </c>
      <c r="E164" s="111"/>
      <c r="F164" s="111"/>
      <c r="G164" s="110">
        <v>225044300</v>
      </c>
      <c r="H164" s="111"/>
      <c r="I164" s="119">
        <f t="shared" si="2"/>
        <v>1082505824</v>
      </c>
      <c r="J164" s="111"/>
      <c r="K164" s="111" t="s">
        <v>419</v>
      </c>
    </row>
    <row r="165" spans="3:12">
      <c r="C165" s="117">
        <v>42389</v>
      </c>
      <c r="D165" s="113">
        <v>864770</v>
      </c>
      <c r="E165" s="113"/>
      <c r="F165" s="113"/>
      <c r="G165" s="108"/>
      <c r="H165" s="118">
        <v>400000</v>
      </c>
      <c r="I165" s="105">
        <f t="shared" si="2"/>
        <v>1082105824</v>
      </c>
      <c r="J165" s="113"/>
      <c r="K165" s="113"/>
    </row>
    <row r="166" spans="3:12">
      <c r="C166" s="11">
        <v>42389</v>
      </c>
      <c r="D166">
        <v>13662746</v>
      </c>
      <c r="G166" s="108"/>
      <c r="I166" s="105">
        <f t="shared" si="2"/>
        <v>1082105824</v>
      </c>
      <c r="J166" t="s">
        <v>414</v>
      </c>
      <c r="K166" t="s">
        <v>314</v>
      </c>
    </row>
    <row r="167" spans="3:12">
      <c r="C167" s="11">
        <v>42389</v>
      </c>
      <c r="D167">
        <v>13662746</v>
      </c>
      <c r="G167" s="108"/>
      <c r="I167" s="105">
        <f t="shared" si="2"/>
        <v>1082105824</v>
      </c>
      <c r="J167" t="s">
        <v>414</v>
      </c>
      <c r="K167" t="s">
        <v>314</v>
      </c>
    </row>
    <row r="168" spans="3:12">
      <c r="C168" s="11">
        <v>42389</v>
      </c>
      <c r="D168">
        <v>13662746</v>
      </c>
      <c r="G168" s="108"/>
      <c r="I168" s="105">
        <f t="shared" si="2"/>
        <v>1082105824</v>
      </c>
      <c r="J168" t="s">
        <v>414</v>
      </c>
      <c r="K168" t="s">
        <v>314</v>
      </c>
    </row>
    <row r="169" spans="3:12">
      <c r="C169" s="11">
        <v>42389</v>
      </c>
      <c r="D169">
        <v>13662746</v>
      </c>
      <c r="G169" s="108">
        <v>187011300</v>
      </c>
      <c r="I169" s="105">
        <f t="shared" si="2"/>
        <v>1269117124</v>
      </c>
      <c r="J169" t="s">
        <v>414</v>
      </c>
      <c r="K169" t="s">
        <v>314</v>
      </c>
      <c r="L169" t="s">
        <v>418</v>
      </c>
    </row>
    <row r="170" spans="3:12">
      <c r="C170" s="11">
        <v>42389</v>
      </c>
      <c r="D170">
        <v>13660850</v>
      </c>
      <c r="G170" s="108"/>
      <c r="I170" s="105">
        <f t="shared" si="2"/>
        <v>1269117124</v>
      </c>
      <c r="J170" t="s">
        <v>414</v>
      </c>
      <c r="K170" t="s">
        <v>414</v>
      </c>
    </row>
    <row r="171" spans="3:12">
      <c r="C171" s="11">
        <v>42389</v>
      </c>
      <c r="D171">
        <v>13660850</v>
      </c>
      <c r="G171" s="108">
        <v>59461000</v>
      </c>
      <c r="I171" s="105">
        <f t="shared" si="2"/>
        <v>1328578124</v>
      </c>
      <c r="J171" t="s">
        <v>414</v>
      </c>
      <c r="K171" t="s">
        <v>414</v>
      </c>
    </row>
    <row r="172" spans="3:12">
      <c r="C172" s="11">
        <v>42389</v>
      </c>
      <c r="D172">
        <v>13660849</v>
      </c>
      <c r="G172" s="108">
        <v>110645500</v>
      </c>
      <c r="I172" s="105">
        <f t="shared" si="2"/>
        <v>1439223624</v>
      </c>
      <c r="J172" t="s">
        <v>414</v>
      </c>
      <c r="K172" t="s">
        <v>318</v>
      </c>
    </row>
    <row r="173" spans="3:12">
      <c r="C173" s="11">
        <v>42389</v>
      </c>
      <c r="D173">
        <v>13660845</v>
      </c>
      <c r="G173" s="108"/>
      <c r="I173" s="105">
        <f t="shared" si="2"/>
        <v>1439223624</v>
      </c>
      <c r="J173" t="s">
        <v>414</v>
      </c>
      <c r="K173" t="s">
        <v>414</v>
      </c>
    </row>
    <row r="174" spans="3:12">
      <c r="C174" s="11">
        <v>42389</v>
      </c>
      <c r="D174">
        <v>13660845</v>
      </c>
      <c r="G174" s="108"/>
      <c r="I174" s="105">
        <f t="shared" si="2"/>
        <v>1439223624</v>
      </c>
      <c r="J174" t="s">
        <v>414</v>
      </c>
      <c r="K174" t="s">
        <v>414</v>
      </c>
    </row>
    <row r="175" spans="3:12">
      <c r="C175" s="11">
        <v>42389</v>
      </c>
      <c r="D175">
        <v>13660845</v>
      </c>
      <c r="G175" s="108">
        <v>45162000</v>
      </c>
      <c r="I175" s="105">
        <f t="shared" si="2"/>
        <v>1484385624</v>
      </c>
      <c r="J175" t="s">
        <v>414</v>
      </c>
      <c r="K175" t="s">
        <v>414</v>
      </c>
    </row>
    <row r="176" spans="3:12">
      <c r="C176" s="11">
        <v>42389</v>
      </c>
      <c r="D176">
        <v>13660848</v>
      </c>
      <c r="G176" s="108"/>
      <c r="I176" s="105">
        <f t="shared" si="2"/>
        <v>1484385624</v>
      </c>
      <c r="J176" t="s">
        <v>414</v>
      </c>
      <c r="K176" t="s">
        <v>414</v>
      </c>
    </row>
    <row r="177" spans="3:11">
      <c r="C177" s="11">
        <v>42389</v>
      </c>
      <c r="D177">
        <v>13660848</v>
      </c>
      <c r="G177" s="108">
        <v>19981000</v>
      </c>
      <c r="I177" s="105">
        <f t="shared" si="2"/>
        <v>1504366624</v>
      </c>
      <c r="J177" t="s">
        <v>414</v>
      </c>
      <c r="K177" t="s">
        <v>414</v>
      </c>
    </row>
    <row r="178" spans="3:11">
      <c r="C178" s="11">
        <v>42389</v>
      </c>
      <c r="D178">
        <v>13660846</v>
      </c>
      <c r="G178" s="108">
        <v>53025000</v>
      </c>
      <c r="I178" s="105">
        <f t="shared" si="2"/>
        <v>1557391624</v>
      </c>
      <c r="J178" t="s">
        <v>414</v>
      </c>
      <c r="K178" t="s">
        <v>417</v>
      </c>
    </row>
    <row r="179" spans="3:11">
      <c r="C179" s="65">
        <v>42390</v>
      </c>
      <c r="D179" s="103">
        <v>761286</v>
      </c>
      <c r="E179" s="103" t="s">
        <v>302</v>
      </c>
      <c r="F179" s="103" t="s">
        <v>400</v>
      </c>
      <c r="G179" s="66"/>
      <c r="H179" s="118">
        <v>1269514500</v>
      </c>
      <c r="I179" s="105">
        <f t="shared" si="2"/>
        <v>287877124</v>
      </c>
      <c r="J179" s="103"/>
    </row>
    <row r="180" spans="3:11">
      <c r="C180" s="65">
        <v>42390</v>
      </c>
      <c r="D180" s="103">
        <v>761287</v>
      </c>
      <c r="E180" s="103" t="s">
        <v>410</v>
      </c>
      <c r="F180" s="103" t="s">
        <v>406</v>
      </c>
      <c r="G180" s="66"/>
      <c r="H180" s="118">
        <v>576678</v>
      </c>
      <c r="I180" s="105">
        <f t="shared" si="2"/>
        <v>287300446</v>
      </c>
      <c r="J180" s="103">
        <v>1249169</v>
      </c>
    </row>
    <row r="181" spans="3:11">
      <c r="C181" s="11">
        <v>42390</v>
      </c>
      <c r="D181">
        <v>13660856</v>
      </c>
      <c r="G181" s="108"/>
      <c r="I181" s="105">
        <f t="shared" si="2"/>
        <v>287300446</v>
      </c>
      <c r="J181" t="s">
        <v>414</v>
      </c>
      <c r="K181" t="s">
        <v>414</v>
      </c>
    </row>
    <row r="182" spans="3:11">
      <c r="C182" s="11">
        <v>42390</v>
      </c>
      <c r="D182">
        <v>13660856</v>
      </c>
      <c r="G182" s="108"/>
      <c r="I182" s="105">
        <f t="shared" si="2"/>
        <v>287300446</v>
      </c>
      <c r="J182" t="s">
        <v>414</v>
      </c>
      <c r="K182" t="s">
        <v>414</v>
      </c>
    </row>
    <row r="183" spans="3:11">
      <c r="C183" s="11">
        <v>42390</v>
      </c>
      <c r="D183">
        <v>13660856</v>
      </c>
      <c r="G183" s="108">
        <v>59539000</v>
      </c>
      <c r="I183" s="105">
        <f t="shared" si="2"/>
        <v>346839446</v>
      </c>
      <c r="J183" t="s">
        <v>414</v>
      </c>
      <c r="K183" t="s">
        <v>414</v>
      </c>
    </row>
    <row r="184" spans="3:11">
      <c r="C184" s="11">
        <v>42390</v>
      </c>
      <c r="D184">
        <v>13660852</v>
      </c>
      <c r="G184" s="108"/>
      <c r="I184" s="105">
        <f t="shared" si="2"/>
        <v>346839446</v>
      </c>
      <c r="J184" t="s">
        <v>414</v>
      </c>
      <c r="K184" t="s">
        <v>318</v>
      </c>
    </row>
    <row r="185" spans="3:11">
      <c r="C185" s="11">
        <v>42390</v>
      </c>
      <c r="D185">
        <v>13660852</v>
      </c>
      <c r="G185" s="108"/>
      <c r="I185" s="105">
        <f t="shared" si="2"/>
        <v>346839446</v>
      </c>
      <c r="J185" t="s">
        <v>414</v>
      </c>
      <c r="K185" t="s">
        <v>318</v>
      </c>
    </row>
    <row r="186" spans="3:11">
      <c r="C186" s="11">
        <v>42390</v>
      </c>
      <c r="D186">
        <v>13660852</v>
      </c>
      <c r="G186" s="108"/>
      <c r="I186" s="105">
        <f t="shared" si="2"/>
        <v>346839446</v>
      </c>
      <c r="J186" t="s">
        <v>414</v>
      </c>
      <c r="K186" t="s">
        <v>318</v>
      </c>
    </row>
    <row r="187" spans="3:11">
      <c r="C187" s="11">
        <v>42390</v>
      </c>
      <c r="D187">
        <v>13660852</v>
      </c>
      <c r="G187" s="108">
        <v>112451500</v>
      </c>
      <c r="I187" s="105">
        <f t="shared" si="2"/>
        <v>459290946</v>
      </c>
      <c r="J187" t="s">
        <v>414</v>
      </c>
      <c r="K187" t="s">
        <v>318</v>
      </c>
    </row>
    <row r="188" spans="3:11">
      <c r="C188" s="11">
        <v>42391</v>
      </c>
      <c r="D188">
        <v>13660855</v>
      </c>
      <c r="G188" s="108">
        <v>37804000</v>
      </c>
      <c r="I188" s="105">
        <f t="shared" si="2"/>
        <v>497094946</v>
      </c>
      <c r="J188" t="s">
        <v>414</v>
      </c>
      <c r="K188" t="s">
        <v>414</v>
      </c>
    </row>
    <row r="189" spans="3:11">
      <c r="C189" s="112">
        <v>42026</v>
      </c>
      <c r="D189" s="111">
        <v>1477603</v>
      </c>
      <c r="E189" s="111"/>
      <c r="F189" s="111"/>
      <c r="G189" s="122">
        <v>57396500</v>
      </c>
      <c r="H189" s="111"/>
      <c r="I189" s="119">
        <f t="shared" si="2"/>
        <v>554491446</v>
      </c>
      <c r="J189" s="111"/>
      <c r="K189" s="111" t="s">
        <v>419</v>
      </c>
    </row>
    <row r="190" spans="3:11">
      <c r="C190" s="11">
        <v>42394</v>
      </c>
      <c r="D190">
        <v>14176266</v>
      </c>
      <c r="G190" s="108"/>
      <c r="I190" s="105">
        <f t="shared" si="2"/>
        <v>554491446</v>
      </c>
      <c r="J190" t="s">
        <v>414</v>
      </c>
      <c r="K190" t="s">
        <v>325</v>
      </c>
    </row>
    <row r="191" spans="3:11">
      <c r="C191" s="11">
        <v>42394</v>
      </c>
      <c r="D191">
        <v>14176266</v>
      </c>
      <c r="G191" s="108">
        <v>23260000</v>
      </c>
      <c r="I191" s="105">
        <f t="shared" si="2"/>
        <v>577751446</v>
      </c>
      <c r="J191" t="s">
        <v>414</v>
      </c>
      <c r="K191" t="s">
        <v>325</v>
      </c>
    </row>
    <row r="192" spans="3:11">
      <c r="C192" s="11">
        <v>42394</v>
      </c>
      <c r="D192">
        <v>13660859</v>
      </c>
      <c r="G192" s="108"/>
      <c r="I192" s="105">
        <f t="shared" si="2"/>
        <v>577751446</v>
      </c>
      <c r="J192" t="s">
        <v>414</v>
      </c>
      <c r="K192" t="s">
        <v>414</v>
      </c>
    </row>
    <row r="193" spans="3:11">
      <c r="C193" s="11">
        <v>42394</v>
      </c>
      <c r="D193">
        <v>13660859</v>
      </c>
      <c r="G193" s="108"/>
      <c r="I193" s="105">
        <f t="shared" si="2"/>
        <v>577751446</v>
      </c>
      <c r="J193" t="s">
        <v>414</v>
      </c>
      <c r="K193" t="s">
        <v>414</v>
      </c>
    </row>
    <row r="194" spans="3:11">
      <c r="C194" s="11">
        <v>42394</v>
      </c>
      <c r="D194">
        <v>13660859</v>
      </c>
      <c r="G194" s="108"/>
      <c r="I194" s="105">
        <f t="shared" si="2"/>
        <v>577751446</v>
      </c>
      <c r="J194" t="s">
        <v>414</v>
      </c>
      <c r="K194" t="s">
        <v>414</v>
      </c>
    </row>
    <row r="195" spans="3:11">
      <c r="C195" s="11">
        <v>42394</v>
      </c>
      <c r="D195">
        <v>13660859</v>
      </c>
      <c r="G195" s="108">
        <v>45581000</v>
      </c>
      <c r="I195" s="105">
        <f t="shared" si="2"/>
        <v>623332446</v>
      </c>
      <c r="J195" t="s">
        <v>414</v>
      </c>
      <c r="K195" t="s">
        <v>414</v>
      </c>
    </row>
    <row r="196" spans="3:11">
      <c r="C196" s="11">
        <v>42394</v>
      </c>
      <c r="D196">
        <v>13660859</v>
      </c>
      <c r="G196" s="108"/>
      <c r="I196" s="105">
        <f t="shared" si="2"/>
        <v>623332446</v>
      </c>
      <c r="J196" t="s">
        <v>414</v>
      </c>
      <c r="K196" t="s">
        <v>414</v>
      </c>
    </row>
    <row r="197" spans="3:11">
      <c r="C197" s="11">
        <v>42394</v>
      </c>
      <c r="D197">
        <v>13660859</v>
      </c>
      <c r="G197" s="108">
        <v>19604000</v>
      </c>
      <c r="I197" s="105">
        <f t="shared" si="2"/>
        <v>642936446</v>
      </c>
      <c r="J197" t="s">
        <v>414</v>
      </c>
      <c r="K197" t="s">
        <v>414</v>
      </c>
    </row>
    <row r="198" spans="3:11">
      <c r="C198" s="11">
        <v>42394</v>
      </c>
      <c r="D198">
        <v>14176299</v>
      </c>
      <c r="G198" s="108"/>
      <c r="I198" s="105">
        <f t="shared" si="2"/>
        <v>642936446</v>
      </c>
      <c r="J198" t="s">
        <v>414</v>
      </c>
      <c r="K198" t="s">
        <v>318</v>
      </c>
    </row>
    <row r="199" spans="3:11">
      <c r="C199" s="11">
        <v>42394</v>
      </c>
      <c r="D199">
        <v>14176299</v>
      </c>
      <c r="G199" s="108"/>
      <c r="I199" s="105">
        <f t="shared" ref="I199:I248" si="3">I198+G199-H199</f>
        <v>642936446</v>
      </c>
      <c r="J199" t="s">
        <v>414</v>
      </c>
      <c r="K199" t="s">
        <v>318</v>
      </c>
    </row>
    <row r="200" spans="3:11">
      <c r="C200" s="11">
        <v>42394</v>
      </c>
      <c r="D200">
        <v>14176299</v>
      </c>
      <c r="G200" s="108">
        <v>69993000</v>
      </c>
      <c r="I200" s="105">
        <f t="shared" si="3"/>
        <v>712929446</v>
      </c>
      <c r="J200" t="s">
        <v>414</v>
      </c>
      <c r="K200" t="s">
        <v>318</v>
      </c>
    </row>
    <row r="201" spans="3:11">
      <c r="C201" s="11">
        <v>42394</v>
      </c>
      <c r="D201">
        <v>14176301</v>
      </c>
      <c r="G201" s="108"/>
      <c r="I201" s="105">
        <f t="shared" si="3"/>
        <v>712929446</v>
      </c>
      <c r="J201" t="s">
        <v>414</v>
      </c>
      <c r="K201" t="s">
        <v>414</v>
      </c>
    </row>
    <row r="202" spans="3:11">
      <c r="C202" s="11">
        <v>42394</v>
      </c>
      <c r="D202">
        <v>14176301</v>
      </c>
      <c r="G202" s="108"/>
      <c r="I202" s="105">
        <f t="shared" si="3"/>
        <v>712929446</v>
      </c>
      <c r="J202" t="s">
        <v>414</v>
      </c>
      <c r="K202" t="s">
        <v>414</v>
      </c>
    </row>
    <row r="203" spans="3:11">
      <c r="C203" s="11">
        <v>42394</v>
      </c>
      <c r="D203">
        <v>14176301</v>
      </c>
      <c r="G203" s="108">
        <v>50316700</v>
      </c>
      <c r="I203" s="105">
        <f t="shared" si="3"/>
        <v>763246146</v>
      </c>
      <c r="J203" t="s">
        <v>414</v>
      </c>
      <c r="K203" t="s">
        <v>414</v>
      </c>
    </row>
    <row r="204" spans="3:11">
      <c r="C204" s="84">
        <v>42394</v>
      </c>
      <c r="D204" s="83">
        <v>14176300</v>
      </c>
      <c r="G204" s="114">
        <v>19604000</v>
      </c>
      <c r="I204" s="105">
        <f t="shared" si="3"/>
        <v>782850146</v>
      </c>
      <c r="J204" s="83" t="s">
        <v>313</v>
      </c>
      <c r="K204" s="83" t="s">
        <v>319</v>
      </c>
    </row>
    <row r="205" spans="3:11">
      <c r="C205" s="11">
        <v>42395</v>
      </c>
      <c r="D205">
        <v>11865609</v>
      </c>
      <c r="G205" s="108"/>
      <c r="I205" s="105">
        <f t="shared" si="3"/>
        <v>782850146</v>
      </c>
      <c r="J205" t="s">
        <v>414</v>
      </c>
      <c r="K205" t="s">
        <v>314</v>
      </c>
    </row>
    <row r="206" spans="3:11">
      <c r="C206" s="11">
        <v>42395</v>
      </c>
      <c r="D206">
        <v>11865609</v>
      </c>
      <c r="G206" s="108"/>
      <c r="I206" s="105">
        <f t="shared" si="3"/>
        <v>782850146</v>
      </c>
      <c r="J206" t="s">
        <v>414</v>
      </c>
      <c r="K206" t="s">
        <v>314</v>
      </c>
    </row>
    <row r="207" spans="3:11">
      <c r="C207" s="11">
        <v>42395</v>
      </c>
      <c r="D207">
        <v>11865609</v>
      </c>
      <c r="G207" s="108"/>
      <c r="I207" s="105">
        <f t="shared" si="3"/>
        <v>782850146</v>
      </c>
      <c r="J207" t="s">
        <v>414</v>
      </c>
      <c r="K207" t="s">
        <v>314</v>
      </c>
    </row>
    <row r="208" spans="3:11">
      <c r="C208" s="11">
        <v>42395</v>
      </c>
      <c r="D208">
        <v>11865609</v>
      </c>
      <c r="G208" s="108"/>
      <c r="I208" s="105">
        <f t="shared" si="3"/>
        <v>782850146</v>
      </c>
      <c r="J208" t="s">
        <v>414</v>
      </c>
      <c r="K208" t="s">
        <v>314</v>
      </c>
    </row>
    <row r="209" spans="3:11">
      <c r="C209" s="11">
        <v>42395</v>
      </c>
      <c r="D209">
        <v>11865609</v>
      </c>
      <c r="G209" s="108"/>
      <c r="I209" s="105">
        <f t="shared" si="3"/>
        <v>782850146</v>
      </c>
      <c r="J209" t="s">
        <v>414</v>
      </c>
      <c r="K209" t="s">
        <v>314</v>
      </c>
    </row>
    <row r="210" spans="3:11">
      <c r="C210" s="11">
        <v>42395</v>
      </c>
      <c r="D210">
        <v>11865609</v>
      </c>
      <c r="G210" s="108"/>
      <c r="I210" s="105">
        <f t="shared" si="3"/>
        <v>782850146</v>
      </c>
      <c r="J210" t="s">
        <v>414</v>
      </c>
      <c r="K210" t="s">
        <v>314</v>
      </c>
    </row>
    <row r="211" spans="3:11">
      <c r="C211" s="11">
        <v>42395</v>
      </c>
      <c r="D211">
        <v>11865609</v>
      </c>
      <c r="G211" s="108">
        <v>251685000</v>
      </c>
      <c r="I211" s="105">
        <f t="shared" si="3"/>
        <v>1034535146</v>
      </c>
      <c r="J211" t="s">
        <v>414</v>
      </c>
      <c r="K211" t="s">
        <v>314</v>
      </c>
    </row>
    <row r="212" spans="3:11">
      <c r="C212" s="112">
        <v>42395</v>
      </c>
      <c r="D212" s="111">
        <v>1475756</v>
      </c>
      <c r="E212" s="111"/>
      <c r="F212" s="111"/>
      <c r="G212" s="110">
        <v>118355500</v>
      </c>
      <c r="H212" s="111"/>
      <c r="I212" s="119">
        <f t="shared" si="3"/>
        <v>1152890646</v>
      </c>
      <c r="J212" s="111"/>
      <c r="K212" s="111" t="s">
        <v>419</v>
      </c>
    </row>
    <row r="213" spans="3:11">
      <c r="C213" s="65">
        <v>42396</v>
      </c>
      <c r="D213" s="103">
        <v>761288</v>
      </c>
      <c r="E213" s="103" t="s">
        <v>302</v>
      </c>
      <c r="F213" s="103" t="s">
        <v>400</v>
      </c>
      <c r="G213" s="66"/>
      <c r="H213" s="118">
        <v>955358780</v>
      </c>
      <c r="I213" s="105">
        <f t="shared" si="3"/>
        <v>197531866</v>
      </c>
      <c r="J213" s="103">
        <v>1394</v>
      </c>
    </row>
    <row r="214" spans="3:11">
      <c r="C214" s="65">
        <v>42396</v>
      </c>
      <c r="D214" s="103">
        <v>761289</v>
      </c>
      <c r="E214" s="103" t="s">
        <v>401</v>
      </c>
      <c r="F214" s="103" t="s">
        <v>362</v>
      </c>
      <c r="G214" s="66"/>
      <c r="H214" s="118">
        <v>3000000</v>
      </c>
      <c r="I214" s="105">
        <f t="shared" si="3"/>
        <v>194531866</v>
      </c>
      <c r="J214" s="103">
        <v>2016</v>
      </c>
    </row>
    <row r="215" spans="3:11">
      <c r="C215" s="11">
        <v>42396</v>
      </c>
      <c r="D215">
        <v>14176306</v>
      </c>
      <c r="G215" s="108"/>
      <c r="I215" s="105">
        <f t="shared" si="3"/>
        <v>194531866</v>
      </c>
      <c r="J215" t="s">
        <v>414</v>
      </c>
      <c r="K215" t="s">
        <v>414</v>
      </c>
    </row>
    <row r="216" spans="3:11">
      <c r="C216" s="11">
        <v>42396</v>
      </c>
      <c r="D216">
        <v>14176306</v>
      </c>
      <c r="G216" s="108"/>
      <c r="I216" s="105">
        <f t="shared" si="3"/>
        <v>194531866</v>
      </c>
      <c r="J216" t="s">
        <v>414</v>
      </c>
      <c r="K216" t="s">
        <v>414</v>
      </c>
    </row>
    <row r="217" spans="3:11">
      <c r="C217" s="11">
        <v>42396</v>
      </c>
      <c r="D217">
        <v>14176306</v>
      </c>
      <c r="G217" s="108">
        <v>86423300</v>
      </c>
      <c r="I217" s="105">
        <f t="shared" si="3"/>
        <v>280955166</v>
      </c>
      <c r="J217" t="s">
        <v>414</v>
      </c>
      <c r="K217" t="s">
        <v>414</v>
      </c>
    </row>
    <row r="218" spans="3:11">
      <c r="C218" s="11">
        <v>42396</v>
      </c>
      <c r="D218">
        <v>14176303</v>
      </c>
      <c r="G218" s="108"/>
      <c r="I218" s="105">
        <f t="shared" si="3"/>
        <v>280955166</v>
      </c>
      <c r="J218" t="s">
        <v>414</v>
      </c>
      <c r="K218" t="s">
        <v>414</v>
      </c>
    </row>
    <row r="219" spans="3:11">
      <c r="C219" s="11">
        <v>42396</v>
      </c>
      <c r="D219">
        <v>14176303</v>
      </c>
      <c r="G219" s="108">
        <v>23374000</v>
      </c>
      <c r="I219" s="105">
        <f t="shared" si="3"/>
        <v>304329166</v>
      </c>
      <c r="J219" t="s">
        <v>414</v>
      </c>
      <c r="K219" t="s">
        <v>414</v>
      </c>
    </row>
    <row r="220" spans="3:11">
      <c r="C220" s="11">
        <v>42396</v>
      </c>
      <c r="D220">
        <v>11865606</v>
      </c>
      <c r="G220" s="108">
        <v>19981000</v>
      </c>
      <c r="I220" s="105">
        <f t="shared" si="3"/>
        <v>324310166</v>
      </c>
      <c r="J220" t="s">
        <v>414</v>
      </c>
      <c r="K220" t="s">
        <v>414</v>
      </c>
    </row>
    <row r="221" spans="3:11">
      <c r="C221" s="11">
        <v>42396</v>
      </c>
      <c r="D221">
        <v>14176302</v>
      </c>
      <c r="G221" s="108"/>
      <c r="I221" s="105">
        <f t="shared" si="3"/>
        <v>324310166</v>
      </c>
      <c r="J221" t="s">
        <v>414</v>
      </c>
      <c r="K221" t="s">
        <v>318</v>
      </c>
    </row>
    <row r="222" spans="3:11">
      <c r="C222" s="11">
        <v>42396</v>
      </c>
      <c r="D222">
        <v>14176302</v>
      </c>
      <c r="G222" s="108">
        <v>112745500</v>
      </c>
      <c r="I222" s="105">
        <f t="shared" si="3"/>
        <v>437055666</v>
      </c>
      <c r="J222" t="s">
        <v>414</v>
      </c>
      <c r="K222" t="s">
        <v>318</v>
      </c>
    </row>
    <row r="223" spans="3:11">
      <c r="C223" s="84">
        <v>42396</v>
      </c>
      <c r="D223" s="83">
        <v>14176304</v>
      </c>
      <c r="G223" s="114">
        <v>23500000</v>
      </c>
      <c r="I223" s="105">
        <f t="shared" si="3"/>
        <v>460555666</v>
      </c>
      <c r="J223" s="83" t="s">
        <v>327</v>
      </c>
      <c r="K223" s="83" t="s">
        <v>313</v>
      </c>
    </row>
    <row r="224" spans="3:11">
      <c r="C224" s="11">
        <v>42397</v>
      </c>
      <c r="D224">
        <v>14176310</v>
      </c>
      <c r="G224" s="108"/>
      <c r="I224" s="105">
        <f t="shared" si="3"/>
        <v>460555666</v>
      </c>
      <c r="J224" t="s">
        <v>414</v>
      </c>
      <c r="K224" t="s">
        <v>414</v>
      </c>
    </row>
    <row r="225" spans="3:11">
      <c r="C225" s="11">
        <v>42397</v>
      </c>
      <c r="D225">
        <v>14176310</v>
      </c>
      <c r="G225" s="108"/>
      <c r="I225" s="105">
        <f t="shared" si="3"/>
        <v>460555666</v>
      </c>
      <c r="J225" t="s">
        <v>414</v>
      </c>
      <c r="K225" t="s">
        <v>414</v>
      </c>
    </row>
    <row r="226" spans="3:11">
      <c r="C226" s="11">
        <v>42397</v>
      </c>
      <c r="D226">
        <v>14176310</v>
      </c>
      <c r="G226" s="108">
        <v>58121000</v>
      </c>
      <c r="I226" s="105">
        <f t="shared" si="3"/>
        <v>518676666</v>
      </c>
      <c r="J226" t="s">
        <v>414</v>
      </c>
      <c r="K226" t="s">
        <v>414</v>
      </c>
    </row>
    <row r="227" spans="3:11">
      <c r="C227" s="11">
        <v>42397</v>
      </c>
      <c r="D227">
        <v>14176315</v>
      </c>
      <c r="G227" s="108">
        <v>22275000</v>
      </c>
      <c r="I227" s="105">
        <f t="shared" si="3"/>
        <v>540951666</v>
      </c>
      <c r="J227" t="s">
        <v>414</v>
      </c>
      <c r="K227" t="s">
        <v>414</v>
      </c>
    </row>
    <row r="228" spans="3:11">
      <c r="C228" s="11">
        <v>42397</v>
      </c>
      <c r="D228">
        <v>14176307</v>
      </c>
      <c r="G228" s="108">
        <v>17675000</v>
      </c>
      <c r="I228" s="105">
        <f t="shared" si="3"/>
        <v>558626666</v>
      </c>
      <c r="J228" t="s">
        <v>414</v>
      </c>
      <c r="K228" t="s">
        <v>318</v>
      </c>
    </row>
    <row r="229" spans="3:11">
      <c r="C229" s="11">
        <v>42397</v>
      </c>
      <c r="D229">
        <v>14176309</v>
      </c>
      <c r="G229" s="108">
        <v>41359500</v>
      </c>
      <c r="I229" s="105">
        <f t="shared" si="3"/>
        <v>599986166</v>
      </c>
      <c r="J229" t="s">
        <v>414</v>
      </c>
      <c r="K229" t="s">
        <v>318</v>
      </c>
    </row>
    <row r="230" spans="3:11">
      <c r="C230" s="11">
        <v>42397</v>
      </c>
      <c r="D230">
        <v>14176308</v>
      </c>
      <c r="G230" s="108"/>
      <c r="I230" s="105">
        <f t="shared" si="3"/>
        <v>599986166</v>
      </c>
      <c r="J230" t="s">
        <v>414</v>
      </c>
      <c r="K230" t="s">
        <v>318</v>
      </c>
    </row>
    <row r="231" spans="3:11">
      <c r="C231" s="11">
        <v>42397</v>
      </c>
      <c r="D231">
        <v>17176308</v>
      </c>
      <c r="G231" s="108">
        <v>58572700</v>
      </c>
      <c r="I231" s="105">
        <f t="shared" si="3"/>
        <v>658558866</v>
      </c>
      <c r="J231" t="s">
        <v>414</v>
      </c>
      <c r="K231" t="s">
        <v>318</v>
      </c>
    </row>
    <row r="232" spans="3:11">
      <c r="C232" s="106">
        <v>42397</v>
      </c>
      <c r="D232" s="83">
        <v>13661335</v>
      </c>
      <c r="G232" s="114">
        <v>53025000</v>
      </c>
      <c r="I232" s="105">
        <f t="shared" si="3"/>
        <v>711583866</v>
      </c>
      <c r="J232" s="83" t="s">
        <v>313</v>
      </c>
      <c r="K232" s="83" t="s">
        <v>320</v>
      </c>
    </row>
    <row r="233" spans="3:11">
      <c r="C233" s="106">
        <v>42398</v>
      </c>
      <c r="D233" s="97">
        <v>761292</v>
      </c>
      <c r="G233" s="114"/>
      <c r="H233" s="118">
        <v>1659890</v>
      </c>
      <c r="I233" s="105">
        <f t="shared" si="3"/>
        <v>709923976</v>
      </c>
      <c r="J233" s="83"/>
      <c r="K233" s="83"/>
    </row>
    <row r="234" spans="3:11">
      <c r="C234" s="106">
        <v>42398</v>
      </c>
      <c r="D234" s="97">
        <v>761293</v>
      </c>
      <c r="G234" s="114"/>
      <c r="H234" s="118">
        <v>2275000</v>
      </c>
      <c r="I234" s="105">
        <f t="shared" si="3"/>
        <v>707648976</v>
      </c>
      <c r="J234" s="83"/>
      <c r="K234" s="83"/>
    </row>
    <row r="235" spans="3:11">
      <c r="C235" s="65">
        <v>42398</v>
      </c>
      <c r="D235" s="103">
        <v>761296</v>
      </c>
      <c r="E235" s="103" t="s">
        <v>376</v>
      </c>
      <c r="F235" s="103" t="s">
        <v>364</v>
      </c>
      <c r="G235" s="66"/>
      <c r="H235" s="118">
        <v>4500000</v>
      </c>
      <c r="I235" s="105">
        <f t="shared" si="3"/>
        <v>703148976</v>
      </c>
      <c r="J235" s="103"/>
    </row>
    <row r="236" spans="3:11">
      <c r="C236" s="11">
        <v>42398</v>
      </c>
      <c r="D236">
        <v>1417632</v>
      </c>
      <c r="G236" s="108"/>
      <c r="I236" s="105">
        <f t="shared" si="3"/>
        <v>703148976</v>
      </c>
      <c r="J236" t="s">
        <v>414</v>
      </c>
      <c r="K236" t="s">
        <v>325</v>
      </c>
    </row>
    <row r="237" spans="3:11">
      <c r="C237" s="11">
        <v>42398</v>
      </c>
      <c r="D237">
        <v>1417632</v>
      </c>
      <c r="G237" s="108">
        <v>22525000</v>
      </c>
      <c r="I237" s="105">
        <f t="shared" si="3"/>
        <v>725673976</v>
      </c>
      <c r="J237" t="s">
        <v>414</v>
      </c>
      <c r="K237" t="s">
        <v>325</v>
      </c>
    </row>
    <row r="238" spans="3:11">
      <c r="C238" s="11">
        <v>42398</v>
      </c>
      <c r="D238" t="s">
        <v>424</v>
      </c>
      <c r="E238" t="s">
        <v>423</v>
      </c>
      <c r="G238" s="108"/>
      <c r="H238" s="118">
        <v>262430</v>
      </c>
      <c r="I238" s="105">
        <f t="shared" si="3"/>
        <v>725411546</v>
      </c>
    </row>
    <row r="239" spans="3:11">
      <c r="C239" s="11">
        <v>42398</v>
      </c>
      <c r="D239" t="s">
        <v>426</v>
      </c>
      <c r="E239" t="s">
        <v>425</v>
      </c>
      <c r="G239" s="108"/>
      <c r="H239" s="118">
        <v>2624298</v>
      </c>
      <c r="I239" s="105">
        <f t="shared" si="3"/>
        <v>722787248</v>
      </c>
    </row>
    <row r="240" spans="3:11">
      <c r="C240" s="11">
        <v>42398</v>
      </c>
      <c r="D240">
        <v>14176313</v>
      </c>
      <c r="G240" s="108"/>
      <c r="I240" s="105">
        <f t="shared" si="3"/>
        <v>722787248</v>
      </c>
      <c r="J240" t="s">
        <v>414</v>
      </c>
      <c r="K240" t="s">
        <v>414</v>
      </c>
    </row>
    <row r="241" spans="3:11">
      <c r="C241" s="11">
        <v>42398</v>
      </c>
      <c r="D241">
        <v>14176313</v>
      </c>
      <c r="G241" s="108">
        <v>54792500</v>
      </c>
      <c r="I241" s="105">
        <f t="shared" si="3"/>
        <v>777579748</v>
      </c>
      <c r="J241" t="s">
        <v>414</v>
      </c>
      <c r="K241" t="s">
        <v>414</v>
      </c>
    </row>
    <row r="242" spans="3:11">
      <c r="C242" s="11">
        <v>42398</v>
      </c>
      <c r="D242">
        <v>14176316</v>
      </c>
      <c r="G242" s="108"/>
      <c r="I242" s="105">
        <f t="shared" si="3"/>
        <v>777579748</v>
      </c>
      <c r="J242" t="s">
        <v>414</v>
      </c>
      <c r="K242" t="s">
        <v>318</v>
      </c>
    </row>
    <row r="243" spans="3:11">
      <c r="C243" s="11">
        <v>42398</v>
      </c>
      <c r="D243">
        <v>14176316</v>
      </c>
      <c r="G243" s="108">
        <v>20950000</v>
      </c>
      <c r="I243" s="105">
        <f t="shared" si="3"/>
        <v>798529748</v>
      </c>
      <c r="J243" t="s">
        <v>414</v>
      </c>
      <c r="K243" t="s">
        <v>318</v>
      </c>
    </row>
    <row r="244" spans="3:11">
      <c r="C244" s="11">
        <v>42398</v>
      </c>
      <c r="D244">
        <v>14176317</v>
      </c>
      <c r="G244" s="108"/>
      <c r="I244" s="105">
        <f t="shared" si="3"/>
        <v>798529748</v>
      </c>
      <c r="J244" t="s">
        <v>414</v>
      </c>
      <c r="K244" t="s">
        <v>318</v>
      </c>
    </row>
    <row r="245" spans="3:11">
      <c r="C245" s="11">
        <v>42398</v>
      </c>
      <c r="D245">
        <v>14176317</v>
      </c>
      <c r="G245" s="108">
        <v>18850000</v>
      </c>
      <c r="I245" s="105">
        <f t="shared" si="3"/>
        <v>817379748</v>
      </c>
      <c r="J245" t="s">
        <v>414</v>
      </c>
      <c r="K245" t="s">
        <v>318</v>
      </c>
    </row>
    <row r="246" spans="3:11">
      <c r="C246" s="11">
        <v>42398</v>
      </c>
      <c r="D246">
        <v>14176314</v>
      </c>
      <c r="G246" s="108"/>
      <c r="I246" s="105">
        <f t="shared" si="3"/>
        <v>817379748</v>
      </c>
      <c r="J246" t="s">
        <v>414</v>
      </c>
      <c r="K246" t="s">
        <v>414</v>
      </c>
    </row>
    <row r="247" spans="3:11">
      <c r="C247" s="11">
        <v>42398</v>
      </c>
      <c r="D247">
        <v>14176314</v>
      </c>
      <c r="G247" s="108">
        <v>20950000</v>
      </c>
      <c r="I247" s="105">
        <f t="shared" si="3"/>
        <v>838329748</v>
      </c>
      <c r="J247" t="s">
        <v>414</v>
      </c>
      <c r="K247" t="s">
        <v>414</v>
      </c>
    </row>
    <row r="248" spans="3:11">
      <c r="C248" s="112">
        <v>42033</v>
      </c>
      <c r="D248" s="111">
        <v>1475762</v>
      </c>
      <c r="E248" s="111"/>
      <c r="F248" s="111"/>
      <c r="G248" s="110">
        <v>66539800</v>
      </c>
      <c r="H248" s="111"/>
      <c r="I248" s="119">
        <f t="shared" si="3"/>
        <v>904869548</v>
      </c>
      <c r="J248" s="111"/>
      <c r="K248" s="111" t="s">
        <v>419</v>
      </c>
    </row>
    <row r="249" spans="3:11">
      <c r="G249" s="116">
        <f>SUM(G5:G248)</f>
        <v>6670830800</v>
      </c>
      <c r="H249" s="120">
        <f>SUM(H5:H248)</f>
        <v>5832398670</v>
      </c>
      <c r="I249" s="100">
        <f>I5+G249-H249</f>
        <v>904869548</v>
      </c>
    </row>
    <row r="251" spans="3:11">
      <c r="H251" s="120"/>
    </row>
    <row r="253" spans="3:11">
      <c r="H253" s="108"/>
    </row>
  </sheetData>
  <sortState ref="C6:L245">
    <sortCondition ref="C6:C2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4:AC95"/>
  <sheetViews>
    <sheetView topLeftCell="A30" workbookViewId="0">
      <selection activeCell="H30" sqref="H30"/>
    </sheetView>
  </sheetViews>
  <sheetFormatPr baseColWidth="10" defaultRowHeight="15"/>
  <cols>
    <col min="3" max="3" width="9" bestFit="1" customWidth="1"/>
    <col min="4" max="5" width="10.42578125" bestFit="1" customWidth="1"/>
    <col min="6" max="6" width="15" bestFit="1" customWidth="1"/>
    <col min="7" max="7" width="15.28515625" bestFit="1" customWidth="1"/>
    <col min="8" max="8" width="7.42578125" bestFit="1" customWidth="1"/>
    <col min="9" max="9" width="9.5703125" bestFit="1" customWidth="1"/>
    <col min="10" max="10" width="10.42578125" bestFit="1" customWidth="1"/>
    <col min="11" max="11" width="9.5703125" bestFit="1" customWidth="1"/>
    <col min="12" max="12" width="4.28515625" bestFit="1" customWidth="1"/>
    <col min="13" max="13" width="10.42578125" bestFit="1" customWidth="1"/>
    <col min="14" max="14" width="9.5703125" bestFit="1" customWidth="1"/>
    <col min="16" max="16" width="9" bestFit="1" customWidth="1"/>
    <col min="17" max="18" width="10.42578125" bestFit="1" customWidth="1"/>
    <col min="19" max="19" width="15" bestFit="1" customWidth="1"/>
    <col min="20" max="20" width="15.28515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0.42578125" bestFit="1" customWidth="1"/>
    <col min="26" max="26" width="16.28515625" bestFit="1" customWidth="1"/>
    <col min="27" max="27" width="10.42578125" bestFit="1" customWidth="1"/>
    <col min="29" max="29" width="14.140625" bestFit="1" customWidth="1"/>
  </cols>
  <sheetData>
    <row r="4" spans="2:29" ht="15.75" thickBot="1"/>
    <row r="5" spans="2:29" ht="19.5" thickBot="1">
      <c r="C5" s="128" t="s">
        <v>46</v>
      </c>
      <c r="D5" s="129"/>
      <c r="E5" s="129"/>
      <c r="F5" s="129"/>
      <c r="G5" s="129"/>
      <c r="H5" s="129"/>
      <c r="I5" s="129"/>
      <c r="J5" s="129"/>
      <c r="K5" s="130"/>
    </row>
    <row r="7" spans="2:29">
      <c r="C7" s="16" t="s">
        <v>6</v>
      </c>
      <c r="D7" s="16" t="s">
        <v>0</v>
      </c>
      <c r="E7" s="16" t="s">
        <v>1</v>
      </c>
      <c r="F7" s="16" t="s">
        <v>2</v>
      </c>
      <c r="G7" s="16" t="s">
        <v>5</v>
      </c>
      <c r="H7" s="16" t="s">
        <v>4</v>
      </c>
      <c r="I7" s="16" t="s">
        <v>7</v>
      </c>
      <c r="J7" s="16" t="s">
        <v>3</v>
      </c>
      <c r="K7" s="20" t="s">
        <v>253</v>
      </c>
      <c r="P7" s="16" t="s">
        <v>6</v>
      </c>
      <c r="Q7" s="16" t="s">
        <v>0</v>
      </c>
      <c r="R7" s="16" t="s">
        <v>1</v>
      </c>
      <c r="S7" s="16" t="s">
        <v>2</v>
      </c>
      <c r="T7" s="16" t="s">
        <v>5</v>
      </c>
      <c r="U7" s="16" t="s">
        <v>257</v>
      </c>
      <c r="V7" s="16" t="s">
        <v>4</v>
      </c>
      <c r="W7" s="16" t="s">
        <v>258</v>
      </c>
      <c r="X7" s="16" t="s">
        <v>7</v>
      </c>
      <c r="Y7" s="16" t="s">
        <v>3</v>
      </c>
      <c r="Z7" s="20" t="s">
        <v>255</v>
      </c>
      <c r="AA7" s="20" t="s">
        <v>259</v>
      </c>
    </row>
    <row r="8" spans="2:29">
      <c r="B8">
        <v>1</v>
      </c>
      <c r="C8" s="19">
        <v>42374</v>
      </c>
      <c r="D8" s="16" t="s">
        <v>44</v>
      </c>
      <c r="E8" s="16" t="s">
        <v>45</v>
      </c>
      <c r="F8" s="16" t="s">
        <v>46</v>
      </c>
      <c r="G8" s="23" t="s">
        <v>35</v>
      </c>
      <c r="H8" s="18">
        <v>5000</v>
      </c>
      <c r="I8" s="18">
        <v>3535</v>
      </c>
      <c r="J8" s="18">
        <f>H8*I8</f>
        <v>17675000</v>
      </c>
      <c r="K8" s="26"/>
      <c r="P8" s="19">
        <v>42387</v>
      </c>
      <c r="Q8" s="20" t="s">
        <v>140</v>
      </c>
      <c r="R8" s="20" t="s">
        <v>141</v>
      </c>
      <c r="S8" s="20" t="s">
        <v>46</v>
      </c>
      <c r="T8" s="24" t="s">
        <v>142</v>
      </c>
      <c r="U8" s="24">
        <v>2</v>
      </c>
      <c r="V8" s="18">
        <v>15000</v>
      </c>
      <c r="W8" s="18">
        <f>V8</f>
        <v>15000</v>
      </c>
      <c r="X8" s="18">
        <v>3870</v>
      </c>
      <c r="Y8" s="18">
        <f t="shared" ref="Y8:Y29" si="0">V8*X8</f>
        <v>58050000</v>
      </c>
      <c r="Z8" s="18" t="str">
        <f>T8</f>
        <v>Diesel Comun  Tipo III</v>
      </c>
      <c r="AA8" s="27">
        <f>Y8</f>
        <v>58050000</v>
      </c>
      <c r="AC8" s="9"/>
    </row>
    <row r="9" spans="2:29">
      <c r="B9">
        <v>1</v>
      </c>
      <c r="C9" s="19">
        <v>42374</v>
      </c>
      <c r="D9" s="16" t="s">
        <v>44</v>
      </c>
      <c r="E9" s="16" t="s">
        <v>45</v>
      </c>
      <c r="F9" s="16" t="s">
        <v>46</v>
      </c>
      <c r="G9" s="23" t="s">
        <v>12</v>
      </c>
      <c r="H9" s="18">
        <v>5000</v>
      </c>
      <c r="I9" s="18">
        <v>3535</v>
      </c>
      <c r="J9" s="18">
        <f>H9*I9</f>
        <v>17675000</v>
      </c>
      <c r="K9" s="26"/>
      <c r="P9" s="19">
        <v>42374</v>
      </c>
      <c r="Q9" s="16" t="s">
        <v>44</v>
      </c>
      <c r="R9" s="16" t="s">
        <v>45</v>
      </c>
      <c r="S9" s="16" t="s">
        <v>46</v>
      </c>
      <c r="T9" s="23" t="s">
        <v>35</v>
      </c>
      <c r="U9" s="23">
        <v>3</v>
      </c>
      <c r="V9" s="18">
        <v>5000</v>
      </c>
      <c r="W9" s="18"/>
      <c r="X9" s="18">
        <v>3535</v>
      </c>
      <c r="Y9" s="18">
        <f t="shared" si="0"/>
        <v>17675000</v>
      </c>
      <c r="Z9" s="26"/>
      <c r="AA9" s="26"/>
      <c r="AC9" s="9"/>
    </row>
    <row r="10" spans="2:29">
      <c r="B10">
        <v>1</v>
      </c>
      <c r="C10" s="19">
        <v>42374</v>
      </c>
      <c r="D10" s="16" t="s">
        <v>44</v>
      </c>
      <c r="E10" s="16" t="s">
        <v>45</v>
      </c>
      <c r="F10" s="16" t="s">
        <v>46</v>
      </c>
      <c r="G10" s="23" t="s">
        <v>43</v>
      </c>
      <c r="H10" s="18"/>
      <c r="I10" s="18">
        <v>2350000</v>
      </c>
      <c r="J10" s="18"/>
      <c r="K10" s="27">
        <f>I10</f>
        <v>2350000</v>
      </c>
      <c r="P10" s="19">
        <v>42375</v>
      </c>
      <c r="Q10" s="16" t="s">
        <v>60</v>
      </c>
      <c r="R10" s="16" t="s">
        <v>61</v>
      </c>
      <c r="S10" s="16" t="s">
        <v>46</v>
      </c>
      <c r="T10" s="23" t="s">
        <v>35</v>
      </c>
      <c r="U10" s="23">
        <v>3</v>
      </c>
      <c r="V10" s="18">
        <v>5200</v>
      </c>
      <c r="W10" s="18">
        <f>V10+V9</f>
        <v>10200</v>
      </c>
      <c r="X10" s="18">
        <v>3535</v>
      </c>
      <c r="Y10" s="18">
        <f t="shared" si="0"/>
        <v>18382000</v>
      </c>
      <c r="Z10" s="18" t="str">
        <f>T10</f>
        <v>Nafta eco Sol 85</v>
      </c>
      <c r="AA10" s="27">
        <f>Y10+Y9</f>
        <v>36057000</v>
      </c>
      <c r="AC10" s="9"/>
    </row>
    <row r="11" spans="2:29">
      <c r="B11">
        <v>1</v>
      </c>
      <c r="C11" s="19">
        <v>42374</v>
      </c>
      <c r="D11" s="16" t="s">
        <v>51</v>
      </c>
      <c r="E11" s="16" t="s">
        <v>52</v>
      </c>
      <c r="F11" s="16" t="s">
        <v>46</v>
      </c>
      <c r="G11" s="23" t="s">
        <v>12</v>
      </c>
      <c r="H11" s="18">
        <v>5300</v>
      </c>
      <c r="I11" s="18">
        <v>3535</v>
      </c>
      <c r="J11" s="18">
        <f>H11*I11</f>
        <v>18735500</v>
      </c>
      <c r="K11" s="18"/>
      <c r="P11" s="19">
        <v>42388</v>
      </c>
      <c r="Q11" s="16" t="s">
        <v>160</v>
      </c>
      <c r="R11" s="16" t="s">
        <v>161</v>
      </c>
      <c r="S11" s="16" t="s">
        <v>46</v>
      </c>
      <c r="T11" s="23" t="s">
        <v>68</v>
      </c>
      <c r="U11" s="23">
        <v>4</v>
      </c>
      <c r="V11" s="18">
        <v>5000</v>
      </c>
      <c r="W11" s="18">
        <f>V11</f>
        <v>5000</v>
      </c>
      <c r="X11" s="18">
        <v>4360</v>
      </c>
      <c r="Y11" s="18">
        <f t="shared" si="0"/>
        <v>21800000</v>
      </c>
      <c r="Z11" s="18" t="str">
        <f>T11</f>
        <v xml:space="preserve">Diesel Solium </v>
      </c>
      <c r="AA11" s="27">
        <f>Y11</f>
        <v>21800000</v>
      </c>
      <c r="AC11" s="9"/>
    </row>
    <row r="12" spans="2:29">
      <c r="B12">
        <v>1</v>
      </c>
      <c r="C12" s="19">
        <v>42374</v>
      </c>
      <c r="D12" s="16" t="s">
        <v>51</v>
      </c>
      <c r="E12" s="16" t="s">
        <v>52</v>
      </c>
      <c r="F12" s="16" t="s">
        <v>46</v>
      </c>
      <c r="G12" s="23" t="s">
        <v>43</v>
      </c>
      <c r="H12" s="18"/>
      <c r="I12" s="18">
        <v>1245500</v>
      </c>
      <c r="J12" s="18"/>
      <c r="K12" s="18">
        <f>I12</f>
        <v>1245500</v>
      </c>
      <c r="P12" s="19">
        <v>42380</v>
      </c>
      <c r="Q12" s="16" t="s">
        <v>91</v>
      </c>
      <c r="R12" s="16" t="s">
        <v>92</v>
      </c>
      <c r="S12" s="16" t="s">
        <v>46</v>
      </c>
      <c r="T12" s="23" t="s">
        <v>38</v>
      </c>
      <c r="U12" s="23">
        <v>5</v>
      </c>
      <c r="V12" s="18">
        <v>5200</v>
      </c>
      <c r="W12" s="18">
        <f>V12</f>
        <v>5200</v>
      </c>
      <c r="X12" s="18">
        <v>5154</v>
      </c>
      <c r="Y12" s="18">
        <f t="shared" si="0"/>
        <v>26800800</v>
      </c>
      <c r="Z12" s="18" t="str">
        <f>T12</f>
        <v>Nafta Super SOL</v>
      </c>
      <c r="AA12" s="27">
        <f>Y12</f>
        <v>26800800</v>
      </c>
      <c r="AC12" s="9"/>
    </row>
    <row r="13" spans="2:29">
      <c r="B13">
        <v>1</v>
      </c>
      <c r="C13" s="19">
        <v>42375</v>
      </c>
      <c r="D13" s="16" t="s">
        <v>55</v>
      </c>
      <c r="E13" s="16" t="s">
        <v>57</v>
      </c>
      <c r="F13" s="16" t="s">
        <v>46</v>
      </c>
      <c r="G13" s="23" t="s">
        <v>12</v>
      </c>
      <c r="H13" s="18">
        <v>5300</v>
      </c>
      <c r="I13" s="18">
        <v>3535</v>
      </c>
      <c r="J13" s="18">
        <f>H13*I13</f>
        <v>18735500</v>
      </c>
      <c r="K13" s="18"/>
      <c r="P13" s="19">
        <v>42374</v>
      </c>
      <c r="Q13" s="16" t="s">
        <v>44</v>
      </c>
      <c r="R13" s="16" t="s">
        <v>45</v>
      </c>
      <c r="S13" s="16" t="s">
        <v>46</v>
      </c>
      <c r="T13" s="23" t="s">
        <v>12</v>
      </c>
      <c r="U13" s="23">
        <v>6</v>
      </c>
      <c r="V13" s="18">
        <v>5000</v>
      </c>
      <c r="W13" s="18"/>
      <c r="X13" s="18">
        <v>3535</v>
      </c>
      <c r="Y13" s="18">
        <f t="shared" si="0"/>
        <v>17675000</v>
      </c>
      <c r="Z13" s="26"/>
      <c r="AA13" s="26"/>
      <c r="AC13" s="9"/>
    </row>
    <row r="14" spans="2:29">
      <c r="B14">
        <v>1</v>
      </c>
      <c r="C14" s="19">
        <v>42375</v>
      </c>
      <c r="D14" s="16" t="s">
        <v>55</v>
      </c>
      <c r="E14" s="16" t="s">
        <v>57</v>
      </c>
      <c r="F14" s="16" t="s">
        <v>46</v>
      </c>
      <c r="G14" s="23" t="s">
        <v>43</v>
      </c>
      <c r="H14" s="18"/>
      <c r="I14" s="18">
        <v>1245500</v>
      </c>
      <c r="J14" s="18"/>
      <c r="K14" s="18">
        <f>I14</f>
        <v>1245500</v>
      </c>
      <c r="P14" s="19">
        <v>42374</v>
      </c>
      <c r="Q14" s="16" t="s">
        <v>51</v>
      </c>
      <c r="R14" s="16" t="s">
        <v>52</v>
      </c>
      <c r="S14" s="16" t="s">
        <v>46</v>
      </c>
      <c r="T14" s="23" t="s">
        <v>12</v>
      </c>
      <c r="U14" s="23">
        <v>6</v>
      </c>
      <c r="V14" s="18">
        <v>5300</v>
      </c>
      <c r="W14" s="18"/>
      <c r="X14" s="18">
        <v>3535</v>
      </c>
      <c r="Y14" s="18">
        <f t="shared" si="0"/>
        <v>18735500</v>
      </c>
      <c r="Z14" s="18"/>
      <c r="AA14" s="26"/>
      <c r="AC14" s="9"/>
    </row>
    <row r="15" spans="2:29">
      <c r="B15">
        <v>1</v>
      </c>
      <c r="C15" s="19">
        <v>42375</v>
      </c>
      <c r="D15" s="16" t="s">
        <v>58</v>
      </c>
      <c r="E15" s="16" t="s">
        <v>59</v>
      </c>
      <c r="F15" s="16" t="s">
        <v>46</v>
      </c>
      <c r="G15" s="23" t="s">
        <v>12</v>
      </c>
      <c r="H15" s="18">
        <v>6200</v>
      </c>
      <c r="I15" s="18">
        <v>3535</v>
      </c>
      <c r="J15" s="18">
        <f>H15*I15</f>
        <v>21917000</v>
      </c>
      <c r="K15" s="18"/>
      <c r="P15" s="19">
        <v>42375</v>
      </c>
      <c r="Q15" s="16" t="s">
        <v>55</v>
      </c>
      <c r="R15" s="16" t="s">
        <v>57</v>
      </c>
      <c r="S15" s="16" t="s">
        <v>46</v>
      </c>
      <c r="T15" s="23" t="s">
        <v>12</v>
      </c>
      <c r="U15" s="23">
        <v>6</v>
      </c>
      <c r="V15" s="18">
        <v>5300</v>
      </c>
      <c r="W15" s="18"/>
      <c r="X15" s="18">
        <v>3535</v>
      </c>
      <c r="Y15" s="18">
        <f t="shared" si="0"/>
        <v>18735500</v>
      </c>
      <c r="Z15" s="18"/>
      <c r="AA15" s="26"/>
      <c r="AC15" s="9"/>
    </row>
    <row r="16" spans="2:29">
      <c r="B16">
        <v>1</v>
      </c>
      <c r="C16" s="19">
        <v>42375</v>
      </c>
      <c r="D16" s="16" t="s">
        <v>58</v>
      </c>
      <c r="E16" s="16" t="s">
        <v>59</v>
      </c>
      <c r="F16" s="16" t="s">
        <v>46</v>
      </c>
      <c r="G16" s="23" t="s">
        <v>43</v>
      </c>
      <c r="H16" s="18"/>
      <c r="I16" s="18">
        <v>1457000</v>
      </c>
      <c r="J16" s="18"/>
      <c r="K16" s="18">
        <f>I16</f>
        <v>1457000</v>
      </c>
      <c r="P16" s="19">
        <v>42375</v>
      </c>
      <c r="Q16" s="16" t="s">
        <v>58</v>
      </c>
      <c r="R16" s="16" t="s">
        <v>59</v>
      </c>
      <c r="S16" s="16" t="s">
        <v>46</v>
      </c>
      <c r="T16" s="23" t="s">
        <v>12</v>
      </c>
      <c r="U16" s="23">
        <v>6</v>
      </c>
      <c r="V16" s="18">
        <v>6200</v>
      </c>
      <c r="W16" s="18"/>
      <c r="X16" s="18">
        <v>3535</v>
      </c>
      <c r="Y16" s="18">
        <f t="shared" si="0"/>
        <v>21917000</v>
      </c>
      <c r="Z16" s="18"/>
      <c r="AA16" s="26"/>
      <c r="AC16" s="9"/>
    </row>
    <row r="17" spans="2:27">
      <c r="B17">
        <v>1</v>
      </c>
      <c r="C17" s="19">
        <v>42375</v>
      </c>
      <c r="D17" s="16" t="s">
        <v>60</v>
      </c>
      <c r="E17" s="16" t="s">
        <v>61</v>
      </c>
      <c r="F17" s="16" t="s">
        <v>46</v>
      </c>
      <c r="G17" s="23" t="s">
        <v>35</v>
      </c>
      <c r="H17" s="18">
        <v>5200</v>
      </c>
      <c r="I17" s="18">
        <v>3535</v>
      </c>
      <c r="J17" s="18">
        <f>H17*I17</f>
        <v>18382000</v>
      </c>
      <c r="K17" s="18"/>
      <c r="P17" s="19">
        <v>42380</v>
      </c>
      <c r="Q17" s="16" t="s">
        <v>91</v>
      </c>
      <c r="R17" s="16" t="s">
        <v>92</v>
      </c>
      <c r="S17" s="16" t="s">
        <v>46</v>
      </c>
      <c r="T17" s="23" t="s">
        <v>12</v>
      </c>
      <c r="U17" s="23">
        <v>6</v>
      </c>
      <c r="V17" s="18">
        <v>6200</v>
      </c>
      <c r="W17" s="18"/>
      <c r="X17" s="18">
        <v>3535</v>
      </c>
      <c r="Y17" s="18">
        <f t="shared" si="0"/>
        <v>21917000</v>
      </c>
      <c r="Z17" s="18"/>
      <c r="AA17" s="26"/>
    </row>
    <row r="18" spans="2:27">
      <c r="B18">
        <v>1</v>
      </c>
      <c r="C18" s="19">
        <v>42375</v>
      </c>
      <c r="D18" s="16" t="s">
        <v>60</v>
      </c>
      <c r="E18" s="16" t="s">
        <v>61</v>
      </c>
      <c r="F18" s="16" t="s">
        <v>46</v>
      </c>
      <c r="G18" s="23" t="s">
        <v>43</v>
      </c>
      <c r="H18" s="18"/>
      <c r="I18" s="18">
        <v>1222000</v>
      </c>
      <c r="J18" s="18"/>
      <c r="K18" s="18">
        <f>I18</f>
        <v>1222000</v>
      </c>
      <c r="P18" s="19">
        <v>42382</v>
      </c>
      <c r="Q18" s="16" t="s">
        <v>111</v>
      </c>
      <c r="R18" s="16" t="s">
        <v>112</v>
      </c>
      <c r="S18" s="16" t="s">
        <v>46</v>
      </c>
      <c r="T18" s="23" t="s">
        <v>12</v>
      </c>
      <c r="U18" s="23">
        <v>6</v>
      </c>
      <c r="V18" s="18">
        <v>5300</v>
      </c>
      <c r="W18" s="18"/>
      <c r="X18" s="18">
        <v>3535</v>
      </c>
      <c r="Y18" s="18">
        <f t="shared" si="0"/>
        <v>18735500</v>
      </c>
      <c r="Z18" s="18"/>
      <c r="AA18" s="26"/>
    </row>
    <row r="19" spans="2:27">
      <c r="B19">
        <v>1</v>
      </c>
      <c r="C19" s="19">
        <v>42380</v>
      </c>
      <c r="D19" s="16" t="s">
        <v>91</v>
      </c>
      <c r="E19" s="16" t="s">
        <v>92</v>
      </c>
      <c r="F19" s="16" t="s">
        <v>46</v>
      </c>
      <c r="G19" s="23" t="s">
        <v>12</v>
      </c>
      <c r="H19" s="18">
        <v>6200</v>
      </c>
      <c r="I19" s="18">
        <v>3535</v>
      </c>
      <c r="J19" s="18">
        <f>H19*I19</f>
        <v>21917000</v>
      </c>
      <c r="K19" s="18"/>
      <c r="P19" s="19">
        <v>42382</v>
      </c>
      <c r="Q19" s="16" t="s">
        <v>113</v>
      </c>
      <c r="R19" s="16" t="s">
        <v>114</v>
      </c>
      <c r="S19" s="16" t="s">
        <v>46</v>
      </c>
      <c r="T19" s="23" t="s">
        <v>12</v>
      </c>
      <c r="U19" s="23">
        <v>6</v>
      </c>
      <c r="V19" s="18">
        <v>5200</v>
      </c>
      <c r="W19" s="18"/>
      <c r="X19" s="18">
        <v>3535</v>
      </c>
      <c r="Y19" s="18">
        <f t="shared" si="0"/>
        <v>18382000</v>
      </c>
      <c r="Z19" s="18"/>
      <c r="AA19" s="26"/>
    </row>
    <row r="20" spans="2:27">
      <c r="B20">
        <v>1</v>
      </c>
      <c r="C20" s="19">
        <v>42380</v>
      </c>
      <c r="D20" s="16" t="s">
        <v>91</v>
      </c>
      <c r="E20" s="16" t="s">
        <v>92</v>
      </c>
      <c r="F20" s="16" t="s">
        <v>46</v>
      </c>
      <c r="G20" s="23" t="s">
        <v>25</v>
      </c>
      <c r="H20" s="18">
        <v>5300</v>
      </c>
      <c r="I20" s="18">
        <v>3870</v>
      </c>
      <c r="J20" s="18">
        <f>H20*I20</f>
        <v>20511000</v>
      </c>
      <c r="K20" s="18"/>
      <c r="P20" s="19">
        <v>42382</v>
      </c>
      <c r="Q20" s="16" t="s">
        <v>109</v>
      </c>
      <c r="R20" s="16" t="s">
        <v>110</v>
      </c>
      <c r="S20" s="16" t="s">
        <v>46</v>
      </c>
      <c r="T20" s="23" t="s">
        <v>12</v>
      </c>
      <c r="U20" s="23">
        <v>6</v>
      </c>
      <c r="V20" s="18">
        <v>6200</v>
      </c>
      <c r="W20" s="18"/>
      <c r="X20" s="18">
        <v>3535</v>
      </c>
      <c r="Y20" s="18">
        <f t="shared" si="0"/>
        <v>21917000</v>
      </c>
      <c r="Z20" s="18"/>
      <c r="AA20" s="26"/>
    </row>
    <row r="21" spans="2:27">
      <c r="B21">
        <v>1</v>
      </c>
      <c r="C21" s="19">
        <v>42380</v>
      </c>
      <c r="D21" s="16" t="s">
        <v>91</v>
      </c>
      <c r="E21" s="16" t="s">
        <v>92</v>
      </c>
      <c r="F21" s="16" t="s">
        <v>46</v>
      </c>
      <c r="G21" s="23" t="s">
        <v>38</v>
      </c>
      <c r="H21" s="18">
        <v>5200</v>
      </c>
      <c r="I21" s="18">
        <v>5154</v>
      </c>
      <c r="J21" s="18">
        <f>H21*I21</f>
        <v>26800800</v>
      </c>
      <c r="K21" s="18"/>
      <c r="P21" s="19">
        <v>42388</v>
      </c>
      <c r="Q21" s="16" t="s">
        <v>154</v>
      </c>
      <c r="R21" s="16" t="s">
        <v>155</v>
      </c>
      <c r="S21" s="16" t="s">
        <v>46</v>
      </c>
      <c r="T21" s="23" t="s">
        <v>12</v>
      </c>
      <c r="U21" s="23">
        <v>6</v>
      </c>
      <c r="V21" s="18">
        <v>6200</v>
      </c>
      <c r="W21" s="18"/>
      <c r="X21" s="18">
        <v>3535</v>
      </c>
      <c r="Y21" s="18">
        <f t="shared" si="0"/>
        <v>21917000</v>
      </c>
      <c r="Z21" s="18"/>
      <c r="AA21" s="26"/>
    </row>
    <row r="22" spans="2:27">
      <c r="B22">
        <v>1</v>
      </c>
      <c r="C22" s="19">
        <v>42380</v>
      </c>
      <c r="D22" s="16" t="s">
        <v>91</v>
      </c>
      <c r="E22" s="16" t="s">
        <v>92</v>
      </c>
      <c r="F22" s="16" t="s">
        <v>46</v>
      </c>
      <c r="G22" s="23" t="s">
        <v>43</v>
      </c>
      <c r="H22" s="18"/>
      <c r="I22" s="18">
        <v>3924500</v>
      </c>
      <c r="J22" s="18"/>
      <c r="K22" s="18">
        <f>I22</f>
        <v>3924500</v>
      </c>
      <c r="P22" s="19">
        <v>42388</v>
      </c>
      <c r="Q22" s="16" t="s">
        <v>156</v>
      </c>
      <c r="R22" s="16" t="s">
        <v>157</v>
      </c>
      <c r="S22" s="16" t="s">
        <v>46</v>
      </c>
      <c r="T22" s="23" t="s">
        <v>12</v>
      </c>
      <c r="U22" s="23">
        <v>6</v>
      </c>
      <c r="V22" s="18">
        <v>5300</v>
      </c>
      <c r="W22" s="18"/>
      <c r="X22" s="18">
        <v>3535</v>
      </c>
      <c r="Y22" s="18">
        <f t="shared" si="0"/>
        <v>18735500</v>
      </c>
      <c r="Z22" s="18"/>
      <c r="AA22" s="26"/>
    </row>
    <row r="23" spans="2:27">
      <c r="B23">
        <v>1</v>
      </c>
      <c r="C23" s="19">
        <v>43113</v>
      </c>
      <c r="D23" s="16" t="s">
        <v>109</v>
      </c>
      <c r="E23" s="16" t="s">
        <v>110</v>
      </c>
      <c r="F23" s="16" t="s">
        <v>46</v>
      </c>
      <c r="G23" s="23" t="s">
        <v>12</v>
      </c>
      <c r="H23" s="18">
        <v>6200</v>
      </c>
      <c r="I23" s="18">
        <v>3535</v>
      </c>
      <c r="J23" s="18">
        <f>H23*I23</f>
        <v>21917000</v>
      </c>
      <c r="K23" s="18"/>
      <c r="P23" s="19">
        <v>42390</v>
      </c>
      <c r="Q23" s="16" t="s">
        <v>176</v>
      </c>
      <c r="R23" s="16" t="s">
        <v>177</v>
      </c>
      <c r="S23" s="16" t="s">
        <v>46</v>
      </c>
      <c r="T23" s="23" t="s">
        <v>12</v>
      </c>
      <c r="U23" s="23">
        <v>6</v>
      </c>
      <c r="V23" s="18">
        <v>5300</v>
      </c>
      <c r="W23" s="18"/>
      <c r="X23" s="18">
        <v>3535</v>
      </c>
      <c r="Y23" s="18">
        <f t="shared" si="0"/>
        <v>18735500</v>
      </c>
      <c r="Z23" s="18"/>
      <c r="AA23" s="26"/>
    </row>
    <row r="24" spans="2:27">
      <c r="B24">
        <v>1</v>
      </c>
      <c r="C24" s="19">
        <v>43113</v>
      </c>
      <c r="D24" s="16" t="s">
        <v>109</v>
      </c>
      <c r="E24" s="16" t="s">
        <v>110</v>
      </c>
      <c r="F24" s="16" t="s">
        <v>46</v>
      </c>
      <c r="G24" s="23" t="s">
        <v>43</v>
      </c>
      <c r="H24" s="18"/>
      <c r="I24" s="18">
        <v>1457000</v>
      </c>
      <c r="J24" s="18"/>
      <c r="K24" s="18">
        <f>I24</f>
        <v>1457000</v>
      </c>
      <c r="P24" s="19">
        <v>42390</v>
      </c>
      <c r="Q24" s="16" t="s">
        <v>178</v>
      </c>
      <c r="R24" s="16" t="s">
        <v>179</v>
      </c>
      <c r="S24" s="16" t="s">
        <v>46</v>
      </c>
      <c r="T24" s="23" t="s">
        <v>12</v>
      </c>
      <c r="U24" s="23">
        <v>6</v>
      </c>
      <c r="V24" s="18">
        <v>5200</v>
      </c>
      <c r="W24" s="18"/>
      <c r="X24" s="18">
        <v>3535</v>
      </c>
      <c r="Y24" s="18">
        <f t="shared" si="0"/>
        <v>18382000</v>
      </c>
      <c r="Z24" s="18"/>
      <c r="AA24" s="26"/>
    </row>
    <row r="25" spans="2:27">
      <c r="B25">
        <v>1</v>
      </c>
      <c r="C25" s="19">
        <v>42382</v>
      </c>
      <c r="D25" s="16" t="s">
        <v>111</v>
      </c>
      <c r="E25" s="16" t="s">
        <v>112</v>
      </c>
      <c r="F25" s="16" t="s">
        <v>46</v>
      </c>
      <c r="G25" s="23" t="s">
        <v>12</v>
      </c>
      <c r="H25" s="18">
        <v>5300</v>
      </c>
      <c r="I25" s="18">
        <v>3535</v>
      </c>
      <c r="J25" s="18">
        <f>H25*I25</f>
        <v>18735500</v>
      </c>
      <c r="K25" s="18"/>
      <c r="P25" s="19">
        <v>42394</v>
      </c>
      <c r="Q25" s="20" t="s">
        <v>211</v>
      </c>
      <c r="R25" s="20" t="s">
        <v>212</v>
      </c>
      <c r="S25" s="20" t="s">
        <v>46</v>
      </c>
      <c r="T25" s="24" t="s">
        <v>12</v>
      </c>
      <c r="U25" s="24">
        <v>6</v>
      </c>
      <c r="V25" s="18">
        <v>5300</v>
      </c>
      <c r="W25" s="18"/>
      <c r="X25" s="18">
        <v>3535</v>
      </c>
      <c r="Y25" s="18">
        <f t="shared" si="0"/>
        <v>18735500</v>
      </c>
      <c r="Z25" s="18"/>
      <c r="AA25" s="26"/>
    </row>
    <row r="26" spans="2:27">
      <c r="B26">
        <v>1</v>
      </c>
      <c r="C26" s="19">
        <v>42382</v>
      </c>
      <c r="D26" s="16" t="s">
        <v>111</v>
      </c>
      <c r="E26" s="16" t="s">
        <v>112</v>
      </c>
      <c r="F26" s="16" t="s">
        <v>46</v>
      </c>
      <c r="G26" s="23" t="s">
        <v>43</v>
      </c>
      <c r="H26" s="18"/>
      <c r="I26" s="18">
        <v>1245500</v>
      </c>
      <c r="J26" s="18"/>
      <c r="K26" s="18">
        <f>I26</f>
        <v>1245500</v>
      </c>
      <c r="P26" s="19">
        <v>42394</v>
      </c>
      <c r="Q26" s="20" t="s">
        <v>213</v>
      </c>
      <c r="R26" s="20" t="s">
        <v>214</v>
      </c>
      <c r="S26" s="20" t="s">
        <v>46</v>
      </c>
      <c r="T26" s="24" t="s">
        <v>12</v>
      </c>
      <c r="U26" s="24">
        <v>6</v>
      </c>
      <c r="V26" s="18">
        <v>5200</v>
      </c>
      <c r="W26" s="18">
        <f>SUM(V13:V26)</f>
        <v>77200</v>
      </c>
      <c r="X26" s="18">
        <v>3535</v>
      </c>
      <c r="Y26" s="18">
        <f t="shared" si="0"/>
        <v>18382000</v>
      </c>
      <c r="Z26" s="18" t="str">
        <f>T26</f>
        <v>Nafta Sol Normal</v>
      </c>
      <c r="AA26" s="27">
        <f>SUM(Y13:Y26)</f>
        <v>272902000</v>
      </c>
    </row>
    <row r="27" spans="2:27">
      <c r="B27">
        <v>1</v>
      </c>
      <c r="C27" s="19">
        <v>42382</v>
      </c>
      <c r="D27" s="16" t="s">
        <v>113</v>
      </c>
      <c r="E27" s="16" t="s">
        <v>114</v>
      </c>
      <c r="F27" s="16" t="s">
        <v>46</v>
      </c>
      <c r="G27" s="23" t="s">
        <v>12</v>
      </c>
      <c r="H27" s="18">
        <v>5200</v>
      </c>
      <c r="I27" s="18">
        <v>3535</v>
      </c>
      <c r="J27" s="18">
        <f>H27*I27</f>
        <v>18382000</v>
      </c>
      <c r="K27" s="18"/>
      <c r="P27" s="19">
        <v>42380</v>
      </c>
      <c r="Q27" s="16" t="s">
        <v>91</v>
      </c>
      <c r="R27" s="16" t="s">
        <v>92</v>
      </c>
      <c r="S27" s="16" t="s">
        <v>46</v>
      </c>
      <c r="T27" s="23" t="s">
        <v>25</v>
      </c>
      <c r="U27" s="23">
        <v>7</v>
      </c>
      <c r="V27" s="18">
        <v>5300</v>
      </c>
      <c r="W27" s="18"/>
      <c r="X27" s="18">
        <v>3870</v>
      </c>
      <c r="Y27" s="18">
        <f t="shared" si="0"/>
        <v>20511000</v>
      </c>
      <c r="Z27" s="18"/>
      <c r="AA27" s="26"/>
    </row>
    <row r="28" spans="2:27">
      <c r="B28">
        <v>1</v>
      </c>
      <c r="C28" s="19">
        <v>42382</v>
      </c>
      <c r="D28" s="16" t="s">
        <v>113</v>
      </c>
      <c r="E28" s="16" t="s">
        <v>114</v>
      </c>
      <c r="F28" s="16" t="s">
        <v>46</v>
      </c>
      <c r="G28" s="23" t="s">
        <v>43</v>
      </c>
      <c r="H28" s="18"/>
      <c r="I28" s="18">
        <v>1222000</v>
      </c>
      <c r="J28" s="18"/>
      <c r="K28" s="18">
        <f>I28</f>
        <v>1222000</v>
      </c>
      <c r="P28" s="19">
        <v>42388</v>
      </c>
      <c r="Q28" s="16" t="s">
        <v>156</v>
      </c>
      <c r="R28" s="16" t="s">
        <v>157</v>
      </c>
      <c r="S28" s="16" t="s">
        <v>46</v>
      </c>
      <c r="T28" s="23" t="s">
        <v>25</v>
      </c>
      <c r="U28" s="23">
        <v>7</v>
      </c>
      <c r="V28" s="18">
        <v>5200</v>
      </c>
      <c r="W28" s="18"/>
      <c r="X28" s="18">
        <v>3870</v>
      </c>
      <c r="Y28" s="18">
        <f t="shared" si="0"/>
        <v>20124000</v>
      </c>
      <c r="Z28" s="18"/>
      <c r="AA28" s="26"/>
    </row>
    <row r="29" spans="2:27">
      <c r="B29">
        <v>1</v>
      </c>
      <c r="C29" s="19">
        <v>42387</v>
      </c>
      <c r="D29" s="20" t="s">
        <v>140</v>
      </c>
      <c r="E29" s="20" t="s">
        <v>141</v>
      </c>
      <c r="F29" s="20" t="s">
        <v>46</v>
      </c>
      <c r="G29" s="24" t="s">
        <v>142</v>
      </c>
      <c r="H29" s="18">
        <v>15000</v>
      </c>
      <c r="I29" s="18">
        <v>3870</v>
      </c>
      <c r="J29" s="18">
        <f>H29*I29</f>
        <v>58050000</v>
      </c>
      <c r="K29" s="18"/>
      <c r="P29" s="19">
        <v>42394</v>
      </c>
      <c r="Q29" s="20" t="s">
        <v>211</v>
      </c>
      <c r="R29" s="20" t="s">
        <v>212</v>
      </c>
      <c r="S29" s="20" t="s">
        <v>46</v>
      </c>
      <c r="T29" s="24" t="s">
        <v>25</v>
      </c>
      <c r="U29" s="24">
        <v>7</v>
      </c>
      <c r="V29" s="18">
        <v>6200</v>
      </c>
      <c r="W29" s="18">
        <f>V29+V28+V27</f>
        <v>16700</v>
      </c>
      <c r="X29" s="18">
        <v>3870</v>
      </c>
      <c r="Y29" s="18">
        <f t="shared" si="0"/>
        <v>23994000</v>
      </c>
      <c r="Z29" s="18" t="str">
        <f>T29</f>
        <v>Diesel Tipo I</v>
      </c>
      <c r="AA29" s="27">
        <f>Y29+Y28+Y27</f>
        <v>64629000</v>
      </c>
    </row>
    <row r="30" spans="2:27">
      <c r="B30">
        <v>1</v>
      </c>
      <c r="C30" s="19">
        <v>42387</v>
      </c>
      <c r="D30" s="20" t="s">
        <v>140</v>
      </c>
      <c r="E30" s="20" t="s">
        <v>141</v>
      </c>
      <c r="F30" s="20" t="s">
        <v>46</v>
      </c>
      <c r="G30" s="24" t="s">
        <v>43</v>
      </c>
      <c r="H30" s="18"/>
      <c r="I30" s="18">
        <v>375000</v>
      </c>
      <c r="J30" s="18"/>
      <c r="K30" s="18">
        <f>I30</f>
        <v>375000</v>
      </c>
      <c r="P30" s="19">
        <v>42374</v>
      </c>
      <c r="Q30" s="16" t="s">
        <v>44</v>
      </c>
      <c r="R30" s="16" t="s">
        <v>45</v>
      </c>
      <c r="S30" s="16" t="s">
        <v>46</v>
      </c>
      <c r="T30" s="23" t="s">
        <v>43</v>
      </c>
      <c r="U30" s="23">
        <v>10</v>
      </c>
      <c r="V30" s="18"/>
      <c r="W30" s="18"/>
      <c r="X30" s="18">
        <v>2350000</v>
      </c>
      <c r="Y30" s="18"/>
      <c r="Z30" s="27"/>
      <c r="AA30" s="26"/>
    </row>
    <row r="31" spans="2:27">
      <c r="B31">
        <v>1</v>
      </c>
      <c r="C31" s="19">
        <v>42388</v>
      </c>
      <c r="D31" s="16" t="s">
        <v>154</v>
      </c>
      <c r="E31" s="16" t="s">
        <v>155</v>
      </c>
      <c r="F31" s="16" t="s">
        <v>46</v>
      </c>
      <c r="G31" s="23" t="s">
        <v>12</v>
      </c>
      <c r="H31" s="18">
        <v>6200</v>
      </c>
      <c r="I31" s="18">
        <v>3535</v>
      </c>
      <c r="J31" s="18">
        <f>H31*I31</f>
        <v>21917000</v>
      </c>
      <c r="K31" s="18"/>
      <c r="P31" s="19">
        <v>42374</v>
      </c>
      <c r="Q31" s="16" t="s">
        <v>51</v>
      </c>
      <c r="R31" s="16" t="s">
        <v>52</v>
      </c>
      <c r="S31" s="16" t="s">
        <v>46</v>
      </c>
      <c r="T31" s="23" t="s">
        <v>43</v>
      </c>
      <c r="U31" s="23">
        <v>10</v>
      </c>
      <c r="V31" s="18"/>
      <c r="W31" s="18"/>
      <c r="X31" s="18">
        <v>1245500</v>
      </c>
      <c r="Y31" s="18"/>
      <c r="Z31" s="18"/>
      <c r="AA31" s="26"/>
    </row>
    <row r="32" spans="2:27">
      <c r="B32">
        <v>1</v>
      </c>
      <c r="C32" s="19">
        <v>42388</v>
      </c>
      <c r="D32" s="16" t="s">
        <v>154</v>
      </c>
      <c r="E32" s="16" t="s">
        <v>155</v>
      </c>
      <c r="F32" s="16" t="s">
        <v>46</v>
      </c>
      <c r="G32" s="23" t="s">
        <v>43</v>
      </c>
      <c r="H32" s="18"/>
      <c r="I32" s="18">
        <v>1457000</v>
      </c>
      <c r="J32" s="18"/>
      <c r="K32" s="18">
        <f>I32</f>
        <v>1457000</v>
      </c>
      <c r="P32" s="19">
        <v>42375</v>
      </c>
      <c r="Q32" s="16" t="s">
        <v>55</v>
      </c>
      <c r="R32" s="16" t="s">
        <v>57</v>
      </c>
      <c r="S32" s="16" t="s">
        <v>46</v>
      </c>
      <c r="T32" s="23" t="s">
        <v>43</v>
      </c>
      <c r="U32" s="23">
        <v>10</v>
      </c>
      <c r="V32" s="18"/>
      <c r="W32" s="18"/>
      <c r="X32" s="18">
        <v>1245500</v>
      </c>
      <c r="Y32" s="18"/>
      <c r="Z32" s="18"/>
      <c r="AA32" s="26"/>
    </row>
    <row r="33" spans="2:27">
      <c r="B33">
        <v>1</v>
      </c>
      <c r="C33" s="19">
        <v>42388</v>
      </c>
      <c r="D33" s="16" t="s">
        <v>156</v>
      </c>
      <c r="E33" s="16" t="s">
        <v>157</v>
      </c>
      <c r="F33" s="16" t="s">
        <v>46</v>
      </c>
      <c r="G33" s="23" t="s">
        <v>25</v>
      </c>
      <c r="H33" s="18">
        <v>5200</v>
      </c>
      <c r="I33" s="18">
        <v>3870</v>
      </c>
      <c r="J33" s="18">
        <f>H33*I33</f>
        <v>20124000</v>
      </c>
      <c r="K33" s="18"/>
      <c r="P33" s="19">
        <v>42375</v>
      </c>
      <c r="Q33" s="16" t="s">
        <v>58</v>
      </c>
      <c r="R33" s="16" t="s">
        <v>59</v>
      </c>
      <c r="S33" s="16" t="s">
        <v>46</v>
      </c>
      <c r="T33" s="23" t="s">
        <v>43</v>
      </c>
      <c r="U33" s="23">
        <v>10</v>
      </c>
      <c r="V33" s="18"/>
      <c r="W33" s="18"/>
      <c r="X33" s="18">
        <v>1457000</v>
      </c>
      <c r="Y33" s="18"/>
      <c r="Z33" s="18"/>
      <c r="AA33" s="26"/>
    </row>
    <row r="34" spans="2:27">
      <c r="B34">
        <v>1</v>
      </c>
      <c r="C34" s="19">
        <v>42388</v>
      </c>
      <c r="D34" s="16" t="s">
        <v>156</v>
      </c>
      <c r="E34" s="16" t="s">
        <v>157</v>
      </c>
      <c r="F34" s="16" t="s">
        <v>46</v>
      </c>
      <c r="G34" s="23" t="s">
        <v>12</v>
      </c>
      <c r="H34" s="18">
        <v>5300</v>
      </c>
      <c r="I34" s="18">
        <v>3535</v>
      </c>
      <c r="J34" s="18">
        <f>H34*I34</f>
        <v>18735500</v>
      </c>
      <c r="K34" s="18"/>
      <c r="P34" s="19">
        <v>42375</v>
      </c>
      <c r="Q34" s="16" t="s">
        <v>60</v>
      </c>
      <c r="R34" s="16" t="s">
        <v>61</v>
      </c>
      <c r="S34" s="16" t="s">
        <v>46</v>
      </c>
      <c r="T34" s="23" t="s">
        <v>43</v>
      </c>
      <c r="U34" s="23">
        <v>10</v>
      </c>
      <c r="V34" s="18"/>
      <c r="W34" s="18"/>
      <c r="X34" s="18">
        <v>1222000</v>
      </c>
      <c r="Y34" s="18"/>
      <c r="Z34" s="18"/>
      <c r="AA34" s="26"/>
    </row>
    <row r="35" spans="2:27">
      <c r="B35">
        <v>1</v>
      </c>
      <c r="C35" s="19">
        <v>42388</v>
      </c>
      <c r="D35" s="16" t="s">
        <v>156</v>
      </c>
      <c r="E35" s="16" t="s">
        <v>157</v>
      </c>
      <c r="F35" s="16" t="s">
        <v>46</v>
      </c>
      <c r="G35" s="23" t="s">
        <v>43</v>
      </c>
      <c r="H35" s="18"/>
      <c r="I35" s="18">
        <v>1467500</v>
      </c>
      <c r="J35" s="18"/>
      <c r="K35" s="18">
        <f>I35</f>
        <v>1467500</v>
      </c>
      <c r="P35" s="19">
        <v>42380</v>
      </c>
      <c r="Q35" s="16" t="s">
        <v>91</v>
      </c>
      <c r="R35" s="16" t="s">
        <v>92</v>
      </c>
      <c r="S35" s="16" t="s">
        <v>46</v>
      </c>
      <c r="T35" s="23" t="s">
        <v>43</v>
      </c>
      <c r="U35" s="23">
        <v>10</v>
      </c>
      <c r="V35" s="18"/>
      <c r="W35" s="18"/>
      <c r="X35" s="18">
        <v>3924500</v>
      </c>
      <c r="Y35" s="18"/>
      <c r="Z35" s="18"/>
      <c r="AA35" s="26"/>
    </row>
    <row r="36" spans="2:27">
      <c r="B36">
        <v>1</v>
      </c>
      <c r="C36" s="19">
        <v>42388</v>
      </c>
      <c r="D36" s="16" t="s">
        <v>160</v>
      </c>
      <c r="E36" s="16" t="s">
        <v>161</v>
      </c>
      <c r="F36" s="16" t="s">
        <v>46</v>
      </c>
      <c r="G36" s="23" t="s">
        <v>68</v>
      </c>
      <c r="H36" s="18">
        <v>5000</v>
      </c>
      <c r="I36" s="18">
        <v>4360</v>
      </c>
      <c r="J36" s="18">
        <f>H36*I36</f>
        <v>21800000</v>
      </c>
      <c r="K36" s="18"/>
      <c r="P36" s="19">
        <v>42382</v>
      </c>
      <c r="Q36" s="16" t="s">
        <v>111</v>
      </c>
      <c r="R36" s="16" t="s">
        <v>112</v>
      </c>
      <c r="S36" s="16" t="s">
        <v>46</v>
      </c>
      <c r="T36" s="23" t="s">
        <v>43</v>
      </c>
      <c r="U36" s="23">
        <v>10</v>
      </c>
      <c r="V36" s="18"/>
      <c r="W36" s="18"/>
      <c r="X36" s="18">
        <v>1245500</v>
      </c>
      <c r="Y36" s="18"/>
      <c r="Z36" s="18"/>
      <c r="AA36" s="26"/>
    </row>
    <row r="37" spans="2:27">
      <c r="B37">
        <v>1</v>
      </c>
      <c r="C37" s="19">
        <v>42388</v>
      </c>
      <c r="D37" s="16" t="s">
        <v>160</v>
      </c>
      <c r="E37" s="16" t="s">
        <v>161</v>
      </c>
      <c r="F37" s="16" t="s">
        <v>46</v>
      </c>
      <c r="G37" s="23" t="s">
        <v>43</v>
      </c>
      <c r="H37" s="18"/>
      <c r="I37" s="18">
        <v>1175000</v>
      </c>
      <c r="J37" s="18"/>
      <c r="K37" s="18">
        <f>I37</f>
        <v>1175000</v>
      </c>
      <c r="P37" s="19">
        <v>42382</v>
      </c>
      <c r="Q37" s="16" t="s">
        <v>113</v>
      </c>
      <c r="R37" s="16" t="s">
        <v>114</v>
      </c>
      <c r="S37" s="16" t="s">
        <v>46</v>
      </c>
      <c r="T37" s="23" t="s">
        <v>43</v>
      </c>
      <c r="U37" s="23">
        <v>10</v>
      </c>
      <c r="V37" s="18"/>
      <c r="W37" s="18"/>
      <c r="X37" s="18">
        <v>1222000</v>
      </c>
      <c r="Y37" s="18"/>
      <c r="Z37" s="18"/>
      <c r="AA37" s="26"/>
    </row>
    <row r="38" spans="2:27">
      <c r="B38">
        <v>1</v>
      </c>
      <c r="C38" s="19">
        <v>42390</v>
      </c>
      <c r="D38" s="16" t="s">
        <v>176</v>
      </c>
      <c r="E38" s="16" t="s">
        <v>177</v>
      </c>
      <c r="F38" s="16" t="s">
        <v>46</v>
      </c>
      <c r="G38" s="23" t="s">
        <v>12</v>
      </c>
      <c r="H38" s="18">
        <v>5300</v>
      </c>
      <c r="I38" s="18">
        <v>3535</v>
      </c>
      <c r="J38" s="18">
        <f>H38*I38</f>
        <v>18735500</v>
      </c>
      <c r="K38" s="18"/>
      <c r="P38" s="19">
        <v>42382</v>
      </c>
      <c r="Q38" s="16" t="s">
        <v>109</v>
      </c>
      <c r="R38" s="16" t="s">
        <v>110</v>
      </c>
      <c r="S38" s="16" t="s">
        <v>46</v>
      </c>
      <c r="T38" s="23" t="s">
        <v>43</v>
      </c>
      <c r="U38" s="23">
        <v>10</v>
      </c>
      <c r="V38" s="18"/>
      <c r="W38" s="18"/>
      <c r="X38" s="18">
        <v>1457000</v>
      </c>
      <c r="Y38" s="18"/>
      <c r="Z38" s="18"/>
      <c r="AA38" s="26"/>
    </row>
    <row r="39" spans="2:27">
      <c r="B39">
        <v>1</v>
      </c>
      <c r="C39" s="19">
        <v>42390</v>
      </c>
      <c r="D39" s="16" t="s">
        <v>176</v>
      </c>
      <c r="E39" s="16" t="s">
        <v>177</v>
      </c>
      <c r="F39" s="16" t="s">
        <v>46</v>
      </c>
      <c r="G39" s="23" t="s">
        <v>43</v>
      </c>
      <c r="H39" s="18"/>
      <c r="I39" s="18">
        <v>1245500</v>
      </c>
      <c r="J39" s="18"/>
      <c r="K39" s="18">
        <f>I39</f>
        <v>1245500</v>
      </c>
      <c r="P39" s="19">
        <v>42387</v>
      </c>
      <c r="Q39" s="20" t="s">
        <v>140</v>
      </c>
      <c r="R39" s="20" t="s">
        <v>141</v>
      </c>
      <c r="S39" s="20" t="s">
        <v>46</v>
      </c>
      <c r="T39" s="24" t="s">
        <v>43</v>
      </c>
      <c r="U39" s="24">
        <v>10</v>
      </c>
      <c r="V39" s="18"/>
      <c r="W39" s="18"/>
      <c r="X39" s="18">
        <v>375000</v>
      </c>
      <c r="Y39" s="18"/>
      <c r="Z39" s="18"/>
      <c r="AA39" s="26"/>
    </row>
    <row r="40" spans="2:27">
      <c r="B40">
        <v>1</v>
      </c>
      <c r="C40" s="19">
        <v>42390</v>
      </c>
      <c r="D40" s="16" t="s">
        <v>178</v>
      </c>
      <c r="E40" s="16" t="s">
        <v>179</v>
      </c>
      <c r="F40" s="16" t="s">
        <v>46</v>
      </c>
      <c r="G40" s="23" t="s">
        <v>12</v>
      </c>
      <c r="H40" s="18">
        <v>5200</v>
      </c>
      <c r="I40" s="18">
        <v>3535</v>
      </c>
      <c r="J40" s="18">
        <f>H40*I40</f>
        <v>18382000</v>
      </c>
      <c r="K40" s="18"/>
      <c r="P40" s="19">
        <v>42388</v>
      </c>
      <c r="Q40" s="16" t="s">
        <v>154</v>
      </c>
      <c r="R40" s="16" t="s">
        <v>155</v>
      </c>
      <c r="S40" s="16" t="s">
        <v>46</v>
      </c>
      <c r="T40" s="23" t="s">
        <v>43</v>
      </c>
      <c r="U40" s="23">
        <v>10</v>
      </c>
      <c r="V40" s="18"/>
      <c r="W40" s="18"/>
      <c r="X40" s="18">
        <v>1457000</v>
      </c>
      <c r="Y40" s="18"/>
      <c r="Z40" s="18"/>
      <c r="AA40" s="26"/>
    </row>
    <row r="41" spans="2:27">
      <c r="B41">
        <v>1</v>
      </c>
      <c r="C41" s="19">
        <v>42390</v>
      </c>
      <c r="D41" s="16" t="s">
        <v>178</v>
      </c>
      <c r="E41" s="16" t="s">
        <v>179</v>
      </c>
      <c r="F41" s="16" t="s">
        <v>46</v>
      </c>
      <c r="G41" s="23" t="s">
        <v>43</v>
      </c>
      <c r="H41" s="18"/>
      <c r="I41" s="18">
        <v>1222000</v>
      </c>
      <c r="J41" s="18"/>
      <c r="K41" s="18">
        <f>I41</f>
        <v>1222000</v>
      </c>
      <c r="P41" s="19">
        <v>42388</v>
      </c>
      <c r="Q41" s="16" t="s">
        <v>156</v>
      </c>
      <c r="R41" s="16" t="s">
        <v>157</v>
      </c>
      <c r="S41" s="16" t="s">
        <v>46</v>
      </c>
      <c r="T41" s="23" t="s">
        <v>43</v>
      </c>
      <c r="U41" s="23">
        <v>10</v>
      </c>
      <c r="V41" s="18"/>
      <c r="W41" s="18"/>
      <c r="X41" s="18">
        <v>1467500</v>
      </c>
      <c r="Y41" s="18"/>
      <c r="Z41" s="18"/>
      <c r="AA41" s="26"/>
    </row>
    <row r="42" spans="2:27">
      <c r="B42">
        <v>1</v>
      </c>
      <c r="C42" s="19">
        <v>42394</v>
      </c>
      <c r="D42" s="20" t="s">
        <v>211</v>
      </c>
      <c r="E42" s="20" t="s">
        <v>212</v>
      </c>
      <c r="F42" s="20" t="s">
        <v>46</v>
      </c>
      <c r="G42" s="24" t="s">
        <v>25</v>
      </c>
      <c r="H42" s="18">
        <v>6200</v>
      </c>
      <c r="I42" s="18">
        <v>3870</v>
      </c>
      <c r="J42" s="18">
        <f>H42*I42</f>
        <v>23994000</v>
      </c>
      <c r="K42" s="18"/>
      <c r="P42" s="19">
        <v>42388</v>
      </c>
      <c r="Q42" s="16" t="s">
        <v>160</v>
      </c>
      <c r="R42" s="16" t="s">
        <v>161</v>
      </c>
      <c r="S42" s="16" t="s">
        <v>46</v>
      </c>
      <c r="T42" s="23" t="s">
        <v>43</v>
      </c>
      <c r="U42" s="23">
        <v>10</v>
      </c>
      <c r="V42" s="18"/>
      <c r="W42" s="18"/>
      <c r="X42" s="18">
        <v>1175000</v>
      </c>
      <c r="Y42" s="18"/>
      <c r="Z42" s="18"/>
      <c r="AA42" s="26"/>
    </row>
    <row r="43" spans="2:27">
      <c r="B43">
        <v>1</v>
      </c>
      <c r="C43" s="19">
        <v>42394</v>
      </c>
      <c r="D43" s="20" t="s">
        <v>211</v>
      </c>
      <c r="E43" s="20" t="s">
        <v>212</v>
      </c>
      <c r="F43" s="20" t="s">
        <v>46</v>
      </c>
      <c r="G43" s="24" t="s">
        <v>12</v>
      </c>
      <c r="H43" s="18">
        <v>5300</v>
      </c>
      <c r="I43" s="18">
        <v>3535</v>
      </c>
      <c r="J43" s="18">
        <f>H43*I43</f>
        <v>18735500</v>
      </c>
      <c r="K43" s="18"/>
      <c r="P43" s="19">
        <v>42390</v>
      </c>
      <c r="Q43" s="16" t="s">
        <v>176</v>
      </c>
      <c r="R43" s="16" t="s">
        <v>177</v>
      </c>
      <c r="S43" s="16" t="s">
        <v>46</v>
      </c>
      <c r="T43" s="23" t="s">
        <v>43</v>
      </c>
      <c r="U43" s="23">
        <v>10</v>
      </c>
      <c r="V43" s="18"/>
      <c r="W43" s="18"/>
      <c r="X43" s="18">
        <v>1245500</v>
      </c>
      <c r="Y43" s="18"/>
      <c r="Z43" s="18"/>
      <c r="AA43" s="26"/>
    </row>
    <row r="44" spans="2:27">
      <c r="B44">
        <v>1</v>
      </c>
      <c r="C44" s="19">
        <v>42394</v>
      </c>
      <c r="D44" s="20" t="s">
        <v>211</v>
      </c>
      <c r="E44" s="20" t="s">
        <v>212</v>
      </c>
      <c r="F44" s="20" t="s">
        <v>46</v>
      </c>
      <c r="G44" s="24" t="s">
        <v>43</v>
      </c>
      <c r="H44" s="18"/>
      <c r="I44" s="18">
        <v>2702500</v>
      </c>
      <c r="J44" s="18"/>
      <c r="K44" s="18">
        <f>I44</f>
        <v>2702500</v>
      </c>
      <c r="P44" s="19">
        <v>42390</v>
      </c>
      <c r="Q44" s="16" t="s">
        <v>178</v>
      </c>
      <c r="R44" s="16" t="s">
        <v>179</v>
      </c>
      <c r="S44" s="16" t="s">
        <v>46</v>
      </c>
      <c r="T44" s="23" t="s">
        <v>43</v>
      </c>
      <c r="U44" s="23">
        <v>10</v>
      </c>
      <c r="V44" s="18"/>
      <c r="W44" s="18"/>
      <c r="X44" s="18">
        <v>1222000</v>
      </c>
      <c r="Y44" s="18"/>
      <c r="Z44" s="18"/>
      <c r="AA44" s="26"/>
    </row>
    <row r="45" spans="2:27">
      <c r="B45">
        <v>1</v>
      </c>
      <c r="C45" s="19">
        <v>42394</v>
      </c>
      <c r="D45" s="20" t="s">
        <v>213</v>
      </c>
      <c r="E45" s="20" t="s">
        <v>214</v>
      </c>
      <c r="F45" s="20" t="s">
        <v>46</v>
      </c>
      <c r="G45" s="24" t="s">
        <v>12</v>
      </c>
      <c r="H45" s="18">
        <v>5200</v>
      </c>
      <c r="I45" s="18">
        <v>3535</v>
      </c>
      <c r="J45" s="18">
        <f>H45*I45</f>
        <v>18382000</v>
      </c>
      <c r="K45" s="18"/>
      <c r="P45" s="19">
        <v>42394</v>
      </c>
      <c r="Q45" s="20" t="s">
        <v>211</v>
      </c>
      <c r="R45" s="20" t="s">
        <v>212</v>
      </c>
      <c r="S45" s="20" t="s">
        <v>46</v>
      </c>
      <c r="T45" s="24" t="s">
        <v>43</v>
      </c>
      <c r="U45" s="24">
        <v>10</v>
      </c>
      <c r="V45" s="18"/>
      <c r="W45" s="18"/>
      <c r="X45" s="18">
        <v>2702500</v>
      </c>
      <c r="Y45" s="18"/>
      <c r="Z45" s="18"/>
      <c r="AA45" s="26"/>
    </row>
    <row r="46" spans="2:27">
      <c r="B46">
        <v>1</v>
      </c>
      <c r="C46" s="19">
        <v>42394</v>
      </c>
      <c r="D46" s="20" t="s">
        <v>213</v>
      </c>
      <c r="E46" s="20" t="s">
        <v>214</v>
      </c>
      <c r="F46" s="20" t="s">
        <v>46</v>
      </c>
      <c r="G46" s="24" t="s">
        <v>43</v>
      </c>
      <c r="H46" s="18"/>
      <c r="I46" s="18">
        <v>1222000</v>
      </c>
      <c r="J46" s="18"/>
      <c r="K46" s="18">
        <f>I46</f>
        <v>1222000</v>
      </c>
      <c r="P46" s="19">
        <v>42394</v>
      </c>
      <c r="Q46" s="20" t="s">
        <v>213</v>
      </c>
      <c r="R46" s="20" t="s">
        <v>214</v>
      </c>
      <c r="S46" s="20" t="s">
        <v>46</v>
      </c>
      <c r="T46" s="24" t="s">
        <v>43</v>
      </c>
      <c r="U46" s="24">
        <v>10</v>
      </c>
      <c r="V46" s="18"/>
      <c r="W46" s="18"/>
      <c r="X46" s="18">
        <v>1222000</v>
      </c>
      <c r="Y46" s="18"/>
      <c r="Z46" s="18"/>
      <c r="AA46" s="26"/>
    </row>
    <row r="47" spans="2:27">
      <c r="H47" s="27">
        <f>SUM(H8:H46)</f>
        <v>129300</v>
      </c>
      <c r="I47" s="27">
        <f>SUM(I8:I46)</f>
        <v>26317054</v>
      </c>
      <c r="J47" s="27">
        <f>SUM(J8:J46)</f>
        <v>480238800</v>
      </c>
      <c r="K47" s="18">
        <f>SUM(K8:K46)</f>
        <v>26235500</v>
      </c>
      <c r="V47" s="27">
        <f>SUM(V8:V46)</f>
        <v>129300</v>
      </c>
      <c r="W47" s="27">
        <f>SUM(W8:W46)</f>
        <v>129300</v>
      </c>
      <c r="X47" s="27"/>
      <c r="Y47" s="27">
        <f>SUM(Y8:Y46)</f>
        <v>480238800</v>
      </c>
      <c r="Z47" s="26"/>
      <c r="AA47" s="27">
        <f>SUM(AA8:AA46)</f>
        <v>480238800</v>
      </c>
    </row>
    <row r="55" spans="3:14">
      <c r="C55" s="16" t="s">
        <v>6</v>
      </c>
      <c r="D55" s="16" t="s">
        <v>0</v>
      </c>
      <c r="E55" s="16" t="s">
        <v>1</v>
      </c>
      <c r="F55" s="16" t="s">
        <v>2</v>
      </c>
      <c r="G55" s="16" t="s">
        <v>5</v>
      </c>
      <c r="H55" s="16" t="s">
        <v>4</v>
      </c>
      <c r="I55" s="16" t="s">
        <v>7</v>
      </c>
      <c r="J55" s="16" t="s">
        <v>3</v>
      </c>
      <c r="K55" s="20" t="s">
        <v>253</v>
      </c>
      <c r="L55" s="20" t="s">
        <v>254</v>
      </c>
      <c r="M55" s="20" t="s">
        <v>255</v>
      </c>
      <c r="N55" s="20" t="s">
        <v>256</v>
      </c>
    </row>
    <row r="56" spans="3:14">
      <c r="C56" s="19">
        <v>42374</v>
      </c>
      <c r="D56" s="16" t="s">
        <v>44</v>
      </c>
      <c r="E56" s="16" t="s">
        <v>45</v>
      </c>
      <c r="F56" s="16" t="s">
        <v>46</v>
      </c>
      <c r="G56" s="23" t="s">
        <v>35</v>
      </c>
      <c r="H56" s="18">
        <v>5000</v>
      </c>
      <c r="I56" s="18">
        <v>3535</v>
      </c>
      <c r="J56" s="18">
        <f>H56*I56</f>
        <v>17675000</v>
      </c>
      <c r="K56" s="26"/>
      <c r="L56" s="26"/>
      <c r="M56" s="26"/>
      <c r="N56" s="26"/>
    </row>
    <row r="57" spans="3:14">
      <c r="C57" s="19">
        <v>42374</v>
      </c>
      <c r="D57" s="16" t="s">
        <v>44</v>
      </c>
      <c r="E57" s="16" t="s">
        <v>45</v>
      </c>
      <c r="F57" s="16" t="s">
        <v>46</v>
      </c>
      <c r="G57" s="23" t="s">
        <v>12</v>
      </c>
      <c r="H57" s="18">
        <v>5000</v>
      </c>
      <c r="I57" s="18">
        <v>3535</v>
      </c>
      <c r="J57" s="18">
        <f>H57*I57</f>
        <v>17675000</v>
      </c>
      <c r="K57" s="26"/>
      <c r="L57" s="26"/>
      <c r="M57" s="26"/>
      <c r="N57" s="26"/>
    </row>
    <row r="58" spans="3:14">
      <c r="C58" s="19">
        <v>42374</v>
      </c>
      <c r="D58" s="16" t="s">
        <v>44</v>
      </c>
      <c r="E58" s="16" t="s">
        <v>45</v>
      </c>
      <c r="F58" s="16" t="s">
        <v>46</v>
      </c>
      <c r="G58" s="23" t="s">
        <v>43</v>
      </c>
      <c r="H58" s="18"/>
      <c r="I58" s="18">
        <v>2350000</v>
      </c>
      <c r="J58" s="18"/>
      <c r="K58" s="27">
        <f>I58</f>
        <v>2350000</v>
      </c>
      <c r="L58" s="26"/>
      <c r="M58" s="26"/>
      <c r="N58" s="26"/>
    </row>
    <row r="59" spans="3:14">
      <c r="C59" s="19">
        <v>42374</v>
      </c>
      <c r="D59" s="16" t="s">
        <v>51</v>
      </c>
      <c r="E59" s="16" t="s">
        <v>52</v>
      </c>
      <c r="F59" s="16" t="s">
        <v>46</v>
      </c>
      <c r="G59" s="23" t="s">
        <v>12</v>
      </c>
      <c r="H59" s="18">
        <v>5300</v>
      </c>
      <c r="I59" s="18">
        <v>3535</v>
      </c>
      <c r="J59" s="18">
        <f>H59*I59</f>
        <v>18735500</v>
      </c>
      <c r="K59" s="18"/>
      <c r="L59" s="26"/>
      <c r="M59" s="26"/>
      <c r="N59" s="26"/>
    </row>
    <row r="60" spans="3:14">
      <c r="C60" s="19">
        <v>42374</v>
      </c>
      <c r="D60" s="16" t="s">
        <v>51</v>
      </c>
      <c r="E60" s="16" t="s">
        <v>52</v>
      </c>
      <c r="F60" s="16" t="s">
        <v>46</v>
      </c>
      <c r="G60" s="23" t="s">
        <v>43</v>
      </c>
      <c r="H60" s="18"/>
      <c r="I60" s="18">
        <v>1245500</v>
      </c>
      <c r="J60" s="18"/>
      <c r="K60" s="18">
        <f>I60</f>
        <v>1245500</v>
      </c>
      <c r="L60" s="26">
        <v>5</v>
      </c>
      <c r="M60" s="27">
        <f>J59+J57+J56</f>
        <v>54085500</v>
      </c>
      <c r="N60" s="27">
        <f>K60+K58</f>
        <v>3595500</v>
      </c>
    </row>
    <row r="61" spans="3:14">
      <c r="C61" s="19">
        <v>42375</v>
      </c>
      <c r="D61" s="16" t="s">
        <v>55</v>
      </c>
      <c r="E61" s="16" t="s">
        <v>57</v>
      </c>
      <c r="F61" s="16" t="s">
        <v>46</v>
      </c>
      <c r="G61" s="23" t="s">
        <v>12</v>
      </c>
      <c r="H61" s="18">
        <v>5300</v>
      </c>
      <c r="I61" s="18">
        <v>3535</v>
      </c>
      <c r="J61" s="18">
        <f>H61*I61</f>
        <v>18735500</v>
      </c>
      <c r="K61" s="18"/>
      <c r="L61" s="26"/>
      <c r="M61" s="26"/>
      <c r="N61" s="26"/>
    </row>
    <row r="62" spans="3:14">
      <c r="C62" s="19">
        <v>42375</v>
      </c>
      <c r="D62" s="16" t="s">
        <v>55</v>
      </c>
      <c r="E62" s="16" t="s">
        <v>57</v>
      </c>
      <c r="F62" s="16" t="s">
        <v>46</v>
      </c>
      <c r="G62" s="23" t="s">
        <v>43</v>
      </c>
      <c r="H62" s="18"/>
      <c r="I62" s="18">
        <v>1245500</v>
      </c>
      <c r="J62" s="18"/>
      <c r="K62" s="18">
        <f>I62</f>
        <v>1245500</v>
      </c>
      <c r="L62" s="26"/>
      <c r="M62" s="26"/>
      <c r="N62" s="26"/>
    </row>
    <row r="63" spans="3:14">
      <c r="C63" s="19">
        <v>42375</v>
      </c>
      <c r="D63" s="16" t="s">
        <v>58</v>
      </c>
      <c r="E63" s="16" t="s">
        <v>59</v>
      </c>
      <c r="F63" s="16" t="s">
        <v>46</v>
      </c>
      <c r="G63" s="23" t="s">
        <v>12</v>
      </c>
      <c r="H63" s="18">
        <v>6200</v>
      </c>
      <c r="I63" s="18">
        <v>3535</v>
      </c>
      <c r="J63" s="18">
        <f>H63*I63</f>
        <v>21917000</v>
      </c>
      <c r="K63" s="18"/>
      <c r="L63" s="26"/>
      <c r="M63" s="26"/>
      <c r="N63" s="26"/>
    </row>
    <row r="64" spans="3:14">
      <c r="C64" s="19">
        <v>42375</v>
      </c>
      <c r="D64" s="16" t="s">
        <v>58</v>
      </c>
      <c r="E64" s="16" t="s">
        <v>59</v>
      </c>
      <c r="F64" s="16" t="s">
        <v>46</v>
      </c>
      <c r="G64" s="23" t="s">
        <v>43</v>
      </c>
      <c r="H64" s="18"/>
      <c r="I64" s="18">
        <v>1457000</v>
      </c>
      <c r="J64" s="18"/>
      <c r="K64" s="18">
        <f>I64</f>
        <v>1457000</v>
      </c>
      <c r="L64" s="26"/>
      <c r="M64" s="26"/>
      <c r="N64" s="26"/>
    </row>
    <row r="65" spans="3:14">
      <c r="C65" s="19">
        <v>42375</v>
      </c>
      <c r="D65" s="16" t="s">
        <v>60</v>
      </c>
      <c r="E65" s="16" t="s">
        <v>61</v>
      </c>
      <c r="F65" s="16" t="s">
        <v>46</v>
      </c>
      <c r="G65" s="23" t="s">
        <v>35</v>
      </c>
      <c r="H65" s="18">
        <v>5200</v>
      </c>
      <c r="I65" s="18">
        <v>3535</v>
      </c>
      <c r="J65" s="18">
        <f>H65*I65</f>
        <v>18382000</v>
      </c>
      <c r="K65" s="18"/>
      <c r="L65" s="26"/>
      <c r="M65" s="26"/>
      <c r="N65" s="26"/>
    </row>
    <row r="66" spans="3:14">
      <c r="C66" s="19">
        <v>42375</v>
      </c>
      <c r="D66" s="16" t="s">
        <v>60</v>
      </c>
      <c r="E66" s="16" t="s">
        <v>61</v>
      </c>
      <c r="F66" s="16" t="s">
        <v>46</v>
      </c>
      <c r="G66" s="23" t="s">
        <v>43</v>
      </c>
      <c r="H66" s="18"/>
      <c r="I66" s="18">
        <v>1222000</v>
      </c>
      <c r="J66" s="18"/>
      <c r="K66" s="18">
        <f>I66</f>
        <v>1222000</v>
      </c>
      <c r="L66" s="26">
        <v>6</v>
      </c>
      <c r="M66" s="27">
        <f>J65+J63+J61</f>
        <v>59034500</v>
      </c>
      <c r="N66" s="27">
        <f>K66+K64+K62</f>
        <v>3924500</v>
      </c>
    </row>
    <row r="67" spans="3:14">
      <c r="C67" s="19">
        <v>42380</v>
      </c>
      <c r="D67" s="16" t="s">
        <v>91</v>
      </c>
      <c r="E67" s="16" t="s">
        <v>92</v>
      </c>
      <c r="F67" s="16" t="s">
        <v>46</v>
      </c>
      <c r="G67" s="23" t="s">
        <v>12</v>
      </c>
      <c r="H67" s="18">
        <v>6200</v>
      </c>
      <c r="I67" s="18">
        <v>3535</v>
      </c>
      <c r="J67" s="18">
        <f>H67*I67</f>
        <v>21917000</v>
      </c>
      <c r="K67" s="18"/>
      <c r="L67" s="26"/>
      <c r="M67" s="26"/>
      <c r="N67" s="26"/>
    </row>
    <row r="68" spans="3:14">
      <c r="C68" s="19">
        <v>42380</v>
      </c>
      <c r="D68" s="16" t="s">
        <v>91</v>
      </c>
      <c r="E68" s="16" t="s">
        <v>92</v>
      </c>
      <c r="F68" s="16" t="s">
        <v>46</v>
      </c>
      <c r="G68" s="23" t="s">
        <v>25</v>
      </c>
      <c r="H68" s="18">
        <v>5300</v>
      </c>
      <c r="I68" s="18">
        <v>3870</v>
      </c>
      <c r="J68" s="18">
        <f>H68*I68</f>
        <v>20511000</v>
      </c>
      <c r="K68" s="18"/>
      <c r="L68" s="26"/>
      <c r="M68" s="26"/>
      <c r="N68" s="26"/>
    </row>
    <row r="69" spans="3:14">
      <c r="C69" s="19">
        <v>42380</v>
      </c>
      <c r="D69" s="16" t="s">
        <v>91</v>
      </c>
      <c r="E69" s="16" t="s">
        <v>92</v>
      </c>
      <c r="F69" s="16" t="s">
        <v>46</v>
      </c>
      <c r="G69" s="23" t="s">
        <v>38</v>
      </c>
      <c r="H69" s="18">
        <v>5200</v>
      </c>
      <c r="I69" s="18">
        <v>5154</v>
      </c>
      <c r="J69" s="18">
        <f>H69*I69</f>
        <v>26800800</v>
      </c>
      <c r="K69" s="18"/>
      <c r="L69" s="26"/>
      <c r="M69" s="26"/>
      <c r="N69" s="26"/>
    </row>
    <row r="70" spans="3:14">
      <c r="C70" s="19">
        <v>42380</v>
      </c>
      <c r="D70" s="16" t="s">
        <v>91</v>
      </c>
      <c r="E70" s="16" t="s">
        <v>92</v>
      </c>
      <c r="F70" s="16" t="s">
        <v>46</v>
      </c>
      <c r="G70" s="23" t="s">
        <v>43</v>
      </c>
      <c r="H70" s="18"/>
      <c r="I70" s="18">
        <v>3924500</v>
      </c>
      <c r="J70" s="18"/>
      <c r="K70" s="18">
        <f>I70</f>
        <v>3924500</v>
      </c>
      <c r="L70" s="26">
        <v>11</v>
      </c>
      <c r="M70" s="27">
        <f>J69+J68+J67</f>
        <v>69228800</v>
      </c>
      <c r="N70" s="27">
        <f>K70</f>
        <v>3924500</v>
      </c>
    </row>
    <row r="71" spans="3:14">
      <c r="C71" s="19">
        <v>42382</v>
      </c>
      <c r="D71" s="16" t="s">
        <v>111</v>
      </c>
      <c r="E71" s="16" t="s">
        <v>112</v>
      </c>
      <c r="F71" s="16" t="s">
        <v>46</v>
      </c>
      <c r="G71" s="23" t="s">
        <v>12</v>
      </c>
      <c r="H71" s="18">
        <v>5300</v>
      </c>
      <c r="I71" s="18">
        <v>3535</v>
      </c>
      <c r="J71" s="18">
        <f>H71*I71</f>
        <v>18735500</v>
      </c>
      <c r="K71" s="18"/>
      <c r="L71" s="26"/>
      <c r="M71" s="26"/>
      <c r="N71" s="26"/>
    </row>
    <row r="72" spans="3:14">
      <c r="C72" s="19">
        <v>42382</v>
      </c>
      <c r="D72" s="16" t="s">
        <v>111</v>
      </c>
      <c r="E72" s="16" t="s">
        <v>112</v>
      </c>
      <c r="F72" s="16" t="s">
        <v>46</v>
      </c>
      <c r="G72" s="23" t="s">
        <v>43</v>
      </c>
      <c r="H72" s="18"/>
      <c r="I72" s="18">
        <v>1245500</v>
      </c>
      <c r="J72" s="18"/>
      <c r="K72" s="18">
        <f>I72</f>
        <v>1245500</v>
      </c>
      <c r="L72" s="26"/>
      <c r="M72" s="26"/>
      <c r="N72" s="26"/>
    </row>
    <row r="73" spans="3:14">
      <c r="C73" s="19">
        <v>42382</v>
      </c>
      <c r="D73" s="16" t="s">
        <v>113</v>
      </c>
      <c r="E73" s="16" t="s">
        <v>114</v>
      </c>
      <c r="F73" s="16" t="s">
        <v>46</v>
      </c>
      <c r="G73" s="23" t="s">
        <v>12</v>
      </c>
      <c r="H73" s="18">
        <v>5200</v>
      </c>
      <c r="I73" s="18">
        <v>3535</v>
      </c>
      <c r="J73" s="18">
        <f>H73*I73</f>
        <v>18382000</v>
      </c>
      <c r="K73" s="18"/>
      <c r="L73" s="26"/>
      <c r="M73" s="26"/>
      <c r="N73" s="26"/>
    </row>
    <row r="74" spans="3:14">
      <c r="C74" s="19">
        <v>42382</v>
      </c>
      <c r="D74" s="16" t="s">
        <v>113</v>
      </c>
      <c r="E74" s="16" t="s">
        <v>114</v>
      </c>
      <c r="F74" s="16" t="s">
        <v>46</v>
      </c>
      <c r="G74" s="23" t="s">
        <v>43</v>
      </c>
      <c r="H74" s="18"/>
      <c r="I74" s="18">
        <v>1222000</v>
      </c>
      <c r="J74" s="18"/>
      <c r="K74" s="18">
        <f>I74</f>
        <v>1222000</v>
      </c>
      <c r="L74" s="26"/>
      <c r="M74" s="27"/>
      <c r="N74" s="27"/>
    </row>
    <row r="75" spans="3:14">
      <c r="C75" s="19">
        <v>42382</v>
      </c>
      <c r="D75" s="16" t="s">
        <v>109</v>
      </c>
      <c r="E75" s="16" t="s">
        <v>110</v>
      </c>
      <c r="F75" s="16" t="s">
        <v>46</v>
      </c>
      <c r="G75" s="23" t="s">
        <v>12</v>
      </c>
      <c r="H75" s="18">
        <v>6200</v>
      </c>
      <c r="I75" s="18">
        <v>3535</v>
      </c>
      <c r="J75" s="18">
        <f>H75*I75</f>
        <v>21917000</v>
      </c>
      <c r="K75" s="18"/>
      <c r="L75" s="26"/>
      <c r="M75" s="26"/>
      <c r="N75" s="26"/>
    </row>
    <row r="76" spans="3:14">
      <c r="C76" s="19">
        <v>42382</v>
      </c>
      <c r="D76" s="16" t="s">
        <v>109</v>
      </c>
      <c r="E76" s="16" t="s">
        <v>110</v>
      </c>
      <c r="F76" s="16" t="s">
        <v>46</v>
      </c>
      <c r="G76" s="23" t="s">
        <v>43</v>
      </c>
      <c r="H76" s="18"/>
      <c r="I76" s="18">
        <v>1457000</v>
      </c>
      <c r="J76" s="18"/>
      <c r="K76" s="18">
        <f>I76</f>
        <v>1457000</v>
      </c>
      <c r="L76" s="26">
        <v>13</v>
      </c>
      <c r="M76" s="27">
        <f>J75+J73+J71</f>
        <v>59034500</v>
      </c>
      <c r="N76" s="27">
        <f>K76+K74+K72</f>
        <v>3924500</v>
      </c>
    </row>
    <row r="77" spans="3:14">
      <c r="C77" s="19">
        <v>42387</v>
      </c>
      <c r="D77" s="20" t="s">
        <v>140</v>
      </c>
      <c r="E77" s="20" t="s">
        <v>141</v>
      </c>
      <c r="F77" s="20" t="s">
        <v>46</v>
      </c>
      <c r="G77" s="24" t="s">
        <v>142</v>
      </c>
      <c r="H77" s="18">
        <v>15000</v>
      </c>
      <c r="I77" s="18">
        <v>3870</v>
      </c>
      <c r="J77" s="18">
        <f>H77*I77</f>
        <v>58050000</v>
      </c>
      <c r="K77" s="18"/>
      <c r="L77" s="26"/>
      <c r="M77" s="26"/>
      <c r="N77" s="26"/>
    </row>
    <row r="78" spans="3:14">
      <c r="C78" s="19">
        <v>42387</v>
      </c>
      <c r="D78" s="20" t="s">
        <v>140</v>
      </c>
      <c r="E78" s="20" t="s">
        <v>141</v>
      </c>
      <c r="F78" s="20" t="s">
        <v>46</v>
      </c>
      <c r="G78" s="24" t="s">
        <v>43</v>
      </c>
      <c r="H78" s="18"/>
      <c r="I78" s="18">
        <v>375000</v>
      </c>
      <c r="J78" s="18"/>
      <c r="K78" s="18">
        <f>I78</f>
        <v>375000</v>
      </c>
      <c r="L78" s="26">
        <v>18</v>
      </c>
      <c r="M78" s="27">
        <f>J77</f>
        <v>58050000</v>
      </c>
      <c r="N78" s="27">
        <f>K78</f>
        <v>375000</v>
      </c>
    </row>
    <row r="79" spans="3:14">
      <c r="C79" s="19">
        <v>42388</v>
      </c>
      <c r="D79" s="16" t="s">
        <v>154</v>
      </c>
      <c r="E79" s="16" t="s">
        <v>155</v>
      </c>
      <c r="F79" s="16" t="s">
        <v>46</v>
      </c>
      <c r="G79" s="23" t="s">
        <v>12</v>
      </c>
      <c r="H79" s="18">
        <v>6200</v>
      </c>
      <c r="I79" s="18">
        <v>3535</v>
      </c>
      <c r="J79" s="18">
        <f>H79*I79</f>
        <v>21917000</v>
      </c>
      <c r="K79" s="18"/>
      <c r="L79" s="26"/>
      <c r="M79" s="26"/>
      <c r="N79" s="26"/>
    </row>
    <row r="80" spans="3:14">
      <c r="C80" s="19">
        <v>42388</v>
      </c>
      <c r="D80" s="16" t="s">
        <v>154</v>
      </c>
      <c r="E80" s="16" t="s">
        <v>155</v>
      </c>
      <c r="F80" s="16" t="s">
        <v>46</v>
      </c>
      <c r="G80" s="23" t="s">
        <v>43</v>
      </c>
      <c r="H80" s="18"/>
      <c r="I80" s="18">
        <v>1457000</v>
      </c>
      <c r="J80" s="18"/>
      <c r="K80" s="18">
        <f>I80</f>
        <v>1457000</v>
      </c>
      <c r="L80" s="26"/>
      <c r="M80" s="26"/>
      <c r="N80" s="26"/>
    </row>
    <row r="81" spans="3:14">
      <c r="C81" s="19">
        <v>42388</v>
      </c>
      <c r="D81" s="16" t="s">
        <v>156</v>
      </c>
      <c r="E81" s="16" t="s">
        <v>157</v>
      </c>
      <c r="F81" s="16" t="s">
        <v>46</v>
      </c>
      <c r="G81" s="23" t="s">
        <v>25</v>
      </c>
      <c r="H81" s="18">
        <v>5200</v>
      </c>
      <c r="I81" s="18">
        <v>3870</v>
      </c>
      <c r="J81" s="18">
        <f>H81*I81</f>
        <v>20124000</v>
      </c>
      <c r="K81" s="18"/>
      <c r="L81" s="26"/>
      <c r="M81" s="26"/>
      <c r="N81" s="26"/>
    </row>
    <row r="82" spans="3:14">
      <c r="C82" s="19">
        <v>42388</v>
      </c>
      <c r="D82" s="16" t="s">
        <v>156</v>
      </c>
      <c r="E82" s="16" t="s">
        <v>157</v>
      </c>
      <c r="F82" s="16" t="s">
        <v>46</v>
      </c>
      <c r="G82" s="23" t="s">
        <v>12</v>
      </c>
      <c r="H82" s="18">
        <v>5300</v>
      </c>
      <c r="I82" s="18">
        <v>3535</v>
      </c>
      <c r="J82" s="18">
        <f>H82*I82</f>
        <v>18735500</v>
      </c>
      <c r="K82" s="18"/>
      <c r="L82" s="26"/>
      <c r="M82" s="26"/>
      <c r="N82" s="26"/>
    </row>
    <row r="83" spans="3:14">
      <c r="C83" s="19">
        <v>42388</v>
      </c>
      <c r="D83" s="16" t="s">
        <v>156</v>
      </c>
      <c r="E83" s="16" t="s">
        <v>157</v>
      </c>
      <c r="F83" s="16" t="s">
        <v>46</v>
      </c>
      <c r="G83" s="23" t="s">
        <v>43</v>
      </c>
      <c r="H83" s="18"/>
      <c r="I83" s="18">
        <v>1467500</v>
      </c>
      <c r="J83" s="18"/>
      <c r="K83" s="18">
        <f>I83</f>
        <v>1467500</v>
      </c>
      <c r="L83" s="26"/>
      <c r="M83" s="27"/>
      <c r="N83" s="27"/>
    </row>
    <row r="84" spans="3:14">
      <c r="C84" s="19">
        <v>42388</v>
      </c>
      <c r="D84" s="16" t="s">
        <v>160</v>
      </c>
      <c r="E84" s="16" t="s">
        <v>161</v>
      </c>
      <c r="F84" s="16" t="s">
        <v>46</v>
      </c>
      <c r="G84" s="23" t="s">
        <v>68</v>
      </c>
      <c r="H84" s="18">
        <v>5000</v>
      </c>
      <c r="I84" s="18">
        <v>4360</v>
      </c>
      <c r="J84" s="18">
        <f>H84*I84</f>
        <v>21800000</v>
      </c>
      <c r="K84" s="18"/>
      <c r="L84" s="26"/>
      <c r="M84" s="26"/>
      <c r="N84" s="26"/>
    </row>
    <row r="85" spans="3:14">
      <c r="C85" s="19">
        <v>42388</v>
      </c>
      <c r="D85" s="16" t="s">
        <v>160</v>
      </c>
      <c r="E85" s="16" t="s">
        <v>161</v>
      </c>
      <c r="F85" s="16" t="s">
        <v>46</v>
      </c>
      <c r="G85" s="23" t="s">
        <v>43</v>
      </c>
      <c r="H85" s="18"/>
      <c r="I85" s="18">
        <v>1175000</v>
      </c>
      <c r="J85" s="18"/>
      <c r="K85" s="18">
        <f>I85</f>
        <v>1175000</v>
      </c>
      <c r="L85" s="26">
        <v>19</v>
      </c>
      <c r="M85" s="27">
        <f>J84+J82+J81+J79</f>
        <v>82576500</v>
      </c>
      <c r="N85" s="27">
        <f>K85+K83+K80</f>
        <v>4099500</v>
      </c>
    </row>
    <row r="86" spans="3:14">
      <c r="C86" s="19">
        <v>42390</v>
      </c>
      <c r="D86" s="16" t="s">
        <v>176</v>
      </c>
      <c r="E86" s="16" t="s">
        <v>177</v>
      </c>
      <c r="F86" s="16" t="s">
        <v>46</v>
      </c>
      <c r="G86" s="23" t="s">
        <v>12</v>
      </c>
      <c r="H86" s="18">
        <v>5300</v>
      </c>
      <c r="I86" s="18">
        <v>3535</v>
      </c>
      <c r="J86" s="18">
        <f>H86*I86</f>
        <v>18735500</v>
      </c>
      <c r="K86" s="18"/>
      <c r="L86" s="26"/>
      <c r="M86" s="26"/>
      <c r="N86" s="26"/>
    </row>
    <row r="87" spans="3:14">
      <c r="C87" s="19">
        <v>42390</v>
      </c>
      <c r="D87" s="16" t="s">
        <v>176</v>
      </c>
      <c r="E87" s="16" t="s">
        <v>177</v>
      </c>
      <c r="F87" s="16" t="s">
        <v>46</v>
      </c>
      <c r="G87" s="23" t="s">
        <v>43</v>
      </c>
      <c r="H87" s="18"/>
      <c r="I87" s="18">
        <v>1245500</v>
      </c>
      <c r="J87" s="18"/>
      <c r="K87" s="18">
        <f>I87</f>
        <v>1245500</v>
      </c>
      <c r="L87" s="26"/>
      <c r="M87" s="27"/>
      <c r="N87" s="27"/>
    </row>
    <row r="88" spans="3:14">
      <c r="C88" s="19">
        <v>42390</v>
      </c>
      <c r="D88" s="16" t="s">
        <v>178</v>
      </c>
      <c r="E88" s="16" t="s">
        <v>179</v>
      </c>
      <c r="F88" s="16" t="s">
        <v>46</v>
      </c>
      <c r="G88" s="23" t="s">
        <v>12</v>
      </c>
      <c r="H88" s="18">
        <v>5200</v>
      </c>
      <c r="I88" s="18">
        <v>3535</v>
      </c>
      <c r="J88" s="18">
        <f>H88*I88</f>
        <v>18382000</v>
      </c>
      <c r="K88" s="18"/>
      <c r="L88" s="26"/>
      <c r="M88" s="26"/>
      <c r="N88" s="26"/>
    </row>
    <row r="89" spans="3:14">
      <c r="C89" s="19">
        <v>42390</v>
      </c>
      <c r="D89" s="16" t="s">
        <v>178</v>
      </c>
      <c r="E89" s="16" t="s">
        <v>179</v>
      </c>
      <c r="F89" s="16" t="s">
        <v>46</v>
      </c>
      <c r="G89" s="23" t="s">
        <v>43</v>
      </c>
      <c r="H89" s="18"/>
      <c r="I89" s="18">
        <v>1222000</v>
      </c>
      <c r="J89" s="18"/>
      <c r="K89" s="18">
        <f>I89</f>
        <v>1222000</v>
      </c>
      <c r="L89" s="26">
        <v>21</v>
      </c>
      <c r="M89" s="27">
        <f>J88+J86</f>
        <v>37117500</v>
      </c>
      <c r="N89" s="27">
        <f>K89+K87</f>
        <v>2467500</v>
      </c>
    </row>
    <row r="90" spans="3:14">
      <c r="C90" s="19">
        <v>42394</v>
      </c>
      <c r="D90" s="20" t="s">
        <v>211</v>
      </c>
      <c r="E90" s="20" t="s">
        <v>212</v>
      </c>
      <c r="F90" s="20" t="s">
        <v>46</v>
      </c>
      <c r="G90" s="24" t="s">
        <v>25</v>
      </c>
      <c r="H90" s="18">
        <v>6200</v>
      </c>
      <c r="I90" s="18">
        <v>3870</v>
      </c>
      <c r="J90" s="18">
        <f>H90*I90</f>
        <v>23994000</v>
      </c>
      <c r="K90" s="18"/>
      <c r="L90" s="26"/>
      <c r="M90" s="26"/>
      <c r="N90" s="26"/>
    </row>
    <row r="91" spans="3:14">
      <c r="C91" s="19">
        <v>42394</v>
      </c>
      <c r="D91" s="20" t="s">
        <v>211</v>
      </c>
      <c r="E91" s="20" t="s">
        <v>212</v>
      </c>
      <c r="F91" s="20" t="s">
        <v>46</v>
      </c>
      <c r="G91" s="24" t="s">
        <v>12</v>
      </c>
      <c r="H91" s="18">
        <v>5300</v>
      </c>
      <c r="I91" s="18">
        <v>3535</v>
      </c>
      <c r="J91" s="18">
        <f>H91*I91</f>
        <v>18735500</v>
      </c>
      <c r="K91" s="18"/>
      <c r="L91" s="26"/>
      <c r="M91" s="26"/>
      <c r="N91" s="26"/>
    </row>
    <row r="92" spans="3:14">
      <c r="C92" s="19">
        <v>42394</v>
      </c>
      <c r="D92" s="20" t="s">
        <v>211</v>
      </c>
      <c r="E92" s="20" t="s">
        <v>212</v>
      </c>
      <c r="F92" s="20" t="s">
        <v>46</v>
      </c>
      <c r="G92" s="24" t="s">
        <v>43</v>
      </c>
      <c r="H92" s="18"/>
      <c r="I92" s="18">
        <v>2702500</v>
      </c>
      <c r="J92" s="18"/>
      <c r="K92" s="18">
        <f>I92</f>
        <v>2702500</v>
      </c>
      <c r="L92" s="26"/>
      <c r="M92" s="26"/>
      <c r="N92" s="26"/>
    </row>
    <row r="93" spans="3:14">
      <c r="C93" s="19">
        <v>42394</v>
      </c>
      <c r="D93" s="20" t="s">
        <v>213</v>
      </c>
      <c r="E93" s="20" t="s">
        <v>214</v>
      </c>
      <c r="F93" s="20" t="s">
        <v>46</v>
      </c>
      <c r="G93" s="24" t="s">
        <v>12</v>
      </c>
      <c r="H93" s="18">
        <v>5200</v>
      </c>
      <c r="I93" s="18">
        <v>3535</v>
      </c>
      <c r="J93" s="18">
        <f>H93*I93</f>
        <v>18382000</v>
      </c>
      <c r="K93" s="18"/>
      <c r="L93" s="26"/>
      <c r="M93" s="26"/>
      <c r="N93" s="26"/>
    </row>
    <row r="94" spans="3:14">
      <c r="C94" s="19">
        <v>42394</v>
      </c>
      <c r="D94" s="20" t="s">
        <v>213</v>
      </c>
      <c r="E94" s="20" t="s">
        <v>214</v>
      </c>
      <c r="F94" s="20" t="s">
        <v>46</v>
      </c>
      <c r="G94" s="24" t="s">
        <v>43</v>
      </c>
      <c r="H94" s="18"/>
      <c r="I94" s="18">
        <v>1222000</v>
      </c>
      <c r="J94" s="18"/>
      <c r="K94" s="18">
        <f>I94</f>
        <v>1222000</v>
      </c>
      <c r="L94" s="26">
        <v>25</v>
      </c>
      <c r="M94" s="27">
        <f>J93+J91+J90</f>
        <v>61111500</v>
      </c>
      <c r="N94" s="27">
        <f>K94+K92</f>
        <v>3924500</v>
      </c>
    </row>
    <row r="95" spans="3:14">
      <c r="H95" s="27">
        <f>SUM(H56:H94)</f>
        <v>129300</v>
      </c>
      <c r="I95" s="27">
        <f>SUM(I56:I94)</f>
        <v>26317054</v>
      </c>
      <c r="J95" s="27">
        <f>SUM(J56:J94)</f>
        <v>480238800</v>
      </c>
      <c r="K95" s="18">
        <f>SUM(K56:K94)</f>
        <v>26235500</v>
      </c>
      <c r="L95" s="26"/>
      <c r="M95" s="27">
        <f>SUM(M60:M94)</f>
        <v>480238800</v>
      </c>
      <c r="N95" s="27">
        <f>SUM(N60:N94)</f>
        <v>26235500</v>
      </c>
    </row>
  </sheetData>
  <sortState ref="P8:Z46">
    <sortCondition ref="U8:U46"/>
  </sortState>
  <mergeCells count="1">
    <mergeCell ref="C5:K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3:AA78"/>
  <sheetViews>
    <sheetView topLeftCell="N25" workbookViewId="0">
      <selection activeCell="AB7" sqref="AB7:AD11"/>
    </sheetView>
  </sheetViews>
  <sheetFormatPr baseColWidth="10" defaultRowHeight="15"/>
  <cols>
    <col min="3" max="3" width="9" bestFit="1" customWidth="1"/>
    <col min="4" max="4" width="10.42578125" bestFit="1" customWidth="1"/>
    <col min="5" max="5" width="11.28515625" bestFit="1" customWidth="1"/>
    <col min="6" max="6" width="6.5703125" bestFit="1" customWidth="1"/>
    <col min="7" max="7" width="15.28515625" bestFit="1" customWidth="1"/>
    <col min="8" max="8" width="7.42578125" bestFit="1" customWidth="1"/>
    <col min="9" max="9" width="8.7109375" bestFit="1" customWidth="1"/>
    <col min="10" max="10" width="11.7109375" bestFit="1" customWidth="1"/>
    <col min="11" max="11" width="8.7109375" bestFit="1" customWidth="1"/>
    <col min="12" max="12" width="4.28515625" bestFit="1" customWidth="1"/>
    <col min="13" max="13" width="11.7109375" bestFit="1" customWidth="1"/>
    <col min="14" max="14" width="8.7109375" bestFit="1" customWidth="1"/>
    <col min="16" max="16" width="9" bestFit="1" customWidth="1"/>
    <col min="17" max="17" width="10.42578125" bestFit="1" customWidth="1"/>
    <col min="18" max="18" width="11.28515625" bestFit="1" customWidth="1"/>
    <col min="19" max="19" width="6.5703125" bestFit="1" customWidth="1"/>
    <col min="20" max="20" width="15.28515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6.28515625" bestFit="1" customWidth="1"/>
    <col min="27" max="27" width="11.7109375" bestFit="1" customWidth="1"/>
  </cols>
  <sheetData>
    <row r="3" spans="2:27" ht="15.75" thickBot="1"/>
    <row r="4" spans="2:27" ht="21.75" thickBot="1">
      <c r="C4" s="131" t="s">
        <v>11</v>
      </c>
      <c r="D4" s="132"/>
      <c r="E4" s="132"/>
      <c r="F4" s="132"/>
      <c r="G4" s="132"/>
      <c r="H4" s="132"/>
      <c r="I4" s="132"/>
      <c r="J4" s="132"/>
      <c r="K4" s="133"/>
    </row>
    <row r="6" spans="2:27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K6" s="20" t="s">
        <v>253</v>
      </c>
      <c r="P6" s="16" t="s">
        <v>6</v>
      </c>
      <c r="Q6" s="16" t="s">
        <v>0</v>
      </c>
      <c r="R6" s="16" t="s">
        <v>1</v>
      </c>
      <c r="S6" s="16" t="s">
        <v>260</v>
      </c>
      <c r="T6" s="16" t="s">
        <v>5</v>
      </c>
      <c r="U6" s="16" t="s">
        <v>261</v>
      </c>
      <c r="V6" s="16" t="s">
        <v>4</v>
      </c>
      <c r="W6" s="16" t="s">
        <v>258</v>
      </c>
      <c r="X6" s="16" t="s">
        <v>7</v>
      </c>
      <c r="Y6" s="16" t="s">
        <v>3</v>
      </c>
      <c r="Z6" s="20" t="s">
        <v>255</v>
      </c>
      <c r="AA6" s="20" t="s">
        <v>262</v>
      </c>
    </row>
    <row r="7" spans="2:27">
      <c r="B7">
        <v>2</v>
      </c>
      <c r="C7" s="19">
        <v>42373</v>
      </c>
      <c r="D7" s="16" t="s">
        <v>31</v>
      </c>
      <c r="E7" s="16" t="s">
        <v>32</v>
      </c>
      <c r="F7" s="16" t="s">
        <v>11</v>
      </c>
      <c r="G7" s="23" t="s">
        <v>12</v>
      </c>
      <c r="H7" s="18">
        <v>31300</v>
      </c>
      <c r="I7" s="18">
        <v>3535</v>
      </c>
      <c r="J7" s="18">
        <f t="shared" ref="J7:J25" si="0">H7*I7</f>
        <v>110645500</v>
      </c>
      <c r="K7" s="26"/>
      <c r="P7" s="19">
        <v>42396</v>
      </c>
      <c r="Q7" s="16" t="s">
        <v>197</v>
      </c>
      <c r="R7" s="16" t="s">
        <v>198</v>
      </c>
      <c r="S7" s="16" t="s">
        <v>11</v>
      </c>
      <c r="T7" s="24" t="s">
        <v>142</v>
      </c>
      <c r="U7" s="24">
        <v>2</v>
      </c>
      <c r="V7" s="18">
        <v>15300</v>
      </c>
      <c r="W7" s="18">
        <f>V7</f>
        <v>15300</v>
      </c>
      <c r="X7" s="18">
        <v>3870</v>
      </c>
      <c r="Y7" s="18">
        <f t="shared" ref="Y7:Y37" si="1">V7*X7</f>
        <v>59211000</v>
      </c>
      <c r="Z7" s="18" t="str">
        <f>T7</f>
        <v>Diesel Comun  Tipo III</v>
      </c>
      <c r="AA7" s="27">
        <f>Y7</f>
        <v>59211000</v>
      </c>
    </row>
    <row r="8" spans="2:27">
      <c r="B8">
        <v>2</v>
      </c>
      <c r="C8" s="19">
        <v>42374</v>
      </c>
      <c r="D8" s="16" t="s">
        <v>47</v>
      </c>
      <c r="E8" s="16" t="s">
        <v>49</v>
      </c>
      <c r="F8" s="16" t="s">
        <v>11</v>
      </c>
      <c r="G8" s="23" t="s">
        <v>25</v>
      </c>
      <c r="H8" s="18">
        <v>5000</v>
      </c>
      <c r="I8" s="18">
        <v>3955</v>
      </c>
      <c r="J8" s="18">
        <f t="shared" si="0"/>
        <v>19775000</v>
      </c>
      <c r="K8" s="26"/>
      <c r="P8" s="19">
        <v>42377</v>
      </c>
      <c r="Q8" s="16" t="s">
        <v>80</v>
      </c>
      <c r="R8" s="16" t="s">
        <v>81</v>
      </c>
      <c r="S8" s="16" t="s">
        <v>11</v>
      </c>
      <c r="T8" s="23" t="s">
        <v>35</v>
      </c>
      <c r="U8" s="23">
        <v>3</v>
      </c>
      <c r="V8" s="18">
        <v>12500</v>
      </c>
      <c r="W8" s="18"/>
      <c r="X8" s="18">
        <v>3535</v>
      </c>
      <c r="Y8" s="18">
        <f t="shared" si="1"/>
        <v>44187500</v>
      </c>
      <c r="Z8" s="18"/>
      <c r="AA8" s="26"/>
    </row>
    <row r="9" spans="2:27">
      <c r="B9">
        <v>2</v>
      </c>
      <c r="C9" s="19">
        <v>42374</v>
      </c>
      <c r="D9" s="16" t="s">
        <v>47</v>
      </c>
      <c r="E9" s="16" t="s">
        <v>49</v>
      </c>
      <c r="F9" s="16" t="s">
        <v>11</v>
      </c>
      <c r="G9" s="23" t="s">
        <v>12</v>
      </c>
      <c r="H9" s="18">
        <v>11700</v>
      </c>
      <c r="I9" s="18">
        <v>3535</v>
      </c>
      <c r="J9" s="18">
        <f t="shared" si="0"/>
        <v>41359500</v>
      </c>
      <c r="K9" s="18"/>
      <c r="P9" s="19">
        <v>42388</v>
      </c>
      <c r="Q9" s="16" t="s">
        <v>158</v>
      </c>
      <c r="R9" s="16" t="s">
        <v>159</v>
      </c>
      <c r="S9" s="16" t="s">
        <v>11</v>
      </c>
      <c r="T9" s="23" t="s">
        <v>35</v>
      </c>
      <c r="U9" s="23">
        <v>3</v>
      </c>
      <c r="V9" s="18">
        <v>5300</v>
      </c>
      <c r="W9" s="18"/>
      <c r="X9" s="18">
        <v>3535</v>
      </c>
      <c r="Y9" s="18">
        <f t="shared" si="1"/>
        <v>18735500</v>
      </c>
      <c r="Z9" s="18"/>
      <c r="AA9" s="26"/>
    </row>
    <row r="10" spans="2:27">
      <c r="B10">
        <v>2</v>
      </c>
      <c r="C10" s="19">
        <v>42376</v>
      </c>
      <c r="D10" s="16" t="s">
        <v>66</v>
      </c>
      <c r="E10" s="16" t="s">
        <v>67</v>
      </c>
      <c r="F10" s="16" t="s">
        <v>11</v>
      </c>
      <c r="G10" s="23" t="s">
        <v>25</v>
      </c>
      <c r="H10" s="18">
        <v>5000</v>
      </c>
      <c r="I10" s="18">
        <v>3870</v>
      </c>
      <c r="J10" s="18">
        <f t="shared" si="0"/>
        <v>19350000</v>
      </c>
      <c r="K10" s="18"/>
      <c r="P10" s="19">
        <v>42391</v>
      </c>
      <c r="Q10" s="16" t="s">
        <v>190</v>
      </c>
      <c r="R10" s="16" t="s">
        <v>191</v>
      </c>
      <c r="S10" s="16" t="s">
        <v>11</v>
      </c>
      <c r="T10" s="23" t="s">
        <v>35</v>
      </c>
      <c r="U10" s="23">
        <v>3</v>
      </c>
      <c r="V10" s="18">
        <v>10000</v>
      </c>
      <c r="W10" s="18"/>
      <c r="X10" s="18">
        <v>3535</v>
      </c>
      <c r="Y10" s="18">
        <f t="shared" si="1"/>
        <v>35350000</v>
      </c>
      <c r="Z10" s="18"/>
      <c r="AA10" s="26"/>
    </row>
    <row r="11" spans="2:27">
      <c r="B11">
        <v>2</v>
      </c>
      <c r="C11" s="19">
        <v>42376</v>
      </c>
      <c r="D11" s="16" t="s">
        <v>66</v>
      </c>
      <c r="E11" s="16" t="s">
        <v>67</v>
      </c>
      <c r="F11" s="16" t="s">
        <v>11</v>
      </c>
      <c r="G11" s="23" t="s">
        <v>68</v>
      </c>
      <c r="H11" s="18">
        <v>5000</v>
      </c>
      <c r="I11" s="18">
        <v>4360</v>
      </c>
      <c r="J11" s="18">
        <f t="shared" si="0"/>
        <v>21800000</v>
      </c>
      <c r="K11" s="18"/>
      <c r="P11" s="19">
        <v>42396</v>
      </c>
      <c r="Q11" s="16" t="s">
        <v>229</v>
      </c>
      <c r="R11" s="16" t="s">
        <v>230</v>
      </c>
      <c r="S11" s="16" t="s">
        <v>11</v>
      </c>
      <c r="T11" s="24" t="s">
        <v>35</v>
      </c>
      <c r="U11" s="24">
        <v>3</v>
      </c>
      <c r="V11" s="18">
        <v>5300</v>
      </c>
      <c r="W11" s="18"/>
      <c r="X11" s="18">
        <v>3535</v>
      </c>
      <c r="Y11" s="18">
        <f t="shared" si="1"/>
        <v>18735500</v>
      </c>
      <c r="Z11" s="18"/>
      <c r="AA11" s="26"/>
    </row>
    <row r="12" spans="2:27">
      <c r="B12">
        <v>2</v>
      </c>
      <c r="C12" s="19">
        <v>42376</v>
      </c>
      <c r="D12" s="16" t="s">
        <v>66</v>
      </c>
      <c r="E12" s="16" t="s">
        <v>67</v>
      </c>
      <c r="F12" s="16" t="s">
        <v>11</v>
      </c>
      <c r="G12" s="23" t="s">
        <v>12</v>
      </c>
      <c r="H12" s="18">
        <v>5300</v>
      </c>
      <c r="I12" s="18">
        <v>3535</v>
      </c>
      <c r="J12" s="18">
        <f t="shared" si="0"/>
        <v>18735500</v>
      </c>
      <c r="K12" s="18"/>
      <c r="P12" s="19">
        <v>42398</v>
      </c>
      <c r="Q12" s="20" t="s">
        <v>237</v>
      </c>
      <c r="R12" s="20" t="s">
        <v>238</v>
      </c>
      <c r="S12" s="20" t="s">
        <v>11</v>
      </c>
      <c r="T12" s="24" t="s">
        <v>35</v>
      </c>
      <c r="U12" s="24">
        <v>3</v>
      </c>
      <c r="V12" s="18">
        <v>5000</v>
      </c>
      <c r="W12" s="18">
        <f>V12+V11+V10+V9+V8</f>
        <v>38100</v>
      </c>
      <c r="X12" s="18">
        <v>3535</v>
      </c>
      <c r="Y12" s="18">
        <f t="shared" si="1"/>
        <v>17675000</v>
      </c>
      <c r="Z12" s="18" t="str">
        <f>T12</f>
        <v>Nafta eco Sol 85</v>
      </c>
      <c r="AA12" s="27">
        <f>Y12+Y11+Y10+Y9+Y8</f>
        <v>134683500</v>
      </c>
    </row>
    <row r="13" spans="2:27">
      <c r="B13">
        <v>2</v>
      </c>
      <c r="C13" s="19">
        <v>42377</v>
      </c>
      <c r="D13" s="16" t="s">
        <v>80</v>
      </c>
      <c r="E13" s="16" t="s">
        <v>81</v>
      </c>
      <c r="F13" s="16" t="s">
        <v>11</v>
      </c>
      <c r="G13" s="23" t="s">
        <v>25</v>
      </c>
      <c r="H13" s="18">
        <v>9300</v>
      </c>
      <c r="I13" s="18">
        <v>3870</v>
      </c>
      <c r="J13" s="18">
        <f t="shared" si="0"/>
        <v>35991000</v>
      </c>
      <c r="K13" s="18"/>
      <c r="P13" s="19">
        <v>42376</v>
      </c>
      <c r="Q13" s="16" t="s">
        <v>66</v>
      </c>
      <c r="R13" s="16" t="s">
        <v>67</v>
      </c>
      <c r="S13" s="16" t="s">
        <v>11</v>
      </c>
      <c r="T13" s="23" t="s">
        <v>68</v>
      </c>
      <c r="U13" s="23">
        <v>4</v>
      </c>
      <c r="V13" s="18">
        <v>5000</v>
      </c>
      <c r="W13" s="18"/>
      <c r="X13" s="18">
        <v>4360</v>
      </c>
      <c r="Y13" s="18">
        <f t="shared" si="1"/>
        <v>21800000</v>
      </c>
      <c r="Z13" s="18"/>
      <c r="AA13" s="26"/>
    </row>
    <row r="14" spans="2:27">
      <c r="B14">
        <v>2</v>
      </c>
      <c r="C14" s="19">
        <v>42377</v>
      </c>
      <c r="D14" s="16" t="s">
        <v>80</v>
      </c>
      <c r="E14" s="16" t="s">
        <v>81</v>
      </c>
      <c r="F14" s="16" t="s">
        <v>11</v>
      </c>
      <c r="G14" s="23" t="s">
        <v>35</v>
      </c>
      <c r="H14" s="18">
        <v>12500</v>
      </c>
      <c r="I14" s="18">
        <v>3535</v>
      </c>
      <c r="J14" s="18">
        <f t="shared" si="0"/>
        <v>44187500</v>
      </c>
      <c r="K14" s="18"/>
      <c r="P14" s="19">
        <v>42398</v>
      </c>
      <c r="Q14" s="20" t="s">
        <v>241</v>
      </c>
      <c r="R14" s="20" t="s">
        <v>242</v>
      </c>
      <c r="S14" s="20" t="s">
        <v>11</v>
      </c>
      <c r="T14" s="24" t="s">
        <v>68</v>
      </c>
      <c r="U14" s="24">
        <v>4</v>
      </c>
      <c r="V14" s="18">
        <v>4300</v>
      </c>
      <c r="W14" s="18">
        <f>V14+V13</f>
        <v>9300</v>
      </c>
      <c r="X14" s="18">
        <v>4360</v>
      </c>
      <c r="Y14" s="18">
        <f t="shared" si="1"/>
        <v>18748000</v>
      </c>
      <c r="Z14" s="18" t="str">
        <f>T14</f>
        <v xml:space="preserve">Diesel Solium </v>
      </c>
      <c r="AA14" s="27">
        <f>Y14+Y13</f>
        <v>40548000</v>
      </c>
    </row>
    <row r="15" spans="2:27">
      <c r="B15">
        <v>2</v>
      </c>
      <c r="C15" s="19">
        <v>42377</v>
      </c>
      <c r="D15" s="16" t="s">
        <v>80</v>
      </c>
      <c r="E15" s="16" t="s">
        <v>81</v>
      </c>
      <c r="F15" s="16" t="s">
        <v>11</v>
      </c>
      <c r="G15" s="23" t="s">
        <v>12</v>
      </c>
      <c r="H15" s="18">
        <v>5000</v>
      </c>
      <c r="I15" s="18">
        <v>3535</v>
      </c>
      <c r="J15" s="18">
        <f t="shared" si="0"/>
        <v>17675000</v>
      </c>
      <c r="K15" s="18"/>
      <c r="P15" s="19">
        <v>42373</v>
      </c>
      <c r="Q15" s="16" t="s">
        <v>31</v>
      </c>
      <c r="R15" s="16" t="s">
        <v>32</v>
      </c>
      <c r="S15" s="16" t="s">
        <v>11</v>
      </c>
      <c r="T15" s="23" t="s">
        <v>12</v>
      </c>
      <c r="U15" s="23">
        <v>6</v>
      </c>
      <c r="V15" s="18">
        <v>31300</v>
      </c>
      <c r="W15" s="18"/>
      <c r="X15" s="18">
        <v>3535</v>
      </c>
      <c r="Y15" s="18">
        <f t="shared" si="1"/>
        <v>110645500</v>
      </c>
      <c r="Z15" s="26"/>
      <c r="AA15" s="26"/>
    </row>
    <row r="16" spans="2:27">
      <c r="B16">
        <v>2</v>
      </c>
      <c r="C16" s="19">
        <v>42377</v>
      </c>
      <c r="D16" s="16" t="s">
        <v>82</v>
      </c>
      <c r="E16" s="16" t="s">
        <v>83</v>
      </c>
      <c r="F16" s="16" t="s">
        <v>11</v>
      </c>
      <c r="G16" s="23" t="s">
        <v>25</v>
      </c>
      <c r="H16" s="18">
        <v>4500</v>
      </c>
      <c r="I16" s="18">
        <v>3870</v>
      </c>
      <c r="J16" s="18">
        <f t="shared" si="0"/>
        <v>17415000</v>
      </c>
      <c r="K16" s="18"/>
      <c r="P16" s="19">
        <v>42374</v>
      </c>
      <c r="Q16" s="16" t="s">
        <v>47</v>
      </c>
      <c r="R16" s="16" t="s">
        <v>49</v>
      </c>
      <c r="S16" s="16" t="s">
        <v>11</v>
      </c>
      <c r="T16" s="23" t="s">
        <v>12</v>
      </c>
      <c r="U16" s="23">
        <v>6</v>
      </c>
      <c r="V16" s="18">
        <v>11700</v>
      </c>
      <c r="W16" s="18"/>
      <c r="X16" s="18">
        <v>3535</v>
      </c>
      <c r="Y16" s="18">
        <f t="shared" si="1"/>
        <v>41359500</v>
      </c>
      <c r="Z16" s="18"/>
      <c r="AA16" s="26"/>
    </row>
    <row r="17" spans="2:27">
      <c r="B17">
        <v>2</v>
      </c>
      <c r="C17" s="19">
        <v>42381</v>
      </c>
      <c r="D17" s="16" t="s">
        <v>103</v>
      </c>
      <c r="E17" s="16" t="s">
        <v>102</v>
      </c>
      <c r="F17" s="16" t="s">
        <v>11</v>
      </c>
      <c r="G17" s="23" t="s">
        <v>25</v>
      </c>
      <c r="H17" s="18">
        <v>15300</v>
      </c>
      <c r="I17" s="18">
        <v>3870</v>
      </c>
      <c r="J17" s="18">
        <f t="shared" si="0"/>
        <v>59211000</v>
      </c>
      <c r="K17" s="18"/>
      <c r="P17" s="19">
        <v>42376</v>
      </c>
      <c r="Q17" s="16" t="s">
        <v>66</v>
      </c>
      <c r="R17" s="16" t="s">
        <v>67</v>
      </c>
      <c r="S17" s="16" t="s">
        <v>11</v>
      </c>
      <c r="T17" s="23" t="s">
        <v>12</v>
      </c>
      <c r="U17" s="23">
        <v>6</v>
      </c>
      <c r="V17" s="18">
        <v>5300</v>
      </c>
      <c r="W17" s="18"/>
      <c r="X17" s="18">
        <v>3535</v>
      </c>
      <c r="Y17" s="18">
        <f t="shared" si="1"/>
        <v>18735500</v>
      </c>
      <c r="Z17" s="18"/>
      <c r="AA17" s="26"/>
    </row>
    <row r="18" spans="2:27">
      <c r="B18">
        <v>2</v>
      </c>
      <c r="C18" s="19">
        <v>42381</v>
      </c>
      <c r="D18" s="16" t="s">
        <v>103</v>
      </c>
      <c r="E18" s="16" t="s">
        <v>102</v>
      </c>
      <c r="F18" s="16" t="s">
        <v>11</v>
      </c>
      <c r="G18" s="23" t="s">
        <v>12</v>
      </c>
      <c r="H18" s="18">
        <v>16000</v>
      </c>
      <c r="I18" s="18">
        <v>3535</v>
      </c>
      <c r="J18" s="18">
        <f t="shared" si="0"/>
        <v>56560000</v>
      </c>
      <c r="K18" s="18"/>
      <c r="P18" s="19">
        <v>42377</v>
      </c>
      <c r="Q18" s="16" t="s">
        <v>80</v>
      </c>
      <c r="R18" s="16" t="s">
        <v>81</v>
      </c>
      <c r="S18" s="16" t="s">
        <v>11</v>
      </c>
      <c r="T18" s="23" t="s">
        <v>12</v>
      </c>
      <c r="U18" s="23">
        <v>6</v>
      </c>
      <c r="V18" s="18">
        <v>5000</v>
      </c>
      <c r="W18" s="18"/>
      <c r="X18" s="18">
        <v>3535</v>
      </c>
      <c r="Y18" s="18">
        <f t="shared" si="1"/>
        <v>17675000</v>
      </c>
      <c r="Z18" s="18"/>
      <c r="AA18" s="26"/>
    </row>
    <row r="19" spans="2:27">
      <c r="B19">
        <v>2</v>
      </c>
      <c r="C19" s="19">
        <v>42382</v>
      </c>
      <c r="D19" s="16" t="s">
        <v>115</v>
      </c>
      <c r="E19" s="16" t="s">
        <v>116</v>
      </c>
      <c r="F19" s="16" t="s">
        <v>11</v>
      </c>
      <c r="G19" s="23" t="s">
        <v>25</v>
      </c>
      <c r="H19" s="18">
        <v>10000</v>
      </c>
      <c r="I19" s="18">
        <v>3870</v>
      </c>
      <c r="J19" s="18">
        <f t="shared" si="0"/>
        <v>38700000</v>
      </c>
      <c r="K19" s="18"/>
      <c r="P19" s="19">
        <v>42381</v>
      </c>
      <c r="Q19" s="16" t="s">
        <v>103</v>
      </c>
      <c r="R19" s="16" t="s">
        <v>102</v>
      </c>
      <c r="S19" s="16" t="s">
        <v>11</v>
      </c>
      <c r="T19" s="23" t="s">
        <v>12</v>
      </c>
      <c r="U19" s="23">
        <v>6</v>
      </c>
      <c r="V19" s="18">
        <v>16000</v>
      </c>
      <c r="W19" s="18"/>
      <c r="X19" s="18">
        <v>3535</v>
      </c>
      <c r="Y19" s="18">
        <f t="shared" si="1"/>
        <v>56560000</v>
      </c>
      <c r="Z19" s="18"/>
      <c r="AA19" s="26"/>
    </row>
    <row r="20" spans="2:27">
      <c r="B20">
        <v>2</v>
      </c>
      <c r="C20" s="19">
        <v>42382</v>
      </c>
      <c r="D20" s="16" t="s">
        <v>115</v>
      </c>
      <c r="E20" s="16" t="s">
        <v>116</v>
      </c>
      <c r="F20" s="16" t="s">
        <v>11</v>
      </c>
      <c r="G20" s="23" t="s">
        <v>12</v>
      </c>
      <c r="H20" s="18">
        <v>5300</v>
      </c>
      <c r="I20" s="18">
        <v>3535</v>
      </c>
      <c r="J20" s="18">
        <f t="shared" si="0"/>
        <v>18735500</v>
      </c>
      <c r="K20" s="18"/>
      <c r="P20" s="19">
        <v>42382</v>
      </c>
      <c r="Q20" s="16" t="s">
        <v>115</v>
      </c>
      <c r="R20" s="16" t="s">
        <v>116</v>
      </c>
      <c r="S20" s="16" t="s">
        <v>11</v>
      </c>
      <c r="T20" s="23" t="s">
        <v>12</v>
      </c>
      <c r="U20" s="23">
        <v>6</v>
      </c>
      <c r="V20" s="18">
        <v>5300</v>
      </c>
      <c r="W20" s="18"/>
      <c r="X20" s="18">
        <v>3535</v>
      </c>
      <c r="Y20" s="18">
        <f t="shared" si="1"/>
        <v>18735500</v>
      </c>
      <c r="Z20" s="18"/>
      <c r="AA20" s="26"/>
    </row>
    <row r="21" spans="2:27">
      <c r="B21">
        <v>2</v>
      </c>
      <c r="C21" s="19">
        <v>42384</v>
      </c>
      <c r="D21" s="20" t="s">
        <v>131</v>
      </c>
      <c r="E21" s="20" t="s">
        <v>132</v>
      </c>
      <c r="F21" s="20" t="s">
        <v>11</v>
      </c>
      <c r="G21" s="24" t="s">
        <v>12</v>
      </c>
      <c r="H21" s="18">
        <v>5000</v>
      </c>
      <c r="I21" s="18">
        <v>3535</v>
      </c>
      <c r="J21" s="18">
        <f t="shared" si="0"/>
        <v>17675000</v>
      </c>
      <c r="K21" s="18"/>
      <c r="P21" s="19">
        <v>42384</v>
      </c>
      <c r="Q21" s="20" t="s">
        <v>131</v>
      </c>
      <c r="R21" s="20" t="s">
        <v>132</v>
      </c>
      <c r="S21" s="20" t="s">
        <v>11</v>
      </c>
      <c r="T21" s="24" t="s">
        <v>12</v>
      </c>
      <c r="U21" s="24">
        <v>6</v>
      </c>
      <c r="V21" s="18">
        <v>5000</v>
      </c>
      <c r="W21" s="18"/>
      <c r="X21" s="18">
        <v>3535</v>
      </c>
      <c r="Y21" s="18">
        <f t="shared" si="1"/>
        <v>17675000</v>
      </c>
      <c r="Z21" s="18"/>
      <c r="AA21" s="26"/>
    </row>
    <row r="22" spans="2:27">
      <c r="B22">
        <v>2</v>
      </c>
      <c r="C22" s="19">
        <v>42388</v>
      </c>
      <c r="D22" s="16" t="s">
        <v>158</v>
      </c>
      <c r="E22" s="16" t="s">
        <v>159</v>
      </c>
      <c r="F22" s="16" t="s">
        <v>11</v>
      </c>
      <c r="G22" s="23" t="s">
        <v>35</v>
      </c>
      <c r="H22" s="18">
        <v>5300</v>
      </c>
      <c r="I22" s="18">
        <v>3535</v>
      </c>
      <c r="J22" s="18">
        <f t="shared" si="0"/>
        <v>18735500</v>
      </c>
      <c r="K22" s="18"/>
      <c r="P22" s="19">
        <v>42388</v>
      </c>
      <c r="Q22" s="16" t="s">
        <v>158</v>
      </c>
      <c r="R22" s="16" t="s">
        <v>159</v>
      </c>
      <c r="S22" s="16" t="s">
        <v>11</v>
      </c>
      <c r="T22" s="23" t="s">
        <v>12</v>
      </c>
      <c r="U22" s="23">
        <v>6</v>
      </c>
      <c r="V22" s="18">
        <v>5000</v>
      </c>
      <c r="W22" s="18"/>
      <c r="X22" s="18">
        <v>3535</v>
      </c>
      <c r="Y22" s="18">
        <f t="shared" si="1"/>
        <v>17675000</v>
      </c>
      <c r="Z22" s="18"/>
      <c r="AA22" s="26"/>
    </row>
    <row r="23" spans="2:27">
      <c r="B23">
        <v>2</v>
      </c>
      <c r="C23" s="19">
        <v>42388</v>
      </c>
      <c r="D23" s="16" t="s">
        <v>158</v>
      </c>
      <c r="E23" s="16" t="s">
        <v>159</v>
      </c>
      <c r="F23" s="16" t="s">
        <v>11</v>
      </c>
      <c r="G23" s="23" t="s">
        <v>12</v>
      </c>
      <c r="H23" s="18">
        <v>5000</v>
      </c>
      <c r="I23" s="18">
        <v>3535</v>
      </c>
      <c r="J23" s="18">
        <f t="shared" si="0"/>
        <v>17675000</v>
      </c>
      <c r="K23" s="18"/>
      <c r="P23" s="19">
        <v>42390</v>
      </c>
      <c r="Q23" s="16" t="s">
        <v>174</v>
      </c>
      <c r="R23" s="16" t="s">
        <v>175</v>
      </c>
      <c r="S23" s="16" t="s">
        <v>11</v>
      </c>
      <c r="T23" s="23" t="s">
        <v>12</v>
      </c>
      <c r="U23" s="23">
        <v>6</v>
      </c>
      <c r="V23" s="18">
        <v>6200</v>
      </c>
      <c r="W23" s="18"/>
      <c r="X23" s="18">
        <v>3535</v>
      </c>
      <c r="Y23" s="18">
        <f t="shared" si="1"/>
        <v>21917000</v>
      </c>
      <c r="Z23" s="18"/>
      <c r="AA23" s="26"/>
    </row>
    <row r="24" spans="2:27">
      <c r="B24">
        <v>2</v>
      </c>
      <c r="C24" s="19">
        <v>42390</v>
      </c>
      <c r="D24" s="16" t="s">
        <v>172</v>
      </c>
      <c r="E24" s="16" t="s">
        <v>173</v>
      </c>
      <c r="F24" s="16" t="s">
        <v>11</v>
      </c>
      <c r="G24" s="23" t="s">
        <v>25</v>
      </c>
      <c r="H24" s="18">
        <v>15300</v>
      </c>
      <c r="I24" s="18">
        <v>3870</v>
      </c>
      <c r="J24" s="18">
        <f t="shared" si="0"/>
        <v>59211000</v>
      </c>
      <c r="K24" s="18"/>
      <c r="P24" s="19">
        <v>42391</v>
      </c>
      <c r="Q24" s="16" t="s">
        <v>188</v>
      </c>
      <c r="R24" s="16" t="s">
        <v>189</v>
      </c>
      <c r="S24" s="16" t="s">
        <v>11</v>
      </c>
      <c r="T24" s="23" t="s">
        <v>12</v>
      </c>
      <c r="U24" s="23">
        <v>6</v>
      </c>
      <c r="V24" s="18">
        <v>4500</v>
      </c>
      <c r="W24" s="18"/>
      <c r="X24" s="18">
        <v>3535</v>
      </c>
      <c r="Y24" s="18">
        <f t="shared" si="1"/>
        <v>15907500</v>
      </c>
      <c r="Z24" s="18"/>
      <c r="AA24" s="26"/>
    </row>
    <row r="25" spans="2:27">
      <c r="B25">
        <v>2</v>
      </c>
      <c r="C25" s="19">
        <v>42390</v>
      </c>
      <c r="D25" s="16" t="s">
        <v>174</v>
      </c>
      <c r="E25" s="16" t="s">
        <v>175</v>
      </c>
      <c r="F25" s="16" t="s">
        <v>11</v>
      </c>
      <c r="G25" s="23" t="s">
        <v>12</v>
      </c>
      <c r="H25" s="18">
        <v>6200</v>
      </c>
      <c r="I25" s="18">
        <v>3535</v>
      </c>
      <c r="J25" s="18">
        <f t="shared" si="0"/>
        <v>21917000</v>
      </c>
      <c r="K25" s="18"/>
      <c r="P25" s="19">
        <v>42391</v>
      </c>
      <c r="Q25" s="16" t="s">
        <v>190</v>
      </c>
      <c r="R25" s="16" t="s">
        <v>191</v>
      </c>
      <c r="S25" s="16" t="s">
        <v>11</v>
      </c>
      <c r="T25" s="23" t="s">
        <v>12</v>
      </c>
      <c r="U25" s="23">
        <v>6</v>
      </c>
      <c r="V25" s="18">
        <v>7200</v>
      </c>
      <c r="W25" s="18"/>
      <c r="X25" s="18">
        <v>3535</v>
      </c>
      <c r="Y25" s="18">
        <f t="shared" si="1"/>
        <v>25452000</v>
      </c>
      <c r="Z25" s="18"/>
      <c r="AA25" s="26"/>
    </row>
    <row r="26" spans="2:27">
      <c r="B26">
        <v>2</v>
      </c>
      <c r="C26" s="19">
        <v>42390</v>
      </c>
      <c r="D26" s="16" t="s">
        <v>174</v>
      </c>
      <c r="E26" s="16" t="s">
        <v>175</v>
      </c>
      <c r="F26" s="16" t="s">
        <v>11</v>
      </c>
      <c r="G26" s="23" t="s">
        <v>43</v>
      </c>
      <c r="H26" s="18"/>
      <c r="I26" s="18">
        <v>1457000</v>
      </c>
      <c r="J26" s="18"/>
      <c r="K26" s="18">
        <f>I26</f>
        <v>1457000</v>
      </c>
      <c r="P26" s="19">
        <v>42395</v>
      </c>
      <c r="Q26" s="16" t="s">
        <v>219</v>
      </c>
      <c r="R26" s="16" t="s">
        <v>220</v>
      </c>
      <c r="S26" s="16" t="s">
        <v>11</v>
      </c>
      <c r="T26" s="23" t="s">
        <v>12</v>
      </c>
      <c r="U26" s="23">
        <v>6</v>
      </c>
      <c r="V26" s="18">
        <v>31300</v>
      </c>
      <c r="W26" s="18"/>
      <c r="X26" s="18">
        <v>3535</v>
      </c>
      <c r="Y26" s="18">
        <f t="shared" si="1"/>
        <v>110645500</v>
      </c>
      <c r="Z26" s="18"/>
      <c r="AA26" s="26"/>
    </row>
    <row r="27" spans="2:27">
      <c r="B27">
        <v>2</v>
      </c>
      <c r="C27" s="19">
        <v>42391</v>
      </c>
      <c r="D27" s="16" t="s">
        <v>188</v>
      </c>
      <c r="E27" s="16" t="s">
        <v>189</v>
      </c>
      <c r="F27" s="16" t="s">
        <v>11</v>
      </c>
      <c r="G27" s="23" t="s">
        <v>12</v>
      </c>
      <c r="H27" s="18">
        <v>4500</v>
      </c>
      <c r="I27" s="18">
        <v>3535</v>
      </c>
      <c r="J27" s="18">
        <f t="shared" ref="J27:J38" si="2">H27*I27</f>
        <v>15907500</v>
      </c>
      <c r="K27" s="18"/>
      <c r="P27" s="19">
        <v>42396</v>
      </c>
      <c r="Q27" s="16" t="s">
        <v>229</v>
      </c>
      <c r="R27" s="16" t="s">
        <v>230</v>
      </c>
      <c r="S27" s="16" t="s">
        <v>11</v>
      </c>
      <c r="T27" s="24" t="s">
        <v>12</v>
      </c>
      <c r="U27" s="24">
        <v>6</v>
      </c>
      <c r="V27" s="18">
        <v>5000</v>
      </c>
      <c r="W27" s="18"/>
      <c r="X27" s="18">
        <v>3535</v>
      </c>
      <c r="Y27" s="18">
        <f t="shared" si="1"/>
        <v>17675000</v>
      </c>
      <c r="Z27" s="18"/>
      <c r="AA27" s="26"/>
    </row>
    <row r="28" spans="2:27">
      <c r="B28">
        <v>2</v>
      </c>
      <c r="C28" s="19">
        <v>42391</v>
      </c>
      <c r="D28" s="16" t="s">
        <v>190</v>
      </c>
      <c r="E28" s="16" t="s">
        <v>191</v>
      </c>
      <c r="F28" s="16" t="s">
        <v>11</v>
      </c>
      <c r="G28" s="23" t="s">
        <v>25</v>
      </c>
      <c r="H28" s="18">
        <v>5300</v>
      </c>
      <c r="I28" s="18">
        <v>3870</v>
      </c>
      <c r="J28" s="18">
        <f t="shared" si="2"/>
        <v>20511000</v>
      </c>
      <c r="K28" s="18"/>
      <c r="P28" s="19">
        <v>42398</v>
      </c>
      <c r="Q28" s="20" t="s">
        <v>237</v>
      </c>
      <c r="R28" s="20" t="s">
        <v>238</v>
      </c>
      <c r="S28" s="20" t="s">
        <v>11</v>
      </c>
      <c r="T28" s="24" t="s">
        <v>12</v>
      </c>
      <c r="U28" s="24">
        <v>6</v>
      </c>
      <c r="V28" s="18">
        <v>5300</v>
      </c>
      <c r="W28" s="18">
        <f>SUM(V15:V28)</f>
        <v>144100</v>
      </c>
      <c r="X28" s="18">
        <v>3535</v>
      </c>
      <c r="Y28" s="18">
        <f t="shared" si="1"/>
        <v>18735500</v>
      </c>
      <c r="Z28" s="18" t="str">
        <f>T28</f>
        <v>Nafta Sol Normal</v>
      </c>
      <c r="AA28" s="27">
        <f>SUM(Y15:Y28)</f>
        <v>509393500</v>
      </c>
    </row>
    <row r="29" spans="2:27">
      <c r="B29">
        <v>2</v>
      </c>
      <c r="C29" s="19">
        <v>42391</v>
      </c>
      <c r="D29" s="16" t="s">
        <v>190</v>
      </c>
      <c r="E29" s="16" t="s">
        <v>191</v>
      </c>
      <c r="F29" s="16" t="s">
        <v>11</v>
      </c>
      <c r="G29" s="23" t="s">
        <v>35</v>
      </c>
      <c r="H29" s="18">
        <v>10000</v>
      </c>
      <c r="I29" s="18">
        <v>3535</v>
      </c>
      <c r="J29" s="18">
        <f t="shared" si="2"/>
        <v>35350000</v>
      </c>
      <c r="K29" s="18"/>
      <c r="P29" s="19">
        <v>42374</v>
      </c>
      <c r="Q29" s="16" t="s">
        <v>47</v>
      </c>
      <c r="R29" s="16" t="s">
        <v>49</v>
      </c>
      <c r="S29" s="16" t="s">
        <v>11</v>
      </c>
      <c r="T29" s="23" t="s">
        <v>25</v>
      </c>
      <c r="U29" s="23">
        <v>7</v>
      </c>
      <c r="V29" s="18">
        <v>5000</v>
      </c>
      <c r="W29" s="18"/>
      <c r="X29" s="18">
        <v>3955</v>
      </c>
      <c r="Y29" s="18">
        <f t="shared" si="1"/>
        <v>19775000</v>
      </c>
      <c r="Z29" s="26"/>
      <c r="AA29" s="26"/>
    </row>
    <row r="30" spans="2:27">
      <c r="B30">
        <v>2</v>
      </c>
      <c r="C30" s="19">
        <v>42391</v>
      </c>
      <c r="D30" s="16" t="s">
        <v>190</v>
      </c>
      <c r="E30" s="16" t="s">
        <v>191</v>
      </c>
      <c r="F30" s="16" t="s">
        <v>11</v>
      </c>
      <c r="G30" s="23" t="s">
        <v>12</v>
      </c>
      <c r="H30" s="18">
        <v>7200</v>
      </c>
      <c r="I30" s="18">
        <v>3535</v>
      </c>
      <c r="J30" s="18">
        <f t="shared" si="2"/>
        <v>25452000</v>
      </c>
      <c r="K30" s="18"/>
      <c r="P30" s="19">
        <v>42376</v>
      </c>
      <c r="Q30" s="16" t="s">
        <v>66</v>
      </c>
      <c r="R30" s="16" t="s">
        <v>67</v>
      </c>
      <c r="S30" s="16" t="s">
        <v>11</v>
      </c>
      <c r="T30" s="23" t="s">
        <v>25</v>
      </c>
      <c r="U30" s="23">
        <v>7</v>
      </c>
      <c r="V30" s="18">
        <v>5000</v>
      </c>
      <c r="W30" s="18"/>
      <c r="X30" s="18">
        <v>3870</v>
      </c>
      <c r="Y30" s="18">
        <f t="shared" si="1"/>
        <v>19350000</v>
      </c>
      <c r="Z30" s="18"/>
      <c r="AA30" s="26"/>
    </row>
    <row r="31" spans="2:27">
      <c r="B31">
        <v>2</v>
      </c>
      <c r="C31" s="19">
        <v>42395</v>
      </c>
      <c r="D31" s="16" t="s">
        <v>219</v>
      </c>
      <c r="E31" s="16" t="s">
        <v>220</v>
      </c>
      <c r="F31" s="16" t="s">
        <v>11</v>
      </c>
      <c r="G31" s="23" t="s">
        <v>12</v>
      </c>
      <c r="H31" s="18">
        <v>31300</v>
      </c>
      <c r="I31" s="18">
        <v>3535</v>
      </c>
      <c r="J31" s="18">
        <f t="shared" si="2"/>
        <v>110645500</v>
      </c>
      <c r="K31" s="18"/>
      <c r="P31" s="19">
        <v>42377</v>
      </c>
      <c r="Q31" s="16" t="s">
        <v>80</v>
      </c>
      <c r="R31" s="16" t="s">
        <v>81</v>
      </c>
      <c r="S31" s="16" t="s">
        <v>11</v>
      </c>
      <c r="T31" s="23" t="s">
        <v>25</v>
      </c>
      <c r="U31" s="23">
        <v>7</v>
      </c>
      <c r="V31" s="18">
        <v>9300</v>
      </c>
      <c r="W31" s="18"/>
      <c r="X31" s="18">
        <v>3870</v>
      </c>
      <c r="Y31" s="18">
        <f t="shared" si="1"/>
        <v>35991000</v>
      </c>
      <c r="Z31" s="18"/>
      <c r="AA31" s="26"/>
    </row>
    <row r="32" spans="2:27">
      <c r="B32">
        <v>2</v>
      </c>
      <c r="C32" s="19">
        <v>42396</v>
      </c>
      <c r="D32" s="16" t="s">
        <v>229</v>
      </c>
      <c r="E32" s="16" t="s">
        <v>230</v>
      </c>
      <c r="F32" s="16" t="s">
        <v>11</v>
      </c>
      <c r="G32" s="24" t="s">
        <v>35</v>
      </c>
      <c r="H32" s="18">
        <v>5300</v>
      </c>
      <c r="I32" s="18">
        <v>3535</v>
      </c>
      <c r="J32" s="18">
        <f t="shared" si="2"/>
        <v>18735500</v>
      </c>
      <c r="K32" s="18"/>
      <c r="P32" s="19">
        <v>42377</v>
      </c>
      <c r="Q32" s="16" t="s">
        <v>82</v>
      </c>
      <c r="R32" s="16" t="s">
        <v>83</v>
      </c>
      <c r="S32" s="16" t="s">
        <v>11</v>
      </c>
      <c r="T32" s="23" t="s">
        <v>25</v>
      </c>
      <c r="U32" s="23">
        <v>7</v>
      </c>
      <c r="V32" s="18">
        <v>4500</v>
      </c>
      <c r="W32" s="18"/>
      <c r="X32" s="18">
        <v>3870</v>
      </c>
      <c r="Y32" s="18">
        <f t="shared" si="1"/>
        <v>17415000</v>
      </c>
      <c r="Z32" s="18"/>
      <c r="AA32" s="26"/>
    </row>
    <row r="33" spans="2:27">
      <c r="B33">
        <v>2</v>
      </c>
      <c r="C33" s="19">
        <v>42396</v>
      </c>
      <c r="D33" s="16" t="s">
        <v>229</v>
      </c>
      <c r="E33" s="16" t="s">
        <v>230</v>
      </c>
      <c r="F33" s="16" t="s">
        <v>11</v>
      </c>
      <c r="G33" s="24" t="s">
        <v>12</v>
      </c>
      <c r="H33" s="18">
        <v>5000</v>
      </c>
      <c r="I33" s="18">
        <v>3535</v>
      </c>
      <c r="J33" s="18">
        <f t="shared" si="2"/>
        <v>17675000</v>
      </c>
      <c r="K33" s="18"/>
      <c r="P33" s="19">
        <v>42381</v>
      </c>
      <c r="Q33" s="16" t="s">
        <v>103</v>
      </c>
      <c r="R33" s="16" t="s">
        <v>102</v>
      </c>
      <c r="S33" s="16" t="s">
        <v>11</v>
      </c>
      <c r="T33" s="23" t="s">
        <v>25</v>
      </c>
      <c r="U33" s="23">
        <v>7</v>
      </c>
      <c r="V33" s="18">
        <v>15300</v>
      </c>
      <c r="W33" s="18"/>
      <c r="X33" s="18">
        <v>3870</v>
      </c>
      <c r="Y33" s="18">
        <f t="shared" si="1"/>
        <v>59211000</v>
      </c>
      <c r="Z33" s="18"/>
      <c r="AA33" s="26"/>
    </row>
    <row r="34" spans="2:27">
      <c r="B34">
        <v>2</v>
      </c>
      <c r="C34" s="19">
        <v>42398</v>
      </c>
      <c r="D34" s="20" t="s">
        <v>237</v>
      </c>
      <c r="E34" s="20" t="s">
        <v>238</v>
      </c>
      <c r="F34" s="20" t="s">
        <v>11</v>
      </c>
      <c r="G34" s="24" t="s">
        <v>25</v>
      </c>
      <c r="H34" s="18">
        <v>5000</v>
      </c>
      <c r="I34" s="18">
        <v>3870</v>
      </c>
      <c r="J34" s="18">
        <f t="shared" si="2"/>
        <v>19350000</v>
      </c>
      <c r="K34" s="18"/>
      <c r="P34" s="19">
        <v>42382</v>
      </c>
      <c r="Q34" s="16" t="s">
        <v>115</v>
      </c>
      <c r="R34" s="16" t="s">
        <v>116</v>
      </c>
      <c r="S34" s="16" t="s">
        <v>11</v>
      </c>
      <c r="T34" s="23" t="s">
        <v>25</v>
      </c>
      <c r="U34" s="23">
        <v>7</v>
      </c>
      <c r="V34" s="18">
        <v>10000</v>
      </c>
      <c r="W34" s="18"/>
      <c r="X34" s="18">
        <v>3870</v>
      </c>
      <c r="Y34" s="18">
        <f t="shared" si="1"/>
        <v>38700000</v>
      </c>
      <c r="Z34" s="18"/>
      <c r="AA34" s="26"/>
    </row>
    <row r="35" spans="2:27">
      <c r="B35">
        <v>2</v>
      </c>
      <c r="C35" s="19">
        <v>42398</v>
      </c>
      <c r="D35" s="20" t="s">
        <v>237</v>
      </c>
      <c r="E35" s="20" t="s">
        <v>238</v>
      </c>
      <c r="F35" s="20" t="s">
        <v>11</v>
      </c>
      <c r="G35" s="24" t="s">
        <v>35</v>
      </c>
      <c r="H35" s="18">
        <v>5000</v>
      </c>
      <c r="I35" s="18">
        <v>3535</v>
      </c>
      <c r="J35" s="18">
        <f t="shared" si="2"/>
        <v>17675000</v>
      </c>
      <c r="K35" s="18"/>
      <c r="P35" s="19">
        <v>42390</v>
      </c>
      <c r="Q35" s="16" t="s">
        <v>172</v>
      </c>
      <c r="R35" s="16" t="s">
        <v>173</v>
      </c>
      <c r="S35" s="16" t="s">
        <v>11</v>
      </c>
      <c r="T35" s="23" t="s">
        <v>25</v>
      </c>
      <c r="U35" s="23">
        <v>7</v>
      </c>
      <c r="V35" s="18">
        <v>15300</v>
      </c>
      <c r="W35" s="18"/>
      <c r="X35" s="18">
        <v>3870</v>
      </c>
      <c r="Y35" s="18">
        <f t="shared" si="1"/>
        <v>59211000</v>
      </c>
      <c r="Z35" s="18"/>
      <c r="AA35" s="26"/>
    </row>
    <row r="36" spans="2:27">
      <c r="B36">
        <v>2</v>
      </c>
      <c r="C36" s="19">
        <v>42398</v>
      </c>
      <c r="D36" s="20" t="s">
        <v>237</v>
      </c>
      <c r="E36" s="20" t="s">
        <v>238</v>
      </c>
      <c r="F36" s="20" t="s">
        <v>11</v>
      </c>
      <c r="G36" s="24" t="s">
        <v>12</v>
      </c>
      <c r="H36" s="18">
        <v>5300</v>
      </c>
      <c r="I36" s="18">
        <v>3535</v>
      </c>
      <c r="J36" s="18">
        <f t="shared" si="2"/>
        <v>18735500</v>
      </c>
      <c r="K36" s="18"/>
      <c r="P36" s="19">
        <v>42391</v>
      </c>
      <c r="Q36" s="16" t="s">
        <v>190</v>
      </c>
      <c r="R36" s="16" t="s">
        <v>191</v>
      </c>
      <c r="S36" s="16" t="s">
        <v>11</v>
      </c>
      <c r="T36" s="23" t="s">
        <v>25</v>
      </c>
      <c r="U36" s="23">
        <v>7</v>
      </c>
      <c r="V36" s="18">
        <v>5300</v>
      </c>
      <c r="W36" s="18"/>
      <c r="X36" s="18">
        <v>3870</v>
      </c>
      <c r="Y36" s="18">
        <f t="shared" si="1"/>
        <v>20511000</v>
      </c>
      <c r="Z36" s="18"/>
      <c r="AA36" s="26"/>
    </row>
    <row r="37" spans="2:27">
      <c r="B37">
        <v>2</v>
      </c>
      <c r="C37" s="19">
        <v>42398</v>
      </c>
      <c r="D37" s="20" t="s">
        <v>241</v>
      </c>
      <c r="E37" s="20" t="s">
        <v>242</v>
      </c>
      <c r="F37" s="20" t="s">
        <v>11</v>
      </c>
      <c r="G37" s="24" t="s">
        <v>68</v>
      </c>
      <c r="H37" s="18">
        <v>4300</v>
      </c>
      <c r="I37" s="18">
        <v>4360</v>
      </c>
      <c r="J37" s="18">
        <f t="shared" si="2"/>
        <v>18748000</v>
      </c>
      <c r="K37" s="18"/>
      <c r="P37" s="19">
        <v>42398</v>
      </c>
      <c r="Q37" s="20" t="s">
        <v>237</v>
      </c>
      <c r="R37" s="20" t="s">
        <v>238</v>
      </c>
      <c r="S37" s="20" t="s">
        <v>11</v>
      </c>
      <c r="T37" s="24" t="s">
        <v>25</v>
      </c>
      <c r="U37" s="24">
        <v>7</v>
      </c>
      <c r="V37" s="18">
        <v>5000</v>
      </c>
      <c r="W37" s="18">
        <f>SUM(V29:V37)</f>
        <v>74700</v>
      </c>
      <c r="X37" s="18">
        <v>3870</v>
      </c>
      <c r="Y37" s="18">
        <f t="shared" si="1"/>
        <v>19350000</v>
      </c>
      <c r="Z37" s="18" t="str">
        <f>T37</f>
        <v>Diesel Tipo I</v>
      </c>
      <c r="AA37" s="27">
        <f>SUM(Y29:Y37)</f>
        <v>289514000</v>
      </c>
    </row>
    <row r="38" spans="2:27">
      <c r="B38">
        <v>2</v>
      </c>
      <c r="C38" s="19">
        <v>42396</v>
      </c>
      <c r="D38" s="16" t="s">
        <v>197</v>
      </c>
      <c r="E38" s="16" t="s">
        <v>198</v>
      </c>
      <c r="F38" s="16" t="s">
        <v>11</v>
      </c>
      <c r="G38" s="24" t="s">
        <v>142</v>
      </c>
      <c r="H38" s="18">
        <v>15300</v>
      </c>
      <c r="I38" s="18">
        <v>3870</v>
      </c>
      <c r="J38" s="18">
        <f t="shared" si="2"/>
        <v>59211000</v>
      </c>
      <c r="K38" s="18"/>
      <c r="P38" s="19">
        <v>42390</v>
      </c>
      <c r="Q38" s="16" t="s">
        <v>174</v>
      </c>
      <c r="R38" s="16" t="s">
        <v>175</v>
      </c>
      <c r="S38" s="16" t="s">
        <v>11</v>
      </c>
      <c r="T38" s="23" t="s">
        <v>43</v>
      </c>
      <c r="U38" s="23">
        <v>10</v>
      </c>
      <c r="V38" s="18"/>
      <c r="W38" s="18"/>
      <c r="X38" s="18">
        <v>1457000</v>
      </c>
      <c r="Y38" s="18"/>
      <c r="Z38" s="18"/>
      <c r="AA38" s="26"/>
    </row>
    <row r="39" spans="2:27">
      <c r="H39" s="27">
        <f>SUM(H7:H38)</f>
        <v>281500</v>
      </c>
      <c r="I39" s="27">
        <f>SUM(I7:I38)</f>
        <v>1571670</v>
      </c>
      <c r="J39" s="27">
        <f>SUM(J7:J38)</f>
        <v>1033350000</v>
      </c>
      <c r="K39" s="27">
        <f>SUM(K7:K38)</f>
        <v>1457000</v>
      </c>
      <c r="V39" s="27">
        <f>SUM(V7:V38)</f>
        <v>281500</v>
      </c>
      <c r="W39" s="27">
        <f>SUM(W7:W38)</f>
        <v>281500</v>
      </c>
      <c r="X39" s="27"/>
      <c r="Y39" s="27">
        <f>SUM(Y7:Y38)</f>
        <v>1033350000</v>
      </c>
      <c r="Z39" s="27"/>
      <c r="AA39" s="27">
        <f>SUM(AA7:AA38)</f>
        <v>1033350000</v>
      </c>
    </row>
    <row r="45" spans="2:27">
      <c r="C45" s="16" t="s">
        <v>6</v>
      </c>
      <c r="D45" s="16" t="s">
        <v>0</v>
      </c>
      <c r="E45" s="16" t="s">
        <v>1</v>
      </c>
      <c r="F45" s="16" t="s">
        <v>260</v>
      </c>
      <c r="G45" s="16" t="s">
        <v>5</v>
      </c>
      <c r="H45" s="16" t="s">
        <v>4</v>
      </c>
      <c r="I45" s="16" t="s">
        <v>7</v>
      </c>
      <c r="J45" s="16" t="s">
        <v>3</v>
      </c>
      <c r="K45" s="24" t="s">
        <v>253</v>
      </c>
      <c r="L45" s="20" t="s">
        <v>254</v>
      </c>
      <c r="M45" s="20" t="s">
        <v>255</v>
      </c>
      <c r="N45" s="20" t="s">
        <v>256</v>
      </c>
    </row>
    <row r="46" spans="2:27">
      <c r="C46" s="19">
        <v>42373</v>
      </c>
      <c r="D46" s="16" t="s">
        <v>31</v>
      </c>
      <c r="E46" s="16" t="s">
        <v>32</v>
      </c>
      <c r="F46" s="16" t="s">
        <v>11</v>
      </c>
      <c r="G46" s="23" t="s">
        <v>12</v>
      </c>
      <c r="H46" s="18">
        <v>31300</v>
      </c>
      <c r="I46" s="18">
        <v>3535</v>
      </c>
      <c r="J46" s="18">
        <f t="shared" ref="J46:J64" si="3">H46*I46</f>
        <v>110645500</v>
      </c>
      <c r="K46" s="28"/>
      <c r="L46" s="26">
        <v>4</v>
      </c>
      <c r="M46" s="27">
        <f>J46</f>
        <v>110645500</v>
      </c>
      <c r="N46" s="26"/>
    </row>
    <row r="47" spans="2:27">
      <c r="C47" s="19">
        <v>42374</v>
      </c>
      <c r="D47" s="16" t="s">
        <v>47</v>
      </c>
      <c r="E47" s="16" t="s">
        <v>49</v>
      </c>
      <c r="F47" s="16" t="s">
        <v>11</v>
      </c>
      <c r="G47" s="23" t="s">
        <v>25</v>
      </c>
      <c r="H47" s="18">
        <v>5000</v>
      </c>
      <c r="I47" s="18">
        <v>3955</v>
      </c>
      <c r="J47" s="18">
        <f t="shared" si="3"/>
        <v>19775000</v>
      </c>
      <c r="K47" s="28"/>
      <c r="L47" s="26"/>
      <c r="M47" s="26"/>
      <c r="N47" s="26"/>
    </row>
    <row r="48" spans="2:27">
      <c r="C48" s="19">
        <v>42374</v>
      </c>
      <c r="D48" s="16" t="s">
        <v>47</v>
      </c>
      <c r="E48" s="16" t="s">
        <v>49</v>
      </c>
      <c r="F48" s="16" t="s">
        <v>11</v>
      </c>
      <c r="G48" s="23" t="s">
        <v>12</v>
      </c>
      <c r="H48" s="18">
        <v>11700</v>
      </c>
      <c r="I48" s="18">
        <v>3535</v>
      </c>
      <c r="J48" s="18">
        <f t="shared" si="3"/>
        <v>41359500</v>
      </c>
      <c r="K48" s="29"/>
      <c r="L48" s="26">
        <v>5</v>
      </c>
      <c r="M48" s="27">
        <f>J48+J47</f>
        <v>61134500</v>
      </c>
      <c r="N48" s="26"/>
    </row>
    <row r="49" spans="3:14">
      <c r="C49" s="19">
        <v>42376</v>
      </c>
      <c r="D49" s="16" t="s">
        <v>66</v>
      </c>
      <c r="E49" s="16" t="s">
        <v>67</v>
      </c>
      <c r="F49" s="16" t="s">
        <v>11</v>
      </c>
      <c r="G49" s="23" t="s">
        <v>25</v>
      </c>
      <c r="H49" s="18">
        <v>5000</v>
      </c>
      <c r="I49" s="18">
        <v>3870</v>
      </c>
      <c r="J49" s="18">
        <f t="shared" si="3"/>
        <v>19350000</v>
      </c>
      <c r="K49" s="29"/>
      <c r="L49" s="26"/>
      <c r="M49" s="26"/>
      <c r="N49" s="26"/>
    </row>
    <row r="50" spans="3:14">
      <c r="C50" s="19">
        <v>42376</v>
      </c>
      <c r="D50" s="16" t="s">
        <v>66</v>
      </c>
      <c r="E50" s="16" t="s">
        <v>67</v>
      </c>
      <c r="F50" s="16" t="s">
        <v>11</v>
      </c>
      <c r="G50" s="23" t="s">
        <v>68</v>
      </c>
      <c r="H50" s="18">
        <v>5000</v>
      </c>
      <c r="I50" s="18">
        <v>4360</v>
      </c>
      <c r="J50" s="18">
        <f t="shared" si="3"/>
        <v>21800000</v>
      </c>
      <c r="K50" s="29"/>
      <c r="L50" s="26"/>
      <c r="M50" s="26"/>
      <c r="N50" s="26"/>
    </row>
    <row r="51" spans="3:14">
      <c r="C51" s="19">
        <v>42376</v>
      </c>
      <c r="D51" s="16" t="s">
        <v>66</v>
      </c>
      <c r="E51" s="16" t="s">
        <v>67</v>
      </c>
      <c r="F51" s="16" t="s">
        <v>11</v>
      </c>
      <c r="G51" s="23" t="s">
        <v>12</v>
      </c>
      <c r="H51" s="18">
        <v>5300</v>
      </c>
      <c r="I51" s="18">
        <v>3535</v>
      </c>
      <c r="J51" s="18">
        <f t="shared" si="3"/>
        <v>18735500</v>
      </c>
      <c r="K51" s="29"/>
      <c r="L51" s="26">
        <v>7</v>
      </c>
      <c r="M51" s="27">
        <f>J51+J50+J49</f>
        <v>59885500</v>
      </c>
      <c r="N51" s="26"/>
    </row>
    <row r="52" spans="3:14">
      <c r="C52" s="19">
        <v>42377</v>
      </c>
      <c r="D52" s="16" t="s">
        <v>80</v>
      </c>
      <c r="E52" s="16" t="s">
        <v>81</v>
      </c>
      <c r="F52" s="16" t="s">
        <v>11</v>
      </c>
      <c r="G52" s="23" t="s">
        <v>25</v>
      </c>
      <c r="H52" s="18">
        <v>9300</v>
      </c>
      <c r="I52" s="18">
        <v>3870</v>
      </c>
      <c r="J52" s="18">
        <f t="shared" si="3"/>
        <v>35991000</v>
      </c>
      <c r="K52" s="29"/>
      <c r="L52" s="26"/>
      <c r="M52" s="26"/>
      <c r="N52" s="26"/>
    </row>
    <row r="53" spans="3:14">
      <c r="C53" s="19">
        <v>42377</v>
      </c>
      <c r="D53" s="16" t="s">
        <v>80</v>
      </c>
      <c r="E53" s="16" t="s">
        <v>81</v>
      </c>
      <c r="F53" s="16" t="s">
        <v>11</v>
      </c>
      <c r="G53" s="23" t="s">
        <v>35</v>
      </c>
      <c r="H53" s="18">
        <v>12500</v>
      </c>
      <c r="I53" s="18">
        <v>3535</v>
      </c>
      <c r="J53" s="18">
        <f t="shared" si="3"/>
        <v>44187500</v>
      </c>
      <c r="K53" s="29"/>
      <c r="L53" s="26"/>
      <c r="M53" s="26"/>
      <c r="N53" s="26"/>
    </row>
    <row r="54" spans="3:14">
      <c r="C54" s="19">
        <v>42377</v>
      </c>
      <c r="D54" s="16" t="s">
        <v>80</v>
      </c>
      <c r="E54" s="16" t="s">
        <v>81</v>
      </c>
      <c r="F54" s="16" t="s">
        <v>11</v>
      </c>
      <c r="G54" s="23" t="s">
        <v>12</v>
      </c>
      <c r="H54" s="18">
        <v>5000</v>
      </c>
      <c r="I54" s="18">
        <v>3535</v>
      </c>
      <c r="J54" s="18">
        <f t="shared" si="3"/>
        <v>17675000</v>
      </c>
      <c r="K54" s="29"/>
      <c r="L54" s="26"/>
      <c r="M54" s="26"/>
      <c r="N54" s="26"/>
    </row>
    <row r="55" spans="3:14">
      <c r="C55" s="19">
        <v>42377</v>
      </c>
      <c r="D55" s="16" t="s">
        <v>82</v>
      </c>
      <c r="E55" s="16" t="s">
        <v>83</v>
      </c>
      <c r="F55" s="16" t="s">
        <v>11</v>
      </c>
      <c r="G55" s="23" t="s">
        <v>25</v>
      </c>
      <c r="H55" s="18">
        <v>4500</v>
      </c>
      <c r="I55" s="18">
        <v>3870</v>
      </c>
      <c r="J55" s="18">
        <f t="shared" si="3"/>
        <v>17415000</v>
      </c>
      <c r="K55" s="29"/>
      <c r="L55" s="26">
        <v>8</v>
      </c>
      <c r="M55" s="27">
        <f>J55+J54+J53+J52</f>
        <v>115268500</v>
      </c>
      <c r="N55" s="26"/>
    </row>
    <row r="56" spans="3:14">
      <c r="C56" s="19">
        <v>42381</v>
      </c>
      <c r="D56" s="16" t="s">
        <v>103</v>
      </c>
      <c r="E56" s="16" t="s">
        <v>102</v>
      </c>
      <c r="F56" s="16" t="s">
        <v>11</v>
      </c>
      <c r="G56" s="23" t="s">
        <v>25</v>
      </c>
      <c r="H56" s="18">
        <v>15300</v>
      </c>
      <c r="I56" s="18">
        <v>3870</v>
      </c>
      <c r="J56" s="18">
        <f t="shared" si="3"/>
        <v>59211000</v>
      </c>
      <c r="K56" s="29"/>
      <c r="L56" s="26"/>
      <c r="M56" s="26"/>
      <c r="N56" s="26"/>
    </row>
    <row r="57" spans="3:14">
      <c r="C57" s="19">
        <v>42381</v>
      </c>
      <c r="D57" s="16" t="s">
        <v>103</v>
      </c>
      <c r="E57" s="16" t="s">
        <v>102</v>
      </c>
      <c r="F57" s="16" t="s">
        <v>11</v>
      </c>
      <c r="G57" s="23" t="s">
        <v>12</v>
      </c>
      <c r="H57" s="18">
        <v>16000</v>
      </c>
      <c r="I57" s="18">
        <v>3535</v>
      </c>
      <c r="J57" s="18">
        <f t="shared" si="3"/>
        <v>56560000</v>
      </c>
      <c r="K57" s="29"/>
      <c r="L57" s="26">
        <v>12</v>
      </c>
      <c r="M57" s="27">
        <f>J57+J56</f>
        <v>115771000</v>
      </c>
      <c r="N57" s="26"/>
    </row>
    <row r="58" spans="3:14">
      <c r="C58" s="19">
        <v>42382</v>
      </c>
      <c r="D58" s="16" t="s">
        <v>115</v>
      </c>
      <c r="E58" s="16" t="s">
        <v>116</v>
      </c>
      <c r="F58" s="16" t="s">
        <v>11</v>
      </c>
      <c r="G58" s="23" t="s">
        <v>25</v>
      </c>
      <c r="H58" s="18">
        <v>10000</v>
      </c>
      <c r="I58" s="18">
        <v>3870</v>
      </c>
      <c r="J58" s="18">
        <f t="shared" si="3"/>
        <v>38700000</v>
      </c>
      <c r="K58" s="29"/>
      <c r="L58" s="26"/>
      <c r="M58" s="26"/>
      <c r="N58" s="26"/>
    </row>
    <row r="59" spans="3:14">
      <c r="C59" s="19">
        <v>42382</v>
      </c>
      <c r="D59" s="16" t="s">
        <v>115</v>
      </c>
      <c r="E59" s="16" t="s">
        <v>116</v>
      </c>
      <c r="F59" s="16" t="s">
        <v>11</v>
      </c>
      <c r="G59" s="23" t="s">
        <v>12</v>
      </c>
      <c r="H59" s="18">
        <v>5300</v>
      </c>
      <c r="I59" s="18">
        <v>3535</v>
      </c>
      <c r="J59" s="18">
        <f t="shared" si="3"/>
        <v>18735500</v>
      </c>
      <c r="K59" s="29"/>
      <c r="L59" s="26">
        <v>13</v>
      </c>
      <c r="M59" s="27">
        <f>J59+J58</f>
        <v>57435500</v>
      </c>
      <c r="N59" s="26"/>
    </row>
    <row r="60" spans="3:14">
      <c r="C60" s="19">
        <v>42384</v>
      </c>
      <c r="D60" s="20" t="s">
        <v>131</v>
      </c>
      <c r="E60" s="20" t="s">
        <v>132</v>
      </c>
      <c r="F60" s="20" t="s">
        <v>11</v>
      </c>
      <c r="G60" s="24" t="s">
        <v>12</v>
      </c>
      <c r="H60" s="18">
        <v>5000</v>
      </c>
      <c r="I60" s="18">
        <v>3535</v>
      </c>
      <c r="J60" s="18">
        <f t="shared" si="3"/>
        <v>17675000</v>
      </c>
      <c r="K60" s="29"/>
      <c r="L60" s="26">
        <v>15</v>
      </c>
      <c r="M60" s="27">
        <f>J60</f>
        <v>17675000</v>
      </c>
      <c r="N60" s="26"/>
    </row>
    <row r="61" spans="3:14">
      <c r="C61" s="19">
        <v>42388</v>
      </c>
      <c r="D61" s="16" t="s">
        <v>158</v>
      </c>
      <c r="E61" s="16" t="s">
        <v>159</v>
      </c>
      <c r="F61" s="16" t="s">
        <v>11</v>
      </c>
      <c r="G61" s="23" t="s">
        <v>35</v>
      </c>
      <c r="H61" s="18">
        <v>5300</v>
      </c>
      <c r="I61" s="18">
        <v>3535</v>
      </c>
      <c r="J61" s="18">
        <f t="shared" si="3"/>
        <v>18735500</v>
      </c>
      <c r="K61" s="29"/>
      <c r="L61" s="26"/>
      <c r="M61" s="26"/>
      <c r="N61" s="26"/>
    </row>
    <row r="62" spans="3:14">
      <c r="C62" s="19">
        <v>42388</v>
      </c>
      <c r="D62" s="16" t="s">
        <v>158</v>
      </c>
      <c r="E62" s="16" t="s">
        <v>159</v>
      </c>
      <c r="F62" s="16" t="s">
        <v>11</v>
      </c>
      <c r="G62" s="23" t="s">
        <v>12</v>
      </c>
      <c r="H62" s="18">
        <v>5000</v>
      </c>
      <c r="I62" s="18">
        <v>3535</v>
      </c>
      <c r="J62" s="18">
        <f t="shared" si="3"/>
        <v>17675000</v>
      </c>
      <c r="K62" s="29"/>
      <c r="L62" s="26">
        <v>19</v>
      </c>
      <c r="M62" s="27">
        <f>J62+J61</f>
        <v>36410500</v>
      </c>
      <c r="N62" s="26"/>
    </row>
    <row r="63" spans="3:14">
      <c r="C63" s="19">
        <v>42390</v>
      </c>
      <c r="D63" s="16" t="s">
        <v>172</v>
      </c>
      <c r="E63" s="16" t="s">
        <v>173</v>
      </c>
      <c r="F63" s="16" t="s">
        <v>11</v>
      </c>
      <c r="G63" s="23" t="s">
        <v>25</v>
      </c>
      <c r="H63" s="18">
        <v>15300</v>
      </c>
      <c r="I63" s="18">
        <v>3870</v>
      </c>
      <c r="J63" s="18">
        <f t="shared" si="3"/>
        <v>59211000</v>
      </c>
      <c r="K63" s="29"/>
      <c r="L63" s="26"/>
      <c r="M63" s="26"/>
      <c r="N63" s="26"/>
    </row>
    <row r="64" spans="3:14">
      <c r="C64" s="19">
        <v>42390</v>
      </c>
      <c r="D64" s="16" t="s">
        <v>174</v>
      </c>
      <c r="E64" s="16" t="s">
        <v>175</v>
      </c>
      <c r="F64" s="16" t="s">
        <v>11</v>
      </c>
      <c r="G64" s="23" t="s">
        <v>12</v>
      </c>
      <c r="H64" s="18">
        <v>6200</v>
      </c>
      <c r="I64" s="18">
        <v>3535</v>
      </c>
      <c r="J64" s="18">
        <f t="shared" si="3"/>
        <v>21917000</v>
      </c>
      <c r="K64" s="29"/>
      <c r="L64" s="26"/>
      <c r="M64" s="26"/>
      <c r="N64" s="26"/>
    </row>
    <row r="65" spans="3:14">
      <c r="C65" s="19">
        <v>42390</v>
      </c>
      <c r="D65" s="16" t="s">
        <v>174</v>
      </c>
      <c r="E65" s="16" t="s">
        <v>175</v>
      </c>
      <c r="F65" s="16" t="s">
        <v>11</v>
      </c>
      <c r="G65" s="23" t="s">
        <v>43</v>
      </c>
      <c r="H65" s="18"/>
      <c r="I65" s="18">
        <v>1457000</v>
      </c>
      <c r="J65" s="18"/>
      <c r="K65" s="29">
        <f>I65</f>
        <v>1457000</v>
      </c>
      <c r="L65" s="26">
        <v>21</v>
      </c>
      <c r="M65" s="27">
        <f>J64+J63</f>
        <v>81128000</v>
      </c>
      <c r="N65" s="27">
        <f>K65</f>
        <v>1457000</v>
      </c>
    </row>
    <row r="66" spans="3:14">
      <c r="C66" s="19">
        <v>42391</v>
      </c>
      <c r="D66" s="16" t="s">
        <v>188</v>
      </c>
      <c r="E66" s="16" t="s">
        <v>189</v>
      </c>
      <c r="F66" s="16" t="s">
        <v>11</v>
      </c>
      <c r="G66" s="23" t="s">
        <v>12</v>
      </c>
      <c r="H66" s="18">
        <v>4500</v>
      </c>
      <c r="I66" s="18">
        <v>3535</v>
      </c>
      <c r="J66" s="18">
        <f t="shared" ref="J66:J77" si="4">H66*I66</f>
        <v>15907500</v>
      </c>
      <c r="K66" s="29"/>
      <c r="L66" s="26"/>
      <c r="M66" s="26"/>
      <c r="N66" s="26"/>
    </row>
    <row r="67" spans="3:14">
      <c r="C67" s="19">
        <v>42391</v>
      </c>
      <c r="D67" s="16" t="s">
        <v>190</v>
      </c>
      <c r="E67" s="16" t="s">
        <v>191</v>
      </c>
      <c r="F67" s="16" t="s">
        <v>11</v>
      </c>
      <c r="G67" s="23" t="s">
        <v>25</v>
      </c>
      <c r="H67" s="18">
        <v>5300</v>
      </c>
      <c r="I67" s="18">
        <v>3870</v>
      </c>
      <c r="J67" s="18">
        <f t="shared" si="4"/>
        <v>20511000</v>
      </c>
      <c r="K67" s="29"/>
      <c r="L67" s="26"/>
      <c r="M67" s="26"/>
      <c r="N67" s="26"/>
    </row>
    <row r="68" spans="3:14">
      <c r="C68" s="19">
        <v>42391</v>
      </c>
      <c r="D68" s="16" t="s">
        <v>190</v>
      </c>
      <c r="E68" s="16" t="s">
        <v>191</v>
      </c>
      <c r="F68" s="16" t="s">
        <v>11</v>
      </c>
      <c r="G68" s="23" t="s">
        <v>35</v>
      </c>
      <c r="H68" s="18">
        <v>10000</v>
      </c>
      <c r="I68" s="18">
        <v>3535</v>
      </c>
      <c r="J68" s="18">
        <f t="shared" si="4"/>
        <v>35350000</v>
      </c>
      <c r="K68" s="29"/>
      <c r="L68" s="26"/>
      <c r="M68" s="26"/>
      <c r="N68" s="26"/>
    </row>
    <row r="69" spans="3:14">
      <c r="C69" s="19">
        <v>42391</v>
      </c>
      <c r="D69" s="16" t="s">
        <v>190</v>
      </c>
      <c r="E69" s="16" t="s">
        <v>191</v>
      </c>
      <c r="F69" s="16" t="s">
        <v>11</v>
      </c>
      <c r="G69" s="23" t="s">
        <v>12</v>
      </c>
      <c r="H69" s="18">
        <v>7200</v>
      </c>
      <c r="I69" s="18">
        <v>3535</v>
      </c>
      <c r="J69" s="18">
        <f t="shared" si="4"/>
        <v>25452000</v>
      </c>
      <c r="K69" s="29"/>
      <c r="L69" s="26">
        <v>22</v>
      </c>
      <c r="M69" s="27">
        <f>J69+J68+J67+J66</f>
        <v>97220500</v>
      </c>
      <c r="N69" s="26"/>
    </row>
    <row r="70" spans="3:14">
      <c r="C70" s="19">
        <v>42395</v>
      </c>
      <c r="D70" s="16" t="s">
        <v>219</v>
      </c>
      <c r="E70" s="16" t="s">
        <v>220</v>
      </c>
      <c r="F70" s="16" t="s">
        <v>11</v>
      </c>
      <c r="G70" s="23" t="s">
        <v>12</v>
      </c>
      <c r="H70" s="18">
        <v>31300</v>
      </c>
      <c r="I70" s="18">
        <v>3535</v>
      </c>
      <c r="J70" s="18">
        <f t="shared" si="4"/>
        <v>110645500</v>
      </c>
      <c r="K70" s="29"/>
      <c r="L70" s="26">
        <v>26</v>
      </c>
      <c r="M70" s="27">
        <f>J70</f>
        <v>110645500</v>
      </c>
      <c r="N70" s="26"/>
    </row>
    <row r="71" spans="3:14">
      <c r="C71" s="19">
        <v>42396</v>
      </c>
      <c r="D71" s="16" t="s">
        <v>229</v>
      </c>
      <c r="E71" s="16" t="s">
        <v>230</v>
      </c>
      <c r="F71" s="16" t="s">
        <v>11</v>
      </c>
      <c r="G71" s="24" t="s">
        <v>35</v>
      </c>
      <c r="H71" s="18">
        <v>5300</v>
      </c>
      <c r="I71" s="18">
        <v>3535</v>
      </c>
      <c r="J71" s="18">
        <f t="shared" si="4"/>
        <v>18735500</v>
      </c>
      <c r="K71" s="29"/>
      <c r="L71" s="26"/>
      <c r="M71" s="26"/>
      <c r="N71" s="26"/>
    </row>
    <row r="72" spans="3:14">
      <c r="C72" s="19">
        <v>42396</v>
      </c>
      <c r="D72" s="16" t="s">
        <v>229</v>
      </c>
      <c r="E72" s="16" t="s">
        <v>230</v>
      </c>
      <c r="F72" s="16" t="s">
        <v>11</v>
      </c>
      <c r="G72" s="24" t="s">
        <v>12</v>
      </c>
      <c r="H72" s="18">
        <v>5000</v>
      </c>
      <c r="I72" s="18">
        <v>3535</v>
      </c>
      <c r="J72" s="18">
        <f t="shared" si="4"/>
        <v>17675000</v>
      </c>
      <c r="K72" s="29"/>
      <c r="L72" s="26"/>
      <c r="M72" s="26"/>
      <c r="N72" s="26"/>
    </row>
    <row r="73" spans="3:14">
      <c r="C73" s="19">
        <v>42396</v>
      </c>
      <c r="D73" s="16" t="s">
        <v>197</v>
      </c>
      <c r="E73" s="16" t="s">
        <v>198</v>
      </c>
      <c r="F73" s="16" t="s">
        <v>11</v>
      </c>
      <c r="G73" s="24" t="s">
        <v>142</v>
      </c>
      <c r="H73" s="18">
        <v>15300</v>
      </c>
      <c r="I73" s="18">
        <v>3870</v>
      </c>
      <c r="J73" s="18">
        <f t="shared" si="4"/>
        <v>59211000</v>
      </c>
      <c r="K73" s="29"/>
      <c r="L73" s="26">
        <v>27</v>
      </c>
      <c r="M73" s="27">
        <f>J73+J72+J71</f>
        <v>95621500</v>
      </c>
      <c r="N73" s="26"/>
    </row>
    <row r="74" spans="3:14">
      <c r="C74" s="19">
        <v>42398</v>
      </c>
      <c r="D74" s="20" t="s">
        <v>237</v>
      </c>
      <c r="E74" s="20" t="s">
        <v>238</v>
      </c>
      <c r="F74" s="20" t="s">
        <v>11</v>
      </c>
      <c r="G74" s="24" t="s">
        <v>25</v>
      </c>
      <c r="H74" s="18">
        <v>5000</v>
      </c>
      <c r="I74" s="18">
        <v>3870</v>
      </c>
      <c r="J74" s="18">
        <f t="shared" si="4"/>
        <v>19350000</v>
      </c>
      <c r="K74" s="29"/>
      <c r="L74" s="26"/>
      <c r="M74" s="26"/>
      <c r="N74" s="26"/>
    </row>
    <row r="75" spans="3:14">
      <c r="C75" s="19">
        <v>42398</v>
      </c>
      <c r="D75" s="20" t="s">
        <v>237</v>
      </c>
      <c r="E75" s="20" t="s">
        <v>238</v>
      </c>
      <c r="F75" s="20" t="s">
        <v>11</v>
      </c>
      <c r="G75" s="24" t="s">
        <v>35</v>
      </c>
      <c r="H75" s="18">
        <v>5000</v>
      </c>
      <c r="I75" s="18">
        <v>3535</v>
      </c>
      <c r="J75" s="18">
        <f t="shared" si="4"/>
        <v>17675000</v>
      </c>
      <c r="K75" s="29"/>
      <c r="L75" s="26"/>
      <c r="M75" s="26"/>
      <c r="N75" s="26"/>
    </row>
    <row r="76" spans="3:14">
      <c r="C76" s="19">
        <v>42398</v>
      </c>
      <c r="D76" s="20" t="s">
        <v>237</v>
      </c>
      <c r="E76" s="20" t="s">
        <v>238</v>
      </c>
      <c r="F76" s="20" t="s">
        <v>11</v>
      </c>
      <c r="G76" s="24" t="s">
        <v>12</v>
      </c>
      <c r="H76" s="18">
        <v>5300</v>
      </c>
      <c r="I76" s="18">
        <v>3535</v>
      </c>
      <c r="J76" s="18">
        <f t="shared" si="4"/>
        <v>18735500</v>
      </c>
      <c r="K76" s="29"/>
      <c r="L76" s="26"/>
      <c r="M76" s="26"/>
      <c r="N76" s="26"/>
    </row>
    <row r="77" spans="3:14">
      <c r="C77" s="19">
        <v>42398</v>
      </c>
      <c r="D77" s="20" t="s">
        <v>241</v>
      </c>
      <c r="E77" s="20" t="s">
        <v>242</v>
      </c>
      <c r="F77" s="20" t="s">
        <v>11</v>
      </c>
      <c r="G77" s="24" t="s">
        <v>68</v>
      </c>
      <c r="H77" s="18">
        <v>4300</v>
      </c>
      <c r="I77" s="18">
        <v>4360</v>
      </c>
      <c r="J77" s="18">
        <f t="shared" si="4"/>
        <v>18748000</v>
      </c>
      <c r="K77" s="29"/>
      <c r="L77" s="26">
        <v>29</v>
      </c>
      <c r="M77" s="27">
        <f>J77+J76+J75+J74</f>
        <v>74508500</v>
      </c>
      <c r="N77" s="26"/>
    </row>
    <row r="78" spans="3:14">
      <c r="H78" s="27">
        <f>SUM(H46:H77)</f>
        <v>281500</v>
      </c>
      <c r="I78" s="27">
        <f>SUM(I46:I77)</f>
        <v>1571670</v>
      </c>
      <c r="J78" s="27">
        <f>SUM(J46:J77)</f>
        <v>1033350000</v>
      </c>
      <c r="K78" s="30">
        <f>SUM(K46:K77)</f>
        <v>1457000</v>
      </c>
      <c r="L78" s="26"/>
      <c r="M78" s="27">
        <f>SUM(M46:M77)</f>
        <v>1033350000</v>
      </c>
      <c r="N78" s="27">
        <f>SUM(N46:N77)</f>
        <v>1457000</v>
      </c>
    </row>
  </sheetData>
  <sortState ref="P7:Z38">
    <sortCondition ref="U7:U38"/>
  </sortState>
  <mergeCells count="1">
    <mergeCell ref="C4: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Y64"/>
  <sheetViews>
    <sheetView topLeftCell="A19" workbookViewId="0">
      <selection activeCell="C32" sqref="C32"/>
    </sheetView>
  </sheetViews>
  <sheetFormatPr baseColWidth="10" defaultRowHeight="15"/>
  <cols>
    <col min="3" max="3" width="9" bestFit="1" customWidth="1"/>
    <col min="4" max="5" width="10.42578125" bestFit="1" customWidth="1"/>
    <col min="6" max="6" width="8.28515625" bestFit="1" customWidth="1"/>
    <col min="7" max="7" width="12.28515625" bestFit="1" customWidth="1"/>
    <col min="8" max="8" width="7.4257812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2.285156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2.28515625" bestFit="1" customWidth="1"/>
    <col min="25" max="25" width="11.7109375" bestFit="1" customWidth="1"/>
  </cols>
  <sheetData>
    <row r="3" spans="2:25" ht="15.75" thickBot="1"/>
    <row r="4" spans="2:25" ht="21.75" thickBot="1">
      <c r="C4" s="131" t="s">
        <v>8</v>
      </c>
      <c r="D4" s="132"/>
      <c r="E4" s="132"/>
      <c r="F4" s="132"/>
      <c r="G4" s="132"/>
      <c r="H4" s="132"/>
      <c r="I4" s="132"/>
      <c r="J4" s="133"/>
    </row>
    <row r="6" spans="2:25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N6" s="16" t="s">
        <v>6</v>
      </c>
      <c r="O6" s="16" t="s">
        <v>0</v>
      </c>
      <c r="P6" s="16" t="s">
        <v>1</v>
      </c>
      <c r="Q6" s="16" t="s">
        <v>260</v>
      </c>
      <c r="R6" s="16" t="s">
        <v>5</v>
      </c>
      <c r="S6" s="16" t="s">
        <v>257</v>
      </c>
      <c r="T6" s="16" t="s">
        <v>4</v>
      </c>
      <c r="U6" s="16" t="s">
        <v>258</v>
      </c>
      <c r="V6" s="16" t="s">
        <v>7</v>
      </c>
      <c r="W6" s="16" t="s">
        <v>3</v>
      </c>
      <c r="X6" s="20" t="s">
        <v>255</v>
      </c>
      <c r="Y6" s="20" t="s">
        <v>262</v>
      </c>
    </row>
    <row r="7" spans="2:25">
      <c r="B7">
        <v>3</v>
      </c>
      <c r="C7" s="17">
        <v>42373</v>
      </c>
      <c r="D7" s="16" t="s">
        <v>23</v>
      </c>
      <c r="E7" s="16" t="s">
        <v>24</v>
      </c>
      <c r="F7" s="16" t="s">
        <v>8</v>
      </c>
      <c r="G7" s="23" t="s">
        <v>25</v>
      </c>
      <c r="H7" s="18">
        <v>21700</v>
      </c>
      <c r="I7" s="18">
        <v>3955</v>
      </c>
      <c r="J7" s="18">
        <f t="shared" ref="J7:J31" si="0">H7*I7</f>
        <v>85823500</v>
      </c>
      <c r="N7" s="17">
        <v>42373</v>
      </c>
      <c r="O7" s="16" t="s">
        <v>26</v>
      </c>
      <c r="P7" s="16" t="s">
        <v>27</v>
      </c>
      <c r="Q7" s="16" t="s">
        <v>8</v>
      </c>
      <c r="R7" s="23" t="s">
        <v>10</v>
      </c>
      <c r="S7" s="23">
        <v>1</v>
      </c>
      <c r="T7" s="18">
        <v>6000</v>
      </c>
      <c r="U7" s="18"/>
      <c r="V7" s="18">
        <v>4382</v>
      </c>
      <c r="W7" s="18">
        <f t="shared" ref="W7:W31" si="1">T7*V7</f>
        <v>26292000</v>
      </c>
      <c r="X7" s="26"/>
      <c r="Y7" s="26"/>
    </row>
    <row r="8" spans="2:25">
      <c r="B8">
        <v>3</v>
      </c>
      <c r="C8" s="17">
        <v>42373</v>
      </c>
      <c r="D8" s="16" t="s">
        <v>26</v>
      </c>
      <c r="E8" s="16" t="s">
        <v>27</v>
      </c>
      <c r="F8" s="16" t="s">
        <v>8</v>
      </c>
      <c r="G8" s="23" t="s">
        <v>25</v>
      </c>
      <c r="H8" s="18">
        <v>6000</v>
      </c>
      <c r="I8" s="18">
        <v>3955</v>
      </c>
      <c r="J8" s="18">
        <f t="shared" si="0"/>
        <v>23730000</v>
      </c>
      <c r="N8" s="19">
        <v>42375</v>
      </c>
      <c r="O8" s="16" t="s">
        <v>55</v>
      </c>
      <c r="P8" s="16" t="s">
        <v>56</v>
      </c>
      <c r="Q8" s="16" t="s">
        <v>8</v>
      </c>
      <c r="R8" s="23" t="s">
        <v>10</v>
      </c>
      <c r="S8" s="23">
        <v>1</v>
      </c>
      <c r="T8" s="18">
        <v>5000</v>
      </c>
      <c r="U8" s="18"/>
      <c r="V8" s="18">
        <v>4382</v>
      </c>
      <c r="W8" s="18">
        <f t="shared" si="1"/>
        <v>21910000</v>
      </c>
      <c r="X8" s="26"/>
      <c r="Y8" s="26"/>
    </row>
    <row r="9" spans="2:25">
      <c r="B9">
        <v>3</v>
      </c>
      <c r="C9" s="17">
        <v>42373</v>
      </c>
      <c r="D9" s="16" t="s">
        <v>26</v>
      </c>
      <c r="E9" s="16" t="s">
        <v>27</v>
      </c>
      <c r="F9" s="16" t="s">
        <v>8</v>
      </c>
      <c r="G9" s="23" t="s">
        <v>10</v>
      </c>
      <c r="H9" s="18">
        <v>6000</v>
      </c>
      <c r="I9" s="18">
        <v>4382</v>
      </c>
      <c r="J9" s="18">
        <f t="shared" si="0"/>
        <v>26292000</v>
      </c>
      <c r="N9" s="19">
        <v>42387</v>
      </c>
      <c r="O9" s="20" t="s">
        <v>146</v>
      </c>
      <c r="P9" s="20" t="s">
        <v>147</v>
      </c>
      <c r="Q9" s="20" t="s">
        <v>8</v>
      </c>
      <c r="R9" s="24" t="s">
        <v>10</v>
      </c>
      <c r="S9" s="24">
        <v>1</v>
      </c>
      <c r="T9" s="18">
        <v>5000</v>
      </c>
      <c r="U9" s="18">
        <f>T9+T8+T7</f>
        <v>16000</v>
      </c>
      <c r="V9" s="18">
        <v>4382</v>
      </c>
      <c r="W9" s="18">
        <f t="shared" si="1"/>
        <v>21910000</v>
      </c>
      <c r="X9" s="26" t="str">
        <f>R9</f>
        <v>Nafta Unica 90</v>
      </c>
      <c r="Y9" s="27">
        <f>W9+W8+W7</f>
        <v>70112000</v>
      </c>
    </row>
    <row r="10" spans="2:25">
      <c r="B10">
        <v>3</v>
      </c>
      <c r="C10" s="19">
        <v>42375</v>
      </c>
      <c r="D10" s="16" t="s">
        <v>53</v>
      </c>
      <c r="E10" s="16" t="s">
        <v>54</v>
      </c>
      <c r="F10" s="16" t="s">
        <v>8</v>
      </c>
      <c r="G10" s="23" t="s">
        <v>25</v>
      </c>
      <c r="H10" s="18">
        <v>10800</v>
      </c>
      <c r="I10" s="18">
        <v>3870</v>
      </c>
      <c r="J10" s="18">
        <f t="shared" si="0"/>
        <v>41796000</v>
      </c>
      <c r="N10" s="19">
        <v>42377</v>
      </c>
      <c r="O10" s="16" t="s">
        <v>71</v>
      </c>
      <c r="P10" s="16" t="s">
        <v>72</v>
      </c>
      <c r="Q10" s="16" t="s">
        <v>8</v>
      </c>
      <c r="R10" s="24" t="s">
        <v>38</v>
      </c>
      <c r="S10" s="24">
        <v>5</v>
      </c>
      <c r="T10" s="18">
        <v>5800</v>
      </c>
      <c r="U10" s="18">
        <f>T10</f>
        <v>5800</v>
      </c>
      <c r="V10" s="18">
        <v>5154</v>
      </c>
      <c r="W10" s="18">
        <f t="shared" si="1"/>
        <v>29893200</v>
      </c>
      <c r="X10" s="26" t="str">
        <f>R10</f>
        <v>Nafta Super SOL</v>
      </c>
      <c r="Y10" s="27">
        <f>W10</f>
        <v>29893200</v>
      </c>
    </row>
    <row r="11" spans="2:25">
      <c r="B11">
        <v>3</v>
      </c>
      <c r="C11" s="19">
        <v>42375</v>
      </c>
      <c r="D11" s="16" t="s">
        <v>55</v>
      </c>
      <c r="E11" s="16" t="s">
        <v>56</v>
      </c>
      <c r="F11" s="16" t="s">
        <v>8</v>
      </c>
      <c r="G11" s="23" t="s">
        <v>25</v>
      </c>
      <c r="H11" s="18">
        <v>10800</v>
      </c>
      <c r="I11" s="18">
        <v>3870</v>
      </c>
      <c r="J11" s="18">
        <f t="shared" si="0"/>
        <v>41796000</v>
      </c>
      <c r="N11" s="19">
        <v>42375</v>
      </c>
      <c r="O11" s="16" t="s">
        <v>55</v>
      </c>
      <c r="P11" s="16" t="s">
        <v>56</v>
      </c>
      <c r="Q11" s="16" t="s">
        <v>8</v>
      </c>
      <c r="R11" s="23" t="s">
        <v>12</v>
      </c>
      <c r="S11" s="23">
        <v>6</v>
      </c>
      <c r="T11" s="18">
        <v>17900</v>
      </c>
      <c r="U11" s="18"/>
      <c r="V11" s="18">
        <v>3535</v>
      </c>
      <c r="W11" s="18">
        <f t="shared" si="1"/>
        <v>63276500</v>
      </c>
      <c r="X11" s="26"/>
      <c r="Y11" s="26"/>
    </row>
    <row r="12" spans="2:25">
      <c r="B12">
        <v>3</v>
      </c>
      <c r="C12" s="19">
        <v>42375</v>
      </c>
      <c r="D12" s="16" t="s">
        <v>55</v>
      </c>
      <c r="E12" s="16" t="s">
        <v>56</v>
      </c>
      <c r="F12" s="16" t="s">
        <v>8</v>
      </c>
      <c r="G12" s="23" t="s">
        <v>12</v>
      </c>
      <c r="H12" s="18">
        <v>17900</v>
      </c>
      <c r="I12" s="18">
        <v>3535</v>
      </c>
      <c r="J12" s="18">
        <f t="shared" si="0"/>
        <v>63276500</v>
      </c>
      <c r="N12" s="19">
        <v>42377</v>
      </c>
      <c r="O12" s="16" t="s">
        <v>71</v>
      </c>
      <c r="P12" s="16" t="s">
        <v>72</v>
      </c>
      <c r="Q12" s="16" t="s">
        <v>8</v>
      </c>
      <c r="R12" s="23" t="s">
        <v>12</v>
      </c>
      <c r="S12" s="23">
        <v>6</v>
      </c>
      <c r="T12" s="18">
        <v>17900</v>
      </c>
      <c r="U12" s="18"/>
      <c r="V12" s="18">
        <v>3535</v>
      </c>
      <c r="W12" s="18">
        <f t="shared" si="1"/>
        <v>63276500</v>
      </c>
      <c r="X12" s="26"/>
      <c r="Y12" s="26"/>
    </row>
    <row r="13" spans="2:25">
      <c r="B13">
        <v>3</v>
      </c>
      <c r="C13" s="19">
        <v>42375</v>
      </c>
      <c r="D13" s="16" t="s">
        <v>55</v>
      </c>
      <c r="E13" s="16" t="s">
        <v>56</v>
      </c>
      <c r="F13" s="16" t="s">
        <v>8</v>
      </c>
      <c r="G13" s="23" t="s">
        <v>10</v>
      </c>
      <c r="H13" s="18">
        <v>5000</v>
      </c>
      <c r="I13" s="18">
        <v>4382</v>
      </c>
      <c r="J13" s="18">
        <f t="shared" si="0"/>
        <v>21910000</v>
      </c>
      <c r="N13" s="19">
        <v>42380</v>
      </c>
      <c r="O13" s="16" t="s">
        <v>87</v>
      </c>
      <c r="P13" s="16" t="s">
        <v>88</v>
      </c>
      <c r="Q13" s="16" t="s">
        <v>8</v>
      </c>
      <c r="R13" s="23" t="s">
        <v>12</v>
      </c>
      <c r="S13" s="23">
        <v>6</v>
      </c>
      <c r="T13" s="18">
        <v>22900</v>
      </c>
      <c r="U13" s="18"/>
      <c r="V13" s="18">
        <v>3535</v>
      </c>
      <c r="W13" s="18">
        <f t="shared" si="1"/>
        <v>80951500</v>
      </c>
      <c r="X13" s="26"/>
      <c r="Y13" s="26"/>
    </row>
    <row r="14" spans="2:25">
      <c r="B14">
        <v>3</v>
      </c>
      <c r="C14" s="19">
        <v>42377</v>
      </c>
      <c r="D14" s="16" t="s">
        <v>71</v>
      </c>
      <c r="E14" s="16" t="s">
        <v>72</v>
      </c>
      <c r="F14" s="16" t="s">
        <v>8</v>
      </c>
      <c r="G14" s="23" t="s">
        <v>12</v>
      </c>
      <c r="H14" s="18">
        <v>17900</v>
      </c>
      <c r="I14" s="18">
        <v>3535</v>
      </c>
      <c r="J14" s="18">
        <f t="shared" si="0"/>
        <v>63276500</v>
      </c>
      <c r="N14" s="19">
        <v>42380</v>
      </c>
      <c r="O14" s="16" t="s">
        <v>89</v>
      </c>
      <c r="P14" s="16" t="s">
        <v>90</v>
      </c>
      <c r="Q14" s="16" t="s">
        <v>8</v>
      </c>
      <c r="R14" s="23" t="s">
        <v>12</v>
      </c>
      <c r="S14" s="23">
        <v>6</v>
      </c>
      <c r="T14" s="18">
        <v>5000</v>
      </c>
      <c r="U14" s="18"/>
      <c r="V14" s="18">
        <v>3535</v>
      </c>
      <c r="W14" s="18">
        <f t="shared" si="1"/>
        <v>17675000</v>
      </c>
      <c r="X14" s="26"/>
      <c r="Y14" s="26"/>
    </row>
    <row r="15" spans="2:25">
      <c r="B15">
        <v>3</v>
      </c>
      <c r="C15" s="19">
        <v>42377</v>
      </c>
      <c r="D15" s="16" t="s">
        <v>71</v>
      </c>
      <c r="E15" s="16" t="s">
        <v>72</v>
      </c>
      <c r="F15" s="16" t="s">
        <v>8</v>
      </c>
      <c r="G15" s="24" t="s">
        <v>38</v>
      </c>
      <c r="H15" s="18">
        <v>5800</v>
      </c>
      <c r="I15" s="18">
        <v>5154</v>
      </c>
      <c r="J15" s="18">
        <f t="shared" si="0"/>
        <v>29893200</v>
      </c>
      <c r="N15" s="19">
        <v>42382</v>
      </c>
      <c r="O15" s="16" t="s">
        <v>107</v>
      </c>
      <c r="P15" s="16" t="s">
        <v>108</v>
      </c>
      <c r="Q15" s="16" t="s">
        <v>8</v>
      </c>
      <c r="R15" s="23" t="s">
        <v>12</v>
      </c>
      <c r="S15" s="23">
        <v>6</v>
      </c>
      <c r="T15" s="18">
        <v>28700</v>
      </c>
      <c r="U15" s="18"/>
      <c r="V15" s="18">
        <v>3535</v>
      </c>
      <c r="W15" s="18">
        <f t="shared" si="1"/>
        <v>101454500</v>
      </c>
      <c r="X15" s="26"/>
      <c r="Y15" s="26"/>
    </row>
    <row r="16" spans="2:25">
      <c r="B16">
        <v>3</v>
      </c>
      <c r="C16" s="19">
        <v>42380</v>
      </c>
      <c r="D16" s="16" t="s">
        <v>87</v>
      </c>
      <c r="E16" s="16" t="s">
        <v>88</v>
      </c>
      <c r="F16" s="16" t="s">
        <v>8</v>
      </c>
      <c r="G16" s="23" t="s">
        <v>25</v>
      </c>
      <c r="H16" s="18">
        <v>5800</v>
      </c>
      <c r="I16" s="18">
        <v>3870</v>
      </c>
      <c r="J16" s="18">
        <f t="shared" si="0"/>
        <v>22446000</v>
      </c>
      <c r="N16" s="19">
        <v>42387</v>
      </c>
      <c r="O16" s="20" t="s">
        <v>146</v>
      </c>
      <c r="P16" s="20" t="s">
        <v>147</v>
      </c>
      <c r="Q16" s="20" t="s">
        <v>8</v>
      </c>
      <c r="R16" s="24" t="s">
        <v>12</v>
      </c>
      <c r="S16" s="24">
        <v>6</v>
      </c>
      <c r="T16" s="18">
        <v>17900</v>
      </c>
      <c r="U16" s="18"/>
      <c r="V16" s="18">
        <v>3535</v>
      </c>
      <c r="W16" s="18">
        <f t="shared" si="1"/>
        <v>63276500</v>
      </c>
      <c r="X16" s="26"/>
      <c r="Y16" s="26"/>
    </row>
    <row r="17" spans="2:25">
      <c r="B17">
        <v>3</v>
      </c>
      <c r="C17" s="19">
        <v>42380</v>
      </c>
      <c r="D17" s="16" t="s">
        <v>87</v>
      </c>
      <c r="E17" s="16" t="s">
        <v>88</v>
      </c>
      <c r="F17" s="16" t="s">
        <v>8</v>
      </c>
      <c r="G17" s="23" t="s">
        <v>12</v>
      </c>
      <c r="H17" s="18">
        <v>22900</v>
      </c>
      <c r="I17" s="18">
        <v>3535</v>
      </c>
      <c r="J17" s="18">
        <f t="shared" si="0"/>
        <v>80951500</v>
      </c>
      <c r="N17" s="19">
        <v>42389</v>
      </c>
      <c r="O17" s="16" t="s">
        <v>168</v>
      </c>
      <c r="P17" s="16" t="s">
        <v>169</v>
      </c>
      <c r="Q17" s="16" t="s">
        <v>8</v>
      </c>
      <c r="R17" s="23" t="s">
        <v>12</v>
      </c>
      <c r="S17" s="23">
        <v>6</v>
      </c>
      <c r="T17" s="18">
        <v>6000</v>
      </c>
      <c r="U17" s="18"/>
      <c r="V17" s="18">
        <v>3535</v>
      </c>
      <c r="W17" s="18">
        <f t="shared" si="1"/>
        <v>21210000</v>
      </c>
      <c r="X17" s="26"/>
      <c r="Y17" s="26"/>
    </row>
    <row r="18" spans="2:25">
      <c r="B18">
        <v>3</v>
      </c>
      <c r="C18" s="19">
        <v>42380</v>
      </c>
      <c r="D18" s="16" t="s">
        <v>89</v>
      </c>
      <c r="E18" s="16" t="s">
        <v>90</v>
      </c>
      <c r="F18" s="16" t="s">
        <v>8</v>
      </c>
      <c r="G18" s="23" t="s">
        <v>12</v>
      </c>
      <c r="H18" s="18">
        <v>5000</v>
      </c>
      <c r="I18" s="18">
        <v>3535</v>
      </c>
      <c r="J18" s="18">
        <f t="shared" si="0"/>
        <v>17675000</v>
      </c>
      <c r="N18" s="19">
        <v>42396</v>
      </c>
      <c r="O18" s="16" t="s">
        <v>223</v>
      </c>
      <c r="P18" s="16" t="s">
        <v>224</v>
      </c>
      <c r="Q18" s="16" t="s">
        <v>8</v>
      </c>
      <c r="R18" s="23" t="s">
        <v>12</v>
      </c>
      <c r="S18" s="23">
        <v>6</v>
      </c>
      <c r="T18" s="18">
        <v>12000</v>
      </c>
      <c r="U18" s="18">
        <f>T18+T17+T16+T15+T14+T13+T12+T11</f>
        <v>128300</v>
      </c>
      <c r="V18" s="18">
        <v>3535</v>
      </c>
      <c r="W18" s="18">
        <f t="shared" si="1"/>
        <v>42420000</v>
      </c>
      <c r="X18" s="26" t="str">
        <f>R18</f>
        <v>Nafta Sol Normal</v>
      </c>
      <c r="Y18" s="27">
        <f>SUM(W11:W18)</f>
        <v>453540500</v>
      </c>
    </row>
    <row r="19" spans="2:25">
      <c r="B19">
        <v>3</v>
      </c>
      <c r="C19" s="19">
        <v>42382</v>
      </c>
      <c r="D19" s="16" t="s">
        <v>105</v>
      </c>
      <c r="E19" s="16" t="s">
        <v>106</v>
      </c>
      <c r="F19" s="16" t="s">
        <v>8</v>
      </c>
      <c r="G19" s="23" t="s">
        <v>25</v>
      </c>
      <c r="H19" s="18">
        <v>10800</v>
      </c>
      <c r="I19" s="18">
        <v>3870</v>
      </c>
      <c r="J19" s="18">
        <f t="shared" si="0"/>
        <v>41796000</v>
      </c>
      <c r="N19" s="17">
        <v>42373</v>
      </c>
      <c r="O19" s="16" t="s">
        <v>23</v>
      </c>
      <c r="P19" s="16" t="s">
        <v>24</v>
      </c>
      <c r="Q19" s="16" t="s">
        <v>8</v>
      </c>
      <c r="R19" s="23" t="s">
        <v>25</v>
      </c>
      <c r="S19" s="23">
        <v>7</v>
      </c>
      <c r="T19" s="18">
        <v>21700</v>
      </c>
      <c r="U19" s="18"/>
      <c r="V19" s="18">
        <v>3955</v>
      </c>
      <c r="W19" s="18">
        <f t="shared" si="1"/>
        <v>85823500</v>
      </c>
      <c r="X19" s="26"/>
      <c r="Y19" s="26"/>
    </row>
    <row r="20" spans="2:25">
      <c r="B20">
        <v>3</v>
      </c>
      <c r="C20" s="19">
        <v>43113</v>
      </c>
      <c r="D20" s="16" t="s">
        <v>107</v>
      </c>
      <c r="E20" s="16" t="s">
        <v>108</v>
      </c>
      <c r="F20" s="16" t="s">
        <v>8</v>
      </c>
      <c r="G20" s="23" t="s">
        <v>25</v>
      </c>
      <c r="H20" s="18">
        <v>5000</v>
      </c>
      <c r="I20" s="18">
        <v>3870</v>
      </c>
      <c r="J20" s="18">
        <f t="shared" si="0"/>
        <v>19350000</v>
      </c>
      <c r="N20" s="17">
        <v>42373</v>
      </c>
      <c r="O20" s="16" t="s">
        <v>26</v>
      </c>
      <c r="P20" s="16" t="s">
        <v>27</v>
      </c>
      <c r="Q20" s="16" t="s">
        <v>8</v>
      </c>
      <c r="R20" s="23" t="s">
        <v>25</v>
      </c>
      <c r="S20" s="23">
        <v>7</v>
      </c>
      <c r="T20" s="18">
        <v>6000</v>
      </c>
      <c r="U20" s="18"/>
      <c r="V20" s="18">
        <v>3955</v>
      </c>
      <c r="W20" s="18">
        <f t="shared" si="1"/>
        <v>23730000</v>
      </c>
      <c r="X20" s="26"/>
      <c r="Y20" s="26"/>
    </row>
    <row r="21" spans="2:25">
      <c r="B21">
        <v>3</v>
      </c>
      <c r="C21" s="19">
        <v>43113</v>
      </c>
      <c r="D21" s="16" t="s">
        <v>107</v>
      </c>
      <c r="E21" s="16" t="s">
        <v>108</v>
      </c>
      <c r="F21" s="16" t="s">
        <v>8</v>
      </c>
      <c r="G21" s="23" t="s">
        <v>12</v>
      </c>
      <c r="H21" s="18">
        <v>28700</v>
      </c>
      <c r="I21" s="18">
        <v>3535</v>
      </c>
      <c r="J21" s="18">
        <f t="shared" si="0"/>
        <v>101454500</v>
      </c>
      <c r="N21" s="19">
        <v>42375</v>
      </c>
      <c r="O21" s="16" t="s">
        <v>53</v>
      </c>
      <c r="P21" s="16" t="s">
        <v>54</v>
      </c>
      <c r="Q21" s="16" t="s">
        <v>8</v>
      </c>
      <c r="R21" s="23" t="s">
        <v>25</v>
      </c>
      <c r="S21" s="23">
        <v>7</v>
      </c>
      <c r="T21" s="18">
        <v>10800</v>
      </c>
      <c r="U21" s="18"/>
      <c r="V21" s="18">
        <v>3870</v>
      </c>
      <c r="W21" s="18">
        <f t="shared" si="1"/>
        <v>41796000</v>
      </c>
      <c r="X21" s="26"/>
      <c r="Y21" s="26"/>
    </row>
    <row r="22" spans="2:25">
      <c r="B22">
        <v>3</v>
      </c>
      <c r="C22" s="19">
        <v>42387</v>
      </c>
      <c r="D22" s="20" t="s">
        <v>146</v>
      </c>
      <c r="E22" s="20" t="s">
        <v>147</v>
      </c>
      <c r="F22" s="20" t="s">
        <v>8</v>
      </c>
      <c r="G22" s="24" t="s">
        <v>25</v>
      </c>
      <c r="H22" s="18">
        <v>10800</v>
      </c>
      <c r="I22" s="18">
        <v>3870</v>
      </c>
      <c r="J22" s="18">
        <f t="shared" si="0"/>
        <v>41796000</v>
      </c>
      <c r="N22" s="19">
        <v>42375</v>
      </c>
      <c r="O22" s="16" t="s">
        <v>55</v>
      </c>
      <c r="P22" s="16" t="s">
        <v>56</v>
      </c>
      <c r="Q22" s="16" t="s">
        <v>8</v>
      </c>
      <c r="R22" s="23" t="s">
        <v>25</v>
      </c>
      <c r="S22" s="23">
        <v>7</v>
      </c>
      <c r="T22" s="18">
        <v>10800</v>
      </c>
      <c r="U22" s="18"/>
      <c r="V22" s="18">
        <v>3870</v>
      </c>
      <c r="W22" s="18">
        <f t="shared" si="1"/>
        <v>41796000</v>
      </c>
      <c r="X22" s="26"/>
      <c r="Y22" s="26"/>
    </row>
    <row r="23" spans="2:25">
      <c r="B23">
        <v>3</v>
      </c>
      <c r="C23" s="19">
        <v>42387</v>
      </c>
      <c r="D23" s="20" t="s">
        <v>146</v>
      </c>
      <c r="E23" s="20" t="s">
        <v>147</v>
      </c>
      <c r="F23" s="20" t="s">
        <v>8</v>
      </c>
      <c r="G23" s="24" t="s">
        <v>12</v>
      </c>
      <c r="H23" s="18">
        <v>17900</v>
      </c>
      <c r="I23" s="18">
        <v>3535</v>
      </c>
      <c r="J23" s="18">
        <f t="shared" si="0"/>
        <v>63276500</v>
      </c>
      <c r="N23" s="19">
        <v>42380</v>
      </c>
      <c r="O23" s="16" t="s">
        <v>87</v>
      </c>
      <c r="P23" s="16" t="s">
        <v>88</v>
      </c>
      <c r="Q23" s="16" t="s">
        <v>8</v>
      </c>
      <c r="R23" s="23" t="s">
        <v>25</v>
      </c>
      <c r="S23" s="23">
        <v>7</v>
      </c>
      <c r="T23" s="18">
        <v>5800</v>
      </c>
      <c r="U23" s="18"/>
      <c r="V23" s="18">
        <v>3870</v>
      </c>
      <c r="W23" s="18">
        <f t="shared" si="1"/>
        <v>22446000</v>
      </c>
      <c r="X23" s="26"/>
      <c r="Y23" s="26"/>
    </row>
    <row r="24" spans="2:25">
      <c r="B24">
        <v>3</v>
      </c>
      <c r="C24" s="19">
        <v>42387</v>
      </c>
      <c r="D24" s="20" t="s">
        <v>146</v>
      </c>
      <c r="E24" s="20" t="s">
        <v>147</v>
      </c>
      <c r="F24" s="20" t="s">
        <v>8</v>
      </c>
      <c r="G24" s="24" t="s">
        <v>10</v>
      </c>
      <c r="H24" s="18">
        <v>5000</v>
      </c>
      <c r="I24" s="18">
        <v>4382</v>
      </c>
      <c r="J24" s="18">
        <f t="shared" si="0"/>
        <v>21910000</v>
      </c>
      <c r="N24" s="19">
        <v>42382</v>
      </c>
      <c r="O24" s="16" t="s">
        <v>105</v>
      </c>
      <c r="P24" s="16" t="s">
        <v>106</v>
      </c>
      <c r="Q24" s="16" t="s">
        <v>8</v>
      </c>
      <c r="R24" s="23" t="s">
        <v>25</v>
      </c>
      <c r="S24" s="23">
        <v>7</v>
      </c>
      <c r="T24" s="18">
        <v>10800</v>
      </c>
      <c r="U24" s="18"/>
      <c r="V24" s="18">
        <v>3870</v>
      </c>
      <c r="W24" s="18">
        <f t="shared" si="1"/>
        <v>41796000</v>
      </c>
      <c r="X24" s="26"/>
      <c r="Y24" s="26"/>
    </row>
    <row r="25" spans="2:25">
      <c r="B25">
        <v>3</v>
      </c>
      <c r="C25" s="19">
        <v>42387</v>
      </c>
      <c r="D25" s="20" t="s">
        <v>148</v>
      </c>
      <c r="E25" s="20" t="s">
        <v>149</v>
      </c>
      <c r="F25" s="20" t="s">
        <v>8</v>
      </c>
      <c r="G25" s="23" t="s">
        <v>25</v>
      </c>
      <c r="H25" s="18">
        <v>15800</v>
      </c>
      <c r="I25" s="18">
        <v>3870</v>
      </c>
      <c r="J25" s="18">
        <f t="shared" si="0"/>
        <v>61146000</v>
      </c>
      <c r="N25" s="19">
        <v>42382</v>
      </c>
      <c r="O25" s="16" t="s">
        <v>107</v>
      </c>
      <c r="P25" s="16" t="s">
        <v>108</v>
      </c>
      <c r="Q25" s="16" t="s">
        <v>8</v>
      </c>
      <c r="R25" s="23" t="s">
        <v>25</v>
      </c>
      <c r="S25" s="23">
        <v>7</v>
      </c>
      <c r="T25" s="18">
        <v>5000</v>
      </c>
      <c r="U25" s="18"/>
      <c r="V25" s="18">
        <v>3870</v>
      </c>
      <c r="W25" s="18">
        <f t="shared" si="1"/>
        <v>19350000</v>
      </c>
      <c r="X25" s="26"/>
      <c r="Y25" s="26"/>
    </row>
    <row r="26" spans="2:25">
      <c r="B26">
        <v>3</v>
      </c>
      <c r="C26" s="19">
        <v>42389</v>
      </c>
      <c r="D26" s="16" t="s">
        <v>166</v>
      </c>
      <c r="E26" s="16" t="s">
        <v>167</v>
      </c>
      <c r="F26" s="16" t="s">
        <v>8</v>
      </c>
      <c r="G26" s="23" t="s">
        <v>25</v>
      </c>
      <c r="H26" s="18">
        <v>21700</v>
      </c>
      <c r="I26" s="18">
        <v>3870</v>
      </c>
      <c r="J26" s="18">
        <f t="shared" si="0"/>
        <v>83979000</v>
      </c>
      <c r="N26" s="19">
        <v>42387</v>
      </c>
      <c r="O26" s="20" t="s">
        <v>146</v>
      </c>
      <c r="P26" s="20" t="s">
        <v>147</v>
      </c>
      <c r="Q26" s="20" t="s">
        <v>8</v>
      </c>
      <c r="R26" s="24" t="s">
        <v>25</v>
      </c>
      <c r="S26" s="24">
        <v>7</v>
      </c>
      <c r="T26" s="18">
        <v>10800</v>
      </c>
      <c r="U26" s="18"/>
      <c r="V26" s="18">
        <v>3870</v>
      </c>
      <c r="W26" s="18">
        <f t="shared" si="1"/>
        <v>41796000</v>
      </c>
      <c r="X26" s="26"/>
      <c r="Y26" s="26"/>
    </row>
    <row r="27" spans="2:25">
      <c r="B27">
        <v>3</v>
      </c>
      <c r="C27" s="19">
        <v>42389</v>
      </c>
      <c r="D27" s="16" t="s">
        <v>168</v>
      </c>
      <c r="E27" s="16" t="s">
        <v>169</v>
      </c>
      <c r="F27" s="16" t="s">
        <v>8</v>
      </c>
      <c r="G27" s="23" t="s">
        <v>25</v>
      </c>
      <c r="H27" s="18">
        <v>6000</v>
      </c>
      <c r="I27" s="18">
        <v>3870</v>
      </c>
      <c r="J27" s="18">
        <f t="shared" si="0"/>
        <v>23220000</v>
      </c>
      <c r="N27" s="19">
        <v>42387</v>
      </c>
      <c r="O27" s="20" t="s">
        <v>148</v>
      </c>
      <c r="P27" s="20" t="s">
        <v>149</v>
      </c>
      <c r="Q27" s="20" t="s">
        <v>8</v>
      </c>
      <c r="R27" s="23" t="s">
        <v>25</v>
      </c>
      <c r="S27" s="23">
        <v>7</v>
      </c>
      <c r="T27" s="18">
        <v>15800</v>
      </c>
      <c r="U27" s="18"/>
      <c r="V27" s="18">
        <v>3870</v>
      </c>
      <c r="W27" s="18">
        <f t="shared" si="1"/>
        <v>61146000</v>
      </c>
      <c r="X27" s="26"/>
      <c r="Y27" s="26"/>
    </row>
    <row r="28" spans="2:25">
      <c r="B28">
        <v>3</v>
      </c>
      <c r="C28" s="19">
        <v>42389</v>
      </c>
      <c r="D28" s="16" t="s">
        <v>168</v>
      </c>
      <c r="E28" s="16" t="s">
        <v>169</v>
      </c>
      <c r="F28" s="16" t="s">
        <v>8</v>
      </c>
      <c r="G28" s="23" t="s">
        <v>12</v>
      </c>
      <c r="H28" s="18">
        <v>6000</v>
      </c>
      <c r="I28" s="18">
        <v>3535</v>
      </c>
      <c r="J28" s="18">
        <f t="shared" si="0"/>
        <v>21210000</v>
      </c>
      <c r="N28" s="19">
        <v>42389</v>
      </c>
      <c r="O28" s="16" t="s">
        <v>166</v>
      </c>
      <c r="P28" s="16" t="s">
        <v>167</v>
      </c>
      <c r="Q28" s="16" t="s">
        <v>8</v>
      </c>
      <c r="R28" s="23" t="s">
        <v>25</v>
      </c>
      <c r="S28" s="23">
        <v>7</v>
      </c>
      <c r="T28" s="18">
        <v>21700</v>
      </c>
      <c r="U28" s="18"/>
      <c r="V28" s="18">
        <v>3870</v>
      </c>
      <c r="W28" s="18">
        <f t="shared" si="1"/>
        <v>83979000</v>
      </c>
      <c r="X28" s="26"/>
      <c r="Y28" s="26"/>
    </row>
    <row r="29" spans="2:25">
      <c r="B29">
        <v>3</v>
      </c>
      <c r="C29" s="19">
        <v>42396</v>
      </c>
      <c r="D29" s="16" t="s">
        <v>221</v>
      </c>
      <c r="E29" s="16" t="s">
        <v>222</v>
      </c>
      <c r="F29" s="16" t="s">
        <v>8</v>
      </c>
      <c r="G29" s="23" t="s">
        <v>25</v>
      </c>
      <c r="H29" s="18">
        <v>15800</v>
      </c>
      <c r="I29" s="18">
        <v>3870</v>
      </c>
      <c r="J29" s="18">
        <f t="shared" si="0"/>
        <v>61146000</v>
      </c>
      <c r="N29" s="19">
        <v>42389</v>
      </c>
      <c r="O29" s="16" t="s">
        <v>168</v>
      </c>
      <c r="P29" s="16" t="s">
        <v>169</v>
      </c>
      <c r="Q29" s="16" t="s">
        <v>8</v>
      </c>
      <c r="R29" s="23" t="s">
        <v>25</v>
      </c>
      <c r="S29" s="23">
        <v>7</v>
      </c>
      <c r="T29" s="18">
        <v>6000</v>
      </c>
      <c r="U29" s="18"/>
      <c r="V29" s="18">
        <v>3870</v>
      </c>
      <c r="W29" s="18">
        <f t="shared" si="1"/>
        <v>23220000</v>
      </c>
      <c r="X29" s="26"/>
      <c r="Y29" s="26"/>
    </row>
    <row r="30" spans="2:25">
      <c r="B30">
        <v>3</v>
      </c>
      <c r="C30" s="19">
        <v>42396</v>
      </c>
      <c r="D30" s="16" t="s">
        <v>223</v>
      </c>
      <c r="E30" s="16" t="s">
        <v>224</v>
      </c>
      <c r="F30" s="16" t="s">
        <v>8</v>
      </c>
      <c r="G30" s="23" t="s">
        <v>25</v>
      </c>
      <c r="H30" s="18">
        <v>21700</v>
      </c>
      <c r="I30" s="18">
        <v>3870</v>
      </c>
      <c r="J30" s="18">
        <f t="shared" si="0"/>
        <v>83979000</v>
      </c>
      <c r="N30" s="19">
        <v>42396</v>
      </c>
      <c r="O30" s="16" t="s">
        <v>221</v>
      </c>
      <c r="P30" s="16" t="s">
        <v>222</v>
      </c>
      <c r="Q30" s="16" t="s">
        <v>8</v>
      </c>
      <c r="R30" s="23" t="s">
        <v>25</v>
      </c>
      <c r="S30" s="23">
        <v>7</v>
      </c>
      <c r="T30" s="18">
        <v>15800</v>
      </c>
      <c r="U30" s="18"/>
      <c r="V30" s="18">
        <v>3870</v>
      </c>
      <c r="W30" s="18">
        <f t="shared" si="1"/>
        <v>61146000</v>
      </c>
      <c r="X30" s="26"/>
      <c r="Y30" s="26"/>
    </row>
    <row r="31" spans="2:25">
      <c r="B31">
        <v>3</v>
      </c>
      <c r="C31" s="19">
        <v>42396</v>
      </c>
      <c r="D31" s="16" t="s">
        <v>223</v>
      </c>
      <c r="E31" s="16" t="s">
        <v>224</v>
      </c>
      <c r="F31" s="16" t="s">
        <v>8</v>
      </c>
      <c r="G31" s="23" t="s">
        <v>12</v>
      </c>
      <c r="H31" s="18">
        <v>12000</v>
      </c>
      <c r="I31" s="18">
        <v>3535</v>
      </c>
      <c r="J31" s="18">
        <f t="shared" si="0"/>
        <v>42420000</v>
      </c>
      <c r="N31" s="19">
        <v>42396</v>
      </c>
      <c r="O31" s="16" t="s">
        <v>223</v>
      </c>
      <c r="P31" s="16" t="s">
        <v>224</v>
      </c>
      <c r="Q31" s="16" t="s">
        <v>8</v>
      </c>
      <c r="R31" s="23" t="s">
        <v>25</v>
      </c>
      <c r="S31" s="23">
        <v>7</v>
      </c>
      <c r="T31" s="18">
        <v>21700</v>
      </c>
      <c r="U31" s="18">
        <f>SUM(T19:T31)</f>
        <v>162700</v>
      </c>
      <c r="V31" s="18">
        <v>3870</v>
      </c>
      <c r="W31" s="18">
        <f t="shared" si="1"/>
        <v>83979000</v>
      </c>
      <c r="X31" s="26" t="str">
        <f>R31</f>
        <v>Diesel Tipo I</v>
      </c>
      <c r="Y31" s="27">
        <f>SUM(W19:W31)</f>
        <v>632003500</v>
      </c>
    </row>
    <row r="32" spans="2:25">
      <c r="H32" s="27">
        <f>SUM(H7:H31)</f>
        <v>312800</v>
      </c>
      <c r="I32" s="27"/>
      <c r="J32" s="27">
        <f>SUM(J7:J31)</f>
        <v>1185549200</v>
      </c>
      <c r="T32" s="27">
        <f>SUM(T7:T31)</f>
        <v>312800</v>
      </c>
      <c r="U32" s="27">
        <f>SUM(U7:U31)</f>
        <v>312800</v>
      </c>
      <c r="V32" s="27"/>
      <c r="W32" s="27">
        <f>SUM(W7:W31)</f>
        <v>1185549200</v>
      </c>
      <c r="X32" s="26"/>
      <c r="Y32" s="27">
        <f>SUM(Y7:Y31)</f>
        <v>1185549200</v>
      </c>
    </row>
    <row r="38" spans="3:12">
      <c r="C38" s="16" t="s">
        <v>6</v>
      </c>
      <c r="D38" s="16" t="s">
        <v>0</v>
      </c>
      <c r="E38" s="16" t="s">
        <v>1</v>
      </c>
      <c r="F38" s="16" t="s">
        <v>260</v>
      </c>
      <c r="G38" s="16" t="s">
        <v>5</v>
      </c>
      <c r="H38" s="16" t="s">
        <v>4</v>
      </c>
      <c r="I38" s="16" t="s">
        <v>7</v>
      </c>
      <c r="J38" s="16" t="s">
        <v>3</v>
      </c>
      <c r="K38" s="20" t="s">
        <v>254</v>
      </c>
      <c r="L38" s="20" t="s">
        <v>255</v>
      </c>
    </row>
    <row r="39" spans="3:12">
      <c r="C39" s="17">
        <v>42373</v>
      </c>
      <c r="D39" s="16" t="s">
        <v>23</v>
      </c>
      <c r="E39" s="16" t="s">
        <v>24</v>
      </c>
      <c r="F39" s="16" t="s">
        <v>8</v>
      </c>
      <c r="G39" s="23" t="s">
        <v>25</v>
      </c>
      <c r="H39" s="18">
        <v>21700</v>
      </c>
      <c r="I39" s="18">
        <v>3955</v>
      </c>
      <c r="J39" s="18">
        <f t="shared" ref="J39:J63" si="2">H39*I39</f>
        <v>85823500</v>
      </c>
      <c r="K39" s="26"/>
      <c r="L39" s="26"/>
    </row>
    <row r="40" spans="3:12">
      <c r="C40" s="17">
        <v>42373</v>
      </c>
      <c r="D40" s="16" t="s">
        <v>26</v>
      </c>
      <c r="E40" s="16" t="s">
        <v>27</v>
      </c>
      <c r="F40" s="16" t="s">
        <v>8</v>
      </c>
      <c r="G40" s="23" t="s">
        <v>25</v>
      </c>
      <c r="H40" s="18">
        <v>6000</v>
      </c>
      <c r="I40" s="18">
        <v>3955</v>
      </c>
      <c r="J40" s="18">
        <f t="shared" si="2"/>
        <v>23730000</v>
      </c>
      <c r="K40" s="26"/>
      <c r="L40" s="26"/>
    </row>
    <row r="41" spans="3:12">
      <c r="C41" s="17">
        <v>42373</v>
      </c>
      <c r="D41" s="16" t="s">
        <v>26</v>
      </c>
      <c r="E41" s="16" t="s">
        <v>27</v>
      </c>
      <c r="F41" s="16" t="s">
        <v>8</v>
      </c>
      <c r="G41" s="23" t="s">
        <v>10</v>
      </c>
      <c r="H41" s="18">
        <v>6000</v>
      </c>
      <c r="I41" s="18">
        <v>4382</v>
      </c>
      <c r="J41" s="18">
        <f t="shared" si="2"/>
        <v>26292000</v>
      </c>
      <c r="K41" s="26">
        <v>4</v>
      </c>
      <c r="L41" s="27">
        <f>J41+J40+J39</f>
        <v>135845500</v>
      </c>
    </row>
    <row r="42" spans="3:12">
      <c r="C42" s="19">
        <v>42375</v>
      </c>
      <c r="D42" s="16" t="s">
        <v>53</v>
      </c>
      <c r="E42" s="16" t="s">
        <v>54</v>
      </c>
      <c r="F42" s="16" t="s">
        <v>8</v>
      </c>
      <c r="G42" s="23" t="s">
        <v>25</v>
      </c>
      <c r="H42" s="18">
        <v>10800</v>
      </c>
      <c r="I42" s="18">
        <v>3870</v>
      </c>
      <c r="J42" s="18">
        <f t="shared" si="2"/>
        <v>41796000</v>
      </c>
      <c r="K42" s="26"/>
      <c r="L42" s="26"/>
    </row>
    <row r="43" spans="3:12">
      <c r="C43" s="19">
        <v>42375</v>
      </c>
      <c r="D43" s="16" t="s">
        <v>55</v>
      </c>
      <c r="E43" s="16" t="s">
        <v>56</v>
      </c>
      <c r="F43" s="16" t="s">
        <v>8</v>
      </c>
      <c r="G43" s="23" t="s">
        <v>25</v>
      </c>
      <c r="H43" s="18">
        <v>10800</v>
      </c>
      <c r="I43" s="18">
        <v>3870</v>
      </c>
      <c r="J43" s="18">
        <f t="shared" si="2"/>
        <v>41796000</v>
      </c>
      <c r="K43" s="26"/>
      <c r="L43" s="26"/>
    </row>
    <row r="44" spans="3:12">
      <c r="C44" s="19">
        <v>42375</v>
      </c>
      <c r="D44" s="16" t="s">
        <v>55</v>
      </c>
      <c r="E44" s="16" t="s">
        <v>56</v>
      </c>
      <c r="F44" s="16" t="s">
        <v>8</v>
      </c>
      <c r="G44" s="23" t="s">
        <v>12</v>
      </c>
      <c r="H44" s="18">
        <v>17900</v>
      </c>
      <c r="I44" s="18">
        <v>3535</v>
      </c>
      <c r="J44" s="18">
        <f t="shared" si="2"/>
        <v>63276500</v>
      </c>
      <c r="K44" s="26"/>
      <c r="L44" s="26"/>
    </row>
    <row r="45" spans="3:12">
      <c r="C45" s="19">
        <v>42375</v>
      </c>
      <c r="D45" s="16" t="s">
        <v>55</v>
      </c>
      <c r="E45" s="16" t="s">
        <v>56</v>
      </c>
      <c r="F45" s="16" t="s">
        <v>8</v>
      </c>
      <c r="G45" s="23" t="s">
        <v>10</v>
      </c>
      <c r="H45" s="18">
        <v>5000</v>
      </c>
      <c r="I45" s="18">
        <v>4382</v>
      </c>
      <c r="J45" s="18">
        <f t="shared" si="2"/>
        <v>21910000</v>
      </c>
      <c r="K45" s="26">
        <v>6</v>
      </c>
      <c r="L45" s="27">
        <f>J45+J44+J43+J42</f>
        <v>168778500</v>
      </c>
    </row>
    <row r="46" spans="3:12">
      <c r="C46" s="19">
        <v>42377</v>
      </c>
      <c r="D46" s="16" t="s">
        <v>71</v>
      </c>
      <c r="E46" s="16" t="s">
        <v>72</v>
      </c>
      <c r="F46" s="16" t="s">
        <v>8</v>
      </c>
      <c r="G46" s="23" t="s">
        <v>12</v>
      </c>
      <c r="H46" s="18">
        <v>17900</v>
      </c>
      <c r="I46" s="18">
        <v>3535</v>
      </c>
      <c r="J46" s="18">
        <f t="shared" si="2"/>
        <v>63276500</v>
      </c>
      <c r="K46" s="26"/>
      <c r="L46" s="26"/>
    </row>
    <row r="47" spans="3:12">
      <c r="C47" s="19">
        <v>42377</v>
      </c>
      <c r="D47" s="16" t="s">
        <v>71</v>
      </c>
      <c r="E47" s="16" t="s">
        <v>72</v>
      </c>
      <c r="F47" s="16" t="s">
        <v>8</v>
      </c>
      <c r="G47" s="24" t="s">
        <v>38</v>
      </c>
      <c r="H47" s="18">
        <v>5800</v>
      </c>
      <c r="I47" s="18">
        <v>5154</v>
      </c>
      <c r="J47" s="18">
        <f t="shared" si="2"/>
        <v>29893200</v>
      </c>
      <c r="K47" s="26">
        <v>8</v>
      </c>
      <c r="L47" s="27">
        <f>J47+J46</f>
        <v>93169700</v>
      </c>
    </row>
    <row r="48" spans="3:12">
      <c r="C48" s="19">
        <v>42380</v>
      </c>
      <c r="D48" s="16" t="s">
        <v>87</v>
      </c>
      <c r="E48" s="16" t="s">
        <v>88</v>
      </c>
      <c r="F48" s="16" t="s">
        <v>8</v>
      </c>
      <c r="G48" s="23" t="s">
        <v>25</v>
      </c>
      <c r="H48" s="18">
        <v>5800</v>
      </c>
      <c r="I48" s="18">
        <v>3870</v>
      </c>
      <c r="J48" s="18">
        <f t="shared" si="2"/>
        <v>22446000</v>
      </c>
      <c r="K48" s="26"/>
      <c r="L48" s="26"/>
    </row>
    <row r="49" spans="3:12">
      <c r="C49" s="19">
        <v>42380</v>
      </c>
      <c r="D49" s="16" t="s">
        <v>87</v>
      </c>
      <c r="E49" s="16" t="s">
        <v>88</v>
      </c>
      <c r="F49" s="16" t="s">
        <v>8</v>
      </c>
      <c r="G49" s="23" t="s">
        <v>12</v>
      </c>
      <c r="H49" s="18">
        <v>22900</v>
      </c>
      <c r="I49" s="18">
        <v>3535</v>
      </c>
      <c r="J49" s="18">
        <f t="shared" si="2"/>
        <v>80951500</v>
      </c>
      <c r="K49" s="26"/>
      <c r="L49" s="26"/>
    </row>
    <row r="50" spans="3:12">
      <c r="C50" s="19">
        <v>42380</v>
      </c>
      <c r="D50" s="16" t="s">
        <v>89</v>
      </c>
      <c r="E50" s="16" t="s">
        <v>90</v>
      </c>
      <c r="F50" s="16" t="s">
        <v>8</v>
      </c>
      <c r="G50" s="23" t="s">
        <v>12</v>
      </c>
      <c r="H50" s="18">
        <v>5000</v>
      </c>
      <c r="I50" s="18">
        <v>3535</v>
      </c>
      <c r="J50" s="18">
        <f t="shared" si="2"/>
        <v>17675000</v>
      </c>
      <c r="K50" s="26">
        <v>11</v>
      </c>
      <c r="L50" s="27">
        <f>J50+J49+J48</f>
        <v>121072500</v>
      </c>
    </row>
    <row r="51" spans="3:12">
      <c r="C51" s="19">
        <v>42382</v>
      </c>
      <c r="D51" s="16" t="s">
        <v>105</v>
      </c>
      <c r="E51" s="16" t="s">
        <v>106</v>
      </c>
      <c r="F51" s="16" t="s">
        <v>8</v>
      </c>
      <c r="G51" s="23" t="s">
        <v>25</v>
      </c>
      <c r="H51" s="18">
        <v>10800</v>
      </c>
      <c r="I51" s="18">
        <v>3870</v>
      </c>
      <c r="J51" s="18">
        <f t="shared" si="2"/>
        <v>41796000</v>
      </c>
      <c r="K51" s="26"/>
      <c r="L51" s="26"/>
    </row>
    <row r="52" spans="3:12">
      <c r="C52" s="19">
        <v>42382</v>
      </c>
      <c r="D52" s="16" t="s">
        <v>107</v>
      </c>
      <c r="E52" s="16" t="s">
        <v>108</v>
      </c>
      <c r="F52" s="16" t="s">
        <v>8</v>
      </c>
      <c r="G52" s="23" t="s">
        <v>25</v>
      </c>
      <c r="H52" s="18">
        <v>5000</v>
      </c>
      <c r="I52" s="18">
        <v>3870</v>
      </c>
      <c r="J52" s="18">
        <f t="shared" si="2"/>
        <v>19350000</v>
      </c>
      <c r="K52" s="26"/>
      <c r="L52" s="26"/>
    </row>
    <row r="53" spans="3:12">
      <c r="C53" s="19">
        <v>42382</v>
      </c>
      <c r="D53" s="16" t="s">
        <v>107</v>
      </c>
      <c r="E53" s="16" t="s">
        <v>108</v>
      </c>
      <c r="F53" s="16" t="s">
        <v>8</v>
      </c>
      <c r="G53" s="23" t="s">
        <v>12</v>
      </c>
      <c r="H53" s="18">
        <v>28700</v>
      </c>
      <c r="I53" s="18">
        <v>3535</v>
      </c>
      <c r="J53" s="18">
        <f t="shared" si="2"/>
        <v>101454500</v>
      </c>
      <c r="K53" s="26">
        <v>13</v>
      </c>
      <c r="L53" s="27">
        <f>J53+J52+J51</f>
        <v>162600500</v>
      </c>
    </row>
    <row r="54" spans="3:12">
      <c r="C54" s="19">
        <v>42387</v>
      </c>
      <c r="D54" s="20" t="s">
        <v>146</v>
      </c>
      <c r="E54" s="20" t="s">
        <v>147</v>
      </c>
      <c r="F54" s="20" t="s">
        <v>8</v>
      </c>
      <c r="G54" s="24" t="s">
        <v>25</v>
      </c>
      <c r="H54" s="18">
        <v>10800</v>
      </c>
      <c r="I54" s="18">
        <v>3870</v>
      </c>
      <c r="J54" s="18">
        <f t="shared" si="2"/>
        <v>41796000</v>
      </c>
      <c r="K54" s="26"/>
      <c r="L54" s="26"/>
    </row>
    <row r="55" spans="3:12">
      <c r="C55" s="19">
        <v>42387</v>
      </c>
      <c r="D55" s="20" t="s">
        <v>146</v>
      </c>
      <c r="E55" s="20" t="s">
        <v>147</v>
      </c>
      <c r="F55" s="20" t="s">
        <v>8</v>
      </c>
      <c r="G55" s="24" t="s">
        <v>12</v>
      </c>
      <c r="H55" s="18">
        <v>17900</v>
      </c>
      <c r="I55" s="18">
        <v>3535</v>
      </c>
      <c r="J55" s="18">
        <f t="shared" si="2"/>
        <v>63276500</v>
      </c>
      <c r="K55" s="26"/>
      <c r="L55" s="26"/>
    </row>
    <row r="56" spans="3:12">
      <c r="C56" s="19">
        <v>42387</v>
      </c>
      <c r="D56" s="20" t="s">
        <v>146</v>
      </c>
      <c r="E56" s="20" t="s">
        <v>147</v>
      </c>
      <c r="F56" s="20" t="s">
        <v>8</v>
      </c>
      <c r="G56" s="24" t="s">
        <v>10</v>
      </c>
      <c r="H56" s="18">
        <v>5000</v>
      </c>
      <c r="I56" s="18">
        <v>4382</v>
      </c>
      <c r="J56" s="18">
        <f t="shared" si="2"/>
        <v>21910000</v>
      </c>
      <c r="K56" s="26"/>
      <c r="L56" s="26"/>
    </row>
    <row r="57" spans="3:12">
      <c r="C57" s="19">
        <v>42387</v>
      </c>
      <c r="D57" s="20" t="s">
        <v>148</v>
      </c>
      <c r="E57" s="20" t="s">
        <v>149</v>
      </c>
      <c r="F57" s="20" t="s">
        <v>8</v>
      </c>
      <c r="G57" s="23" t="s">
        <v>25</v>
      </c>
      <c r="H57" s="18">
        <v>15800</v>
      </c>
      <c r="I57" s="18">
        <v>3870</v>
      </c>
      <c r="J57" s="18">
        <f t="shared" si="2"/>
        <v>61146000</v>
      </c>
      <c r="K57" s="26">
        <v>18</v>
      </c>
      <c r="L57" s="27">
        <f>J57+J56+J55+J54</f>
        <v>188128500</v>
      </c>
    </row>
    <row r="58" spans="3:12">
      <c r="C58" s="19">
        <v>42389</v>
      </c>
      <c r="D58" s="16" t="s">
        <v>166</v>
      </c>
      <c r="E58" s="16" t="s">
        <v>167</v>
      </c>
      <c r="F58" s="16" t="s">
        <v>8</v>
      </c>
      <c r="G58" s="23" t="s">
        <v>25</v>
      </c>
      <c r="H58" s="18">
        <v>21700</v>
      </c>
      <c r="I58" s="18">
        <v>3870</v>
      </c>
      <c r="J58" s="18">
        <f t="shared" si="2"/>
        <v>83979000</v>
      </c>
      <c r="K58" s="26"/>
      <c r="L58" s="26"/>
    </row>
    <row r="59" spans="3:12">
      <c r="C59" s="19">
        <v>42389</v>
      </c>
      <c r="D59" s="16" t="s">
        <v>168</v>
      </c>
      <c r="E59" s="16" t="s">
        <v>169</v>
      </c>
      <c r="F59" s="16" t="s">
        <v>8</v>
      </c>
      <c r="G59" s="23" t="s">
        <v>25</v>
      </c>
      <c r="H59" s="18">
        <v>6000</v>
      </c>
      <c r="I59" s="18">
        <v>3870</v>
      </c>
      <c r="J59" s="18">
        <f t="shared" si="2"/>
        <v>23220000</v>
      </c>
      <c r="K59" s="26"/>
      <c r="L59" s="26"/>
    </row>
    <row r="60" spans="3:12">
      <c r="C60" s="19">
        <v>42389</v>
      </c>
      <c r="D60" s="16" t="s">
        <v>168</v>
      </c>
      <c r="E60" s="16" t="s">
        <v>169</v>
      </c>
      <c r="F60" s="16" t="s">
        <v>8</v>
      </c>
      <c r="G60" s="23" t="s">
        <v>12</v>
      </c>
      <c r="H60" s="18">
        <v>6000</v>
      </c>
      <c r="I60" s="18">
        <v>3535</v>
      </c>
      <c r="J60" s="18">
        <f t="shared" si="2"/>
        <v>21210000</v>
      </c>
      <c r="K60" s="26">
        <v>20</v>
      </c>
      <c r="L60" s="27">
        <f>J60+J59+J58</f>
        <v>128409000</v>
      </c>
    </row>
    <row r="61" spans="3:12">
      <c r="C61" s="19">
        <v>42396</v>
      </c>
      <c r="D61" s="16" t="s">
        <v>221</v>
      </c>
      <c r="E61" s="16" t="s">
        <v>222</v>
      </c>
      <c r="F61" s="16" t="s">
        <v>8</v>
      </c>
      <c r="G61" s="23" t="s">
        <v>25</v>
      </c>
      <c r="H61" s="18">
        <v>15800</v>
      </c>
      <c r="I61" s="18">
        <v>3870</v>
      </c>
      <c r="J61" s="18">
        <f t="shared" si="2"/>
        <v>61146000</v>
      </c>
      <c r="K61" s="26"/>
      <c r="L61" s="26"/>
    </row>
    <row r="62" spans="3:12">
      <c r="C62" s="19">
        <v>42396</v>
      </c>
      <c r="D62" s="16" t="s">
        <v>223</v>
      </c>
      <c r="E62" s="16" t="s">
        <v>224</v>
      </c>
      <c r="F62" s="16" t="s">
        <v>8</v>
      </c>
      <c r="G62" s="23" t="s">
        <v>25</v>
      </c>
      <c r="H62" s="18">
        <v>21700</v>
      </c>
      <c r="I62" s="18">
        <v>3870</v>
      </c>
      <c r="J62" s="18">
        <f t="shared" si="2"/>
        <v>83979000</v>
      </c>
      <c r="K62" s="26"/>
      <c r="L62" s="26"/>
    </row>
    <row r="63" spans="3:12">
      <c r="C63" s="19">
        <v>42396</v>
      </c>
      <c r="D63" s="16" t="s">
        <v>223</v>
      </c>
      <c r="E63" s="16" t="s">
        <v>224</v>
      </c>
      <c r="F63" s="16" t="s">
        <v>8</v>
      </c>
      <c r="G63" s="23" t="s">
        <v>12</v>
      </c>
      <c r="H63" s="18">
        <v>12000</v>
      </c>
      <c r="I63" s="18">
        <v>3535</v>
      </c>
      <c r="J63" s="18">
        <f t="shared" si="2"/>
        <v>42420000</v>
      </c>
      <c r="K63" s="26">
        <v>27</v>
      </c>
      <c r="L63" s="27">
        <f>J63+J62+J61</f>
        <v>187545000</v>
      </c>
    </row>
    <row r="64" spans="3:12">
      <c r="H64" s="27">
        <f>SUM(H39:H63)</f>
        <v>312800</v>
      </c>
      <c r="I64" s="27"/>
      <c r="J64" s="27">
        <f>SUM(J39:J63)</f>
        <v>1185549200</v>
      </c>
      <c r="K64" s="26"/>
      <c r="L64" s="27">
        <f>SUM(L39:L63)</f>
        <v>1185549200</v>
      </c>
    </row>
  </sheetData>
  <sortState ref="N7:W31">
    <sortCondition ref="S7:S31"/>
  </sortState>
  <mergeCells count="1">
    <mergeCell ref="C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Registro de Ventas</vt:lpstr>
      <vt:lpstr>Orden por fecha</vt:lpstr>
      <vt:lpstr>Orden por factura</vt:lpstr>
      <vt:lpstr>Facturas faltantes</vt:lpstr>
      <vt:lpstr>Deposito</vt:lpstr>
      <vt:lpstr>Libro de bancos</vt:lpstr>
      <vt:lpstr>Celso Vargas Medina</vt:lpstr>
      <vt:lpstr>Beraf SA</vt:lpstr>
      <vt:lpstr>San Luis SA</vt:lpstr>
      <vt:lpstr>Alcosur SA</vt:lpstr>
      <vt:lpstr>Vargas Medina SA</vt:lpstr>
      <vt:lpstr>Juan Roa Benitez</vt:lpstr>
      <vt:lpstr>Rosa Isabel Canale</vt:lpstr>
      <vt:lpstr>Zunilda Concepción Vargas M</vt:lpstr>
      <vt:lpstr>TLP SA</vt:lpstr>
      <vt:lpstr>San Luis S.A.</vt:lpstr>
      <vt:lpstr>PETROPAR </vt:lpstr>
      <vt:lpstr>Resumen Ventas</vt:lpstr>
      <vt:lpstr>Resumen Compras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lices</cp:lastModifiedBy>
  <dcterms:created xsi:type="dcterms:W3CDTF">2018-08-27T19:24:32Z</dcterms:created>
  <dcterms:modified xsi:type="dcterms:W3CDTF">2018-11-28T01:41:21Z</dcterms:modified>
</cp:coreProperties>
</file>