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940" firstSheet="5" activeTab="7"/>
  </bookViews>
  <sheets>
    <sheet name="Registro de ventas" sheetId="1" r:id="rId1"/>
    <sheet name="Orden por fecha" sheetId="17" r:id="rId2"/>
    <sheet name="Orden de factura" sheetId="18" r:id="rId3"/>
    <sheet name="Registro de Compras" sheetId="2" r:id="rId4"/>
    <sheet name="Facturas faltantes" sheetId="3" r:id="rId5"/>
    <sheet name="DEPOSITO FEBRERO" sheetId="4" r:id="rId6"/>
    <sheet name="Hoja1" sheetId="20" r:id="rId7"/>
    <sheet name="Libro Banco" sheetId="19" r:id="rId8"/>
    <sheet name="Celso Vargas Medina" sheetId="5" r:id="rId9"/>
    <sheet name="Beraf SA" sheetId="6" r:id="rId10"/>
    <sheet name="San Luis SA" sheetId="7" r:id="rId11"/>
    <sheet name="Alcosur SA" sheetId="8" r:id="rId12"/>
    <sheet name="Vargas Medina S.A." sheetId="9" r:id="rId13"/>
    <sheet name="Juan Roa Benitez" sheetId="10" r:id="rId14"/>
    <sheet name="Rosa Isabel Canale" sheetId="11" r:id="rId15"/>
    <sheet name="Zunilda Concepcion Vargas" sheetId="12" r:id="rId16"/>
    <sheet name="Monte Alegre SA" sheetId="13" r:id="rId17"/>
    <sheet name="TLP SA" sheetId="14" r:id="rId18"/>
    <sheet name="Resumen Ventas" sheetId="15" r:id="rId19"/>
    <sheet name="Resumen Compras" sheetId="16" r:id="rId20"/>
  </sheets>
  <definedNames>
    <definedName name="_xlnm._FilterDatabase" localSheetId="5" hidden="1">'DEPOSITO FEBRERO'!$C$7:$O$224</definedName>
    <definedName name="_xlnm._FilterDatabase" localSheetId="7" hidden="1">'Libro Banco'!$C$7:$J$131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0" i="19"/>
  <c r="I190" s="1"/>
  <c r="H190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G75" i="20"/>
  <c r="G77" s="1"/>
  <c r="J225" i="18"/>
  <c r="H225"/>
  <c r="G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6"/>
  <c r="I115"/>
  <c r="I113"/>
  <c r="I112"/>
  <c r="I111"/>
  <c r="I110"/>
  <c r="I109"/>
  <c r="I108"/>
  <c r="I107"/>
  <c r="I106"/>
  <c r="I105"/>
  <c r="I104"/>
  <c r="I103"/>
  <c r="I101"/>
  <c r="I99"/>
  <c r="I97"/>
  <c r="I95"/>
  <c r="I94"/>
  <c r="I93"/>
  <c r="I92"/>
  <c r="I91"/>
  <c r="I90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8"/>
  <c r="I66"/>
  <c r="I65"/>
  <c r="I64"/>
  <c r="I62"/>
  <c r="I61"/>
  <c r="I60"/>
  <c r="I59"/>
  <c r="I58"/>
  <c r="I56"/>
  <c r="I55"/>
  <c r="I54"/>
  <c r="I53"/>
  <c r="I52"/>
  <c r="I51"/>
  <c r="I50"/>
  <c r="I49"/>
  <c r="I48"/>
  <c r="I46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4"/>
  <c r="I22"/>
  <c r="I20"/>
  <c r="I19"/>
  <c r="I18"/>
  <c r="I17"/>
  <c r="I16"/>
  <c r="I14"/>
  <c r="I12"/>
  <c r="I11"/>
  <c r="I10"/>
  <c r="I9"/>
  <c r="I225" s="1"/>
  <c r="J225" i="17"/>
  <c r="H225"/>
  <c r="G225"/>
  <c r="I223"/>
  <c r="I222"/>
  <c r="I221"/>
  <c r="I220"/>
  <c r="I219"/>
  <c r="I218"/>
  <c r="I217"/>
  <c r="I216"/>
  <c r="I215"/>
  <c r="I214"/>
  <c r="I213"/>
  <c r="I211"/>
  <c r="I210"/>
  <c r="I209"/>
  <c r="I208"/>
  <c r="I207"/>
  <c r="I206"/>
  <c r="I205"/>
  <c r="I204"/>
  <c r="I203"/>
  <c r="I202"/>
  <c r="I201"/>
  <c r="I200"/>
  <c r="I199"/>
  <c r="I198"/>
  <c r="I197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212"/>
  <c r="I196"/>
  <c r="I19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0"/>
  <c r="I149"/>
  <c r="I148"/>
  <c r="I147"/>
  <c r="I146"/>
  <c r="I133"/>
  <c r="I145"/>
  <c r="I144"/>
  <c r="I143"/>
  <c r="I156"/>
  <c r="I155"/>
  <c r="I154"/>
  <c r="I153"/>
  <c r="I152"/>
  <c r="I151"/>
  <c r="I126"/>
  <c r="I125"/>
  <c r="I124"/>
  <c r="I123"/>
  <c r="I122"/>
  <c r="I121"/>
  <c r="I120"/>
  <c r="I119"/>
  <c r="I132"/>
  <c r="I131"/>
  <c r="I118"/>
  <c r="I142"/>
  <c r="I141"/>
  <c r="I140"/>
  <c r="I139"/>
  <c r="I138"/>
  <c r="I137"/>
  <c r="I136"/>
  <c r="I135"/>
  <c r="I134"/>
  <c r="I130"/>
  <c r="I129"/>
  <c r="I128"/>
  <c r="I127"/>
  <c r="I111"/>
  <c r="I71"/>
  <c r="I70"/>
  <c r="I110"/>
  <c r="I109"/>
  <c r="I68"/>
  <c r="I56"/>
  <c r="I55"/>
  <c r="I93"/>
  <c r="I92"/>
  <c r="I91"/>
  <c r="I90"/>
  <c r="I88"/>
  <c r="I87"/>
  <c r="I86"/>
  <c r="I85"/>
  <c r="I84"/>
  <c r="I79"/>
  <c r="I78"/>
  <c r="I77"/>
  <c r="I76"/>
  <c r="I75"/>
  <c r="I74"/>
  <c r="I73"/>
  <c r="I72"/>
  <c r="I66"/>
  <c r="I65"/>
  <c r="I64"/>
  <c r="I62"/>
  <c r="I61"/>
  <c r="I60"/>
  <c r="I59"/>
  <c r="I58"/>
  <c r="I116"/>
  <c r="I115"/>
  <c r="I113"/>
  <c r="I112"/>
  <c r="I83"/>
  <c r="I82"/>
  <c r="I224"/>
  <c r="I108"/>
  <c r="I107"/>
  <c r="I106"/>
  <c r="I105"/>
  <c r="I104"/>
  <c r="I103"/>
  <c r="I101"/>
  <c r="I99"/>
  <c r="I97"/>
  <c r="I95"/>
  <c r="I94"/>
  <c r="I81"/>
  <c r="I80"/>
  <c r="I54"/>
  <c r="I53"/>
  <c r="I52"/>
  <c r="I51"/>
  <c r="I50"/>
  <c r="I49"/>
  <c r="I48"/>
  <c r="I46"/>
  <c r="I44"/>
  <c r="I43"/>
  <c r="I42"/>
  <c r="I41"/>
  <c r="I40"/>
  <c r="I39"/>
  <c r="I38"/>
  <c r="I37"/>
  <c r="I36"/>
  <c r="I35"/>
  <c r="I34"/>
  <c r="I33"/>
  <c r="I32"/>
  <c r="I31"/>
  <c r="I30"/>
  <c r="I28"/>
  <c r="I27"/>
  <c r="I26"/>
  <c r="I24"/>
  <c r="I22"/>
  <c r="I20"/>
  <c r="I19"/>
  <c r="I18"/>
  <c r="I17"/>
  <c r="I16"/>
  <c r="I14"/>
  <c r="I12"/>
  <c r="I11"/>
  <c r="I10"/>
  <c r="I9"/>
  <c r="I29"/>
  <c r="I225" s="1"/>
  <c r="G224" i="4"/>
  <c r="M54"/>
  <c r="H100" i="2" l="1"/>
  <c r="L21" i="16" l="1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K47" i="15"/>
  <c r="J47"/>
  <c r="I47"/>
  <c r="H47"/>
  <c r="G47"/>
  <c r="F47"/>
  <c r="E47"/>
  <c r="D47"/>
  <c r="L46"/>
  <c r="L45"/>
  <c r="L44"/>
  <c r="L43"/>
  <c r="L42"/>
  <c r="L41"/>
  <c r="L40"/>
  <c r="L39"/>
  <c r="L38"/>
  <c r="L37"/>
  <c r="L36"/>
  <c r="L35"/>
  <c r="L34"/>
  <c r="L33"/>
  <c r="L32"/>
  <c r="L31"/>
  <c r="K26"/>
  <c r="J26"/>
  <c r="I26"/>
  <c r="H26"/>
  <c r="G26"/>
  <c r="F26"/>
  <c r="E26"/>
  <c r="D26"/>
  <c r="L25"/>
  <c r="L24"/>
  <c r="L23"/>
  <c r="L22"/>
  <c r="L21"/>
  <c r="L20"/>
  <c r="L19"/>
  <c r="L18"/>
  <c r="L17"/>
  <c r="L16"/>
  <c r="L15"/>
  <c r="L14"/>
  <c r="L13"/>
  <c r="L12"/>
  <c r="L11"/>
  <c r="L10"/>
  <c r="L26" l="1"/>
  <c r="L47"/>
  <c r="M21" i="16"/>
  <c r="M13"/>
  <c r="H40" i="14"/>
  <c r="J40"/>
  <c r="J39"/>
  <c r="J38"/>
  <c r="Y30"/>
  <c r="Y28"/>
  <c r="Y20"/>
  <c r="Y15"/>
  <c r="Y12"/>
  <c r="V30"/>
  <c r="V28"/>
  <c r="V20"/>
  <c r="V15"/>
  <c r="V12"/>
  <c r="V11"/>
  <c r="U31"/>
  <c r="X30"/>
  <c r="X28"/>
  <c r="X15"/>
  <c r="X20"/>
  <c r="X11"/>
  <c r="X27"/>
  <c r="X29"/>
  <c r="X26"/>
  <c r="X19"/>
  <c r="X10"/>
  <c r="X25"/>
  <c r="X24"/>
  <c r="X14"/>
  <c r="X18"/>
  <c r="X9"/>
  <c r="X8"/>
  <c r="X23"/>
  <c r="X17"/>
  <c r="X22"/>
  <c r="X21"/>
  <c r="X13"/>
  <c r="X16"/>
  <c r="X7"/>
  <c r="X12"/>
  <c r="H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69" s="1"/>
  <c r="H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Y16" i="13"/>
  <c r="X22"/>
  <c r="X17"/>
  <c r="X16"/>
  <c r="X11"/>
  <c r="U22"/>
  <c r="U17"/>
  <c r="U16"/>
  <c r="U11"/>
  <c r="U23" s="1"/>
  <c r="T23"/>
  <c r="W11"/>
  <c r="Y11" s="1"/>
  <c r="Y23" s="1"/>
  <c r="W16"/>
  <c r="W22"/>
  <c r="Y22" s="1"/>
  <c r="W10"/>
  <c r="W15"/>
  <c r="W21"/>
  <c r="W9"/>
  <c r="W20"/>
  <c r="W14"/>
  <c r="W8"/>
  <c r="W13"/>
  <c r="W17"/>
  <c r="Y17" s="1"/>
  <c r="W19"/>
  <c r="W12"/>
  <c r="W18"/>
  <c r="H47"/>
  <c r="J46"/>
  <c r="J45"/>
  <c r="L46" s="1"/>
  <c r="J44"/>
  <c r="J43"/>
  <c r="L43" s="1"/>
  <c r="J42"/>
  <c r="J41"/>
  <c r="J40"/>
  <c r="L40" s="1"/>
  <c r="J39"/>
  <c r="J38"/>
  <c r="J37"/>
  <c r="L37" s="1"/>
  <c r="J36"/>
  <c r="J35"/>
  <c r="J34"/>
  <c r="J33"/>
  <c r="L33" s="1"/>
  <c r="L47" s="1"/>
  <c r="J32"/>
  <c r="H23"/>
  <c r="J22"/>
  <c r="J21"/>
  <c r="J20"/>
  <c r="J19"/>
  <c r="J18"/>
  <c r="J17"/>
  <c r="J16"/>
  <c r="J15"/>
  <c r="J14"/>
  <c r="J13"/>
  <c r="J12"/>
  <c r="J11"/>
  <c r="J10"/>
  <c r="J9"/>
  <c r="J8"/>
  <c r="J23" s="1"/>
  <c r="H46" i="2"/>
  <c r="I46"/>
  <c r="J97"/>
  <c r="J96"/>
  <c r="J95"/>
  <c r="J94"/>
  <c r="J93"/>
  <c r="J99"/>
  <c r="J92"/>
  <c r="J91"/>
  <c r="J90"/>
  <c r="J89"/>
  <c r="J88"/>
  <c r="J87"/>
  <c r="J73"/>
  <c r="J72"/>
  <c r="J71"/>
  <c r="J70"/>
  <c r="J69"/>
  <c r="J68"/>
  <c r="J86"/>
  <c r="J85"/>
  <c r="J84"/>
  <c r="J83"/>
  <c r="J82"/>
  <c r="J67"/>
  <c r="J66"/>
  <c r="J65"/>
  <c r="J81"/>
  <c r="J80"/>
  <c r="J64"/>
  <c r="J63"/>
  <c r="J62"/>
  <c r="J61"/>
  <c r="J60"/>
  <c r="J59"/>
  <c r="J79"/>
  <c r="J78"/>
  <c r="J77"/>
  <c r="J76"/>
  <c r="J75"/>
  <c r="J74"/>
  <c r="J98"/>
  <c r="N34" i="12"/>
  <c r="M34"/>
  <c r="M33"/>
  <c r="M32"/>
  <c r="M31"/>
  <c r="J34"/>
  <c r="J33"/>
  <c r="J32"/>
  <c r="J31"/>
  <c r="J35" s="1"/>
  <c r="I35"/>
  <c r="L31"/>
  <c r="N31" s="1"/>
  <c r="N35" s="1"/>
  <c r="L32"/>
  <c r="N32" s="1"/>
  <c r="L30"/>
  <c r="L33"/>
  <c r="N33" s="1"/>
  <c r="L34"/>
  <c r="H23"/>
  <c r="J22"/>
  <c r="L22" s="1"/>
  <c r="J21"/>
  <c r="L21" s="1"/>
  <c r="J20"/>
  <c r="L20" s="1"/>
  <c r="J19"/>
  <c r="J18"/>
  <c r="J23" s="1"/>
  <c r="H12"/>
  <c r="J11"/>
  <c r="J10"/>
  <c r="J9"/>
  <c r="J8"/>
  <c r="J7"/>
  <c r="AA8" i="11"/>
  <c r="Z10"/>
  <c r="Z8"/>
  <c r="Z7"/>
  <c r="W10"/>
  <c r="W8"/>
  <c r="W7"/>
  <c r="W15" s="1"/>
  <c r="V15"/>
  <c r="Y14"/>
  <c r="Y7"/>
  <c r="AA7" s="1"/>
  <c r="Y10"/>
  <c r="Y12"/>
  <c r="Y8"/>
  <c r="Y9"/>
  <c r="Y15" s="1"/>
  <c r="N30"/>
  <c r="M30"/>
  <c r="N28"/>
  <c r="N26"/>
  <c r="N24"/>
  <c r="N31" s="1"/>
  <c r="K31"/>
  <c r="H31"/>
  <c r="J30"/>
  <c r="J29"/>
  <c r="J26"/>
  <c r="J25"/>
  <c r="M26" s="1"/>
  <c r="J27"/>
  <c r="M28" s="1"/>
  <c r="J23"/>
  <c r="H15"/>
  <c r="K15"/>
  <c r="J14"/>
  <c r="J13"/>
  <c r="J12"/>
  <c r="J15" s="1"/>
  <c r="J11"/>
  <c r="J9"/>
  <c r="J7"/>
  <c r="Z10" i="10"/>
  <c r="Z8"/>
  <c r="W15"/>
  <c r="W10"/>
  <c r="W8"/>
  <c r="V15"/>
  <c r="Y14"/>
  <c r="Y8"/>
  <c r="AA8" s="1"/>
  <c r="Y13"/>
  <c r="Y7"/>
  <c r="Y10"/>
  <c r="AA10" s="1"/>
  <c r="Y9"/>
  <c r="N31"/>
  <c r="N30"/>
  <c r="N28"/>
  <c r="M28"/>
  <c r="N26"/>
  <c r="N24"/>
  <c r="K31"/>
  <c r="H31"/>
  <c r="J30"/>
  <c r="J29"/>
  <c r="M30" s="1"/>
  <c r="J28"/>
  <c r="J27"/>
  <c r="J25"/>
  <c r="M26" s="1"/>
  <c r="J23"/>
  <c r="J31" s="1"/>
  <c r="H15"/>
  <c r="K15"/>
  <c r="J14"/>
  <c r="J13"/>
  <c r="J12"/>
  <c r="J11"/>
  <c r="J9"/>
  <c r="J7"/>
  <c r="J15" s="1"/>
  <c r="Z36" i="9"/>
  <c r="Z26"/>
  <c r="Z21"/>
  <c r="Z18"/>
  <c r="W36"/>
  <c r="W26"/>
  <c r="W21"/>
  <c r="W18"/>
  <c r="V45"/>
  <c r="Y18"/>
  <c r="Y44"/>
  <c r="Y17"/>
  <c r="Y16"/>
  <c r="Y36"/>
  <c r="AA36" s="1"/>
  <c r="Y15"/>
  <c r="Y43"/>
  <c r="Y14"/>
  <c r="Y35"/>
  <c r="Y42"/>
  <c r="Y13"/>
  <c r="Y34"/>
  <c r="Y41"/>
  <c r="Y12"/>
  <c r="Y11"/>
  <c r="Y33"/>
  <c r="Y10"/>
  <c r="Y21"/>
  <c r="Y9"/>
  <c r="Y20"/>
  <c r="Y8"/>
  <c r="Y32"/>
  <c r="Y7"/>
  <c r="Y31"/>
  <c r="Y19"/>
  <c r="Y30"/>
  <c r="Y26"/>
  <c r="Y29"/>
  <c r="Y25"/>
  <c r="Y28"/>
  <c r="Y24"/>
  <c r="Y23"/>
  <c r="Y22"/>
  <c r="Y27"/>
  <c r="N62"/>
  <c r="N71"/>
  <c r="N56"/>
  <c r="N89"/>
  <c r="N84"/>
  <c r="N78"/>
  <c r="N74"/>
  <c r="N91" s="1"/>
  <c r="K91"/>
  <c r="H91"/>
  <c r="J90"/>
  <c r="M90" s="1"/>
  <c r="J89"/>
  <c r="J88"/>
  <c r="M89" s="1"/>
  <c r="J87"/>
  <c r="J86"/>
  <c r="J85"/>
  <c r="J84"/>
  <c r="J83"/>
  <c r="J82"/>
  <c r="J81"/>
  <c r="J80"/>
  <c r="J79"/>
  <c r="J78"/>
  <c r="J77"/>
  <c r="M78" s="1"/>
  <c r="J76"/>
  <c r="M76" s="1"/>
  <c r="J75"/>
  <c r="J64"/>
  <c r="J63"/>
  <c r="J61"/>
  <c r="M62" s="1"/>
  <c r="J60"/>
  <c r="J73"/>
  <c r="J72"/>
  <c r="J71"/>
  <c r="J70"/>
  <c r="J68"/>
  <c r="J67"/>
  <c r="J66"/>
  <c r="M66" s="1"/>
  <c r="J65"/>
  <c r="J59"/>
  <c r="J58"/>
  <c r="J57"/>
  <c r="M57" s="1"/>
  <c r="J55"/>
  <c r="J54"/>
  <c r="J53"/>
  <c r="J91" s="1"/>
  <c r="H45"/>
  <c r="K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5"/>
  <c r="J24"/>
  <c r="J22"/>
  <c r="J21"/>
  <c r="J20"/>
  <c r="J19"/>
  <c r="J17"/>
  <c r="J16"/>
  <c r="J15"/>
  <c r="J14"/>
  <c r="J13"/>
  <c r="J12"/>
  <c r="J11"/>
  <c r="J9"/>
  <c r="J8"/>
  <c r="J7"/>
  <c r="J45" s="1"/>
  <c r="Z64" i="8"/>
  <c r="Z36"/>
  <c r="Z32"/>
  <c r="Z30"/>
  <c r="Z28"/>
  <c r="Z18"/>
  <c r="W64"/>
  <c r="W36"/>
  <c r="W32"/>
  <c r="W30"/>
  <c r="W28"/>
  <c r="W18"/>
  <c r="W67" s="1"/>
  <c r="V67"/>
  <c r="Y18"/>
  <c r="Y63"/>
  <c r="Y32"/>
  <c r="AA32" s="1"/>
  <c r="Y62"/>
  <c r="Y28"/>
  <c r="Y61"/>
  <c r="Y17"/>
  <c r="Y27"/>
  <c r="Y60"/>
  <c r="Y16"/>
  <c r="Y64"/>
  <c r="Y15"/>
  <c r="Y59"/>
  <c r="Y66"/>
  <c r="Y14"/>
  <c r="Y58"/>
  <c r="Y57"/>
  <c r="Y26"/>
  <c r="Y56"/>
  <c r="Y13"/>
  <c r="Y30"/>
  <c r="AA30" s="1"/>
  <c r="Y55"/>
  <c r="Y12"/>
  <c r="AA18" s="1"/>
  <c r="Y25"/>
  <c r="Y54"/>
  <c r="Y11"/>
  <c r="Y24"/>
  <c r="Y53"/>
  <c r="Y10"/>
  <c r="Y52"/>
  <c r="Y23"/>
  <c r="Y29"/>
  <c r="Y51"/>
  <c r="Y9"/>
  <c r="Y50"/>
  <c r="Y22"/>
  <c r="Y49"/>
  <c r="Y8"/>
  <c r="Y48"/>
  <c r="Y31"/>
  <c r="Y7"/>
  <c r="Y47"/>
  <c r="Y21"/>
  <c r="Y46"/>
  <c r="Y36"/>
  <c r="Y45"/>
  <c r="Y44"/>
  <c r="Y20"/>
  <c r="AA28" s="1"/>
  <c r="Y43"/>
  <c r="Y42"/>
  <c r="Y35"/>
  <c r="Y41"/>
  <c r="Y40"/>
  <c r="Y19"/>
  <c r="Y34"/>
  <c r="AA36" s="1"/>
  <c r="Y39"/>
  <c r="Y38"/>
  <c r="Y33"/>
  <c r="Y37"/>
  <c r="Y67" s="1"/>
  <c r="N120"/>
  <c r="N98"/>
  <c r="N134" s="1"/>
  <c r="AA15" i="11" l="1"/>
  <c r="AA15" i="10"/>
  <c r="AA64" i="8"/>
  <c r="AA67" s="1"/>
  <c r="M71" i="9"/>
  <c r="AA21"/>
  <c r="AA45" s="1"/>
  <c r="J31" i="14"/>
  <c r="M56" i="9"/>
  <c r="M84"/>
  <c r="M87"/>
  <c r="AA26"/>
  <c r="AA18"/>
  <c r="W45"/>
  <c r="Y15" i="10"/>
  <c r="J31" i="11"/>
  <c r="M24"/>
  <c r="M31" s="1"/>
  <c r="J12" i="12"/>
  <c r="L35"/>
  <c r="V31" i="14"/>
  <c r="M24" i="10"/>
  <c r="M31" s="1"/>
  <c r="AA10" i="11"/>
  <c r="Y45" i="9"/>
  <c r="J47" i="13"/>
  <c r="M59" i="9"/>
  <c r="M74"/>
  <c r="M64"/>
  <c r="J100" i="2"/>
  <c r="W23" i="13"/>
  <c r="X31" i="14"/>
  <c r="L50"/>
  <c r="L57"/>
  <c r="L62"/>
  <c r="L68"/>
  <c r="Z11"/>
  <c r="Z20"/>
  <c r="Z15"/>
  <c r="Z28"/>
  <c r="Z30"/>
  <c r="Z12"/>
  <c r="L19" i="12"/>
  <c r="L23" s="1"/>
  <c r="M80" i="8"/>
  <c r="K134"/>
  <c r="H134"/>
  <c r="J133"/>
  <c r="J132"/>
  <c r="J131"/>
  <c r="M131" s="1"/>
  <c r="J130"/>
  <c r="J129"/>
  <c r="M129" s="1"/>
  <c r="J128"/>
  <c r="J127"/>
  <c r="M127" s="1"/>
  <c r="J126"/>
  <c r="J125"/>
  <c r="J124"/>
  <c r="J123"/>
  <c r="J122"/>
  <c r="J121"/>
  <c r="J120"/>
  <c r="J119"/>
  <c r="M120" s="1"/>
  <c r="J118"/>
  <c r="J117"/>
  <c r="J116"/>
  <c r="J115"/>
  <c r="J114"/>
  <c r="J113"/>
  <c r="J112"/>
  <c r="J111"/>
  <c r="M111" s="1"/>
  <c r="J110"/>
  <c r="J109"/>
  <c r="J108"/>
  <c r="J107"/>
  <c r="J106"/>
  <c r="M106" s="1"/>
  <c r="J103"/>
  <c r="J102"/>
  <c r="J101"/>
  <c r="J105"/>
  <c r="J104"/>
  <c r="J85"/>
  <c r="M85" s="1"/>
  <c r="J84"/>
  <c r="J100"/>
  <c r="M100" s="1"/>
  <c r="J99"/>
  <c r="J98"/>
  <c r="J97"/>
  <c r="J96"/>
  <c r="J95"/>
  <c r="J93"/>
  <c r="J92"/>
  <c r="J91"/>
  <c r="J90"/>
  <c r="J89"/>
  <c r="J88"/>
  <c r="M88" s="1"/>
  <c r="J87"/>
  <c r="J86"/>
  <c r="J83"/>
  <c r="M83" s="1"/>
  <c r="J82"/>
  <c r="J81"/>
  <c r="J80"/>
  <c r="J78"/>
  <c r="M78" s="1"/>
  <c r="J77"/>
  <c r="J76"/>
  <c r="J75"/>
  <c r="M75" s="1"/>
  <c r="J74"/>
  <c r="J79"/>
  <c r="J134" s="1"/>
  <c r="H67"/>
  <c r="K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7" s="1"/>
  <c r="X40" i="7"/>
  <c r="X25"/>
  <c r="X22"/>
  <c r="X15"/>
  <c r="U40"/>
  <c r="U25"/>
  <c r="U22"/>
  <c r="U15"/>
  <c r="U41" s="1"/>
  <c r="T41"/>
  <c r="W22"/>
  <c r="W40"/>
  <c r="W39"/>
  <c r="W15"/>
  <c r="W21"/>
  <c r="W38"/>
  <c r="W37"/>
  <c r="W36"/>
  <c r="W20"/>
  <c r="W35"/>
  <c r="W19"/>
  <c r="W34"/>
  <c r="W14"/>
  <c r="W18"/>
  <c r="W13"/>
  <c r="W12"/>
  <c r="W17"/>
  <c r="W33"/>
  <c r="W11"/>
  <c r="W16"/>
  <c r="Y22" s="1"/>
  <c r="W32"/>
  <c r="W10"/>
  <c r="W31"/>
  <c r="Y40" s="1"/>
  <c r="W9"/>
  <c r="W30"/>
  <c r="W8"/>
  <c r="W25"/>
  <c r="Y25" s="1"/>
  <c r="W29"/>
  <c r="W28"/>
  <c r="W7"/>
  <c r="Y15" s="1"/>
  <c r="Y41" s="1"/>
  <c r="W24"/>
  <c r="W27"/>
  <c r="W23"/>
  <c r="W26"/>
  <c r="L72"/>
  <c r="H83"/>
  <c r="J82"/>
  <c r="J81"/>
  <c r="L82" s="1"/>
  <c r="J79"/>
  <c r="L79" s="1"/>
  <c r="J78"/>
  <c r="J77"/>
  <c r="J74"/>
  <c r="L74" s="1"/>
  <c r="J80"/>
  <c r="J76"/>
  <c r="J75"/>
  <c r="J73"/>
  <c r="J72"/>
  <c r="J71"/>
  <c r="J70"/>
  <c r="J69"/>
  <c r="L70" s="1"/>
  <c r="J68"/>
  <c r="J67"/>
  <c r="L67" s="1"/>
  <c r="J66"/>
  <c r="J65"/>
  <c r="J64"/>
  <c r="L64" s="1"/>
  <c r="J63"/>
  <c r="J62"/>
  <c r="J60"/>
  <c r="L61" s="1"/>
  <c r="J56"/>
  <c r="L56" s="1"/>
  <c r="J55"/>
  <c r="J58"/>
  <c r="J57"/>
  <c r="L58" s="1"/>
  <c r="J61"/>
  <c r="J59"/>
  <c r="J54"/>
  <c r="L54" s="1"/>
  <c r="J53"/>
  <c r="L53" s="1"/>
  <c r="J52"/>
  <c r="J51"/>
  <c r="J50"/>
  <c r="J49"/>
  <c r="J83" s="1"/>
  <c r="H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41" s="1"/>
  <c r="Z33" i="6"/>
  <c r="Z22"/>
  <c r="Z18"/>
  <c r="Z17"/>
  <c r="Z10"/>
  <c r="W33"/>
  <c r="W22"/>
  <c r="W10"/>
  <c r="W17"/>
  <c r="W38" s="1"/>
  <c r="W18"/>
  <c r="V38"/>
  <c r="Y10"/>
  <c r="AA10" s="1"/>
  <c r="Y18"/>
  <c r="AA18" s="1"/>
  <c r="Y9"/>
  <c r="Y33"/>
  <c r="AA33" s="1"/>
  <c r="Y32"/>
  <c r="Y17"/>
  <c r="AA17" s="1"/>
  <c r="Y16"/>
  <c r="Y15"/>
  <c r="Y37"/>
  <c r="Y8"/>
  <c r="Y36"/>
  <c r="Y31"/>
  <c r="Y35"/>
  <c r="Y14"/>
  <c r="Y30"/>
  <c r="Y13"/>
  <c r="Y29"/>
  <c r="Y7"/>
  <c r="Y12"/>
  <c r="Y28"/>
  <c r="Y22"/>
  <c r="AA22" s="1"/>
  <c r="Y11"/>
  <c r="Y27"/>
  <c r="Y26"/>
  <c r="Y34"/>
  <c r="Y21"/>
  <c r="Y25"/>
  <c r="Y20"/>
  <c r="Y24"/>
  <c r="Y19"/>
  <c r="Y23"/>
  <c r="N68"/>
  <c r="N64"/>
  <c r="N52"/>
  <c r="N77" s="1"/>
  <c r="K77"/>
  <c r="H77"/>
  <c r="J76"/>
  <c r="J75"/>
  <c r="J74"/>
  <c r="J73"/>
  <c r="M76" s="1"/>
  <c r="J72"/>
  <c r="M72" s="1"/>
  <c r="J71"/>
  <c r="M71" s="1"/>
  <c r="J70"/>
  <c r="M70" s="1"/>
  <c r="J69"/>
  <c r="J68"/>
  <c r="J67"/>
  <c r="J66"/>
  <c r="J65"/>
  <c r="M68" s="1"/>
  <c r="J64"/>
  <c r="J63"/>
  <c r="M64" s="1"/>
  <c r="J62"/>
  <c r="J61"/>
  <c r="M61" s="1"/>
  <c r="J60"/>
  <c r="J56"/>
  <c r="M56" s="1"/>
  <c r="J55"/>
  <c r="J54"/>
  <c r="J53"/>
  <c r="M53" s="1"/>
  <c r="J59"/>
  <c r="J58"/>
  <c r="J57"/>
  <c r="M59" s="1"/>
  <c r="J52"/>
  <c r="J51"/>
  <c r="J50"/>
  <c r="J49"/>
  <c r="M52" s="1"/>
  <c r="J48"/>
  <c r="J47"/>
  <c r="M47" s="1"/>
  <c r="M77" s="1"/>
  <c r="J46"/>
  <c r="H38"/>
  <c r="K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8" s="1"/>
  <c r="W25" i="5"/>
  <c r="Z25"/>
  <c r="Z21"/>
  <c r="Z16"/>
  <c r="Z14"/>
  <c r="AA13"/>
  <c r="Z13"/>
  <c r="Z12"/>
  <c r="W40"/>
  <c r="W21"/>
  <c r="W16"/>
  <c r="W14"/>
  <c r="W13"/>
  <c r="W12"/>
  <c r="V40"/>
  <c r="Y39"/>
  <c r="Y12"/>
  <c r="AA12" s="1"/>
  <c r="Y25"/>
  <c r="AA25" s="1"/>
  <c r="Y38"/>
  <c r="Y13"/>
  <c r="Y37"/>
  <c r="Y11"/>
  <c r="Y36"/>
  <c r="Y10"/>
  <c r="Y35"/>
  <c r="Y24"/>
  <c r="Y16"/>
  <c r="Y9"/>
  <c r="Y8"/>
  <c r="Y21"/>
  <c r="AA21" s="1"/>
  <c r="Y20"/>
  <c r="Y23"/>
  <c r="Y19"/>
  <c r="Y18"/>
  <c r="Y14"/>
  <c r="AA14" s="1"/>
  <c r="Y17"/>
  <c r="Y15"/>
  <c r="AA16" s="1"/>
  <c r="Y22"/>
  <c r="N79"/>
  <c r="N74"/>
  <c r="N70"/>
  <c r="N68"/>
  <c r="N62"/>
  <c r="N60"/>
  <c r="N57"/>
  <c r="N52"/>
  <c r="N80" s="1"/>
  <c r="K80"/>
  <c r="H80"/>
  <c r="J79"/>
  <c r="J78"/>
  <c r="J77"/>
  <c r="M79" s="1"/>
  <c r="J76"/>
  <c r="J75"/>
  <c r="J74"/>
  <c r="J73"/>
  <c r="M74" s="1"/>
  <c r="J72"/>
  <c r="J71"/>
  <c r="J70"/>
  <c r="J69"/>
  <c r="M70" s="1"/>
  <c r="J61"/>
  <c r="M62" s="1"/>
  <c r="J59"/>
  <c r="M60" s="1"/>
  <c r="J58"/>
  <c r="J67"/>
  <c r="M68" s="1"/>
  <c r="J65"/>
  <c r="J63"/>
  <c r="J56"/>
  <c r="J54"/>
  <c r="M57" s="1"/>
  <c r="J53"/>
  <c r="J51"/>
  <c r="M52" s="1"/>
  <c r="J49"/>
  <c r="J48"/>
  <c r="J80" s="1"/>
  <c r="H40"/>
  <c r="K40"/>
  <c r="J39"/>
  <c r="J38"/>
  <c r="J37"/>
  <c r="J36"/>
  <c r="J35"/>
  <c r="J34"/>
  <c r="J33"/>
  <c r="J32"/>
  <c r="J31"/>
  <c r="J30"/>
  <c r="J29"/>
  <c r="J27"/>
  <c r="J25"/>
  <c r="J24"/>
  <c r="J22"/>
  <c r="J20"/>
  <c r="J18"/>
  <c r="J16"/>
  <c r="J14"/>
  <c r="J13"/>
  <c r="J11"/>
  <c r="J9"/>
  <c r="J8"/>
  <c r="J40" s="1"/>
  <c r="F223" i="1"/>
  <c r="J224" i="4"/>
  <c r="I223"/>
  <c r="I222"/>
  <c r="I221"/>
  <c r="I220"/>
  <c r="I219"/>
  <c r="I218"/>
  <c r="I217"/>
  <c r="I216"/>
  <c r="I215"/>
  <c r="M215" s="1"/>
  <c r="I214"/>
  <c r="M214" s="1"/>
  <c r="I212"/>
  <c r="M212" s="1"/>
  <c r="I211"/>
  <c r="I210"/>
  <c r="I209"/>
  <c r="M209" s="1"/>
  <c r="I208"/>
  <c r="I207"/>
  <c r="M208" s="1"/>
  <c r="I206"/>
  <c r="M206" s="1"/>
  <c r="I205"/>
  <c r="I204"/>
  <c r="I203"/>
  <c r="I202"/>
  <c r="I201"/>
  <c r="I195"/>
  <c r="M195" s="1"/>
  <c r="I194"/>
  <c r="I193"/>
  <c r="I192"/>
  <c r="I189"/>
  <c r="I188"/>
  <c r="I187"/>
  <c r="I186"/>
  <c r="I185"/>
  <c r="I184"/>
  <c r="I183"/>
  <c r="I181"/>
  <c r="M181" s="1"/>
  <c r="I180"/>
  <c r="I179"/>
  <c r="I178"/>
  <c r="M178" s="1"/>
  <c r="I177"/>
  <c r="M177" s="1"/>
  <c r="I176"/>
  <c r="M176" s="1"/>
  <c r="I175"/>
  <c r="I174"/>
  <c r="I173"/>
  <c r="I169"/>
  <c r="M169" s="1"/>
  <c r="I172"/>
  <c r="M172" s="1"/>
  <c r="I171"/>
  <c r="I170"/>
  <c r="I213"/>
  <c r="M213" s="1"/>
  <c r="I191"/>
  <c r="M191" s="1"/>
  <c r="I190"/>
  <c r="M190" s="1"/>
  <c r="I182"/>
  <c r="M182" s="1"/>
  <c r="I197"/>
  <c r="I196"/>
  <c r="I200"/>
  <c r="I199"/>
  <c r="I198"/>
  <c r="I157"/>
  <c r="I156"/>
  <c r="I155"/>
  <c r="I154"/>
  <c r="I153"/>
  <c r="I152"/>
  <c r="I151"/>
  <c r="I150"/>
  <c r="M151" s="1"/>
  <c r="I149"/>
  <c r="I148"/>
  <c r="M149" s="1"/>
  <c r="I147"/>
  <c r="I146"/>
  <c r="I145"/>
  <c r="I144"/>
  <c r="I143"/>
  <c r="I142"/>
  <c r="I141"/>
  <c r="I140"/>
  <c r="M140" s="1"/>
  <c r="I139"/>
  <c r="I138"/>
  <c r="I137"/>
  <c r="M137" s="1"/>
  <c r="I163"/>
  <c r="I162"/>
  <c r="M163" s="1"/>
  <c r="I161"/>
  <c r="I160"/>
  <c r="M161" s="1"/>
  <c r="I159"/>
  <c r="I158"/>
  <c r="M159" s="1"/>
  <c r="I119"/>
  <c r="M119" s="1"/>
  <c r="I118"/>
  <c r="M118" s="1"/>
  <c r="I117"/>
  <c r="M117" s="1"/>
  <c r="I116"/>
  <c r="I115"/>
  <c r="I114"/>
  <c r="I113"/>
  <c r="M113" s="1"/>
  <c r="I112"/>
  <c r="M112" s="1"/>
  <c r="I129"/>
  <c r="I128"/>
  <c r="I111"/>
  <c r="M111" s="1"/>
  <c r="I168"/>
  <c r="I167"/>
  <c r="I136"/>
  <c r="I135"/>
  <c r="I134"/>
  <c r="I133"/>
  <c r="I132"/>
  <c r="M133" s="1"/>
  <c r="I131"/>
  <c r="I130"/>
  <c r="M131" s="1"/>
  <c r="I127"/>
  <c r="I126"/>
  <c r="I125"/>
  <c r="I124"/>
  <c r="I164"/>
  <c r="M164" s="1"/>
  <c r="I121"/>
  <c r="I120"/>
  <c r="I123"/>
  <c r="I122"/>
  <c r="I66"/>
  <c r="M67" s="1"/>
  <c r="I64"/>
  <c r="I63"/>
  <c r="I88"/>
  <c r="I87"/>
  <c r="I90"/>
  <c r="I89"/>
  <c r="I83"/>
  <c r="I82"/>
  <c r="I81"/>
  <c r="I86"/>
  <c r="I85"/>
  <c r="I75"/>
  <c r="I74"/>
  <c r="I73"/>
  <c r="M73" s="1"/>
  <c r="I72"/>
  <c r="I71"/>
  <c r="I70"/>
  <c r="I69"/>
  <c r="I68"/>
  <c r="M68" s="1"/>
  <c r="I61"/>
  <c r="M62" s="1"/>
  <c r="I60"/>
  <c r="I59"/>
  <c r="M60" s="1"/>
  <c r="I57"/>
  <c r="I56"/>
  <c r="I55"/>
  <c r="M55" s="1"/>
  <c r="I54"/>
  <c r="I53"/>
  <c r="I109"/>
  <c r="M110" s="1"/>
  <c r="I108"/>
  <c r="M108" s="1"/>
  <c r="I106"/>
  <c r="I105"/>
  <c r="I77"/>
  <c r="M77" s="1"/>
  <c r="I80"/>
  <c r="M80" s="1"/>
  <c r="I166"/>
  <c r="M166" s="1"/>
  <c r="I165"/>
  <c r="M165" s="1"/>
  <c r="I104"/>
  <c r="I103"/>
  <c r="I102"/>
  <c r="I101"/>
  <c r="I100"/>
  <c r="I98"/>
  <c r="M99" s="1"/>
  <c r="I96"/>
  <c r="M97" s="1"/>
  <c r="I94"/>
  <c r="M95" s="1"/>
  <c r="I92"/>
  <c r="I91"/>
  <c r="I79"/>
  <c r="I78"/>
  <c r="I52"/>
  <c r="M52" s="1"/>
  <c r="I76"/>
  <c r="I51"/>
  <c r="I50"/>
  <c r="I49"/>
  <c r="I48"/>
  <c r="I47"/>
  <c r="M47" s="1"/>
  <c r="I45"/>
  <c r="M46" s="1"/>
  <c r="I43"/>
  <c r="I42"/>
  <c r="I41"/>
  <c r="I40"/>
  <c r="I39"/>
  <c r="I38"/>
  <c r="I37"/>
  <c r="I36"/>
  <c r="M36" s="1"/>
  <c r="I35"/>
  <c r="I34"/>
  <c r="I33"/>
  <c r="I32"/>
  <c r="I31"/>
  <c r="I29"/>
  <c r="I28"/>
  <c r="I27"/>
  <c r="I26"/>
  <c r="I25"/>
  <c r="M25" s="1"/>
  <c r="I23"/>
  <c r="M24" s="1"/>
  <c r="I21"/>
  <c r="M22" s="1"/>
  <c r="I19"/>
  <c r="M20" s="1"/>
  <c r="I18"/>
  <c r="I17"/>
  <c r="I16"/>
  <c r="I15"/>
  <c r="I13"/>
  <c r="M14" s="1"/>
  <c r="I11"/>
  <c r="I10"/>
  <c r="I9"/>
  <c r="I8"/>
  <c r="I30"/>
  <c r="M30" s="1"/>
  <c r="M29" l="1"/>
  <c r="M38"/>
  <c r="M70"/>
  <c r="M90"/>
  <c r="M65"/>
  <c r="M125"/>
  <c r="M136"/>
  <c r="M157"/>
  <c r="M175"/>
  <c r="M187"/>
  <c r="M219"/>
  <c r="M76"/>
  <c r="I224"/>
  <c r="M194"/>
  <c r="M203"/>
  <c r="M223"/>
  <c r="M104"/>
  <c r="M27"/>
  <c r="M41"/>
  <c r="M58"/>
  <c r="M72"/>
  <c r="M88"/>
  <c r="M127"/>
  <c r="M129"/>
  <c r="M142"/>
  <c r="M197"/>
  <c r="M180"/>
  <c r="M189"/>
  <c r="M217"/>
  <c r="M221"/>
  <c r="M16"/>
  <c r="M101"/>
  <c r="M145"/>
  <c r="M12"/>
  <c r="M51"/>
  <c r="M79"/>
  <c r="M107"/>
  <c r="M86"/>
  <c r="M123"/>
  <c r="M139"/>
  <c r="M147"/>
  <c r="M200"/>
  <c r="M33"/>
  <c r="M116"/>
  <c r="M84"/>
  <c r="R84" s="1"/>
  <c r="M9"/>
  <c r="M35"/>
  <c r="M44"/>
  <c r="M49"/>
  <c r="M93"/>
  <c r="M75"/>
  <c r="M121"/>
  <c r="M154"/>
  <c r="M185"/>
  <c r="M211"/>
  <c r="M80" i="5"/>
  <c r="AA40"/>
  <c r="AA38" i="6"/>
  <c r="M103" i="8"/>
  <c r="M133"/>
  <c r="M91" i="9"/>
  <c r="Y40" i="5"/>
  <c r="Y38" i="6"/>
  <c r="L50" i="7"/>
  <c r="L83" s="1"/>
  <c r="M79" i="8"/>
  <c r="J77" i="6"/>
  <c r="W41" i="7"/>
  <c r="M98" i="8"/>
  <c r="M116"/>
  <c r="M124"/>
  <c r="M134" s="1"/>
  <c r="Z31" i="14"/>
  <c r="L69"/>
  <c r="G223" i="1"/>
  <c r="I223"/>
  <c r="M224" i="4" l="1"/>
  <c r="M226" s="1"/>
  <c r="N116" i="1"/>
  <c r="J116"/>
  <c r="J117" s="1"/>
  <c r="M116"/>
  <c r="L116"/>
  <c r="K116"/>
  <c r="N117" l="1"/>
  <c r="M68"/>
  <c r="L68"/>
  <c r="K68"/>
  <c r="J68"/>
  <c r="J50"/>
  <c r="J49" s="1"/>
  <c r="H83" l="1"/>
  <c r="H303" l="1"/>
  <c r="H302"/>
  <c r="H301"/>
  <c r="H298"/>
  <c r="H297"/>
  <c r="H296"/>
  <c r="H197"/>
  <c r="H196"/>
  <c r="H266" l="1"/>
  <c r="H240"/>
  <c r="H202"/>
  <c r="H8"/>
  <c r="H9"/>
  <c r="H10"/>
  <c r="H11"/>
  <c r="H13"/>
  <c r="H15"/>
  <c r="H16"/>
  <c r="H17"/>
  <c r="H18"/>
  <c r="H19"/>
  <c r="H7"/>
  <c r="J8" i="2"/>
  <c r="J9"/>
  <c r="J10"/>
  <c r="J11"/>
  <c r="J12"/>
  <c r="J13"/>
  <c r="J14"/>
  <c r="H337" i="1" l="1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0"/>
  <c r="H299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39"/>
  <c r="H238"/>
  <c r="H237"/>
  <c r="H236"/>
  <c r="H235"/>
  <c r="H234"/>
  <c r="H233"/>
  <c r="H232"/>
  <c r="H231"/>
  <c r="H230"/>
  <c r="H229"/>
  <c r="H228"/>
  <c r="H227"/>
  <c r="H226"/>
  <c r="H225"/>
  <c r="H224"/>
  <c r="H222"/>
  <c r="H221" l="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1"/>
  <c r="H200"/>
  <c r="H199"/>
  <c r="H198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J45" i="2"/>
  <c r="J44"/>
  <c r="H165" i="1"/>
  <c r="H164"/>
  <c r="H163"/>
  <c r="J43" i="2"/>
  <c r="J42"/>
  <c r="H162" i="1"/>
  <c r="H161"/>
  <c r="J41" i="2"/>
  <c r="J40"/>
  <c r="H160" i="1"/>
  <c r="H159"/>
  <c r="J39" i="2"/>
  <c r="J38"/>
  <c r="H158" i="1"/>
  <c r="H157"/>
  <c r="J37" i="2"/>
  <c r="J36"/>
  <c r="H156" i="1"/>
  <c r="H155"/>
  <c r="J35" i="2"/>
  <c r="J34"/>
  <c r="H154" i="1"/>
  <c r="J33" i="2"/>
  <c r="H153" i="1"/>
  <c r="H152"/>
  <c r="J32" i="2"/>
  <c r="J31"/>
  <c r="H151" i="1"/>
  <c r="H150"/>
  <c r="H149"/>
  <c r="H148"/>
  <c r="H147"/>
  <c r="H146"/>
  <c r="H145"/>
  <c r="H144"/>
  <c r="H143"/>
  <c r="J30" i="2"/>
  <c r="J29"/>
  <c r="J28"/>
  <c r="H142" i="1" l="1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0"/>
  <c r="J27" i="2"/>
  <c r="J26"/>
  <c r="J25"/>
  <c r="H108" i="1"/>
  <c r="H107"/>
  <c r="H106"/>
  <c r="H105"/>
  <c r="H104"/>
  <c r="H103"/>
  <c r="H101"/>
  <c r="H100"/>
  <c r="H99"/>
  <c r="H98"/>
  <c r="H97"/>
  <c r="H96"/>
  <c r="H95"/>
  <c r="H94"/>
  <c r="H93"/>
  <c r="H92"/>
  <c r="H91"/>
  <c r="H90"/>
  <c r="H89"/>
  <c r="J24" i="2"/>
  <c r="J23"/>
  <c r="J22"/>
  <c r="J21"/>
  <c r="H87" i="1"/>
  <c r="H86"/>
  <c r="H85"/>
  <c r="H82"/>
  <c r="H81"/>
  <c r="J20" i="2"/>
  <c r="H80" i="1"/>
  <c r="J19" i="2"/>
  <c r="H79" i="1" l="1"/>
  <c r="H77"/>
  <c r="H76"/>
  <c r="H74"/>
  <c r="H73"/>
  <c r="H72"/>
  <c r="H71"/>
  <c r="H70"/>
  <c r="H69"/>
  <c r="H68"/>
  <c r="H67"/>
  <c r="H66"/>
  <c r="H65"/>
  <c r="H64"/>
  <c r="J18" i="2"/>
  <c r="H62" i="1" l="1"/>
  <c r="H60"/>
  <c r="H58"/>
  <c r="H56"/>
  <c r="H55"/>
  <c r="H54"/>
  <c r="H53"/>
  <c r="H52"/>
  <c r="H51"/>
  <c r="H50"/>
  <c r="H49"/>
  <c r="H48"/>
  <c r="H47"/>
  <c r="H46"/>
  <c r="H44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J17" i="2"/>
  <c r="J16"/>
  <c r="J15"/>
  <c r="H23" i="1"/>
  <c r="H21" l="1"/>
  <c r="H223" s="1"/>
  <c r="J6" i="2"/>
  <c r="J7"/>
  <c r="J5"/>
  <c r="J46" l="1"/>
  <c r="I110" i="19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</calcChain>
</file>

<file path=xl/sharedStrings.xml><?xml version="1.0" encoding="utf-8"?>
<sst xmlns="http://schemas.openxmlformats.org/spreadsheetml/2006/main" count="7597" uniqueCount="423">
  <si>
    <t>N° Fact</t>
  </si>
  <si>
    <t>N° Remisión</t>
  </si>
  <si>
    <t>Nombre de Clientes</t>
  </si>
  <si>
    <t>Importes</t>
  </si>
  <si>
    <t>Cantidad</t>
  </si>
  <si>
    <t>Litros</t>
  </si>
  <si>
    <t>Descripción</t>
  </si>
  <si>
    <t>Fecha</t>
  </si>
  <si>
    <t>Precio</t>
  </si>
  <si>
    <t>Observ.</t>
  </si>
  <si>
    <t>Nombre del Proveedor</t>
  </si>
  <si>
    <t>002-001-14064</t>
  </si>
  <si>
    <t>Petropar</t>
  </si>
  <si>
    <t>Nafta Econo 85</t>
  </si>
  <si>
    <t>001-001-3149</t>
  </si>
  <si>
    <t>001-001-2470</t>
  </si>
  <si>
    <t>Alcosur SA</t>
  </si>
  <si>
    <t>Nafta Eco Sol 85</t>
  </si>
  <si>
    <t>001-001-1477</t>
  </si>
  <si>
    <t>TLP SA</t>
  </si>
  <si>
    <t xml:space="preserve">Nafta Comun TLP </t>
  </si>
  <si>
    <t>Nafta Economica TLP</t>
  </si>
  <si>
    <t>Nafta Normal TLP</t>
  </si>
  <si>
    <t>Nafta Super TLP</t>
  </si>
  <si>
    <t>Diesel Tipo I</t>
  </si>
  <si>
    <t>001-001-3137</t>
  </si>
  <si>
    <t>001-001-2458</t>
  </si>
  <si>
    <t>San Luis SA</t>
  </si>
  <si>
    <t>Nafta Sol Normal</t>
  </si>
  <si>
    <t>001-001-3138</t>
  </si>
  <si>
    <t>001-001-2459</t>
  </si>
  <si>
    <t>Celso Vargas Medina</t>
  </si>
  <si>
    <t>Nafta Super Sol</t>
  </si>
  <si>
    <t>Servicio de Flete</t>
  </si>
  <si>
    <t>001-001-3139</t>
  </si>
  <si>
    <t>001-001-2460</t>
  </si>
  <si>
    <t>001-001-3141</t>
  </si>
  <si>
    <t>001-001-2462</t>
  </si>
  <si>
    <t>001-001-3142</t>
  </si>
  <si>
    <t>001-001-2463</t>
  </si>
  <si>
    <t>Vargas Medina S.A.</t>
  </si>
  <si>
    <t>001-001-3143</t>
  </si>
  <si>
    <t>001-001-2464</t>
  </si>
  <si>
    <t>001-001-3144</t>
  </si>
  <si>
    <t>001-001-2465</t>
  </si>
  <si>
    <t>Rosa Isabel Canale</t>
  </si>
  <si>
    <t>001-001-3145</t>
  </si>
  <si>
    <t>001-001-2466</t>
  </si>
  <si>
    <t>Juan Roa Benitez</t>
  </si>
  <si>
    <t>001-001-3146</t>
  </si>
  <si>
    <t>001-001-2467</t>
  </si>
  <si>
    <t>001-001-3147</t>
  </si>
  <si>
    <t>001-001-2468</t>
  </si>
  <si>
    <t>001-001-3148</t>
  </si>
  <si>
    <t>001-001-2469</t>
  </si>
  <si>
    <t>Beraf SA</t>
  </si>
  <si>
    <t>001-001-3151</t>
  </si>
  <si>
    <t>001-001-2471</t>
  </si>
  <si>
    <t>Nafta Unica 90</t>
  </si>
  <si>
    <t>001-001-3152</t>
  </si>
  <si>
    <t>001-001-2472</t>
  </si>
  <si>
    <t>001-001-3153</t>
  </si>
  <si>
    <t>001-001-2473</t>
  </si>
  <si>
    <t>001-001-3154</t>
  </si>
  <si>
    <t>001-001-2474</t>
  </si>
  <si>
    <t>Zunilda Concepcion Vargas</t>
  </si>
  <si>
    <t>001-001-3155</t>
  </si>
  <si>
    <t>001-001-2475</t>
  </si>
  <si>
    <t>001-001-3156</t>
  </si>
  <si>
    <t>001-001-2476</t>
  </si>
  <si>
    <t>001-001-3157</t>
  </si>
  <si>
    <t>001-001-2477</t>
  </si>
  <si>
    <t>001-001-3158</t>
  </si>
  <si>
    <t>001-001-2478</t>
  </si>
  <si>
    <t>001-001-3159</t>
  </si>
  <si>
    <t>001-001-2479</t>
  </si>
  <si>
    <t>001-001-3161</t>
  </si>
  <si>
    <t>001-001-2481</t>
  </si>
  <si>
    <t>No coincide factura de hn con tlp en litros, hay diferencia de 15800</t>
  </si>
  <si>
    <t>001-001-1478</t>
  </si>
  <si>
    <t>001-001-3175</t>
  </si>
  <si>
    <t>001-001-2495</t>
  </si>
  <si>
    <t>001-001-3162</t>
  </si>
  <si>
    <t>001-001-2482</t>
  </si>
  <si>
    <t>001-001-18467</t>
  </si>
  <si>
    <t>Monte Alegre SA</t>
  </si>
  <si>
    <t>Diesel Tipo I - Premium</t>
  </si>
  <si>
    <t>Nafta Especial</t>
  </si>
  <si>
    <t>001-001-3178</t>
  </si>
  <si>
    <t>001-001-2498</t>
  </si>
  <si>
    <t>001-001-18569</t>
  </si>
  <si>
    <t xml:space="preserve">Nafta Super </t>
  </si>
  <si>
    <t>Nafta Economica</t>
  </si>
  <si>
    <t>001-001-3186</t>
  </si>
  <si>
    <t>001-001-2506</t>
  </si>
  <si>
    <t>001-001-3187</t>
  </si>
  <si>
    <t>001-001-2507</t>
  </si>
  <si>
    <t>001-001-3188</t>
  </si>
  <si>
    <t>001-001-2508</t>
  </si>
  <si>
    <t>001-001-3189</t>
  </si>
  <si>
    <t>001-001-2509</t>
  </si>
  <si>
    <t>001-001-3191</t>
  </si>
  <si>
    <t>001-001-2511</t>
  </si>
  <si>
    <t>001-001-3192</t>
  </si>
  <si>
    <t>001-001-2512</t>
  </si>
  <si>
    <t>001-001-1489</t>
  </si>
  <si>
    <t>001-001-3229</t>
  </si>
  <si>
    <t>001-001-2549</t>
  </si>
  <si>
    <t>001-001-3230</t>
  </si>
  <si>
    <t>001-001-2550</t>
  </si>
  <si>
    <t>001-001-3179</t>
  </si>
  <si>
    <t>001-001-2499</t>
  </si>
  <si>
    <t>001-001-1488</t>
  </si>
  <si>
    <t>001-001-3176</t>
  </si>
  <si>
    <t>001-001-2496</t>
  </si>
  <si>
    <t>001-001-18604</t>
  </si>
  <si>
    <t>001-001-3193</t>
  </si>
  <si>
    <t>001-001-2513</t>
  </si>
  <si>
    <t>001-001-3194</t>
  </si>
  <si>
    <t>001-001-2514</t>
  </si>
  <si>
    <t>001-001-3195</t>
  </si>
  <si>
    <t>001-001-2515</t>
  </si>
  <si>
    <t>001-001-1490</t>
  </si>
  <si>
    <t>001-001-3163</t>
  </si>
  <si>
    <t>001-001-2483</t>
  </si>
  <si>
    <t>001-001-3164</t>
  </si>
  <si>
    <t>001-001-2484</t>
  </si>
  <si>
    <t>001-001-3165</t>
  </si>
  <si>
    <t>001-001-2485</t>
  </si>
  <si>
    <t>001-001-3166</t>
  </si>
  <si>
    <t>001-001-2486</t>
  </si>
  <si>
    <t>001-001-3167</t>
  </si>
  <si>
    <t>001-001-2487</t>
  </si>
  <si>
    <t>001-001-3170</t>
  </si>
  <si>
    <t>001-001-2490</t>
  </si>
  <si>
    <t>001-001-3171</t>
  </si>
  <si>
    <t>001-001-2491</t>
  </si>
  <si>
    <t>001-001-3172</t>
  </si>
  <si>
    <t>001-001-2492</t>
  </si>
  <si>
    <t>001-001-3173</t>
  </si>
  <si>
    <t>001-001-2493</t>
  </si>
  <si>
    <t>001-001-3174</t>
  </si>
  <si>
    <t>001-001-2494</t>
  </si>
  <si>
    <t>001-001-3181</t>
  </si>
  <si>
    <t>001-001-2501</t>
  </si>
  <si>
    <t>001-001-3180</t>
  </si>
  <si>
    <t>001-001-2500</t>
  </si>
  <si>
    <t>001-001-3183</t>
  </si>
  <si>
    <t>001-001-2503</t>
  </si>
  <si>
    <t>001-001-3182</t>
  </si>
  <si>
    <t>001-001-2502</t>
  </si>
  <si>
    <t>001-001-3168</t>
  </si>
  <si>
    <t>001-001-2488</t>
  </si>
  <si>
    <t>001-001-3169</t>
  </si>
  <si>
    <t>001-001-2489</t>
  </si>
  <si>
    <t>001-001-3204</t>
  </si>
  <si>
    <t>001-001-2524</t>
  </si>
  <si>
    <t>001-001-3203</t>
  </si>
  <si>
    <t>001-001-2523</t>
  </si>
  <si>
    <t>001-001-3228</t>
  </si>
  <si>
    <t>001-001-2548</t>
  </si>
  <si>
    <t>Nafta Normal</t>
  </si>
  <si>
    <t>Nafta Eco</t>
  </si>
  <si>
    <t>Nafta unica</t>
  </si>
  <si>
    <t>Super Sol</t>
  </si>
  <si>
    <t>Diferencia en Diesel Tipo I 15.800 L.</t>
  </si>
  <si>
    <t>001-001-18702</t>
  </si>
  <si>
    <t>001-001-3205</t>
  </si>
  <si>
    <t>001-001-2525</t>
  </si>
  <si>
    <t>001-001-3206</t>
  </si>
  <si>
    <t>001-001-2526</t>
  </si>
  <si>
    <t>001-001-18737</t>
  </si>
  <si>
    <t>001-001-3209</t>
  </si>
  <si>
    <t>001-001-2529</t>
  </si>
  <si>
    <t>Ser, Fletes</t>
  </si>
  <si>
    <t>001-001-3210</t>
  </si>
  <si>
    <t>001-001-2530</t>
  </si>
  <si>
    <t>001-001-3212</t>
  </si>
  <si>
    <t>001-001-2532</t>
  </si>
  <si>
    <t>001-001-3231</t>
  </si>
  <si>
    <t>001-001-2551</t>
  </si>
  <si>
    <t>001-001-1498</t>
  </si>
  <si>
    <t>diesel tipo I TLP</t>
  </si>
  <si>
    <t>001-001-3196</t>
  </si>
  <si>
    <t>001-001-2516</t>
  </si>
  <si>
    <t>001-001-1501</t>
  </si>
  <si>
    <t>Diesel tipo I TLP</t>
  </si>
  <si>
    <t>Diesel tipo Extra I</t>
  </si>
  <si>
    <t>001-001-3207</t>
  </si>
  <si>
    <t>001-001-2527</t>
  </si>
  <si>
    <t>001-001-3197</t>
  </si>
  <si>
    <t>001-001-2517</t>
  </si>
  <si>
    <t>001-001-3198</t>
  </si>
  <si>
    <t>001-001-2518</t>
  </si>
  <si>
    <t>001-001-3199</t>
  </si>
  <si>
    <t>001-001-2519</t>
  </si>
  <si>
    <t>Diesel Solium</t>
  </si>
  <si>
    <t>001-001-3200</t>
  </si>
  <si>
    <t>001-001-2520</t>
  </si>
  <si>
    <t>001-001-3201</t>
  </si>
  <si>
    <t>001-001-2521</t>
  </si>
  <si>
    <t>001-001-3202</t>
  </si>
  <si>
    <t>001-001-2522</t>
  </si>
  <si>
    <t>001-001-3225</t>
  </si>
  <si>
    <t>001-001-2545</t>
  </si>
  <si>
    <t>001-001-3226</t>
  </si>
  <si>
    <t>001-001-2546</t>
  </si>
  <si>
    <t>001-001-3227</t>
  </si>
  <si>
    <t>001-001-2547</t>
  </si>
  <si>
    <t>001-001-3213</t>
  </si>
  <si>
    <t>001-001-2533</t>
  </si>
  <si>
    <t>001-001-3214</t>
  </si>
  <si>
    <t>001-001-2534</t>
  </si>
  <si>
    <t>001-001-3215</t>
  </si>
  <si>
    <t>001-001-2535</t>
  </si>
  <si>
    <t>001-001-3216</t>
  </si>
  <si>
    <t>001-001-2536</t>
  </si>
  <si>
    <t>001-001-3217</t>
  </si>
  <si>
    <t>001-001-2537</t>
  </si>
  <si>
    <t>001-001-3218</t>
  </si>
  <si>
    <t>001-001-2538</t>
  </si>
  <si>
    <t>001-001-3219</t>
  </si>
  <si>
    <t>001-001-2539</t>
  </si>
  <si>
    <t>001-001-3220</t>
  </si>
  <si>
    <t>001-001-2540</t>
  </si>
  <si>
    <t>001-001-3221</t>
  </si>
  <si>
    <t>001-001-2541</t>
  </si>
  <si>
    <t>001-001-3222</t>
  </si>
  <si>
    <t>001-001-2542</t>
  </si>
  <si>
    <t>001-001-3251</t>
  </si>
  <si>
    <t>001-001-2570</t>
  </si>
  <si>
    <t>001-001-3250</t>
  </si>
  <si>
    <t>001-001-2569</t>
  </si>
  <si>
    <t>001-001-1508</t>
  </si>
  <si>
    <t>001-001-3242</t>
  </si>
  <si>
    <t>001-001-2552</t>
  </si>
  <si>
    <t>001-001-3246</t>
  </si>
  <si>
    <t>001-001-2565</t>
  </si>
  <si>
    <t>001-001-3247</t>
  </si>
  <si>
    <t>001-001-2566</t>
  </si>
  <si>
    <t>001-001-3260</t>
  </si>
  <si>
    <t>001-001-2579</t>
  </si>
  <si>
    <t>002-001-14413</t>
  </si>
  <si>
    <t>Gasoil</t>
  </si>
  <si>
    <t>001-001-3234</t>
  </si>
  <si>
    <t>001-001-2554</t>
  </si>
  <si>
    <t>Diesel Comun Tipo III</t>
  </si>
  <si>
    <t>001-001-3235</t>
  </si>
  <si>
    <t>001-001-2555</t>
  </si>
  <si>
    <t>001-001-1507</t>
  </si>
  <si>
    <t>Diesel Tipo I TLP</t>
  </si>
  <si>
    <t>Diesel tipo extra I</t>
  </si>
  <si>
    <t>Nafta Super TLP 95</t>
  </si>
  <si>
    <t>Nafta Economica TLP 85</t>
  </si>
  <si>
    <t>001-001-3233</t>
  </si>
  <si>
    <t>001-001-2553</t>
  </si>
  <si>
    <t>001-001-3236</t>
  </si>
  <si>
    <t>001-001-2556</t>
  </si>
  <si>
    <t>001-001-3237</t>
  </si>
  <si>
    <t>001-001-2557</t>
  </si>
  <si>
    <t>001-001-3238</t>
  </si>
  <si>
    <t>001-001-2558</t>
  </si>
  <si>
    <t>001-001-3239</t>
  </si>
  <si>
    <t>001-001-2559</t>
  </si>
  <si>
    <t>001-001-3240</t>
  </si>
  <si>
    <t>001-001-2560</t>
  </si>
  <si>
    <t>001-001-3241</t>
  </si>
  <si>
    <t>001-001-2561</t>
  </si>
  <si>
    <t>001-001-3243</t>
  </si>
  <si>
    <t>001-001-2562</t>
  </si>
  <si>
    <t>001-001-3244</t>
  </si>
  <si>
    <t>001-001-2563</t>
  </si>
  <si>
    <t>001-001-3245</t>
  </si>
  <si>
    <t>001-001-2564</t>
  </si>
  <si>
    <t>001-001-3248</t>
  </si>
  <si>
    <t>001-001-2567</t>
  </si>
  <si>
    <t>001-001-3249</t>
  </si>
  <si>
    <t>001-001-2568</t>
  </si>
  <si>
    <t>001-001-3252</t>
  </si>
  <si>
    <t>001-001-2571</t>
  </si>
  <si>
    <t>001-001-3254</t>
  </si>
  <si>
    <t>001-001-2573</t>
  </si>
  <si>
    <t>001-001-3255</t>
  </si>
  <si>
    <t>001-001-2574</t>
  </si>
  <si>
    <t>001-001-3256</t>
  </si>
  <si>
    <t>001-001-2575</t>
  </si>
  <si>
    <t>001-001-3257</t>
  </si>
  <si>
    <t>001-001-2576</t>
  </si>
  <si>
    <t>001-001-3258</t>
  </si>
  <si>
    <t>001-001-2577</t>
  </si>
  <si>
    <t>001-001-3259</t>
  </si>
  <si>
    <t>001-001-2578</t>
  </si>
  <si>
    <t>001-001-3261</t>
  </si>
  <si>
    <t>001-001-2580</t>
  </si>
  <si>
    <t>001-001-3265</t>
  </si>
  <si>
    <t>001-001-2583</t>
  </si>
  <si>
    <t>001-001-3266</t>
  </si>
  <si>
    <t>001-001-2585</t>
  </si>
  <si>
    <t>001-001-3267</t>
  </si>
  <si>
    <t>001-001-2586</t>
  </si>
  <si>
    <t>001-001-3268</t>
  </si>
  <si>
    <t>001-001-2587</t>
  </si>
  <si>
    <t>001-001-3269</t>
  </si>
  <si>
    <t>001-001-2588</t>
  </si>
  <si>
    <t>Venc</t>
  </si>
  <si>
    <t>Productos</t>
  </si>
  <si>
    <t>Fletes</t>
  </si>
  <si>
    <t>Clase</t>
  </si>
  <si>
    <t>T. Lts</t>
  </si>
  <si>
    <t>T. Producto</t>
  </si>
  <si>
    <t xml:space="preserve"> Clientes</t>
  </si>
  <si>
    <t>T. Productos</t>
  </si>
  <si>
    <t>T.Lts</t>
  </si>
  <si>
    <t>Orden por Cliente</t>
  </si>
  <si>
    <t>N° Rem.</t>
  </si>
  <si>
    <t xml:space="preserve"> Proveedor</t>
  </si>
  <si>
    <t xml:space="preserve"> T. Producto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</si>
  <si>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</si>
  <si>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</si>
  <si>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</si>
  <si>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</si>
  <si>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</si>
  <si>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</si>
  <si>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</si>
  <si>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</si>
  <si>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</si>
  <si>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</si>
  <si>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</si>
  <si>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</si>
  <si>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</si>
  <si>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</si>
  <si>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</si>
  <si>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</si>
  <si>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Silvino Ortiz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</si>
  <si>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</si>
  <si>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</si>
  <si>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</si>
  <si>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</si>
  <si>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</si>
  <si>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</si>
  <si>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</si>
  <si>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</si>
  <si>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</si>
  <si>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</si>
  <si>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Diesel Tipo III</t>
  </si>
  <si>
    <t>Nafta Comun</t>
  </si>
  <si>
    <t>Naf . Super 95</t>
  </si>
  <si>
    <t>Diesel Tipo I Extra</t>
  </si>
  <si>
    <t>Gas Oil</t>
  </si>
  <si>
    <t>D. T. II ESPECIAL</t>
  </si>
  <si>
    <t>Monte Alegre</t>
  </si>
  <si>
    <t>TLP</t>
  </si>
  <si>
    <t>Deposito Nº</t>
  </si>
  <si>
    <t>Monto</t>
  </si>
  <si>
    <t>Banco</t>
  </si>
  <si>
    <t>Cheque</t>
  </si>
  <si>
    <t>Continental</t>
  </si>
  <si>
    <t>BBVA</t>
  </si>
  <si>
    <t>Familiar</t>
  </si>
  <si>
    <t>Argentina</t>
  </si>
  <si>
    <t>Atlas</t>
  </si>
  <si>
    <t>Itau</t>
  </si>
  <si>
    <t>NOTA DE CREDITO</t>
  </si>
  <si>
    <t>atlas</t>
  </si>
  <si>
    <t xml:space="preserve">Continental </t>
  </si>
  <si>
    <t>Amambay</t>
  </si>
  <si>
    <t>continental</t>
  </si>
  <si>
    <t>Nota de credito</t>
  </si>
  <si>
    <t>DEVOLUCION PETROPAR N/C 281</t>
  </si>
  <si>
    <t>NOTA DE CREDITO N 282</t>
  </si>
  <si>
    <t>Retencion</t>
  </si>
  <si>
    <t>FAMILIAR</t>
  </si>
  <si>
    <t>MES: FEBRERO 2016</t>
  </si>
  <si>
    <t>Ordenado por factura</t>
  </si>
  <si>
    <t>C</t>
  </si>
  <si>
    <t>001-001-3150</t>
  </si>
  <si>
    <t>001-001-3140</t>
  </si>
  <si>
    <t>001-001-3160</t>
  </si>
  <si>
    <t>001-001-3177</t>
  </si>
  <si>
    <t>001-001-3184</t>
  </si>
  <si>
    <t>001-001-3485</t>
  </si>
  <si>
    <t>001-001-3190</t>
  </si>
  <si>
    <t>001-001-3208</t>
  </si>
  <si>
    <t>001-001-3211</t>
  </si>
  <si>
    <t>001-001-3224</t>
  </si>
  <si>
    <t>001-001-3232</t>
  </si>
  <si>
    <t>Febrero</t>
  </si>
  <si>
    <t>Zunilda Conp. Vargas</t>
  </si>
  <si>
    <t>Registro de Ventas Febrero 2016</t>
  </si>
  <si>
    <t>Ordenado por Fecha</t>
  </si>
  <si>
    <t>Cheque Nº</t>
  </si>
  <si>
    <t>Beneficiarios</t>
  </si>
  <si>
    <t>Concepto</t>
  </si>
  <si>
    <t>Saldo</t>
  </si>
  <si>
    <t>Factura Nº</t>
  </si>
  <si>
    <t>Saldo del mes anterior</t>
  </si>
  <si>
    <t>Ser. Fletes</t>
  </si>
  <si>
    <t>N° Factura</t>
  </si>
  <si>
    <t>Debe</t>
  </si>
  <si>
    <t>Haber</t>
  </si>
  <si>
    <t>CONTINENTAL</t>
  </si>
  <si>
    <t>B N A</t>
  </si>
  <si>
    <t>con rentencion numero fac.3054 Gs. 54.545</t>
  </si>
  <si>
    <t>ATLAS</t>
  </si>
  <si>
    <t>CON NOTA DE CREDITO</t>
  </si>
  <si>
    <t xml:space="preserve">Nota de Crédito Nº 279 </t>
  </si>
  <si>
    <t>Deposito en continental</t>
  </si>
  <si>
    <t>boleta no encontrado</t>
  </si>
  <si>
    <t>SIPAP</t>
  </si>
  <si>
    <t>cheque rechazado</t>
  </si>
  <si>
    <t>Clearing Rec. Bco 06</t>
  </si>
  <si>
    <t>Clearing Rec. Bco 41</t>
  </si>
  <si>
    <t>Clearing Rec. Bco 07</t>
  </si>
  <si>
    <t>Clearing Rec. Bco 17</t>
  </si>
  <si>
    <t>Clearing Rec. Bco 02</t>
  </si>
  <si>
    <t>Clearing Rec. Bco 39</t>
  </si>
  <si>
    <t>Cheque devuelto</t>
  </si>
  <si>
    <t>Gestion de cobro Cheques</t>
  </si>
  <si>
    <t>Provision de chequera</t>
  </si>
  <si>
    <t>Clearing Rec. Bco 30</t>
  </si>
  <si>
    <t>0 68-CM</t>
  </si>
  <si>
    <t>Pago de cheques Febrero/16</t>
  </si>
  <si>
    <t>OBS: no se entregó talonario de chequera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</si>
</sst>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_-* #,##0\ _$_-;\-* #,##0\ _$_-;_-* &quot;-&quot;??\ _$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165" fontId="0" fillId="0" borderId="0" xfId="0" applyNumberFormat="1"/>
    <xf numFmtId="1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5" fontId="0" fillId="0" borderId="0" xfId="1" applyNumberFormat="1" applyFont="1"/>
    <xf numFmtId="0" fontId="0" fillId="0" borderId="1" xfId="0" applyFill="1" applyBorder="1"/>
    <xf numFmtId="165" fontId="0" fillId="0" borderId="1" xfId="1" applyNumberFormat="1" applyFont="1" applyFill="1" applyBorder="1"/>
    <xf numFmtId="14" fontId="0" fillId="0" borderId="0" xfId="0" applyNumberFormat="1"/>
    <xf numFmtId="0" fontId="0" fillId="0" borderId="3" xfId="0" applyFill="1" applyBorder="1"/>
    <xf numFmtId="0" fontId="3" fillId="0" borderId="2" xfId="0" applyFont="1" applyFill="1" applyBorder="1"/>
    <xf numFmtId="14" fontId="3" fillId="0" borderId="1" xfId="0" applyNumberFormat="1" applyFont="1" applyBorder="1"/>
    <xf numFmtId="165" fontId="3" fillId="0" borderId="1" xfId="1" applyNumberFormat="1" applyFont="1" applyBorder="1"/>
    <xf numFmtId="165" fontId="3" fillId="0" borderId="2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0" fontId="3" fillId="0" borderId="1" xfId="0" applyFont="1" applyFill="1" applyBorder="1"/>
    <xf numFmtId="0" fontId="3" fillId="2" borderId="1" xfId="0" applyFont="1" applyFill="1" applyBorder="1"/>
    <xf numFmtId="165" fontId="3" fillId="2" borderId="1" xfId="1" applyNumberFormat="1" applyFont="1" applyFill="1" applyBorder="1"/>
    <xf numFmtId="165" fontId="3" fillId="0" borderId="1" xfId="1" applyNumberFormat="1" applyFont="1" applyFill="1" applyBorder="1"/>
    <xf numFmtId="165" fontId="3" fillId="0" borderId="4" xfId="1" applyNumberFormat="1" applyFont="1" applyBorder="1"/>
    <xf numFmtId="14" fontId="0" fillId="0" borderId="1" xfId="0" applyNumberFormat="1" applyFill="1" applyBorder="1"/>
    <xf numFmtId="14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Border="1"/>
    <xf numFmtId="165" fontId="0" fillId="0" borderId="1" xfId="0" applyNumberFormat="1" applyBorder="1"/>
    <xf numFmtId="165" fontId="0" fillId="0" borderId="1" xfId="0" applyNumberFormat="1" applyFont="1" applyFill="1" applyBorder="1"/>
    <xf numFmtId="0" fontId="4" fillId="0" borderId="1" xfId="0" applyFont="1" applyBorder="1"/>
    <xf numFmtId="0" fontId="5" fillId="0" borderId="1" xfId="0" applyFont="1" applyBorder="1"/>
    <xf numFmtId="165" fontId="4" fillId="0" borderId="1" xfId="1" applyNumberFormat="1" applyFont="1" applyBorder="1"/>
    <xf numFmtId="14" fontId="4" fillId="0" borderId="1" xfId="0" applyNumberFormat="1" applyFont="1" applyBorder="1"/>
    <xf numFmtId="14" fontId="5" fillId="0" borderId="1" xfId="0" applyNumberFormat="1" applyFont="1" applyBorder="1"/>
    <xf numFmtId="165" fontId="5" fillId="0" borderId="1" xfId="1" applyNumberFormat="1" applyFont="1" applyBorder="1"/>
    <xf numFmtId="165" fontId="5" fillId="0" borderId="1" xfId="1" applyNumberFormat="1" applyFont="1" applyFill="1" applyBorder="1"/>
    <xf numFmtId="165" fontId="5" fillId="0" borderId="1" xfId="1" applyNumberFormat="1" applyFont="1" applyBorder="1" applyAlignment="1">
      <alignment horizontal="left" indent="1"/>
    </xf>
    <xf numFmtId="0" fontId="5" fillId="0" borderId="1" xfId="0" applyFont="1" applyFill="1" applyBorder="1"/>
    <xf numFmtId="165" fontId="4" fillId="0" borderId="1" xfId="0" applyNumberFormat="1" applyFont="1" applyBorder="1"/>
    <xf numFmtId="0" fontId="4" fillId="0" borderId="1" xfId="0" applyFont="1" applyFill="1" applyBorder="1"/>
    <xf numFmtId="14" fontId="4" fillId="0" borderId="1" xfId="0" applyNumberFormat="1" applyFont="1" applyFill="1" applyBorder="1"/>
    <xf numFmtId="165" fontId="4" fillId="0" borderId="1" xfId="0" applyNumberFormat="1" applyFont="1" applyFill="1" applyBorder="1"/>
    <xf numFmtId="0" fontId="5" fillId="0" borderId="0" xfId="0" applyFont="1"/>
    <xf numFmtId="0" fontId="4" fillId="0" borderId="5" xfId="0" applyFont="1" applyBorder="1"/>
    <xf numFmtId="0" fontId="5" fillId="0" borderId="5" xfId="0" applyFont="1" applyBorder="1"/>
    <xf numFmtId="0" fontId="5" fillId="0" borderId="5" xfId="0" applyFont="1" applyFill="1" applyBorder="1"/>
    <xf numFmtId="165" fontId="5" fillId="0" borderId="1" xfId="0" applyNumberFormat="1" applyFont="1" applyBorder="1"/>
    <xf numFmtId="0" fontId="5" fillId="0" borderId="9" xfId="0" applyFont="1" applyBorder="1"/>
    <xf numFmtId="0" fontId="4" fillId="0" borderId="5" xfId="0" applyFont="1" applyFill="1" applyBorder="1"/>
    <xf numFmtId="0" fontId="4" fillId="0" borderId="9" xfId="0" applyFont="1" applyFill="1" applyBorder="1"/>
    <xf numFmtId="165" fontId="5" fillId="3" borderId="1" xfId="1" applyNumberFormat="1" applyFont="1" applyFill="1" applyBorder="1"/>
    <xf numFmtId="0" fontId="5" fillId="0" borderId="9" xfId="0" applyFont="1" applyFill="1" applyBorder="1"/>
    <xf numFmtId="0" fontId="5" fillId="3" borderId="1" xfId="0" applyFont="1" applyFill="1" applyBorder="1"/>
    <xf numFmtId="0" fontId="5" fillId="3" borderId="5" xfId="0" applyFont="1" applyFill="1" applyBorder="1"/>
    <xf numFmtId="165" fontId="5" fillId="0" borderId="5" xfId="1" applyNumberFormat="1" applyFont="1" applyBorder="1"/>
    <xf numFmtId="165" fontId="4" fillId="0" borderId="5" xfId="1" applyNumberFormat="1" applyFont="1" applyBorder="1"/>
    <xf numFmtId="165" fontId="4" fillId="0" borderId="5" xfId="0" applyNumberFormat="1" applyFont="1" applyBorder="1"/>
    <xf numFmtId="0" fontId="0" fillId="0" borderId="5" xfId="0" applyBorder="1"/>
    <xf numFmtId="0" fontId="0" fillId="0" borderId="5" xfId="0" applyFill="1" applyBorder="1"/>
    <xf numFmtId="165" fontId="4" fillId="0" borderId="1" xfId="1" applyNumberFormat="1" applyFont="1" applyFill="1" applyBorder="1"/>
    <xf numFmtId="0" fontId="10" fillId="0" borderId="0" xfId="0" applyFont="1"/>
    <xf numFmtId="0" fontId="4" fillId="0" borderId="13" xfId="0" applyFont="1" applyBorder="1"/>
    <xf numFmtId="165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0" xfId="1" applyNumberFormat="1" applyFont="1"/>
    <xf numFmtId="0" fontId="4" fillId="0" borderId="0" xfId="0" applyFont="1"/>
    <xf numFmtId="166" fontId="4" fillId="0" borderId="1" xfId="1" applyNumberFormat="1" applyFont="1" applyBorder="1"/>
    <xf numFmtId="0" fontId="6" fillId="0" borderId="0" xfId="0" applyFont="1"/>
    <xf numFmtId="165" fontId="6" fillId="0" borderId="0" xfId="1" applyNumberFormat="1" applyFont="1"/>
    <xf numFmtId="165" fontId="4" fillId="0" borderId="0" xfId="1" applyNumberFormat="1" applyFont="1" applyFill="1" applyBorder="1"/>
    <xf numFmtId="0" fontId="3" fillId="0" borderId="0" xfId="0" applyFont="1"/>
    <xf numFmtId="0" fontId="0" fillId="0" borderId="0" xfId="0" applyBorder="1"/>
    <xf numFmtId="0" fontId="0" fillId="0" borderId="0" xfId="0" applyFont="1" applyBorder="1"/>
    <xf numFmtId="0" fontId="11" fillId="0" borderId="0" xfId="0" applyFon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0" fontId="3" fillId="0" borderId="0" xfId="0" applyFont="1" applyBorder="1"/>
    <xf numFmtId="165" fontId="0" fillId="0" borderId="0" xfId="1" applyNumberFormat="1" applyFont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4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Fill="1" applyBorder="1"/>
    <xf numFmtId="165" fontId="3" fillId="0" borderId="0" xfId="1" applyNumberFormat="1" applyFont="1" applyFill="1" applyBorder="1"/>
    <xf numFmtId="165" fontId="3" fillId="2" borderId="0" xfId="1" applyNumberFormat="1" applyFont="1" applyFill="1" applyBorder="1"/>
    <xf numFmtId="165" fontId="3" fillId="0" borderId="0" xfId="1" applyNumberFormat="1" applyFont="1" applyBorder="1" applyAlignment="1">
      <alignment horizontal="left" indent="1"/>
    </xf>
    <xf numFmtId="0" fontId="3" fillId="2" borderId="0" xfId="0" applyFont="1" applyFill="1" applyBorder="1"/>
    <xf numFmtId="0" fontId="0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/>
    <xf numFmtId="0" fontId="10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10" fillId="0" borderId="0" xfId="0" applyFont="1" applyFill="1" applyBorder="1"/>
    <xf numFmtId="14" fontId="0" fillId="0" borderId="0" xfId="0" applyNumberFormat="1" applyFont="1" applyFill="1" applyBorder="1"/>
    <xf numFmtId="0" fontId="0" fillId="3" borderId="0" xfId="0" applyFont="1" applyFill="1" applyBorder="1"/>
    <xf numFmtId="3" fontId="10" fillId="0" borderId="0" xfId="0" applyNumberFormat="1" applyFont="1"/>
    <xf numFmtId="0" fontId="0" fillId="0" borderId="0" xfId="0" applyBorder="1" applyAlignment="1"/>
    <xf numFmtId="165" fontId="10" fillId="0" borderId="0" xfId="1" applyNumberFormat="1" applyFont="1" applyBorder="1"/>
    <xf numFmtId="0" fontId="0" fillId="0" borderId="0" xfId="0" applyFill="1"/>
    <xf numFmtId="0" fontId="0" fillId="4" borderId="0" xfId="0" applyFont="1" applyFill="1" applyBorder="1"/>
    <xf numFmtId="14" fontId="0" fillId="4" borderId="0" xfId="0" applyNumberFormat="1" applyFont="1" applyFill="1" applyBorder="1"/>
    <xf numFmtId="0" fontId="0" fillId="4" borderId="0" xfId="0" applyFill="1"/>
    <xf numFmtId="165" fontId="0" fillId="4" borderId="0" xfId="0" applyNumberFormat="1" applyFont="1" applyFill="1" applyBorder="1"/>
    <xf numFmtId="14" fontId="0" fillId="4" borderId="0" xfId="0" applyNumberFormat="1" applyFill="1"/>
    <xf numFmtId="3" fontId="0" fillId="4" borderId="0" xfId="0" applyNumberFormat="1" applyFill="1"/>
    <xf numFmtId="165" fontId="0" fillId="4" borderId="0" xfId="1" applyNumberFormat="1" applyFont="1" applyFill="1" applyBorder="1"/>
    <xf numFmtId="0" fontId="0" fillId="4" borderId="0" xfId="0" applyFill="1" applyBorder="1"/>
    <xf numFmtId="3" fontId="0" fillId="0" borderId="0" xfId="0" applyNumberFormat="1" applyFill="1"/>
    <xf numFmtId="165" fontId="0" fillId="0" borderId="0" xfId="0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10" fillId="0" borderId="0" xfId="0" applyNumberFormat="1" applyFont="1" applyFill="1"/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Font="1" applyFill="1"/>
    <xf numFmtId="165" fontId="10" fillId="0" borderId="0" xfId="0" applyNumberFormat="1" applyFont="1"/>
    <xf numFmtId="165" fontId="0" fillId="4" borderId="0" xfId="0" applyNumberFormat="1" applyFill="1"/>
    <xf numFmtId="0" fontId="0" fillId="0" borderId="1" xfId="0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37"/>
  <sheetViews>
    <sheetView workbookViewId="0">
      <selection activeCell="A274" sqref="A274"/>
    </sheetView>
  </sheetViews>
  <sheetFormatPr baseColWidth="10" defaultRowHeight="15"/>
  <cols>
    <col min="2" max="2" width="12.85546875" customWidth="1"/>
    <col min="3" max="3" width="12.28515625" customWidth="1"/>
    <col min="4" max="4" width="26" bestFit="1" customWidth="1"/>
    <col min="5" max="5" width="22.140625" customWidth="1"/>
    <col min="6" max="6" width="11.5703125" bestFit="1" customWidth="1"/>
    <col min="7" max="7" width="11.5703125" customWidth="1"/>
    <col min="8" max="8" width="15.7109375" customWidth="1"/>
    <col min="9" max="9" width="17.85546875" customWidth="1"/>
    <col min="10" max="10" width="13.28515625" customWidth="1"/>
    <col min="11" max="11" width="14.85546875" bestFit="1" customWidth="1"/>
    <col min="12" max="12" width="13.42578125" bestFit="1" customWidth="1"/>
    <col min="13" max="13" width="14.7109375" bestFit="1" customWidth="1"/>
    <col min="14" max="14" width="13.85546875" bestFit="1" customWidth="1"/>
  </cols>
  <sheetData>
    <row r="2" spans="1:11">
      <c r="D2" t="s">
        <v>388</v>
      </c>
    </row>
    <row r="5" spans="1:11">
      <c r="F5" s="131" t="s">
        <v>4</v>
      </c>
      <c r="G5" s="131"/>
    </row>
    <row r="6" spans="1:11">
      <c r="A6" s="1" t="s">
        <v>7</v>
      </c>
      <c r="B6" s="1" t="s">
        <v>0</v>
      </c>
      <c r="C6" s="1" t="s">
        <v>1</v>
      </c>
      <c r="D6" s="1" t="s">
        <v>2</v>
      </c>
      <c r="E6" s="1" t="s">
        <v>6</v>
      </c>
      <c r="F6" s="1" t="s">
        <v>5</v>
      </c>
      <c r="G6" s="1" t="s">
        <v>8</v>
      </c>
      <c r="H6" s="1" t="s">
        <v>3</v>
      </c>
      <c r="I6" s="1" t="s">
        <v>174</v>
      </c>
      <c r="J6" s="12" t="s">
        <v>9</v>
      </c>
    </row>
    <row r="7" spans="1:11">
      <c r="A7" s="5">
        <v>42403</v>
      </c>
      <c r="B7" t="s">
        <v>14</v>
      </c>
      <c r="C7" s="7" t="s">
        <v>15</v>
      </c>
      <c r="D7" s="1" t="s">
        <v>16</v>
      </c>
      <c r="E7" s="1" t="s">
        <v>17</v>
      </c>
      <c r="F7" s="2">
        <v>15800</v>
      </c>
      <c r="G7" s="2">
        <v>3535</v>
      </c>
      <c r="H7" s="2">
        <f>F7*G7</f>
        <v>55853000</v>
      </c>
      <c r="I7" s="2"/>
    </row>
    <row r="8" spans="1:11">
      <c r="A8" s="5">
        <v>42401</v>
      </c>
      <c r="B8" s="7" t="s">
        <v>25</v>
      </c>
      <c r="C8" s="14" t="s">
        <v>26</v>
      </c>
      <c r="D8" s="1" t="s">
        <v>27</v>
      </c>
      <c r="E8" s="1" t="s">
        <v>24</v>
      </c>
      <c r="F8" s="2">
        <v>21700</v>
      </c>
      <c r="G8" s="2">
        <v>3870</v>
      </c>
      <c r="H8" s="2">
        <f t="shared" ref="H8:H19" si="0">F8*G8</f>
        <v>83979000</v>
      </c>
      <c r="I8" s="2"/>
    </row>
    <row r="9" spans="1:11">
      <c r="A9" s="5">
        <v>42401</v>
      </c>
      <c r="B9" s="7" t="s">
        <v>25</v>
      </c>
      <c r="C9" s="14" t="s">
        <v>26</v>
      </c>
      <c r="D9" s="1" t="s">
        <v>27</v>
      </c>
      <c r="E9" s="1" t="s">
        <v>28</v>
      </c>
      <c r="F9" s="2">
        <v>12000</v>
      </c>
      <c r="G9" s="2">
        <v>3535</v>
      </c>
      <c r="H9" s="2">
        <f t="shared" si="0"/>
        <v>42420000</v>
      </c>
      <c r="I9" s="2"/>
    </row>
    <row r="10" spans="1:11">
      <c r="A10" s="5">
        <v>42401</v>
      </c>
      <c r="B10" s="7" t="s">
        <v>29</v>
      </c>
      <c r="C10" s="7" t="s">
        <v>30</v>
      </c>
      <c r="D10" s="1" t="s">
        <v>31</v>
      </c>
      <c r="E10" s="1" t="s">
        <v>24</v>
      </c>
      <c r="F10" s="2">
        <v>6200</v>
      </c>
      <c r="G10" s="2">
        <v>3870</v>
      </c>
      <c r="H10" s="2">
        <f t="shared" si="0"/>
        <v>23994000</v>
      </c>
      <c r="I10" s="2"/>
    </row>
    <row r="11" spans="1:11">
      <c r="A11" s="5">
        <v>42401</v>
      </c>
      <c r="B11" s="7" t="s">
        <v>29</v>
      </c>
      <c r="C11" s="7" t="s">
        <v>30</v>
      </c>
      <c r="D11" s="1" t="s">
        <v>31</v>
      </c>
      <c r="E11" s="1" t="s">
        <v>32</v>
      </c>
      <c r="F11" s="2">
        <v>5200</v>
      </c>
      <c r="G11" s="2">
        <v>5154</v>
      </c>
      <c r="H11" s="2">
        <f t="shared" si="0"/>
        <v>26800800</v>
      </c>
      <c r="I11" s="2"/>
    </row>
    <row r="12" spans="1:11">
      <c r="A12" s="5">
        <v>42401</v>
      </c>
      <c r="B12" s="7" t="s">
        <v>29</v>
      </c>
      <c r="C12" s="7" t="s">
        <v>30</v>
      </c>
      <c r="D12" s="1" t="s">
        <v>31</v>
      </c>
      <c r="E12" s="1" t="s">
        <v>33</v>
      </c>
      <c r="F12" s="2"/>
      <c r="G12" s="2"/>
      <c r="H12" s="2"/>
      <c r="I12" s="2">
        <v>2679000</v>
      </c>
    </row>
    <row r="13" spans="1:11">
      <c r="A13" s="5">
        <v>42401</v>
      </c>
      <c r="B13" s="7" t="s">
        <v>34</v>
      </c>
      <c r="C13" s="7" t="s">
        <v>35</v>
      </c>
      <c r="D13" s="1" t="s">
        <v>31</v>
      </c>
      <c r="E13" s="1" t="s">
        <v>28</v>
      </c>
      <c r="F13" s="2">
        <v>5300</v>
      </c>
      <c r="G13" s="2">
        <v>3535</v>
      </c>
      <c r="H13" s="2">
        <f t="shared" si="0"/>
        <v>18735500</v>
      </c>
      <c r="I13" s="2"/>
      <c r="J13" s="4"/>
    </row>
    <row r="14" spans="1:11">
      <c r="A14" s="5">
        <v>42401</v>
      </c>
      <c r="B14" s="7" t="s">
        <v>34</v>
      </c>
      <c r="C14" s="7" t="s">
        <v>35</v>
      </c>
      <c r="D14" s="1" t="s">
        <v>31</v>
      </c>
      <c r="E14" s="1" t="s">
        <v>33</v>
      </c>
      <c r="F14" s="2"/>
      <c r="G14" s="2"/>
      <c r="H14" s="2"/>
      <c r="I14" s="2">
        <v>1245500</v>
      </c>
    </row>
    <row r="15" spans="1:11">
      <c r="A15" s="14">
        <v>42401</v>
      </c>
      <c r="B15" s="7" t="s">
        <v>36</v>
      </c>
      <c r="C15" s="7" t="s">
        <v>37</v>
      </c>
      <c r="D15" s="7" t="s">
        <v>16</v>
      </c>
      <c r="E15" s="7" t="s">
        <v>24</v>
      </c>
      <c r="F15" s="15">
        <v>5200</v>
      </c>
      <c r="G15" s="15">
        <v>3770</v>
      </c>
      <c r="H15" s="15">
        <f t="shared" si="0"/>
        <v>19604000</v>
      </c>
      <c r="I15" s="15"/>
    </row>
    <row r="16" spans="1:11">
      <c r="A16" s="14">
        <v>42401</v>
      </c>
      <c r="B16" s="7" t="s">
        <v>36</v>
      </c>
      <c r="C16" s="7" t="s">
        <v>37</v>
      </c>
      <c r="D16" s="7" t="s">
        <v>16</v>
      </c>
      <c r="E16" s="7" t="s">
        <v>28</v>
      </c>
      <c r="F16" s="15">
        <v>10600</v>
      </c>
      <c r="G16" s="15">
        <v>3535</v>
      </c>
      <c r="H16" s="15">
        <f t="shared" si="0"/>
        <v>37471000</v>
      </c>
      <c r="I16" s="15"/>
      <c r="K16" s="4"/>
    </row>
    <row r="17" spans="1:15">
      <c r="A17" s="14">
        <v>42402</v>
      </c>
      <c r="B17" s="7" t="s">
        <v>38</v>
      </c>
      <c r="C17" s="7" t="s">
        <v>39</v>
      </c>
      <c r="D17" s="7" t="s">
        <v>40</v>
      </c>
      <c r="E17" s="7" t="s">
        <v>24</v>
      </c>
      <c r="F17" s="15">
        <v>10000</v>
      </c>
      <c r="G17" s="15">
        <v>3770</v>
      </c>
      <c r="H17" s="15">
        <f t="shared" si="0"/>
        <v>37700000</v>
      </c>
      <c r="I17" s="15"/>
      <c r="K17" s="4"/>
    </row>
    <row r="18" spans="1:15">
      <c r="A18" s="14">
        <v>42402</v>
      </c>
      <c r="B18" s="7" t="s">
        <v>38</v>
      </c>
      <c r="C18" s="7" t="s">
        <v>39</v>
      </c>
      <c r="D18" s="7" t="s">
        <v>40</v>
      </c>
      <c r="E18" s="7" t="s">
        <v>28</v>
      </c>
      <c r="F18" s="15">
        <v>20000</v>
      </c>
      <c r="G18" s="15">
        <v>3535</v>
      </c>
      <c r="H18" s="15">
        <f t="shared" si="0"/>
        <v>70700000</v>
      </c>
      <c r="I18" s="15"/>
      <c r="J18" s="4"/>
      <c r="K18" s="4"/>
    </row>
    <row r="19" spans="1:15">
      <c r="A19" s="14">
        <v>42402</v>
      </c>
      <c r="B19" s="7" t="s">
        <v>41</v>
      </c>
      <c r="C19" s="7" t="s">
        <v>42</v>
      </c>
      <c r="D19" s="7" t="s">
        <v>40</v>
      </c>
      <c r="E19" s="7" t="s">
        <v>28</v>
      </c>
      <c r="F19" s="15">
        <v>10000</v>
      </c>
      <c r="G19" s="15">
        <v>3535</v>
      </c>
      <c r="H19" s="15">
        <f t="shared" si="0"/>
        <v>35350000</v>
      </c>
      <c r="I19" s="15"/>
      <c r="J19" s="4"/>
    </row>
    <row r="20" spans="1:15">
      <c r="A20" s="14">
        <v>42402</v>
      </c>
      <c r="B20" s="7" t="s">
        <v>41</v>
      </c>
      <c r="C20" s="7" t="s">
        <v>42</v>
      </c>
      <c r="D20" s="7" t="s">
        <v>40</v>
      </c>
      <c r="E20" s="7" t="s">
        <v>33</v>
      </c>
      <c r="F20" s="15"/>
      <c r="G20" s="15"/>
      <c r="H20" s="15"/>
      <c r="I20" s="15">
        <v>2350000</v>
      </c>
      <c r="J20" s="4"/>
    </row>
    <row r="21" spans="1:15">
      <c r="A21" s="14">
        <v>42402</v>
      </c>
      <c r="B21" s="7" t="s">
        <v>43</v>
      </c>
      <c r="C21" s="7" t="s">
        <v>44</v>
      </c>
      <c r="D21" s="7" t="s">
        <v>45</v>
      </c>
      <c r="E21" s="7" t="s">
        <v>24</v>
      </c>
      <c r="F21" s="15">
        <v>5000</v>
      </c>
      <c r="G21" s="15">
        <v>4190</v>
      </c>
      <c r="H21" s="15">
        <f>F21*G21</f>
        <v>20950000</v>
      </c>
      <c r="I21" s="15"/>
    </row>
    <row r="22" spans="1:15">
      <c r="A22" s="14">
        <v>42402</v>
      </c>
      <c r="B22" s="7" t="s">
        <v>43</v>
      </c>
      <c r="C22" s="7" t="s">
        <v>44</v>
      </c>
      <c r="D22" s="7" t="s">
        <v>45</v>
      </c>
      <c r="E22" s="7" t="s">
        <v>33</v>
      </c>
      <c r="F22" s="15"/>
      <c r="G22" s="15"/>
      <c r="H22" s="15"/>
      <c r="I22" s="15">
        <v>1500000</v>
      </c>
      <c r="K22" s="4"/>
      <c r="L22" s="4"/>
    </row>
    <row r="23" spans="1:15">
      <c r="A23" s="14">
        <v>42402</v>
      </c>
      <c r="B23" s="7" t="s">
        <v>46</v>
      </c>
      <c r="C23" s="7" t="s">
        <v>47</v>
      </c>
      <c r="D23" s="7" t="s">
        <v>48</v>
      </c>
      <c r="E23" s="7" t="s">
        <v>28</v>
      </c>
      <c r="F23" s="15">
        <v>5000</v>
      </c>
      <c r="G23" s="15">
        <v>4450</v>
      </c>
      <c r="H23" s="15">
        <f>F23*G23</f>
        <v>22250000</v>
      </c>
      <c r="I23" s="15"/>
    </row>
    <row r="24" spans="1:15">
      <c r="A24" s="14">
        <v>42402</v>
      </c>
      <c r="B24" s="7" t="s">
        <v>46</v>
      </c>
      <c r="C24" s="7" t="s">
        <v>47</v>
      </c>
      <c r="D24" s="7" t="s">
        <v>48</v>
      </c>
      <c r="E24" s="7" t="s">
        <v>33</v>
      </c>
      <c r="F24" s="15"/>
      <c r="G24" s="15"/>
      <c r="H24" s="15"/>
      <c r="I24" s="15">
        <v>1500000</v>
      </c>
      <c r="J24" s="6"/>
    </row>
    <row r="25" spans="1:15">
      <c r="A25" s="14">
        <v>42402</v>
      </c>
      <c r="B25" s="7" t="s">
        <v>49</v>
      </c>
      <c r="C25" s="7" t="s">
        <v>50</v>
      </c>
      <c r="D25" s="7" t="s">
        <v>16</v>
      </c>
      <c r="E25" s="7" t="s">
        <v>24</v>
      </c>
      <c r="F25" s="15">
        <v>6200</v>
      </c>
      <c r="G25" s="7">
        <v>3770</v>
      </c>
      <c r="H25" s="15">
        <f t="shared" ref="H25:H56" si="1">F25*G25</f>
        <v>23374000</v>
      </c>
      <c r="I25" s="15"/>
      <c r="J25" s="6"/>
    </row>
    <row r="26" spans="1:15">
      <c r="A26" s="14">
        <v>42402</v>
      </c>
      <c r="B26" s="7" t="s">
        <v>51</v>
      </c>
      <c r="C26" s="7" t="s">
        <v>52</v>
      </c>
      <c r="D26" s="7" t="s">
        <v>16</v>
      </c>
      <c r="E26" s="7" t="s">
        <v>24</v>
      </c>
      <c r="F26" s="15">
        <v>5300</v>
      </c>
      <c r="G26" s="7">
        <v>3770</v>
      </c>
      <c r="H26" s="15">
        <f t="shared" si="1"/>
        <v>19981000</v>
      </c>
      <c r="I26" s="15"/>
      <c r="J26" s="4"/>
      <c r="K26" s="4"/>
    </row>
    <row r="27" spans="1:15">
      <c r="A27" s="14">
        <v>42402</v>
      </c>
      <c r="B27" s="7" t="s">
        <v>51</v>
      </c>
      <c r="C27" s="7" t="s">
        <v>52</v>
      </c>
      <c r="D27" s="7" t="s">
        <v>16</v>
      </c>
      <c r="E27" s="7" t="s">
        <v>28</v>
      </c>
      <c r="F27" s="7">
        <v>10200</v>
      </c>
      <c r="G27" s="7">
        <v>3535</v>
      </c>
      <c r="H27" s="15">
        <f t="shared" si="1"/>
        <v>36057000</v>
      </c>
      <c r="I27" s="15"/>
    </row>
    <row r="28" spans="1:15">
      <c r="A28" s="14">
        <v>42403</v>
      </c>
      <c r="B28" s="7" t="s">
        <v>53</v>
      </c>
      <c r="C28" s="7" t="s">
        <v>54</v>
      </c>
      <c r="D28" s="7" t="s">
        <v>55</v>
      </c>
      <c r="E28" s="7" t="s">
        <v>24</v>
      </c>
      <c r="F28" s="7">
        <v>5000</v>
      </c>
      <c r="G28" s="7">
        <v>3770</v>
      </c>
      <c r="H28" s="15">
        <f t="shared" si="1"/>
        <v>18850000</v>
      </c>
      <c r="I28" s="15"/>
    </row>
    <row r="29" spans="1:15">
      <c r="A29" s="14">
        <v>42403</v>
      </c>
      <c r="B29" s="7" t="s">
        <v>53</v>
      </c>
      <c r="C29" s="7" t="s">
        <v>54</v>
      </c>
      <c r="D29" s="7" t="s">
        <v>55</v>
      </c>
      <c r="E29" s="7" t="s">
        <v>28</v>
      </c>
      <c r="F29" s="7">
        <v>5000</v>
      </c>
      <c r="G29" s="7">
        <v>3535</v>
      </c>
      <c r="H29" s="15">
        <f t="shared" si="1"/>
        <v>17675000</v>
      </c>
      <c r="I29" s="15"/>
    </row>
    <row r="30" spans="1:15">
      <c r="A30" s="14">
        <v>42404</v>
      </c>
      <c r="B30" s="7" t="s">
        <v>56</v>
      </c>
      <c r="C30" s="7" t="s">
        <v>57</v>
      </c>
      <c r="D30" s="7" t="s">
        <v>27</v>
      </c>
      <c r="E30" s="7" t="s">
        <v>24</v>
      </c>
      <c r="F30" s="7">
        <v>15800</v>
      </c>
      <c r="G30" s="7">
        <v>3770</v>
      </c>
      <c r="H30" s="15">
        <f t="shared" si="1"/>
        <v>59566000</v>
      </c>
      <c r="I30" s="15"/>
    </row>
    <row r="31" spans="1:15">
      <c r="A31" s="14">
        <v>42404</v>
      </c>
      <c r="B31" s="7" t="s">
        <v>56</v>
      </c>
      <c r="C31" s="7" t="s">
        <v>57</v>
      </c>
      <c r="D31" s="7" t="s">
        <v>27</v>
      </c>
      <c r="E31" s="7" t="s">
        <v>28</v>
      </c>
      <c r="F31" s="7">
        <v>12000</v>
      </c>
      <c r="G31" s="7">
        <v>3535</v>
      </c>
      <c r="H31" s="15">
        <f t="shared" si="1"/>
        <v>42420000</v>
      </c>
      <c r="I31" s="15"/>
    </row>
    <row r="32" spans="1:15">
      <c r="A32" s="14">
        <v>42404</v>
      </c>
      <c r="B32" s="7" t="s">
        <v>56</v>
      </c>
      <c r="C32" s="7" t="s">
        <v>57</v>
      </c>
      <c r="D32" s="7" t="s">
        <v>27</v>
      </c>
      <c r="E32" s="7" t="s">
        <v>58</v>
      </c>
      <c r="F32" s="7">
        <v>5900</v>
      </c>
      <c r="G32" s="7">
        <v>4330</v>
      </c>
      <c r="H32" s="15">
        <f t="shared" si="1"/>
        <v>25547000</v>
      </c>
      <c r="I32" s="15"/>
      <c r="L32" s="4"/>
      <c r="M32" s="4"/>
      <c r="O32" s="8"/>
    </row>
    <row r="33" spans="1:12">
      <c r="A33" s="14">
        <v>42404</v>
      </c>
      <c r="B33" s="7" t="s">
        <v>59</v>
      </c>
      <c r="C33" s="7" t="s">
        <v>60</v>
      </c>
      <c r="D33" s="7" t="s">
        <v>55</v>
      </c>
      <c r="E33" s="7" t="s">
        <v>24</v>
      </c>
      <c r="F33" s="7">
        <v>4300</v>
      </c>
      <c r="G33" s="7">
        <v>3770</v>
      </c>
      <c r="H33" s="15">
        <f t="shared" si="1"/>
        <v>16211000</v>
      </c>
      <c r="I33" s="15"/>
    </row>
    <row r="34" spans="1:12">
      <c r="A34" s="14">
        <v>42404</v>
      </c>
      <c r="B34" s="7" t="s">
        <v>59</v>
      </c>
      <c r="C34" s="7" t="s">
        <v>60</v>
      </c>
      <c r="D34" s="7" t="s">
        <v>55</v>
      </c>
      <c r="E34" s="7" t="s">
        <v>28</v>
      </c>
      <c r="F34" s="7">
        <v>14800</v>
      </c>
      <c r="G34" s="7">
        <v>3535</v>
      </c>
      <c r="H34" s="15">
        <f t="shared" si="1"/>
        <v>52318000</v>
      </c>
      <c r="I34" s="15"/>
    </row>
    <row r="35" spans="1:12">
      <c r="A35" s="14">
        <v>42404</v>
      </c>
      <c r="B35" s="7" t="s">
        <v>61</v>
      </c>
      <c r="C35" s="7" t="s">
        <v>62</v>
      </c>
      <c r="D35" s="7" t="s">
        <v>40</v>
      </c>
      <c r="E35" s="7" t="s">
        <v>28</v>
      </c>
      <c r="F35" s="7">
        <v>5000</v>
      </c>
      <c r="G35" s="7">
        <v>3535</v>
      </c>
      <c r="H35" s="15">
        <f t="shared" si="1"/>
        <v>17675000</v>
      </c>
      <c r="I35" s="15"/>
    </row>
    <row r="36" spans="1:12">
      <c r="A36" s="14">
        <v>42404</v>
      </c>
      <c r="B36" s="7" t="s">
        <v>63</v>
      </c>
      <c r="C36" s="7" t="s">
        <v>64</v>
      </c>
      <c r="D36" s="7" t="s">
        <v>65</v>
      </c>
      <c r="E36" s="7" t="s">
        <v>24</v>
      </c>
      <c r="F36" s="7">
        <v>5000</v>
      </c>
      <c r="G36" s="7">
        <v>3770</v>
      </c>
      <c r="H36" s="15">
        <f t="shared" si="1"/>
        <v>18850000</v>
      </c>
      <c r="I36" s="15"/>
    </row>
    <row r="37" spans="1:12">
      <c r="A37" s="14">
        <v>42404</v>
      </c>
      <c r="B37" s="7" t="s">
        <v>63</v>
      </c>
      <c r="C37" s="7" t="s">
        <v>64</v>
      </c>
      <c r="D37" s="7" t="s">
        <v>65</v>
      </c>
      <c r="E37" s="7" t="s">
        <v>28</v>
      </c>
      <c r="F37" s="7">
        <v>10000</v>
      </c>
      <c r="G37" s="7">
        <v>3535</v>
      </c>
      <c r="H37" s="15">
        <f t="shared" si="1"/>
        <v>35350000</v>
      </c>
      <c r="I37" s="15"/>
    </row>
    <row r="38" spans="1:12">
      <c r="A38" s="14">
        <v>42404</v>
      </c>
      <c r="B38" s="7" t="s">
        <v>66</v>
      </c>
      <c r="C38" s="7" t="s">
        <v>67</v>
      </c>
      <c r="D38" s="7" t="s">
        <v>55</v>
      </c>
      <c r="E38" s="7" t="s">
        <v>24</v>
      </c>
      <c r="F38" s="7">
        <v>5000</v>
      </c>
      <c r="G38" s="7">
        <v>3770</v>
      </c>
      <c r="H38" s="15">
        <f t="shared" si="1"/>
        <v>18850000</v>
      </c>
      <c r="I38" s="15"/>
    </row>
    <row r="39" spans="1:12">
      <c r="A39" s="14">
        <v>42404</v>
      </c>
      <c r="B39" s="7" t="s">
        <v>66</v>
      </c>
      <c r="C39" s="7" t="s">
        <v>67</v>
      </c>
      <c r="D39" s="7" t="s">
        <v>55</v>
      </c>
      <c r="E39" s="7" t="s">
        <v>28</v>
      </c>
      <c r="F39" s="7">
        <v>10000</v>
      </c>
      <c r="G39" s="7">
        <v>3535</v>
      </c>
      <c r="H39" s="15">
        <f t="shared" si="1"/>
        <v>35350000</v>
      </c>
      <c r="I39" s="15"/>
      <c r="J39" s="4"/>
      <c r="K39" s="4"/>
    </row>
    <row r="40" spans="1:12">
      <c r="A40" s="14">
        <v>42404</v>
      </c>
      <c r="B40" s="7" t="s">
        <v>66</v>
      </c>
      <c r="C40" s="7" t="s">
        <v>67</v>
      </c>
      <c r="D40" s="7" t="s">
        <v>55</v>
      </c>
      <c r="E40" s="7" t="s">
        <v>33</v>
      </c>
      <c r="F40" s="7"/>
      <c r="G40" s="7"/>
      <c r="H40" s="15">
        <f t="shared" si="1"/>
        <v>0</v>
      </c>
      <c r="I40" s="7">
        <v>375000</v>
      </c>
    </row>
    <row r="41" spans="1:12">
      <c r="A41" s="14">
        <v>42404</v>
      </c>
      <c r="B41" s="7" t="s">
        <v>68</v>
      </c>
      <c r="C41" s="7" t="s">
        <v>69</v>
      </c>
      <c r="D41" s="7" t="s">
        <v>31</v>
      </c>
      <c r="E41" s="7" t="s">
        <v>17</v>
      </c>
      <c r="F41" s="7">
        <v>5200</v>
      </c>
      <c r="G41" s="7">
        <v>3535</v>
      </c>
      <c r="H41" s="15">
        <f t="shared" si="1"/>
        <v>18382000</v>
      </c>
      <c r="I41" s="15"/>
      <c r="K41" s="4"/>
    </row>
    <row r="42" spans="1:12">
      <c r="A42" s="14">
        <v>42404</v>
      </c>
      <c r="B42" s="7" t="s">
        <v>68</v>
      </c>
      <c r="C42" s="7" t="s">
        <v>69</v>
      </c>
      <c r="D42" s="7" t="s">
        <v>31</v>
      </c>
      <c r="E42" s="7" t="s">
        <v>28</v>
      </c>
      <c r="F42" s="7">
        <v>6200</v>
      </c>
      <c r="G42" s="7">
        <v>3535</v>
      </c>
      <c r="H42" s="15">
        <f t="shared" si="1"/>
        <v>21917000</v>
      </c>
      <c r="I42" s="15"/>
    </row>
    <row r="43" spans="1:12">
      <c r="A43" s="14">
        <v>42404</v>
      </c>
      <c r="B43" s="7" t="s">
        <v>68</v>
      </c>
      <c r="C43" s="7" t="s">
        <v>69</v>
      </c>
      <c r="D43" s="7" t="s">
        <v>31</v>
      </c>
      <c r="E43" s="7" t="s">
        <v>33</v>
      </c>
      <c r="F43" s="7"/>
      <c r="G43" s="7"/>
      <c r="H43" s="15"/>
      <c r="I43" s="7">
        <v>2679000</v>
      </c>
    </row>
    <row r="44" spans="1:12">
      <c r="A44" s="14">
        <v>42404</v>
      </c>
      <c r="B44" s="7" t="s">
        <v>70</v>
      </c>
      <c r="C44" s="7" t="s">
        <v>71</v>
      </c>
      <c r="D44" s="7" t="s">
        <v>31</v>
      </c>
      <c r="E44" s="7" t="s">
        <v>28</v>
      </c>
      <c r="F44" s="7">
        <v>5300</v>
      </c>
      <c r="G44" s="7">
        <v>3535</v>
      </c>
      <c r="H44" s="15">
        <f t="shared" si="1"/>
        <v>18735500</v>
      </c>
      <c r="I44" s="15"/>
      <c r="K44" s="4"/>
      <c r="L44" s="4"/>
    </row>
    <row r="45" spans="1:12">
      <c r="A45" s="14">
        <v>42404</v>
      </c>
      <c r="B45" s="7" t="s">
        <v>70</v>
      </c>
      <c r="C45" s="7" t="s">
        <v>71</v>
      </c>
      <c r="D45" s="7" t="s">
        <v>31</v>
      </c>
      <c r="E45" s="7" t="s">
        <v>33</v>
      </c>
      <c r="F45" s="7"/>
      <c r="G45" s="7"/>
      <c r="H45" s="15"/>
      <c r="I45" s="7">
        <v>1245500</v>
      </c>
    </row>
    <row r="46" spans="1:12">
      <c r="A46" s="14">
        <v>42404</v>
      </c>
      <c r="B46" s="7" t="s">
        <v>72</v>
      </c>
      <c r="C46" s="7" t="s">
        <v>73</v>
      </c>
      <c r="D46" s="7" t="s">
        <v>16</v>
      </c>
      <c r="E46" s="7" t="s">
        <v>24</v>
      </c>
      <c r="F46" s="7">
        <v>15500</v>
      </c>
      <c r="G46" s="7">
        <v>3770</v>
      </c>
      <c r="H46" s="15">
        <f t="shared" si="1"/>
        <v>58435000</v>
      </c>
      <c r="I46" s="15"/>
      <c r="J46" t="s">
        <v>78</v>
      </c>
    </row>
    <row r="47" spans="1:12">
      <c r="A47" s="14">
        <v>42405</v>
      </c>
      <c r="B47" s="7" t="s">
        <v>74</v>
      </c>
      <c r="C47" s="7" t="s">
        <v>75</v>
      </c>
      <c r="D47" s="7" t="s">
        <v>40</v>
      </c>
      <c r="E47" s="7" t="s">
        <v>24</v>
      </c>
      <c r="F47" s="7">
        <v>15000</v>
      </c>
      <c r="G47" s="7">
        <v>3770</v>
      </c>
      <c r="H47" s="15">
        <f t="shared" si="1"/>
        <v>56550000</v>
      </c>
      <c r="I47" s="15"/>
    </row>
    <row r="48" spans="1:12">
      <c r="A48" s="14">
        <v>42405</v>
      </c>
      <c r="B48" s="7" t="s">
        <v>74</v>
      </c>
      <c r="C48" s="7" t="s">
        <v>75</v>
      </c>
      <c r="D48" s="7" t="s">
        <v>40</v>
      </c>
      <c r="E48" s="7" t="s">
        <v>28</v>
      </c>
      <c r="F48" s="7">
        <v>15000</v>
      </c>
      <c r="G48" s="7">
        <v>3535</v>
      </c>
      <c r="H48" s="15">
        <f t="shared" si="1"/>
        <v>53025000</v>
      </c>
      <c r="I48" s="15"/>
    </row>
    <row r="49" spans="1:14">
      <c r="A49" s="14">
        <v>42405</v>
      </c>
      <c r="B49" s="7" t="s">
        <v>76</v>
      </c>
      <c r="C49" s="7" t="s">
        <v>77</v>
      </c>
      <c r="D49" s="7" t="s">
        <v>16</v>
      </c>
      <c r="E49" s="7" t="s">
        <v>24</v>
      </c>
      <c r="F49" s="7">
        <v>6200</v>
      </c>
      <c r="G49" s="7">
        <v>3770</v>
      </c>
      <c r="H49" s="15">
        <f t="shared" si="1"/>
        <v>23374000</v>
      </c>
      <c r="I49" s="15"/>
      <c r="J49" s="4">
        <f>J50-115600</f>
        <v>15800</v>
      </c>
      <c r="K49" s="4"/>
    </row>
    <row r="50" spans="1:14">
      <c r="A50" s="14">
        <v>42405</v>
      </c>
      <c r="B50" s="7" t="s">
        <v>76</v>
      </c>
      <c r="C50" s="7" t="s">
        <v>77</v>
      </c>
      <c r="D50" s="7" t="s">
        <v>16</v>
      </c>
      <c r="E50" s="13" t="s">
        <v>28</v>
      </c>
      <c r="F50" s="13">
        <v>9300</v>
      </c>
      <c r="G50" s="13">
        <v>3535</v>
      </c>
      <c r="H50" s="16">
        <f t="shared" si="1"/>
        <v>32875500</v>
      </c>
      <c r="I50" s="21"/>
      <c r="J50" s="4">
        <f>F8+F10+F15+F17+F21+F25+F26+F28+F30+F33+F36+F38+F46+F47+F49</f>
        <v>131400</v>
      </c>
      <c r="K50" s="4"/>
      <c r="L50" s="4"/>
      <c r="M50" s="4"/>
    </row>
    <row r="51" spans="1:14">
      <c r="A51" s="14">
        <v>42405</v>
      </c>
      <c r="B51" s="7" t="s">
        <v>80</v>
      </c>
      <c r="C51" s="7" t="s">
        <v>81</v>
      </c>
      <c r="D51" s="7" t="s">
        <v>16</v>
      </c>
      <c r="E51" s="7" t="s">
        <v>24</v>
      </c>
      <c r="F51" s="7">
        <v>16600</v>
      </c>
      <c r="G51" s="7">
        <v>3510</v>
      </c>
      <c r="H51" s="17">
        <f t="shared" si="1"/>
        <v>58266000</v>
      </c>
      <c r="I51" s="17"/>
      <c r="N51" s="4"/>
    </row>
    <row r="52" spans="1:14">
      <c r="A52" s="14">
        <v>42406</v>
      </c>
      <c r="B52" s="7" t="s">
        <v>82</v>
      </c>
      <c r="C52" s="7" t="s">
        <v>83</v>
      </c>
      <c r="D52" s="7" t="s">
        <v>27</v>
      </c>
      <c r="E52" s="7" t="s">
        <v>24</v>
      </c>
      <c r="F52" s="7">
        <v>15800</v>
      </c>
      <c r="G52" s="7">
        <v>3510</v>
      </c>
      <c r="H52" s="15">
        <f t="shared" si="1"/>
        <v>55458000</v>
      </c>
      <c r="I52" s="15"/>
    </row>
    <row r="53" spans="1:14">
      <c r="A53" s="14">
        <v>42410</v>
      </c>
      <c r="B53" s="7" t="s">
        <v>88</v>
      </c>
      <c r="C53" s="7" t="s">
        <v>89</v>
      </c>
      <c r="D53" s="7" t="s">
        <v>40</v>
      </c>
      <c r="E53" s="7" t="s">
        <v>24</v>
      </c>
      <c r="F53" s="7">
        <v>10000</v>
      </c>
      <c r="G53" s="7">
        <v>3645</v>
      </c>
      <c r="H53" s="15">
        <f t="shared" si="1"/>
        <v>36450000</v>
      </c>
      <c r="I53" s="15"/>
    </row>
    <row r="54" spans="1:14">
      <c r="A54" s="14">
        <v>42410</v>
      </c>
      <c r="B54" s="7" t="s">
        <v>88</v>
      </c>
      <c r="C54" s="7" t="s">
        <v>89</v>
      </c>
      <c r="D54" s="7" t="s">
        <v>40</v>
      </c>
      <c r="E54" s="7" t="s">
        <v>58</v>
      </c>
      <c r="F54" s="7">
        <v>20000</v>
      </c>
      <c r="G54" s="7">
        <v>3850</v>
      </c>
      <c r="H54" s="15">
        <f t="shared" si="1"/>
        <v>77000000</v>
      </c>
      <c r="I54" s="15"/>
    </row>
    <row r="55" spans="1:14">
      <c r="A55" s="14">
        <v>42412</v>
      </c>
      <c r="B55" s="19" t="s">
        <v>93</v>
      </c>
      <c r="C55" s="7" t="s">
        <v>94</v>
      </c>
      <c r="D55" s="7" t="s">
        <v>40</v>
      </c>
      <c r="E55" s="7" t="s">
        <v>24</v>
      </c>
      <c r="F55" s="19">
        <v>10000</v>
      </c>
      <c r="G55" s="7">
        <v>3645</v>
      </c>
      <c r="H55" s="15">
        <f t="shared" si="1"/>
        <v>36450000</v>
      </c>
      <c r="I55" s="15"/>
    </row>
    <row r="56" spans="1:14">
      <c r="A56" s="14">
        <v>42412</v>
      </c>
      <c r="B56" s="7" t="s">
        <v>93</v>
      </c>
      <c r="C56" s="7" t="s">
        <v>94</v>
      </c>
      <c r="D56" s="7" t="s">
        <v>40</v>
      </c>
      <c r="E56" s="7" t="s">
        <v>58</v>
      </c>
      <c r="F56" s="7">
        <v>5000</v>
      </c>
      <c r="G56" s="7">
        <v>3850</v>
      </c>
      <c r="H56" s="15">
        <f t="shared" si="1"/>
        <v>19250000</v>
      </c>
      <c r="I56" s="15"/>
    </row>
    <row r="57" spans="1:14">
      <c r="A57" s="14">
        <v>42412</v>
      </c>
      <c r="B57" s="7" t="s">
        <v>93</v>
      </c>
      <c r="C57" s="7" t="s">
        <v>94</v>
      </c>
      <c r="D57" s="7" t="s">
        <v>40</v>
      </c>
      <c r="E57" s="7" t="s">
        <v>33</v>
      </c>
      <c r="F57" s="7"/>
      <c r="G57" s="7"/>
      <c r="H57" s="15"/>
      <c r="I57" s="7">
        <v>3525000</v>
      </c>
    </row>
    <row r="58" spans="1:14">
      <c r="A58" s="14">
        <v>42412</v>
      </c>
      <c r="B58" s="7" t="s">
        <v>95</v>
      </c>
      <c r="C58" s="7" t="s">
        <v>96</v>
      </c>
      <c r="D58" s="7" t="s">
        <v>31</v>
      </c>
      <c r="E58" s="7" t="s">
        <v>58</v>
      </c>
      <c r="F58" s="7">
        <v>5000</v>
      </c>
      <c r="G58" s="7">
        <v>3850</v>
      </c>
      <c r="H58" s="15">
        <f t="shared" ref="H58:H157" si="2">F58*G58</f>
        <v>19250000</v>
      </c>
      <c r="I58" s="15"/>
    </row>
    <row r="59" spans="1:14">
      <c r="A59" s="14">
        <v>42412</v>
      </c>
      <c r="B59" s="7" t="s">
        <v>95</v>
      </c>
      <c r="C59" s="7" t="s">
        <v>96</v>
      </c>
      <c r="D59" s="7" t="s">
        <v>31</v>
      </c>
      <c r="E59" s="7" t="s">
        <v>33</v>
      </c>
      <c r="F59" s="7"/>
      <c r="G59" s="7"/>
      <c r="H59" s="15"/>
      <c r="I59" s="7">
        <v>1175000</v>
      </c>
    </row>
    <row r="60" spans="1:14">
      <c r="A60" s="14">
        <v>42412</v>
      </c>
      <c r="B60" s="7" t="s">
        <v>97</v>
      </c>
      <c r="C60" s="7" t="s">
        <v>98</v>
      </c>
      <c r="D60" s="7" t="s">
        <v>31</v>
      </c>
      <c r="E60" s="7" t="s">
        <v>58</v>
      </c>
      <c r="F60" s="7">
        <v>5000</v>
      </c>
      <c r="G60" s="7">
        <v>3850</v>
      </c>
      <c r="H60" s="15">
        <f t="shared" si="2"/>
        <v>19250000</v>
      </c>
      <c r="I60" s="15"/>
    </row>
    <row r="61" spans="1:14">
      <c r="A61" s="14">
        <v>42412</v>
      </c>
      <c r="B61" s="7" t="s">
        <v>97</v>
      </c>
      <c r="C61" s="7" t="s">
        <v>98</v>
      </c>
      <c r="D61" s="7" t="s">
        <v>31</v>
      </c>
      <c r="E61" s="7" t="s">
        <v>33</v>
      </c>
      <c r="F61" s="7"/>
      <c r="G61" s="7"/>
      <c r="H61" s="15"/>
      <c r="I61" s="7">
        <v>1175000</v>
      </c>
    </row>
    <row r="62" spans="1:14">
      <c r="A62" s="14">
        <v>42412</v>
      </c>
      <c r="B62" s="7" t="s">
        <v>99</v>
      </c>
      <c r="C62" s="7" t="s">
        <v>100</v>
      </c>
      <c r="D62" s="7" t="s">
        <v>31</v>
      </c>
      <c r="E62" s="7" t="s">
        <v>32</v>
      </c>
      <c r="F62" s="7">
        <v>5000</v>
      </c>
      <c r="G62" s="7">
        <v>4650</v>
      </c>
      <c r="H62" s="15">
        <f t="shared" si="2"/>
        <v>23250000</v>
      </c>
      <c r="I62" s="15"/>
    </row>
    <row r="63" spans="1:14">
      <c r="A63" s="14">
        <v>42412</v>
      </c>
      <c r="B63" s="7" t="s">
        <v>99</v>
      </c>
      <c r="C63" s="7" t="s">
        <v>100</v>
      </c>
      <c r="D63" s="7" t="s">
        <v>31</v>
      </c>
      <c r="E63" s="7" t="s">
        <v>33</v>
      </c>
      <c r="F63" s="7"/>
      <c r="G63" s="7"/>
      <c r="H63" s="15"/>
      <c r="I63" s="7">
        <v>1175000</v>
      </c>
    </row>
    <row r="64" spans="1:14">
      <c r="A64" s="14">
        <v>42412</v>
      </c>
      <c r="B64" s="7" t="s">
        <v>101</v>
      </c>
      <c r="C64" s="7" t="s">
        <v>102</v>
      </c>
      <c r="D64" s="7" t="s">
        <v>40</v>
      </c>
      <c r="E64" s="7" t="s">
        <v>17</v>
      </c>
      <c r="F64" s="7">
        <v>4300</v>
      </c>
      <c r="G64" s="7">
        <v>3200</v>
      </c>
      <c r="H64" s="15">
        <f t="shared" si="2"/>
        <v>13760000</v>
      </c>
      <c r="I64" s="15"/>
    </row>
    <row r="65" spans="1:13">
      <c r="A65" s="14">
        <v>42412</v>
      </c>
      <c r="B65" s="7" t="s">
        <v>101</v>
      </c>
      <c r="C65" s="7" t="s">
        <v>102</v>
      </c>
      <c r="D65" s="7" t="s">
        <v>40</v>
      </c>
      <c r="E65" s="7" t="s">
        <v>58</v>
      </c>
      <c r="F65" s="7">
        <v>7200</v>
      </c>
      <c r="G65" s="7">
        <v>3850</v>
      </c>
      <c r="H65" s="15">
        <f t="shared" si="2"/>
        <v>27720000</v>
      </c>
      <c r="I65" s="15"/>
    </row>
    <row r="66" spans="1:13">
      <c r="A66" s="14">
        <v>42412</v>
      </c>
      <c r="B66" s="7" t="s">
        <v>103</v>
      </c>
      <c r="C66" s="7" t="s">
        <v>104</v>
      </c>
      <c r="D66" s="7" t="s">
        <v>55</v>
      </c>
      <c r="E66" s="7" t="s">
        <v>24</v>
      </c>
      <c r="F66" s="7">
        <v>5000</v>
      </c>
      <c r="G66" s="7">
        <v>3645</v>
      </c>
      <c r="H66" s="15">
        <f t="shared" si="2"/>
        <v>18225000</v>
      </c>
      <c r="I66" s="15"/>
    </row>
    <row r="67" spans="1:13">
      <c r="A67" s="14">
        <v>42412</v>
      </c>
      <c r="B67" s="7" t="s">
        <v>103</v>
      </c>
      <c r="C67" s="7" t="s">
        <v>104</v>
      </c>
      <c r="D67" s="7" t="s">
        <v>55</v>
      </c>
      <c r="E67" s="7" t="s">
        <v>17</v>
      </c>
      <c r="F67" s="7">
        <v>5000</v>
      </c>
      <c r="G67" s="7">
        <v>3200</v>
      </c>
      <c r="H67" s="15">
        <f t="shared" si="2"/>
        <v>16000000</v>
      </c>
      <c r="I67" s="15"/>
    </row>
    <row r="68" spans="1:13">
      <c r="A68" s="14">
        <v>42412</v>
      </c>
      <c r="B68" s="7" t="s">
        <v>103</v>
      </c>
      <c r="C68" s="7" t="s">
        <v>104</v>
      </c>
      <c r="D68" s="7" t="s">
        <v>55</v>
      </c>
      <c r="E68" s="7" t="s">
        <v>58</v>
      </c>
      <c r="F68" s="7">
        <v>5300</v>
      </c>
      <c r="G68" s="7">
        <v>3850</v>
      </c>
      <c r="H68" s="15">
        <f t="shared" si="2"/>
        <v>20405000</v>
      </c>
      <c r="I68" s="15"/>
      <c r="J68">
        <f>F55+F66</f>
        <v>15000</v>
      </c>
      <c r="K68">
        <f>F56+F58+F60+F65+F68</f>
        <v>27500</v>
      </c>
      <c r="L68">
        <f>F62</f>
        <v>5000</v>
      </c>
      <c r="M68">
        <f>F64+F67</f>
        <v>9300</v>
      </c>
    </row>
    <row r="69" spans="1:13">
      <c r="A69" s="14">
        <v>42412</v>
      </c>
      <c r="B69" s="7" t="s">
        <v>106</v>
      </c>
      <c r="C69" s="7" t="s">
        <v>107</v>
      </c>
      <c r="D69" s="7" t="s">
        <v>27</v>
      </c>
      <c r="E69" s="7" t="s">
        <v>58</v>
      </c>
      <c r="F69" s="20">
        <v>10800</v>
      </c>
      <c r="G69" s="15">
        <v>3380</v>
      </c>
      <c r="H69" s="15">
        <f t="shared" si="2"/>
        <v>36504000</v>
      </c>
      <c r="I69" s="15"/>
    </row>
    <row r="70" spans="1:13">
      <c r="A70" s="14">
        <v>42716</v>
      </c>
      <c r="B70" s="7" t="s">
        <v>108</v>
      </c>
      <c r="C70" s="7" t="s">
        <v>109</v>
      </c>
      <c r="D70" s="7" t="s">
        <v>27</v>
      </c>
      <c r="E70" s="7" t="s">
        <v>58</v>
      </c>
      <c r="F70" s="15">
        <v>17900</v>
      </c>
      <c r="G70" s="15">
        <v>3380</v>
      </c>
      <c r="H70" s="15">
        <f t="shared" si="2"/>
        <v>60502000</v>
      </c>
      <c r="I70" s="15"/>
    </row>
    <row r="71" spans="1:13">
      <c r="A71" s="14">
        <v>42410</v>
      </c>
      <c r="B71" s="7" t="s">
        <v>110</v>
      </c>
      <c r="C71" s="7" t="s">
        <v>111</v>
      </c>
      <c r="D71" s="7" t="s">
        <v>27</v>
      </c>
      <c r="E71" s="7" t="s">
        <v>58</v>
      </c>
      <c r="F71" s="15">
        <v>12000</v>
      </c>
      <c r="G71" s="15">
        <v>4260</v>
      </c>
      <c r="H71" s="15">
        <f t="shared" si="2"/>
        <v>51120000</v>
      </c>
      <c r="I71" s="15"/>
      <c r="J71" s="6"/>
    </row>
    <row r="72" spans="1:13">
      <c r="A72" s="14">
        <v>42410</v>
      </c>
      <c r="B72" s="7" t="s">
        <v>113</v>
      </c>
      <c r="C72" s="7" t="s">
        <v>114</v>
      </c>
      <c r="D72" s="7" t="s">
        <v>27</v>
      </c>
      <c r="E72" s="7" t="s">
        <v>24</v>
      </c>
      <c r="F72" s="20">
        <v>21700</v>
      </c>
      <c r="G72" s="15">
        <v>3510</v>
      </c>
      <c r="H72" s="15">
        <f t="shared" si="2"/>
        <v>76167000</v>
      </c>
      <c r="I72" s="15"/>
    </row>
    <row r="73" spans="1:13">
      <c r="A73" s="14">
        <v>42415</v>
      </c>
      <c r="B73" s="7" t="s">
        <v>116</v>
      </c>
      <c r="C73" s="7" t="s">
        <v>117</v>
      </c>
      <c r="D73" s="7" t="s">
        <v>40</v>
      </c>
      <c r="E73" s="7" t="s">
        <v>17</v>
      </c>
      <c r="F73" s="20">
        <v>5000</v>
      </c>
      <c r="G73" s="15">
        <v>3200</v>
      </c>
      <c r="H73" s="15">
        <f t="shared" si="2"/>
        <v>16000000</v>
      </c>
      <c r="I73" s="15"/>
    </row>
    <row r="74" spans="1:13">
      <c r="A74" s="14">
        <v>42415</v>
      </c>
      <c r="B74" s="7" t="s">
        <v>116</v>
      </c>
      <c r="C74" s="7" t="s">
        <v>117</v>
      </c>
      <c r="D74" s="7" t="s">
        <v>40</v>
      </c>
      <c r="E74" s="7" t="s">
        <v>58</v>
      </c>
      <c r="F74" s="15">
        <v>15000</v>
      </c>
      <c r="G74" s="15">
        <v>3850</v>
      </c>
      <c r="H74" s="15">
        <f t="shared" si="2"/>
        <v>57750000</v>
      </c>
      <c r="I74" s="15"/>
    </row>
    <row r="75" spans="1:13">
      <c r="A75" s="14">
        <v>42415</v>
      </c>
      <c r="B75" s="7" t="s">
        <v>116</v>
      </c>
      <c r="C75" s="7" t="s">
        <v>117</v>
      </c>
      <c r="D75" s="7" t="s">
        <v>40</v>
      </c>
      <c r="E75" s="7" t="s">
        <v>33</v>
      </c>
      <c r="F75" s="15"/>
      <c r="G75" s="15"/>
      <c r="H75" s="15"/>
      <c r="I75" s="15">
        <v>4700000</v>
      </c>
    </row>
    <row r="76" spans="1:13">
      <c r="A76" s="14">
        <v>42415</v>
      </c>
      <c r="B76" s="7" t="s">
        <v>118</v>
      </c>
      <c r="C76" s="7" t="s">
        <v>119</v>
      </c>
      <c r="D76" s="7" t="s">
        <v>65</v>
      </c>
      <c r="E76" s="7" t="s">
        <v>58</v>
      </c>
      <c r="F76" s="15">
        <v>5000</v>
      </c>
      <c r="G76" s="15">
        <v>3850</v>
      </c>
      <c r="H76" s="15">
        <f t="shared" si="2"/>
        <v>19250000</v>
      </c>
      <c r="I76" s="15"/>
    </row>
    <row r="77" spans="1:13">
      <c r="A77" s="14">
        <v>42415</v>
      </c>
      <c r="B77" s="7" t="s">
        <v>120</v>
      </c>
      <c r="C77" s="7" t="s">
        <v>121</v>
      </c>
      <c r="D77" s="7" t="s">
        <v>45</v>
      </c>
      <c r="E77" s="7" t="s">
        <v>24</v>
      </c>
      <c r="F77" s="15">
        <v>5000</v>
      </c>
      <c r="G77" s="15">
        <v>3990</v>
      </c>
      <c r="H77" s="15">
        <f t="shared" si="2"/>
        <v>19950000</v>
      </c>
      <c r="I77" s="15"/>
    </row>
    <row r="78" spans="1:13">
      <c r="A78" s="14">
        <v>42415</v>
      </c>
      <c r="B78" s="7" t="s">
        <v>120</v>
      </c>
      <c r="C78" s="7" t="s">
        <v>121</v>
      </c>
      <c r="D78" s="7" t="s">
        <v>45</v>
      </c>
      <c r="E78" s="7" t="s">
        <v>33</v>
      </c>
      <c r="F78" s="15"/>
      <c r="G78" s="15"/>
      <c r="H78" s="15"/>
      <c r="I78" s="15">
        <v>1500000</v>
      </c>
    </row>
    <row r="79" spans="1:13">
      <c r="A79" s="14">
        <v>42408</v>
      </c>
      <c r="B79" s="7" t="s">
        <v>123</v>
      </c>
      <c r="C79" s="7" t="s">
        <v>124</v>
      </c>
      <c r="D79" s="7" t="s">
        <v>27</v>
      </c>
      <c r="E79" s="7" t="s">
        <v>24</v>
      </c>
      <c r="F79" s="20">
        <v>10800</v>
      </c>
      <c r="G79" s="15">
        <v>3695</v>
      </c>
      <c r="H79" s="15">
        <f t="shared" si="2"/>
        <v>39906000</v>
      </c>
      <c r="I79" s="15"/>
    </row>
    <row r="80" spans="1:13">
      <c r="A80" s="14">
        <v>42408</v>
      </c>
      <c r="B80" s="7" t="s">
        <v>123</v>
      </c>
      <c r="C80" s="7" t="s">
        <v>124</v>
      </c>
      <c r="D80" s="7" t="s">
        <v>27</v>
      </c>
      <c r="E80" s="7" t="s">
        <v>28</v>
      </c>
      <c r="F80" s="15">
        <v>22900</v>
      </c>
      <c r="G80" s="15">
        <v>3380</v>
      </c>
      <c r="H80" s="15">
        <f t="shared" si="2"/>
        <v>77402000</v>
      </c>
      <c r="I80" s="15"/>
    </row>
    <row r="81" spans="1:9">
      <c r="A81" s="14">
        <v>42408</v>
      </c>
      <c r="B81" s="7" t="s">
        <v>125</v>
      </c>
      <c r="C81" s="7" t="s">
        <v>126</v>
      </c>
      <c r="D81" s="7" t="s">
        <v>55</v>
      </c>
      <c r="E81" s="7" t="s">
        <v>24</v>
      </c>
      <c r="F81" s="15">
        <v>15300</v>
      </c>
      <c r="G81" s="15">
        <v>3695</v>
      </c>
      <c r="H81" s="15">
        <f t="shared" si="2"/>
        <v>56533500</v>
      </c>
      <c r="I81" s="15"/>
    </row>
    <row r="82" spans="1:9">
      <c r="A82" s="14">
        <v>42408</v>
      </c>
      <c r="B82" s="7" t="s">
        <v>127</v>
      </c>
      <c r="C82" s="7" t="s">
        <v>128</v>
      </c>
      <c r="D82" s="7" t="s">
        <v>40</v>
      </c>
      <c r="E82" s="7" t="s">
        <v>24</v>
      </c>
      <c r="F82" s="15">
        <v>5000</v>
      </c>
      <c r="G82" s="15">
        <v>3695</v>
      </c>
      <c r="H82" s="15">
        <f t="shared" si="2"/>
        <v>18475000</v>
      </c>
      <c r="I82" s="15"/>
    </row>
    <row r="83" spans="1:9">
      <c r="A83" s="14">
        <v>42408</v>
      </c>
      <c r="B83" s="7" t="s">
        <v>127</v>
      </c>
      <c r="C83" s="7" t="s">
        <v>128</v>
      </c>
      <c r="D83" s="7" t="s">
        <v>40</v>
      </c>
      <c r="E83" s="7" t="s">
        <v>28</v>
      </c>
      <c r="F83" s="15">
        <v>15000</v>
      </c>
      <c r="G83" s="15">
        <v>3380</v>
      </c>
      <c r="H83" s="15">
        <f t="shared" si="2"/>
        <v>50700000</v>
      </c>
      <c r="I83" s="15"/>
    </row>
    <row r="84" spans="1:9">
      <c r="A84" s="14">
        <v>42408</v>
      </c>
      <c r="B84" s="7" t="s">
        <v>127</v>
      </c>
      <c r="C84" s="7" t="s">
        <v>128</v>
      </c>
      <c r="D84" s="7" t="s">
        <v>40</v>
      </c>
      <c r="E84" s="7" t="s">
        <v>33</v>
      </c>
      <c r="F84" s="15"/>
      <c r="G84" s="15"/>
      <c r="H84" s="15"/>
      <c r="I84" s="15">
        <v>4700000</v>
      </c>
    </row>
    <row r="85" spans="1:9">
      <c r="A85" s="14">
        <v>42408</v>
      </c>
      <c r="B85" s="7" t="s">
        <v>129</v>
      </c>
      <c r="C85" s="7" t="s">
        <v>130</v>
      </c>
      <c r="D85" s="7" t="s">
        <v>45</v>
      </c>
      <c r="E85" s="7" t="s">
        <v>17</v>
      </c>
      <c r="F85" s="15">
        <v>5000</v>
      </c>
      <c r="G85" s="15">
        <v>3671</v>
      </c>
      <c r="H85" s="15">
        <f t="shared" si="2"/>
        <v>18355000</v>
      </c>
      <c r="I85" s="15"/>
    </row>
    <row r="86" spans="1:9">
      <c r="A86" s="14">
        <v>42408</v>
      </c>
      <c r="B86" s="7" t="s">
        <v>129</v>
      </c>
      <c r="C86" s="7" t="s">
        <v>130</v>
      </c>
      <c r="D86" s="7" t="s">
        <v>45</v>
      </c>
      <c r="E86" s="7" t="s">
        <v>33</v>
      </c>
      <c r="F86" s="15"/>
      <c r="G86" s="15"/>
      <c r="H86" s="15">
        <f t="shared" si="2"/>
        <v>0</v>
      </c>
      <c r="I86" s="15">
        <v>1500000</v>
      </c>
    </row>
    <row r="87" spans="1:9">
      <c r="A87" s="14">
        <v>42408</v>
      </c>
      <c r="B87" s="7" t="s">
        <v>131</v>
      </c>
      <c r="C87" s="7" t="s">
        <v>132</v>
      </c>
      <c r="D87" s="7" t="s">
        <v>48</v>
      </c>
      <c r="E87" s="7" t="s">
        <v>28</v>
      </c>
      <c r="F87" s="15">
        <v>5000</v>
      </c>
      <c r="G87" s="15">
        <v>4738</v>
      </c>
      <c r="H87" s="15">
        <f t="shared" si="2"/>
        <v>23690000</v>
      </c>
      <c r="I87" s="15"/>
    </row>
    <row r="88" spans="1:9">
      <c r="A88" s="14">
        <v>42408</v>
      </c>
      <c r="B88" s="7" t="s">
        <v>131</v>
      </c>
      <c r="C88" s="7" t="s">
        <v>132</v>
      </c>
      <c r="D88" s="7" t="s">
        <v>48</v>
      </c>
      <c r="E88" s="7" t="s">
        <v>33</v>
      </c>
      <c r="F88" s="15"/>
      <c r="G88" s="15"/>
      <c r="H88" s="15"/>
      <c r="I88" s="15">
        <v>1500000</v>
      </c>
    </row>
    <row r="89" spans="1:9">
      <c r="A89" s="14">
        <v>42409</v>
      </c>
      <c r="B89" s="7" t="s">
        <v>133</v>
      </c>
      <c r="C89" s="7" t="s">
        <v>134</v>
      </c>
      <c r="D89" s="7" t="s">
        <v>55</v>
      </c>
      <c r="E89" s="7" t="s">
        <v>24</v>
      </c>
      <c r="F89" s="15">
        <v>10300</v>
      </c>
      <c r="G89" s="15">
        <v>3695</v>
      </c>
      <c r="H89" s="15">
        <f t="shared" si="2"/>
        <v>38058500</v>
      </c>
      <c r="I89" s="15"/>
    </row>
    <row r="90" spans="1:9">
      <c r="A90" s="14">
        <v>42409</v>
      </c>
      <c r="B90" s="7" t="s">
        <v>135</v>
      </c>
      <c r="C90" s="7" t="s">
        <v>136</v>
      </c>
      <c r="D90" s="7" t="s">
        <v>55</v>
      </c>
      <c r="E90" s="7" t="s">
        <v>17</v>
      </c>
      <c r="F90" s="15">
        <v>5000</v>
      </c>
      <c r="G90" s="15">
        <v>3380</v>
      </c>
      <c r="H90" s="15">
        <f t="shared" si="2"/>
        <v>16900000</v>
      </c>
      <c r="I90" s="15"/>
    </row>
    <row r="91" spans="1:9">
      <c r="A91" s="14">
        <v>42409</v>
      </c>
      <c r="B91" s="7" t="s">
        <v>135</v>
      </c>
      <c r="C91" s="7" t="s">
        <v>136</v>
      </c>
      <c r="D91" s="7" t="s">
        <v>55</v>
      </c>
      <c r="E91" s="7" t="s">
        <v>28</v>
      </c>
      <c r="F91" s="15">
        <v>7200</v>
      </c>
      <c r="G91" s="15">
        <v>3380</v>
      </c>
      <c r="H91" s="15">
        <f t="shared" si="2"/>
        <v>24336000</v>
      </c>
      <c r="I91" s="15"/>
    </row>
    <row r="92" spans="1:9">
      <c r="A92" s="14">
        <v>42409</v>
      </c>
      <c r="B92" s="7" t="s">
        <v>137</v>
      </c>
      <c r="C92" s="7" t="s">
        <v>138</v>
      </c>
      <c r="D92" s="7" t="s">
        <v>40</v>
      </c>
      <c r="E92" s="7" t="s">
        <v>24</v>
      </c>
      <c r="F92" s="15">
        <v>4300</v>
      </c>
      <c r="G92" s="15">
        <v>3695</v>
      </c>
      <c r="H92" s="15">
        <f t="shared" si="2"/>
        <v>15888500</v>
      </c>
      <c r="I92" s="15"/>
    </row>
    <row r="93" spans="1:9">
      <c r="A93" s="14">
        <v>42409</v>
      </c>
      <c r="B93" s="7" t="s">
        <v>137</v>
      </c>
      <c r="C93" s="7" t="s">
        <v>138</v>
      </c>
      <c r="D93" s="7" t="s">
        <v>40</v>
      </c>
      <c r="E93" s="7" t="s">
        <v>17</v>
      </c>
      <c r="F93" s="15">
        <v>4500</v>
      </c>
      <c r="G93" s="15">
        <v>3380</v>
      </c>
      <c r="H93" s="15">
        <f t="shared" si="2"/>
        <v>15210000</v>
      </c>
      <c r="I93" s="15"/>
    </row>
    <row r="94" spans="1:9">
      <c r="A94" s="14">
        <v>42409</v>
      </c>
      <c r="B94" s="7" t="s">
        <v>139</v>
      </c>
      <c r="C94" s="7" t="s">
        <v>140</v>
      </c>
      <c r="D94" s="7" t="s">
        <v>16</v>
      </c>
      <c r="E94" s="7" t="s">
        <v>24</v>
      </c>
      <c r="F94" s="15">
        <v>15800</v>
      </c>
      <c r="G94" s="15">
        <v>3695</v>
      </c>
      <c r="H94" s="15">
        <f t="shared" si="2"/>
        <v>58381000</v>
      </c>
      <c r="I94" s="15"/>
    </row>
    <row r="95" spans="1:9">
      <c r="A95" s="14">
        <v>42409</v>
      </c>
      <c r="B95" s="7" t="s">
        <v>141</v>
      </c>
      <c r="C95" s="7" t="s">
        <v>142</v>
      </c>
      <c r="D95" s="7" t="s">
        <v>16</v>
      </c>
      <c r="E95" s="7" t="s">
        <v>24</v>
      </c>
      <c r="F95" s="15">
        <v>11500</v>
      </c>
      <c r="G95" s="15">
        <v>3695</v>
      </c>
      <c r="H95" s="15">
        <f t="shared" si="2"/>
        <v>42492500</v>
      </c>
      <c r="I95" s="15"/>
    </row>
    <row r="96" spans="1:9">
      <c r="A96" s="14">
        <v>42409</v>
      </c>
      <c r="B96" s="7" t="s">
        <v>141</v>
      </c>
      <c r="C96" s="7" t="s">
        <v>142</v>
      </c>
      <c r="D96" s="7" t="s">
        <v>16</v>
      </c>
      <c r="E96" s="7" t="s">
        <v>28</v>
      </c>
      <c r="F96" s="15">
        <v>4000</v>
      </c>
      <c r="G96" s="15">
        <v>3380</v>
      </c>
      <c r="H96" s="15">
        <f t="shared" si="2"/>
        <v>13520000</v>
      </c>
      <c r="I96" s="15"/>
    </row>
    <row r="97" spans="1:9">
      <c r="A97" s="14">
        <v>42411</v>
      </c>
      <c r="B97" s="7" t="s">
        <v>143</v>
      </c>
      <c r="C97" s="7" t="s">
        <v>144</v>
      </c>
      <c r="D97" s="7" t="s">
        <v>16</v>
      </c>
      <c r="E97" s="7" t="s">
        <v>24</v>
      </c>
      <c r="F97" s="15">
        <v>6200</v>
      </c>
      <c r="G97" s="15">
        <v>3695</v>
      </c>
      <c r="H97" s="15">
        <f t="shared" si="2"/>
        <v>22909000</v>
      </c>
      <c r="I97" s="15"/>
    </row>
    <row r="98" spans="1:9">
      <c r="A98" s="14">
        <v>42411</v>
      </c>
      <c r="B98" s="7" t="s">
        <v>143</v>
      </c>
      <c r="C98" s="7" t="s">
        <v>144</v>
      </c>
      <c r="D98" s="7" t="s">
        <v>16</v>
      </c>
      <c r="E98" s="18" t="s">
        <v>17</v>
      </c>
      <c r="F98" s="21">
        <v>4000</v>
      </c>
      <c r="G98" s="21">
        <v>3380</v>
      </c>
      <c r="H98" s="21">
        <f t="shared" si="2"/>
        <v>13520000</v>
      </c>
      <c r="I98" s="21"/>
    </row>
    <row r="99" spans="1:9">
      <c r="A99" s="14">
        <v>42411</v>
      </c>
      <c r="B99" s="18" t="s">
        <v>145</v>
      </c>
      <c r="C99" s="18" t="s">
        <v>146</v>
      </c>
      <c r="D99" s="18" t="s">
        <v>16</v>
      </c>
      <c r="E99" s="18" t="s">
        <v>24</v>
      </c>
      <c r="F99" s="21">
        <v>15000</v>
      </c>
      <c r="G99" s="21">
        <v>3695</v>
      </c>
      <c r="H99" s="21">
        <f t="shared" si="2"/>
        <v>55425000</v>
      </c>
      <c r="I99" s="21"/>
    </row>
    <row r="100" spans="1:9">
      <c r="A100" s="14">
        <v>42411</v>
      </c>
      <c r="B100" s="18" t="s">
        <v>145</v>
      </c>
      <c r="C100" s="18" t="s">
        <v>146</v>
      </c>
      <c r="D100" s="18" t="s">
        <v>16</v>
      </c>
      <c r="E100" s="18" t="s">
        <v>58</v>
      </c>
      <c r="F100" s="21">
        <v>10000</v>
      </c>
      <c r="G100" s="21">
        <v>4260</v>
      </c>
      <c r="H100" s="21">
        <f t="shared" si="2"/>
        <v>42600000</v>
      </c>
      <c r="I100" s="21"/>
    </row>
    <row r="101" spans="1:9">
      <c r="A101" s="14">
        <v>42411</v>
      </c>
      <c r="B101" s="18" t="s">
        <v>145</v>
      </c>
      <c r="C101" s="18" t="s">
        <v>146</v>
      </c>
      <c r="D101" s="18" t="s">
        <v>16</v>
      </c>
      <c r="E101" s="18" t="s">
        <v>32</v>
      </c>
      <c r="F101" s="21">
        <v>5000</v>
      </c>
      <c r="G101" s="21">
        <v>5015</v>
      </c>
      <c r="H101" s="21">
        <f t="shared" si="2"/>
        <v>25075000</v>
      </c>
      <c r="I101" s="21"/>
    </row>
    <row r="102" spans="1:9">
      <c r="A102" s="14">
        <v>42411</v>
      </c>
      <c r="B102" s="18" t="s">
        <v>145</v>
      </c>
      <c r="C102" s="18" t="s">
        <v>146</v>
      </c>
      <c r="D102" s="18" t="s">
        <v>16</v>
      </c>
      <c r="E102" s="18" t="s">
        <v>33</v>
      </c>
      <c r="F102" s="21"/>
      <c r="G102" s="21"/>
      <c r="H102" s="21"/>
      <c r="I102" s="21">
        <v>6000000</v>
      </c>
    </row>
    <row r="103" spans="1:9">
      <c r="A103" s="14">
        <v>42411</v>
      </c>
      <c r="B103" s="18" t="s">
        <v>147</v>
      </c>
      <c r="C103" s="18" t="s">
        <v>148</v>
      </c>
      <c r="D103" s="18" t="s">
        <v>16</v>
      </c>
      <c r="E103" s="18" t="s">
        <v>24</v>
      </c>
      <c r="F103" s="21">
        <v>10400</v>
      </c>
      <c r="G103" s="21">
        <v>3695</v>
      </c>
      <c r="H103" s="21">
        <f t="shared" si="2"/>
        <v>38428000</v>
      </c>
      <c r="I103" s="21"/>
    </row>
    <row r="104" spans="1:9">
      <c r="A104" s="14">
        <v>42411</v>
      </c>
      <c r="B104" s="18" t="s">
        <v>147</v>
      </c>
      <c r="C104" s="18" t="s">
        <v>148</v>
      </c>
      <c r="D104" s="18" t="s">
        <v>16</v>
      </c>
      <c r="E104" s="18" t="s">
        <v>58</v>
      </c>
      <c r="F104" s="21">
        <v>5400</v>
      </c>
      <c r="G104" s="21">
        <v>4260</v>
      </c>
      <c r="H104" s="21">
        <f t="shared" si="2"/>
        <v>23004000</v>
      </c>
      <c r="I104" s="21"/>
    </row>
    <row r="105" spans="1:9">
      <c r="A105" s="14">
        <v>42411</v>
      </c>
      <c r="B105" s="18" t="s">
        <v>149</v>
      </c>
      <c r="C105" s="18" t="s">
        <v>150</v>
      </c>
      <c r="D105" s="18" t="s">
        <v>16</v>
      </c>
      <c r="E105" s="18" t="s">
        <v>24</v>
      </c>
      <c r="F105" s="21">
        <v>10200</v>
      </c>
      <c r="G105" s="21">
        <v>3695</v>
      </c>
      <c r="H105" s="21">
        <f t="shared" si="2"/>
        <v>37689000</v>
      </c>
      <c r="I105" s="21"/>
    </row>
    <row r="106" spans="1:9">
      <c r="A106" s="14">
        <v>42411</v>
      </c>
      <c r="B106" s="18" t="s">
        <v>149</v>
      </c>
      <c r="C106" s="18" t="s">
        <v>150</v>
      </c>
      <c r="D106" s="18" t="s">
        <v>16</v>
      </c>
      <c r="E106" s="18" t="s">
        <v>17</v>
      </c>
      <c r="F106" s="21">
        <v>5300</v>
      </c>
      <c r="G106" s="21">
        <v>3380</v>
      </c>
      <c r="H106" s="21">
        <f t="shared" si="2"/>
        <v>17914000</v>
      </c>
      <c r="I106" s="21"/>
    </row>
    <row r="107" spans="1:9">
      <c r="A107" s="14">
        <v>42406</v>
      </c>
      <c r="B107" s="18" t="s">
        <v>151</v>
      </c>
      <c r="C107" s="18" t="s">
        <v>152</v>
      </c>
      <c r="D107" s="18" t="s">
        <v>31</v>
      </c>
      <c r="E107" s="18" t="s">
        <v>24</v>
      </c>
      <c r="F107" s="21">
        <v>5200</v>
      </c>
      <c r="G107" s="21">
        <v>3695</v>
      </c>
      <c r="H107" s="21">
        <f t="shared" si="2"/>
        <v>19214000</v>
      </c>
      <c r="I107" s="21"/>
    </row>
    <row r="108" spans="1:9">
      <c r="A108" s="14">
        <v>42406</v>
      </c>
      <c r="B108" s="18" t="s">
        <v>151</v>
      </c>
      <c r="C108" s="18" t="s">
        <v>152</v>
      </c>
      <c r="D108" s="18" t="s">
        <v>31</v>
      </c>
      <c r="E108" s="18" t="s">
        <v>28</v>
      </c>
      <c r="F108" s="21">
        <v>6200</v>
      </c>
      <c r="G108" s="21">
        <v>3380</v>
      </c>
      <c r="H108" s="21">
        <f t="shared" si="2"/>
        <v>20956000</v>
      </c>
      <c r="I108" s="21"/>
    </row>
    <row r="109" spans="1:9">
      <c r="A109" s="14">
        <v>42406</v>
      </c>
      <c r="B109" s="18" t="s">
        <v>151</v>
      </c>
      <c r="C109" s="18" t="s">
        <v>152</v>
      </c>
      <c r="D109" s="18" t="s">
        <v>31</v>
      </c>
      <c r="E109" s="18" t="s">
        <v>33</v>
      </c>
      <c r="F109" s="21"/>
      <c r="G109" s="21"/>
      <c r="H109" s="21"/>
      <c r="I109" s="21">
        <v>2679000</v>
      </c>
    </row>
    <row r="110" spans="1:9">
      <c r="A110" s="14">
        <v>42408</v>
      </c>
      <c r="B110" s="18" t="s">
        <v>153</v>
      </c>
      <c r="C110" s="18" t="s">
        <v>154</v>
      </c>
      <c r="D110" s="18" t="s">
        <v>31</v>
      </c>
      <c r="E110" s="18" t="s">
        <v>28</v>
      </c>
      <c r="F110" s="21">
        <v>5300</v>
      </c>
      <c r="G110" s="21">
        <v>3380</v>
      </c>
      <c r="H110" s="21">
        <f t="shared" si="2"/>
        <v>17914000</v>
      </c>
      <c r="I110" s="21"/>
    </row>
    <row r="111" spans="1:9">
      <c r="A111" s="14">
        <v>42408</v>
      </c>
      <c r="B111" s="18" t="s">
        <v>153</v>
      </c>
      <c r="C111" s="18" t="s">
        <v>154</v>
      </c>
      <c r="D111" s="18" t="s">
        <v>31</v>
      </c>
      <c r="E111" s="18" t="s">
        <v>33</v>
      </c>
      <c r="F111" s="21"/>
      <c r="G111" s="21"/>
      <c r="H111" s="21"/>
      <c r="I111" s="21">
        <v>1245500</v>
      </c>
    </row>
    <row r="112" spans="1:9">
      <c r="A112" s="14">
        <v>42412</v>
      </c>
      <c r="B112" s="18" t="s">
        <v>155</v>
      </c>
      <c r="C112" s="18" t="s">
        <v>156</v>
      </c>
      <c r="D112" s="18" t="s">
        <v>16</v>
      </c>
      <c r="E112" s="18" t="s">
        <v>24</v>
      </c>
      <c r="F112" s="21">
        <v>10600</v>
      </c>
      <c r="G112" s="21">
        <v>3695</v>
      </c>
      <c r="H112" s="21">
        <f t="shared" si="2"/>
        <v>39167000</v>
      </c>
      <c r="I112" s="21"/>
    </row>
    <row r="113" spans="1:14">
      <c r="A113" s="14">
        <v>42412</v>
      </c>
      <c r="B113" s="18" t="s">
        <v>155</v>
      </c>
      <c r="C113" s="18" t="s">
        <v>156</v>
      </c>
      <c r="D113" s="18" t="s">
        <v>16</v>
      </c>
      <c r="E113" s="18" t="s">
        <v>58</v>
      </c>
      <c r="F113" s="21">
        <v>5200</v>
      </c>
      <c r="G113" s="21">
        <v>3900</v>
      </c>
      <c r="H113" s="21">
        <f t="shared" si="2"/>
        <v>20280000</v>
      </c>
      <c r="I113" s="21"/>
    </row>
    <row r="114" spans="1:14">
      <c r="A114" s="14">
        <v>42408</v>
      </c>
      <c r="B114" s="18" t="s">
        <v>157</v>
      </c>
      <c r="C114" s="18" t="s">
        <v>158</v>
      </c>
      <c r="D114" s="18" t="s">
        <v>16</v>
      </c>
      <c r="E114" s="18" t="s">
        <v>24</v>
      </c>
      <c r="F114" s="21">
        <v>10200</v>
      </c>
      <c r="G114" s="21">
        <v>3695</v>
      </c>
      <c r="H114" s="21">
        <f t="shared" si="2"/>
        <v>37689000</v>
      </c>
      <c r="I114" s="21"/>
    </row>
    <row r="115" spans="1:14">
      <c r="A115" s="14">
        <v>42408</v>
      </c>
      <c r="B115" s="18" t="s">
        <v>157</v>
      </c>
      <c r="C115" s="18" t="s">
        <v>158</v>
      </c>
      <c r="D115" s="18" t="s">
        <v>16</v>
      </c>
      <c r="E115" s="18" t="s">
        <v>17</v>
      </c>
      <c r="F115" s="21">
        <v>5300</v>
      </c>
      <c r="G115" s="21">
        <v>3380</v>
      </c>
      <c r="H115" s="21">
        <f t="shared" si="2"/>
        <v>17914000</v>
      </c>
      <c r="I115" s="21"/>
      <c r="J115" t="s">
        <v>24</v>
      </c>
      <c r="K115" t="s">
        <v>161</v>
      </c>
      <c r="L115" t="s">
        <v>162</v>
      </c>
      <c r="M115" t="s">
        <v>163</v>
      </c>
      <c r="N115" t="s">
        <v>164</v>
      </c>
    </row>
    <row r="116" spans="1:14">
      <c r="A116" s="14">
        <v>42412</v>
      </c>
      <c r="B116" s="18" t="s">
        <v>159</v>
      </c>
      <c r="C116" s="18" t="s">
        <v>160</v>
      </c>
      <c r="D116" s="18" t="s">
        <v>27</v>
      </c>
      <c r="E116" s="18" t="s">
        <v>24</v>
      </c>
      <c r="F116" s="21">
        <v>5000</v>
      </c>
      <c r="G116" s="21">
        <v>3695</v>
      </c>
      <c r="H116" s="21">
        <f t="shared" si="2"/>
        <v>18475000</v>
      </c>
      <c r="I116" s="21"/>
      <c r="J116" s="4">
        <f>F79+F81+F82+F89+F92+F94+F95+F97+F99+F103+F105+F107+F112+F114+F116</f>
        <v>145800</v>
      </c>
      <c r="K116" s="4">
        <f>F80+F83+F87+F91+F96+F108+F110</f>
        <v>65600</v>
      </c>
      <c r="L116" s="4">
        <f>F85+F90+F93+F98+F106+F115</f>
        <v>29100</v>
      </c>
      <c r="M116" s="4">
        <f>F100+F104+F113</f>
        <v>20600</v>
      </c>
      <c r="N116" s="4">
        <f>F101</f>
        <v>5000</v>
      </c>
    </row>
    <row r="117" spans="1:14">
      <c r="A117" s="14">
        <v>42417</v>
      </c>
      <c r="B117" s="18" t="s">
        <v>167</v>
      </c>
      <c r="C117" s="18" t="s">
        <v>168</v>
      </c>
      <c r="D117" s="18" t="s">
        <v>40</v>
      </c>
      <c r="E117" s="18" t="s">
        <v>24</v>
      </c>
      <c r="F117" s="21">
        <v>20000</v>
      </c>
      <c r="G117" s="21">
        <v>3645</v>
      </c>
      <c r="H117" s="21">
        <f t="shared" si="2"/>
        <v>72900000</v>
      </c>
      <c r="I117" s="21"/>
      <c r="J117" s="4">
        <f>161600-J116</f>
        <v>15800</v>
      </c>
      <c r="M117" s="4"/>
      <c r="N117" s="4">
        <f>J116+K116+L116+M116+N116</f>
        <v>266100</v>
      </c>
    </row>
    <row r="118" spans="1:14">
      <c r="A118" s="14">
        <v>42417</v>
      </c>
      <c r="B118" s="18" t="s">
        <v>167</v>
      </c>
      <c r="C118" s="18" t="s">
        <v>168</v>
      </c>
      <c r="D118" s="18" t="s">
        <v>40</v>
      </c>
      <c r="E118" s="7" t="s">
        <v>58</v>
      </c>
      <c r="F118" s="15">
        <v>10000</v>
      </c>
      <c r="G118" s="15">
        <v>3850</v>
      </c>
      <c r="H118" s="15">
        <f t="shared" si="2"/>
        <v>38500000</v>
      </c>
      <c r="I118" s="15"/>
      <c r="J118" t="s">
        <v>165</v>
      </c>
    </row>
    <row r="119" spans="1:14">
      <c r="A119" s="14">
        <v>42417</v>
      </c>
      <c r="B119" s="18" t="s">
        <v>169</v>
      </c>
      <c r="C119" s="18" t="s">
        <v>170</v>
      </c>
      <c r="D119" s="18" t="s">
        <v>55</v>
      </c>
      <c r="E119" s="7" t="s">
        <v>24</v>
      </c>
      <c r="F119" s="15">
        <v>26000</v>
      </c>
      <c r="G119" s="15">
        <v>3645</v>
      </c>
      <c r="H119" s="15">
        <f t="shared" si="2"/>
        <v>94770000</v>
      </c>
      <c r="I119" s="1"/>
    </row>
    <row r="120" spans="1:14">
      <c r="A120" s="14">
        <v>42417</v>
      </c>
      <c r="B120" s="18" t="s">
        <v>169</v>
      </c>
      <c r="C120" s="18" t="s">
        <v>170</v>
      </c>
      <c r="D120" s="18" t="s">
        <v>55</v>
      </c>
      <c r="E120" s="7" t="s">
        <v>17</v>
      </c>
      <c r="F120" s="15">
        <v>5300</v>
      </c>
      <c r="G120" s="15">
        <v>3200</v>
      </c>
      <c r="H120" s="15">
        <f t="shared" si="2"/>
        <v>16960000</v>
      </c>
      <c r="I120" s="1"/>
    </row>
    <row r="121" spans="1:14">
      <c r="A121" s="14">
        <v>42418</v>
      </c>
      <c r="B121" s="18" t="s">
        <v>172</v>
      </c>
      <c r="C121" s="18" t="s">
        <v>173</v>
      </c>
      <c r="D121" s="18" t="s">
        <v>31</v>
      </c>
      <c r="E121" s="7" t="s">
        <v>24</v>
      </c>
      <c r="F121" s="15">
        <v>5000</v>
      </c>
      <c r="G121" s="15">
        <v>3645</v>
      </c>
      <c r="H121" s="15">
        <f t="shared" si="2"/>
        <v>18225000</v>
      </c>
      <c r="I121" s="27"/>
    </row>
    <row r="122" spans="1:14">
      <c r="A122" s="14">
        <v>42418</v>
      </c>
      <c r="B122" s="18" t="s">
        <v>172</v>
      </c>
      <c r="C122" s="18" t="s">
        <v>173</v>
      </c>
      <c r="D122" s="18" t="s">
        <v>31</v>
      </c>
      <c r="E122" s="7" t="s">
        <v>33</v>
      </c>
      <c r="F122" s="15"/>
      <c r="G122" s="15"/>
      <c r="H122" s="15">
        <f t="shared" si="2"/>
        <v>0</v>
      </c>
      <c r="I122" s="2">
        <v>1175000</v>
      </c>
    </row>
    <row r="123" spans="1:14">
      <c r="A123" s="14">
        <v>42418</v>
      </c>
      <c r="B123" s="18" t="s">
        <v>175</v>
      </c>
      <c r="C123" s="18" t="s">
        <v>176</v>
      </c>
      <c r="D123" s="18" t="s">
        <v>48</v>
      </c>
      <c r="E123" s="7" t="s">
        <v>58</v>
      </c>
      <c r="F123" s="15">
        <v>5000</v>
      </c>
      <c r="G123" s="15">
        <v>4738</v>
      </c>
      <c r="H123" s="15">
        <f t="shared" si="2"/>
        <v>23690000</v>
      </c>
      <c r="I123" s="2"/>
    </row>
    <row r="124" spans="1:14">
      <c r="A124" s="14">
        <v>42418</v>
      </c>
      <c r="B124" s="18" t="s">
        <v>175</v>
      </c>
      <c r="C124" s="18" t="s">
        <v>176</v>
      </c>
      <c r="D124" s="18" t="s">
        <v>48</v>
      </c>
      <c r="E124" s="7" t="s">
        <v>33</v>
      </c>
      <c r="F124" s="15"/>
      <c r="G124" s="15"/>
      <c r="H124" s="15">
        <f t="shared" si="2"/>
        <v>0</v>
      </c>
      <c r="I124" s="2">
        <v>1500000</v>
      </c>
    </row>
    <row r="125" spans="1:14">
      <c r="A125" s="14">
        <v>42418</v>
      </c>
      <c r="B125" s="7" t="s">
        <v>177</v>
      </c>
      <c r="C125" s="7" t="s">
        <v>178</v>
      </c>
      <c r="D125" s="7" t="s">
        <v>55</v>
      </c>
      <c r="E125" s="7" t="s">
        <v>24</v>
      </c>
      <c r="F125" s="15">
        <v>10000</v>
      </c>
      <c r="G125" s="15">
        <v>3645</v>
      </c>
      <c r="H125" s="15">
        <f t="shared" si="2"/>
        <v>36450000</v>
      </c>
      <c r="I125" s="2"/>
    </row>
    <row r="126" spans="1:14">
      <c r="A126" s="14">
        <v>42418</v>
      </c>
      <c r="B126" s="7" t="s">
        <v>177</v>
      </c>
      <c r="C126" s="7" t="s">
        <v>178</v>
      </c>
      <c r="D126" s="7" t="s">
        <v>55</v>
      </c>
      <c r="E126" s="7" t="s">
        <v>17</v>
      </c>
      <c r="F126" s="15">
        <v>5000</v>
      </c>
      <c r="G126" s="15">
        <v>3200</v>
      </c>
      <c r="H126" s="15">
        <f t="shared" si="2"/>
        <v>16000000</v>
      </c>
      <c r="I126" s="2"/>
    </row>
    <row r="127" spans="1:14">
      <c r="A127" s="14">
        <v>42418</v>
      </c>
      <c r="B127" s="7" t="s">
        <v>177</v>
      </c>
      <c r="C127" s="7" t="s">
        <v>178</v>
      </c>
      <c r="D127" s="7" t="s">
        <v>55</v>
      </c>
      <c r="E127" s="7" t="s">
        <v>33</v>
      </c>
      <c r="F127" s="15"/>
      <c r="G127" s="15"/>
      <c r="H127" s="15">
        <f t="shared" si="2"/>
        <v>0</v>
      </c>
      <c r="I127" s="2">
        <v>3000000</v>
      </c>
    </row>
    <row r="128" spans="1:14">
      <c r="A128" s="14">
        <v>42418</v>
      </c>
      <c r="B128" s="7" t="s">
        <v>179</v>
      </c>
      <c r="C128" s="7" t="s">
        <v>180</v>
      </c>
      <c r="D128" s="7" t="s">
        <v>40</v>
      </c>
      <c r="E128" s="7" t="s">
        <v>58</v>
      </c>
      <c r="F128" s="15">
        <v>5000</v>
      </c>
      <c r="G128" s="15">
        <v>3900</v>
      </c>
      <c r="H128" s="15">
        <f t="shared" si="2"/>
        <v>19500000</v>
      </c>
      <c r="I128" s="2"/>
    </row>
    <row r="129" spans="1:9">
      <c r="A129" s="14">
        <v>42418</v>
      </c>
      <c r="B129" s="7" t="s">
        <v>179</v>
      </c>
      <c r="C129" s="7" t="s">
        <v>180</v>
      </c>
      <c r="D129" s="7" t="s">
        <v>40</v>
      </c>
      <c r="E129" s="7" t="s">
        <v>33</v>
      </c>
      <c r="F129" s="15"/>
      <c r="G129" s="15"/>
      <c r="H129" s="15">
        <f t="shared" si="2"/>
        <v>0</v>
      </c>
      <c r="I129" s="2">
        <v>1175000</v>
      </c>
    </row>
    <row r="130" spans="1:9">
      <c r="A130" s="14">
        <v>42415</v>
      </c>
      <c r="B130" s="7" t="s">
        <v>183</v>
      </c>
      <c r="C130" s="7" t="s">
        <v>184</v>
      </c>
      <c r="D130" s="7" t="s">
        <v>27</v>
      </c>
      <c r="E130" s="7" t="s">
        <v>24</v>
      </c>
      <c r="F130" s="15">
        <v>10000</v>
      </c>
      <c r="G130" s="15">
        <v>3510</v>
      </c>
      <c r="H130" s="15">
        <f t="shared" si="2"/>
        <v>35100000</v>
      </c>
      <c r="I130" s="2"/>
    </row>
    <row r="131" spans="1:9">
      <c r="A131" s="14">
        <v>42417</v>
      </c>
      <c r="B131" s="7" t="s">
        <v>188</v>
      </c>
      <c r="C131" s="7" t="s">
        <v>189</v>
      </c>
      <c r="D131" s="7" t="s">
        <v>16</v>
      </c>
      <c r="E131" s="7" t="s">
        <v>24</v>
      </c>
      <c r="F131" s="15">
        <v>11500</v>
      </c>
      <c r="G131" s="15">
        <v>3695</v>
      </c>
      <c r="H131" s="15">
        <f t="shared" si="2"/>
        <v>42492500</v>
      </c>
      <c r="I131" s="2"/>
    </row>
    <row r="132" spans="1:9">
      <c r="A132" s="14">
        <v>42417</v>
      </c>
      <c r="B132" s="7" t="s">
        <v>188</v>
      </c>
      <c r="C132" s="7" t="s">
        <v>189</v>
      </c>
      <c r="D132" s="7" t="s">
        <v>16</v>
      </c>
      <c r="E132" s="7" t="s">
        <v>58</v>
      </c>
      <c r="F132" s="15">
        <v>4000</v>
      </c>
      <c r="G132" s="15">
        <v>3900</v>
      </c>
      <c r="H132" s="15">
        <f t="shared" si="2"/>
        <v>15600000</v>
      </c>
      <c r="I132" s="2"/>
    </row>
    <row r="133" spans="1:9">
      <c r="A133" s="14">
        <v>42415</v>
      </c>
      <c r="B133" s="7" t="s">
        <v>190</v>
      </c>
      <c r="C133" s="7" t="s">
        <v>191</v>
      </c>
      <c r="D133" s="7" t="s">
        <v>27</v>
      </c>
      <c r="E133" s="7" t="s">
        <v>17</v>
      </c>
      <c r="F133" s="15">
        <v>10000</v>
      </c>
      <c r="G133" s="15">
        <v>3380</v>
      </c>
      <c r="H133" s="15">
        <f t="shared" si="2"/>
        <v>33800000</v>
      </c>
      <c r="I133" s="2"/>
    </row>
    <row r="134" spans="1:9">
      <c r="A134" s="14">
        <v>42415</v>
      </c>
      <c r="B134" s="7" t="s">
        <v>192</v>
      </c>
      <c r="C134" s="7" t="s">
        <v>193</v>
      </c>
      <c r="D134" s="7" t="s">
        <v>27</v>
      </c>
      <c r="E134" s="1" t="s">
        <v>58</v>
      </c>
      <c r="F134" s="15">
        <v>15000</v>
      </c>
      <c r="G134" s="15">
        <v>3900</v>
      </c>
      <c r="H134" s="15">
        <f t="shared" si="2"/>
        <v>58500000</v>
      </c>
      <c r="I134" s="2"/>
    </row>
    <row r="135" spans="1:9">
      <c r="A135" s="14">
        <v>42415</v>
      </c>
      <c r="B135" s="7" t="s">
        <v>194</v>
      </c>
      <c r="C135" s="7" t="s">
        <v>195</v>
      </c>
      <c r="D135" s="7" t="s">
        <v>16</v>
      </c>
      <c r="E135" s="1" t="s">
        <v>24</v>
      </c>
      <c r="F135" s="15">
        <v>4000</v>
      </c>
      <c r="G135" s="15">
        <v>3695</v>
      </c>
      <c r="H135" s="15">
        <f t="shared" si="2"/>
        <v>14780000</v>
      </c>
      <c r="I135" s="2"/>
    </row>
    <row r="136" spans="1:9">
      <c r="A136" s="14">
        <v>42415</v>
      </c>
      <c r="B136" s="7" t="s">
        <v>194</v>
      </c>
      <c r="C136" s="7" t="s">
        <v>195</v>
      </c>
      <c r="D136" s="7" t="s">
        <v>16</v>
      </c>
      <c r="E136" s="1" t="s">
        <v>196</v>
      </c>
      <c r="F136" s="15">
        <v>5300</v>
      </c>
      <c r="G136" s="15">
        <v>4360</v>
      </c>
      <c r="H136" s="15">
        <f t="shared" si="2"/>
        <v>23108000</v>
      </c>
      <c r="I136" s="2"/>
    </row>
    <row r="137" spans="1:9">
      <c r="A137" s="14">
        <v>42415</v>
      </c>
      <c r="B137" s="7" t="s">
        <v>194</v>
      </c>
      <c r="C137" s="7" t="s">
        <v>195</v>
      </c>
      <c r="D137" s="7" t="s">
        <v>16</v>
      </c>
      <c r="E137" s="1" t="s">
        <v>17</v>
      </c>
      <c r="F137" s="15">
        <v>6200</v>
      </c>
      <c r="G137" s="15">
        <v>3380</v>
      </c>
      <c r="H137" s="15">
        <f t="shared" si="2"/>
        <v>20956000</v>
      </c>
      <c r="I137" s="2"/>
    </row>
    <row r="138" spans="1:9">
      <c r="A138" s="5">
        <v>42416</v>
      </c>
      <c r="B138" s="1" t="s">
        <v>197</v>
      </c>
      <c r="C138" s="1" t="s">
        <v>198</v>
      </c>
      <c r="D138" s="1" t="s">
        <v>27</v>
      </c>
      <c r="E138" s="1" t="s">
        <v>24</v>
      </c>
      <c r="F138" s="15">
        <v>5800</v>
      </c>
      <c r="G138" s="15">
        <v>3695</v>
      </c>
      <c r="H138" s="15">
        <f t="shared" si="2"/>
        <v>21431000</v>
      </c>
      <c r="I138" s="2"/>
    </row>
    <row r="139" spans="1:9">
      <c r="A139" s="5">
        <v>42416</v>
      </c>
      <c r="B139" s="1" t="s">
        <v>199</v>
      </c>
      <c r="C139" s="1" t="s">
        <v>200</v>
      </c>
      <c r="D139" s="1" t="s">
        <v>27</v>
      </c>
      <c r="E139" s="1" t="s">
        <v>17</v>
      </c>
      <c r="F139" s="15">
        <v>10000</v>
      </c>
      <c r="G139" s="15">
        <v>3380</v>
      </c>
      <c r="H139" s="15">
        <f t="shared" si="2"/>
        <v>33800000</v>
      </c>
      <c r="I139" s="2"/>
    </row>
    <row r="140" spans="1:9">
      <c r="A140" s="5">
        <v>42416</v>
      </c>
      <c r="B140" s="1" t="s">
        <v>201</v>
      </c>
      <c r="C140" s="1" t="s">
        <v>202</v>
      </c>
      <c r="D140" s="1" t="s">
        <v>27</v>
      </c>
      <c r="E140" s="1" t="s">
        <v>58</v>
      </c>
      <c r="F140" s="15">
        <v>17900</v>
      </c>
      <c r="G140" s="15">
        <v>3900</v>
      </c>
      <c r="H140" s="15">
        <f t="shared" si="2"/>
        <v>69810000</v>
      </c>
      <c r="I140" s="2"/>
    </row>
    <row r="141" spans="1:9">
      <c r="A141" s="5">
        <v>42419</v>
      </c>
      <c r="B141" s="1" t="s">
        <v>203</v>
      </c>
      <c r="C141" s="1" t="s">
        <v>204</v>
      </c>
      <c r="D141" s="1" t="s">
        <v>45</v>
      </c>
      <c r="E141" s="1" t="s">
        <v>58</v>
      </c>
      <c r="F141" s="15">
        <v>5000</v>
      </c>
      <c r="G141" s="15">
        <v>4738</v>
      </c>
      <c r="H141" s="15">
        <f t="shared" si="2"/>
        <v>23690000</v>
      </c>
      <c r="I141" s="2"/>
    </row>
    <row r="142" spans="1:9">
      <c r="A142" s="5">
        <v>42419</v>
      </c>
      <c r="B142" s="1" t="s">
        <v>203</v>
      </c>
      <c r="C142" s="1" t="s">
        <v>204</v>
      </c>
      <c r="D142" s="1" t="s">
        <v>45</v>
      </c>
      <c r="E142" s="1" t="s">
        <v>33</v>
      </c>
      <c r="F142" s="15"/>
      <c r="G142" s="15"/>
      <c r="H142" s="15">
        <f t="shared" si="2"/>
        <v>0</v>
      </c>
      <c r="I142" s="2">
        <v>1500000</v>
      </c>
    </row>
    <row r="143" spans="1:9">
      <c r="A143" s="5">
        <v>42419</v>
      </c>
      <c r="B143" s="1" t="s">
        <v>205</v>
      </c>
      <c r="C143" s="1" t="s">
        <v>206</v>
      </c>
      <c r="D143" s="1" t="s">
        <v>31</v>
      </c>
      <c r="E143" s="7" t="s">
        <v>58</v>
      </c>
      <c r="F143" s="15">
        <v>5000</v>
      </c>
      <c r="G143" s="15">
        <v>3900</v>
      </c>
      <c r="H143" s="15">
        <f t="shared" si="2"/>
        <v>19500000</v>
      </c>
      <c r="I143" s="2"/>
    </row>
    <row r="144" spans="1:9">
      <c r="A144" s="5">
        <v>42419</v>
      </c>
      <c r="B144" s="1" t="s">
        <v>205</v>
      </c>
      <c r="C144" s="1" t="s">
        <v>206</v>
      </c>
      <c r="D144" s="1" t="s">
        <v>31</v>
      </c>
      <c r="E144" s="1" t="s">
        <v>33</v>
      </c>
      <c r="F144" s="15"/>
      <c r="G144" s="15"/>
      <c r="H144" s="15">
        <f t="shared" si="2"/>
        <v>0</v>
      </c>
      <c r="I144" s="2">
        <v>1175000</v>
      </c>
    </row>
    <row r="145" spans="1:9">
      <c r="A145" s="5">
        <v>42419</v>
      </c>
      <c r="B145" s="1" t="s">
        <v>207</v>
      </c>
      <c r="C145" s="1" t="s">
        <v>208</v>
      </c>
      <c r="D145" s="1" t="s">
        <v>31</v>
      </c>
      <c r="E145" s="1" t="s">
        <v>58</v>
      </c>
      <c r="F145" s="15">
        <v>5000</v>
      </c>
      <c r="G145" s="15">
        <v>3900</v>
      </c>
      <c r="H145" s="15">
        <f t="shared" si="2"/>
        <v>19500000</v>
      </c>
      <c r="I145" s="2"/>
    </row>
    <row r="146" spans="1:9">
      <c r="A146" s="5">
        <v>42419</v>
      </c>
      <c r="B146" s="1" t="s">
        <v>207</v>
      </c>
      <c r="C146" s="1" t="s">
        <v>208</v>
      </c>
      <c r="D146" s="1" t="s">
        <v>31</v>
      </c>
      <c r="E146" s="1" t="s">
        <v>33</v>
      </c>
      <c r="F146" s="15"/>
      <c r="G146" s="15"/>
      <c r="H146" s="15">
        <f t="shared" si="2"/>
        <v>0</v>
      </c>
      <c r="I146" s="2">
        <v>1175000</v>
      </c>
    </row>
    <row r="147" spans="1:9">
      <c r="A147" s="5">
        <v>42418</v>
      </c>
      <c r="B147" s="1" t="s">
        <v>209</v>
      </c>
      <c r="C147" s="1" t="s">
        <v>210</v>
      </c>
      <c r="D147" s="1" t="s">
        <v>27</v>
      </c>
      <c r="E147" s="1" t="s">
        <v>58</v>
      </c>
      <c r="F147" s="15">
        <v>15000</v>
      </c>
      <c r="G147" s="15">
        <v>3900</v>
      </c>
      <c r="H147" s="15">
        <f t="shared" si="2"/>
        <v>58500000</v>
      </c>
      <c r="I147" s="2"/>
    </row>
    <row r="148" spans="1:9">
      <c r="A148" s="5">
        <v>42418</v>
      </c>
      <c r="B148" s="1" t="s">
        <v>211</v>
      </c>
      <c r="C148" s="1" t="s">
        <v>212</v>
      </c>
      <c r="D148" s="1" t="s">
        <v>27</v>
      </c>
      <c r="E148" s="1" t="s">
        <v>17</v>
      </c>
      <c r="F148" s="15">
        <v>5000</v>
      </c>
      <c r="G148" s="15">
        <v>3380</v>
      </c>
      <c r="H148" s="15">
        <f t="shared" si="2"/>
        <v>16900000</v>
      </c>
      <c r="I148" s="2"/>
    </row>
    <row r="149" spans="1:9">
      <c r="A149" s="5">
        <v>42418</v>
      </c>
      <c r="B149" s="1" t="s">
        <v>211</v>
      </c>
      <c r="C149" s="1" t="s">
        <v>212</v>
      </c>
      <c r="D149" s="1" t="s">
        <v>27</v>
      </c>
      <c r="E149" s="1" t="s">
        <v>58</v>
      </c>
      <c r="F149" s="15">
        <v>15000</v>
      </c>
      <c r="G149" s="15">
        <v>3900</v>
      </c>
      <c r="H149" s="15">
        <f t="shared" si="2"/>
        <v>58500000</v>
      </c>
      <c r="I149" s="2"/>
    </row>
    <row r="150" spans="1:9">
      <c r="A150" s="5">
        <v>42417</v>
      </c>
      <c r="B150" s="1" t="s">
        <v>213</v>
      </c>
      <c r="C150" s="1" t="s">
        <v>214</v>
      </c>
      <c r="D150" s="1" t="s">
        <v>16</v>
      </c>
      <c r="E150" s="26" t="s">
        <v>24</v>
      </c>
      <c r="F150" s="15">
        <v>15800</v>
      </c>
      <c r="G150" s="15">
        <v>3695</v>
      </c>
      <c r="H150" s="15">
        <f t="shared" si="2"/>
        <v>58381000</v>
      </c>
      <c r="I150" s="2"/>
    </row>
    <row r="151" spans="1:9">
      <c r="A151" s="5">
        <v>42418</v>
      </c>
      <c r="B151" s="1" t="s">
        <v>215</v>
      </c>
      <c r="C151" s="1" t="s">
        <v>216</v>
      </c>
      <c r="D151" s="1" t="s">
        <v>16</v>
      </c>
      <c r="E151" s="1" t="s">
        <v>17</v>
      </c>
      <c r="F151" s="15">
        <v>5200</v>
      </c>
      <c r="G151" s="15">
        <v>3380</v>
      </c>
      <c r="H151" s="15">
        <f t="shared" si="2"/>
        <v>17576000</v>
      </c>
      <c r="I151" s="2"/>
    </row>
    <row r="152" spans="1:9">
      <c r="A152" s="5">
        <v>42418</v>
      </c>
      <c r="B152" s="1" t="s">
        <v>215</v>
      </c>
      <c r="C152" s="1" t="s">
        <v>216</v>
      </c>
      <c r="D152" s="1" t="s">
        <v>16</v>
      </c>
      <c r="E152" s="1" t="s">
        <v>58</v>
      </c>
      <c r="F152" s="15">
        <v>10600</v>
      </c>
      <c r="G152" s="15">
        <v>3900</v>
      </c>
      <c r="H152" s="15">
        <f t="shared" si="2"/>
        <v>41340000</v>
      </c>
      <c r="I152" s="2"/>
    </row>
    <row r="153" spans="1:9">
      <c r="A153" s="5">
        <v>42418</v>
      </c>
      <c r="B153" s="1" t="s">
        <v>217</v>
      </c>
      <c r="C153" s="1" t="s">
        <v>218</v>
      </c>
      <c r="D153" s="1" t="s">
        <v>16</v>
      </c>
      <c r="E153" s="1" t="s">
        <v>24</v>
      </c>
      <c r="F153" s="15">
        <v>5300</v>
      </c>
      <c r="G153" s="15">
        <v>3695</v>
      </c>
      <c r="H153" s="15">
        <f t="shared" si="2"/>
        <v>19583500</v>
      </c>
      <c r="I153" s="2"/>
    </row>
    <row r="154" spans="1:9">
      <c r="A154" s="5">
        <v>42418</v>
      </c>
      <c r="B154" s="1" t="s">
        <v>217</v>
      </c>
      <c r="C154" s="1" t="s">
        <v>218</v>
      </c>
      <c r="D154" s="1" t="s">
        <v>16</v>
      </c>
      <c r="E154" s="1" t="s">
        <v>17</v>
      </c>
      <c r="F154" s="15">
        <v>4000</v>
      </c>
      <c r="G154" s="15">
        <v>3380</v>
      </c>
      <c r="H154" s="15">
        <f t="shared" si="2"/>
        <v>13520000</v>
      </c>
      <c r="I154" s="2"/>
    </row>
    <row r="155" spans="1:9">
      <c r="A155" s="5">
        <v>42418</v>
      </c>
      <c r="B155" s="1" t="s">
        <v>217</v>
      </c>
      <c r="C155" s="1" t="s">
        <v>218</v>
      </c>
      <c r="D155" s="1" t="s">
        <v>16</v>
      </c>
      <c r="E155" s="1" t="s">
        <v>58</v>
      </c>
      <c r="F155" s="15">
        <v>6200</v>
      </c>
      <c r="G155" s="15">
        <v>3900</v>
      </c>
      <c r="H155" s="15">
        <f t="shared" si="2"/>
        <v>24180000</v>
      </c>
      <c r="I155" s="2"/>
    </row>
    <row r="156" spans="1:9">
      <c r="A156" s="5">
        <v>42419</v>
      </c>
      <c r="B156" s="1" t="s">
        <v>219</v>
      </c>
      <c r="C156" s="1" t="s">
        <v>220</v>
      </c>
      <c r="D156" s="1" t="s">
        <v>27</v>
      </c>
      <c r="E156" s="1" t="s">
        <v>24</v>
      </c>
      <c r="F156" s="15">
        <v>6000</v>
      </c>
      <c r="G156" s="15">
        <v>3695</v>
      </c>
      <c r="H156" s="15">
        <f t="shared" si="2"/>
        <v>22170000</v>
      </c>
      <c r="I156" s="2"/>
    </row>
    <row r="157" spans="1:9">
      <c r="A157" s="5">
        <v>42419</v>
      </c>
      <c r="B157" s="1" t="s">
        <v>219</v>
      </c>
      <c r="C157" s="1" t="s">
        <v>220</v>
      </c>
      <c r="D157" s="1" t="s">
        <v>27</v>
      </c>
      <c r="E157" s="1" t="s">
        <v>17</v>
      </c>
      <c r="F157" s="15">
        <v>6000</v>
      </c>
      <c r="G157" s="15">
        <v>3380</v>
      </c>
      <c r="H157" s="15">
        <f t="shared" si="2"/>
        <v>20280000</v>
      </c>
      <c r="I157" s="2"/>
    </row>
    <row r="158" spans="1:9">
      <c r="A158" s="5">
        <v>42419</v>
      </c>
      <c r="B158" s="1" t="s">
        <v>221</v>
      </c>
      <c r="C158" s="1" t="s">
        <v>222</v>
      </c>
      <c r="D158" s="1" t="s">
        <v>55</v>
      </c>
      <c r="E158" s="1" t="s">
        <v>24</v>
      </c>
      <c r="F158" s="15">
        <v>5000</v>
      </c>
      <c r="G158" s="15">
        <v>3695</v>
      </c>
      <c r="H158" s="15">
        <f t="shared" ref="H158:H189" si="3">F158*G158</f>
        <v>18475000</v>
      </c>
      <c r="I158" s="2"/>
    </row>
    <row r="159" spans="1:9">
      <c r="A159" s="5">
        <v>42419</v>
      </c>
      <c r="B159" s="1" t="s">
        <v>221</v>
      </c>
      <c r="C159" s="1" t="s">
        <v>222</v>
      </c>
      <c r="D159" s="1" t="s">
        <v>55</v>
      </c>
      <c r="E159" s="1" t="s">
        <v>33</v>
      </c>
      <c r="F159" s="15"/>
      <c r="G159" s="15"/>
      <c r="H159" s="15">
        <f t="shared" si="3"/>
        <v>0</v>
      </c>
      <c r="I159" s="2">
        <v>1000000</v>
      </c>
    </row>
    <row r="160" spans="1:9">
      <c r="A160" s="5">
        <v>42419</v>
      </c>
      <c r="B160" s="1" t="s">
        <v>223</v>
      </c>
      <c r="C160" s="1" t="s">
        <v>224</v>
      </c>
      <c r="D160" s="1" t="s">
        <v>55</v>
      </c>
      <c r="E160" s="1" t="s">
        <v>58</v>
      </c>
      <c r="F160" s="15">
        <v>5000</v>
      </c>
      <c r="G160" s="15">
        <v>3900</v>
      </c>
      <c r="H160" s="15">
        <f t="shared" si="3"/>
        <v>19500000</v>
      </c>
      <c r="I160" s="2"/>
    </row>
    <row r="161" spans="1:9">
      <c r="A161" s="5">
        <v>42419</v>
      </c>
      <c r="B161" s="1" t="s">
        <v>223</v>
      </c>
      <c r="C161" s="1" t="s">
        <v>224</v>
      </c>
      <c r="D161" s="1" t="s">
        <v>55</v>
      </c>
      <c r="E161" s="1" t="s">
        <v>33</v>
      </c>
      <c r="F161" s="15"/>
      <c r="G161" s="15"/>
      <c r="H161" s="15">
        <f t="shared" si="3"/>
        <v>0</v>
      </c>
      <c r="I161" s="2">
        <v>1000000</v>
      </c>
    </row>
    <row r="162" spans="1:9">
      <c r="A162" s="5">
        <v>42419</v>
      </c>
      <c r="B162" s="1" t="s">
        <v>225</v>
      </c>
      <c r="C162" s="1" t="s">
        <v>226</v>
      </c>
      <c r="D162" s="1" t="s">
        <v>40</v>
      </c>
      <c r="E162" s="3" t="s">
        <v>24</v>
      </c>
      <c r="F162" s="15">
        <v>5900</v>
      </c>
      <c r="G162" s="15">
        <v>3695</v>
      </c>
      <c r="H162" s="15">
        <f t="shared" si="3"/>
        <v>21800500</v>
      </c>
      <c r="I162" s="2"/>
    </row>
    <row r="163" spans="1:9">
      <c r="A163" s="5">
        <v>42419</v>
      </c>
      <c r="B163" s="1" t="s">
        <v>225</v>
      </c>
      <c r="C163" s="1" t="s">
        <v>226</v>
      </c>
      <c r="D163" s="1" t="s">
        <v>40</v>
      </c>
      <c r="E163" s="9" t="s">
        <v>58</v>
      </c>
      <c r="F163" s="15">
        <v>5800</v>
      </c>
      <c r="G163" s="15">
        <v>3900</v>
      </c>
      <c r="H163" s="15">
        <f t="shared" si="3"/>
        <v>22620000</v>
      </c>
      <c r="I163" s="2"/>
    </row>
    <row r="164" spans="1:9">
      <c r="A164" s="5">
        <v>42419</v>
      </c>
      <c r="B164" s="1" t="s">
        <v>225</v>
      </c>
      <c r="C164" s="1" t="s">
        <v>226</v>
      </c>
      <c r="D164" s="1" t="s">
        <v>40</v>
      </c>
      <c r="E164" s="9" t="s">
        <v>33</v>
      </c>
      <c r="F164" s="15"/>
      <c r="G164" s="15"/>
      <c r="H164" s="15">
        <f t="shared" si="3"/>
        <v>0</v>
      </c>
      <c r="I164" s="2">
        <v>2340000</v>
      </c>
    </row>
    <row r="165" spans="1:9">
      <c r="A165" s="5">
        <v>42419</v>
      </c>
      <c r="B165" s="9" t="s">
        <v>227</v>
      </c>
      <c r="C165" s="9" t="s">
        <v>228</v>
      </c>
      <c r="D165" s="9" t="s">
        <v>40</v>
      </c>
      <c r="E165" s="9" t="s">
        <v>24</v>
      </c>
      <c r="F165" s="15">
        <v>10000</v>
      </c>
      <c r="G165" s="15">
        <v>3695</v>
      </c>
      <c r="H165" s="15">
        <f t="shared" si="3"/>
        <v>36950000</v>
      </c>
      <c r="I165" s="2"/>
    </row>
    <row r="166" spans="1:9">
      <c r="A166" s="5">
        <v>42419</v>
      </c>
      <c r="B166" s="9" t="s">
        <v>227</v>
      </c>
      <c r="C166" s="9" t="s">
        <v>228</v>
      </c>
      <c r="D166" s="9" t="s">
        <v>40</v>
      </c>
      <c r="E166" s="9" t="s">
        <v>58</v>
      </c>
      <c r="F166" s="15">
        <v>5000</v>
      </c>
      <c r="G166" s="15">
        <v>3900</v>
      </c>
      <c r="H166" s="15">
        <f t="shared" si="3"/>
        <v>19500000</v>
      </c>
      <c r="I166" s="2"/>
    </row>
    <row r="167" spans="1:9">
      <c r="A167" s="5">
        <v>42419</v>
      </c>
      <c r="B167" s="9" t="s">
        <v>227</v>
      </c>
      <c r="C167" s="9" t="s">
        <v>228</v>
      </c>
      <c r="D167" s="9" t="s">
        <v>40</v>
      </c>
      <c r="E167" s="9" t="s">
        <v>33</v>
      </c>
      <c r="F167" s="15"/>
      <c r="G167" s="15"/>
      <c r="H167" s="15">
        <f t="shared" si="3"/>
        <v>0</v>
      </c>
      <c r="I167" s="2">
        <v>3525000</v>
      </c>
    </row>
    <row r="168" spans="1:9">
      <c r="A168" s="5">
        <v>42419</v>
      </c>
      <c r="B168" s="9" t="s">
        <v>229</v>
      </c>
      <c r="C168" s="9" t="s">
        <v>230</v>
      </c>
      <c r="D168" s="9" t="s">
        <v>16</v>
      </c>
      <c r="E168" s="9" t="s">
        <v>24</v>
      </c>
      <c r="F168" s="15">
        <v>5200</v>
      </c>
      <c r="G168" s="15">
        <v>3595</v>
      </c>
      <c r="H168" s="15">
        <f t="shared" si="3"/>
        <v>18694000</v>
      </c>
      <c r="I168" s="2"/>
    </row>
    <row r="169" spans="1:9">
      <c r="A169" s="5">
        <v>42419</v>
      </c>
      <c r="B169" s="9" t="s">
        <v>229</v>
      </c>
      <c r="C169" s="9" t="s">
        <v>230</v>
      </c>
      <c r="D169" s="9" t="s">
        <v>16</v>
      </c>
      <c r="E169" s="9" t="s">
        <v>196</v>
      </c>
      <c r="F169" s="15">
        <v>5200</v>
      </c>
      <c r="G169" s="15">
        <v>4360</v>
      </c>
      <c r="H169" s="15">
        <f t="shared" si="3"/>
        <v>22672000</v>
      </c>
      <c r="I169" s="2"/>
    </row>
    <row r="170" spans="1:9">
      <c r="A170" s="5">
        <v>42419</v>
      </c>
      <c r="B170" s="9" t="s">
        <v>229</v>
      </c>
      <c r="C170" s="9" t="s">
        <v>230</v>
      </c>
      <c r="D170" s="9" t="s">
        <v>16</v>
      </c>
      <c r="E170" s="9" t="s">
        <v>58</v>
      </c>
      <c r="F170" s="15">
        <v>5400</v>
      </c>
      <c r="G170" s="15">
        <v>3885</v>
      </c>
      <c r="H170" s="15">
        <f t="shared" si="3"/>
        <v>20979000</v>
      </c>
      <c r="I170" s="2"/>
    </row>
    <row r="171" spans="1:9">
      <c r="A171" s="5">
        <v>42419</v>
      </c>
      <c r="B171" s="9" t="s">
        <v>231</v>
      </c>
      <c r="C171" s="9" t="s">
        <v>232</v>
      </c>
      <c r="D171" s="9" t="s">
        <v>16</v>
      </c>
      <c r="E171" s="9" t="s">
        <v>24</v>
      </c>
      <c r="F171" s="15">
        <v>10200</v>
      </c>
      <c r="G171" s="15">
        <v>3595</v>
      </c>
      <c r="H171" s="15">
        <f t="shared" si="3"/>
        <v>36669000</v>
      </c>
      <c r="I171" s="2"/>
    </row>
    <row r="172" spans="1:9">
      <c r="A172" s="5">
        <v>42419</v>
      </c>
      <c r="B172" s="9" t="s">
        <v>231</v>
      </c>
      <c r="C172" s="9" t="s">
        <v>232</v>
      </c>
      <c r="D172" s="9" t="s">
        <v>16</v>
      </c>
      <c r="E172" s="9" t="s">
        <v>17</v>
      </c>
      <c r="F172" s="15">
        <v>5300</v>
      </c>
      <c r="G172" s="15">
        <v>3380</v>
      </c>
      <c r="H172" s="15">
        <f t="shared" si="3"/>
        <v>17914000</v>
      </c>
      <c r="I172" s="2"/>
    </row>
    <row r="173" spans="1:9">
      <c r="A173" s="5">
        <v>42422</v>
      </c>
      <c r="B173" s="9" t="s">
        <v>234</v>
      </c>
      <c r="C173" s="9" t="s">
        <v>235</v>
      </c>
      <c r="D173" s="9" t="s">
        <v>27</v>
      </c>
      <c r="E173" s="9" t="s">
        <v>24</v>
      </c>
      <c r="F173" s="15">
        <v>20000</v>
      </c>
      <c r="G173" s="15">
        <v>3410</v>
      </c>
      <c r="H173" s="15">
        <f t="shared" si="3"/>
        <v>68200000</v>
      </c>
      <c r="I173" s="2"/>
    </row>
    <row r="174" spans="1:9">
      <c r="A174" s="5">
        <v>42424</v>
      </c>
      <c r="B174" s="9" t="s">
        <v>236</v>
      </c>
      <c r="C174" s="9" t="s">
        <v>237</v>
      </c>
      <c r="D174" s="9" t="s">
        <v>27</v>
      </c>
      <c r="E174" s="9" t="s">
        <v>24</v>
      </c>
      <c r="F174" s="15">
        <v>15800</v>
      </c>
      <c r="G174" s="15">
        <v>3410</v>
      </c>
      <c r="H174" s="15">
        <f t="shared" si="3"/>
        <v>53878000</v>
      </c>
      <c r="I174" s="2"/>
    </row>
    <row r="175" spans="1:9">
      <c r="A175" s="5">
        <v>42424</v>
      </c>
      <c r="B175" s="9" t="s">
        <v>238</v>
      </c>
      <c r="C175" s="9" t="s">
        <v>239</v>
      </c>
      <c r="D175" s="9" t="s">
        <v>27</v>
      </c>
      <c r="E175" s="9" t="s">
        <v>24</v>
      </c>
      <c r="F175" s="15">
        <v>10000</v>
      </c>
      <c r="G175" s="15">
        <v>3410</v>
      </c>
      <c r="H175" s="15">
        <f t="shared" si="3"/>
        <v>34100000</v>
      </c>
      <c r="I175" s="2"/>
    </row>
    <row r="176" spans="1:9">
      <c r="A176" s="5">
        <v>42426</v>
      </c>
      <c r="B176" s="9" t="s">
        <v>240</v>
      </c>
      <c r="C176" s="9" t="s">
        <v>241</v>
      </c>
      <c r="D176" s="9" t="s">
        <v>27</v>
      </c>
      <c r="E176" s="1" t="s">
        <v>24</v>
      </c>
      <c r="F176" s="15">
        <v>5000</v>
      </c>
      <c r="G176" s="15">
        <v>3410</v>
      </c>
      <c r="H176" s="15">
        <f t="shared" si="3"/>
        <v>17050000</v>
      </c>
      <c r="I176" s="2"/>
    </row>
    <row r="177" spans="1:9">
      <c r="A177" s="5">
        <v>42422</v>
      </c>
      <c r="B177" s="1" t="s">
        <v>244</v>
      </c>
      <c r="C177" s="1" t="s">
        <v>245</v>
      </c>
      <c r="D177" s="1" t="s">
        <v>31</v>
      </c>
      <c r="E177" s="1" t="s">
        <v>246</v>
      </c>
      <c r="F177" s="15">
        <v>15000</v>
      </c>
      <c r="G177" s="15">
        <v>3595</v>
      </c>
      <c r="H177" s="15">
        <f t="shared" si="3"/>
        <v>53925000</v>
      </c>
      <c r="I177" s="2"/>
    </row>
    <row r="178" spans="1:9">
      <c r="A178" s="5">
        <v>42422</v>
      </c>
      <c r="B178" s="1" t="s">
        <v>244</v>
      </c>
      <c r="C178" s="1" t="s">
        <v>245</v>
      </c>
      <c r="D178" s="1" t="s">
        <v>31</v>
      </c>
      <c r="E178" s="1" t="s">
        <v>33</v>
      </c>
      <c r="F178" s="15"/>
      <c r="G178" s="15"/>
      <c r="H178" s="15">
        <f t="shared" si="3"/>
        <v>0</v>
      </c>
      <c r="I178" s="2">
        <v>375000</v>
      </c>
    </row>
    <row r="179" spans="1:9">
      <c r="A179" s="5">
        <v>42422</v>
      </c>
      <c r="B179" s="1" t="s">
        <v>247</v>
      </c>
      <c r="C179" s="1" t="s">
        <v>248</v>
      </c>
      <c r="D179" s="1" t="s">
        <v>65</v>
      </c>
      <c r="E179" s="1" t="s">
        <v>246</v>
      </c>
      <c r="F179" s="15">
        <v>15000</v>
      </c>
      <c r="G179" s="15">
        <v>3595</v>
      </c>
      <c r="H179" s="15">
        <f t="shared" si="3"/>
        <v>53925000</v>
      </c>
      <c r="I179" s="2"/>
    </row>
    <row r="180" spans="1:9">
      <c r="A180" s="5">
        <v>42422</v>
      </c>
      <c r="B180" s="1" t="s">
        <v>254</v>
      </c>
      <c r="C180" s="1" t="s">
        <v>255</v>
      </c>
      <c r="D180" s="1" t="s">
        <v>27</v>
      </c>
      <c r="E180" s="1" t="s">
        <v>17</v>
      </c>
      <c r="F180" s="15">
        <v>15000</v>
      </c>
      <c r="G180" s="15">
        <v>3380</v>
      </c>
      <c r="H180" s="15">
        <f t="shared" si="3"/>
        <v>50700000</v>
      </c>
      <c r="I180" s="2"/>
    </row>
    <row r="181" spans="1:9">
      <c r="A181" s="5">
        <v>42422</v>
      </c>
      <c r="B181" s="1" t="s">
        <v>256</v>
      </c>
      <c r="C181" s="1" t="s">
        <v>257</v>
      </c>
      <c r="D181" s="1" t="s">
        <v>31</v>
      </c>
      <c r="E181" s="1" t="s">
        <v>24</v>
      </c>
      <c r="F181" s="15">
        <v>10000</v>
      </c>
      <c r="G181" s="15">
        <v>3595</v>
      </c>
      <c r="H181" s="15">
        <f t="shared" si="3"/>
        <v>35950000</v>
      </c>
      <c r="I181" s="2"/>
    </row>
    <row r="182" spans="1:9">
      <c r="A182" s="5">
        <v>42422</v>
      </c>
      <c r="B182" s="1" t="s">
        <v>256</v>
      </c>
      <c r="C182" s="1" t="s">
        <v>257</v>
      </c>
      <c r="D182" s="1" t="s">
        <v>31</v>
      </c>
      <c r="E182" s="1" t="s">
        <v>58</v>
      </c>
      <c r="F182" s="15">
        <v>5300</v>
      </c>
      <c r="G182" s="15">
        <v>3885</v>
      </c>
      <c r="H182" s="15">
        <f t="shared" si="3"/>
        <v>20590500</v>
      </c>
      <c r="I182" s="2"/>
    </row>
    <row r="183" spans="1:9">
      <c r="A183" s="5">
        <v>42422</v>
      </c>
      <c r="B183" s="1" t="s">
        <v>256</v>
      </c>
      <c r="C183" s="1" t="s">
        <v>257</v>
      </c>
      <c r="D183" s="1" t="s">
        <v>31</v>
      </c>
      <c r="E183" s="1" t="s">
        <v>33</v>
      </c>
      <c r="F183" s="15"/>
      <c r="G183" s="15"/>
      <c r="H183" s="15">
        <f t="shared" si="3"/>
        <v>0</v>
      </c>
      <c r="I183" s="2">
        <v>3595500</v>
      </c>
    </row>
    <row r="184" spans="1:9">
      <c r="A184" s="5">
        <v>42422</v>
      </c>
      <c r="B184" s="1" t="s">
        <v>258</v>
      </c>
      <c r="C184" s="1" t="s">
        <v>259</v>
      </c>
      <c r="D184" s="1" t="s">
        <v>55</v>
      </c>
      <c r="E184" s="1" t="s">
        <v>17</v>
      </c>
      <c r="F184" s="15">
        <v>4500</v>
      </c>
      <c r="G184" s="15">
        <v>3380</v>
      </c>
      <c r="H184" s="15">
        <f t="shared" si="3"/>
        <v>15210000</v>
      </c>
      <c r="I184" s="2"/>
    </row>
    <row r="185" spans="1:9">
      <c r="A185" s="5">
        <v>42422</v>
      </c>
      <c r="B185" s="1" t="s">
        <v>260</v>
      </c>
      <c r="C185" s="1" t="s">
        <v>261</v>
      </c>
      <c r="D185" s="1" t="s">
        <v>55</v>
      </c>
      <c r="E185" s="1" t="s">
        <v>17</v>
      </c>
      <c r="F185" s="15">
        <v>4300</v>
      </c>
      <c r="G185" s="15">
        <v>3380</v>
      </c>
      <c r="H185" s="15">
        <f t="shared" si="3"/>
        <v>14534000</v>
      </c>
      <c r="I185" s="2"/>
    </row>
    <row r="186" spans="1:9">
      <c r="A186" s="5">
        <v>42422</v>
      </c>
      <c r="B186" s="1" t="s">
        <v>262</v>
      </c>
      <c r="C186" s="1" t="s">
        <v>263</v>
      </c>
      <c r="D186" s="1" t="s">
        <v>40</v>
      </c>
      <c r="E186" s="1" t="s">
        <v>58</v>
      </c>
      <c r="F186" s="15">
        <v>7200</v>
      </c>
      <c r="G186" s="15">
        <v>3885</v>
      </c>
      <c r="H186" s="15">
        <f t="shared" si="3"/>
        <v>27972000</v>
      </c>
      <c r="I186" s="2"/>
    </row>
    <row r="187" spans="1:9">
      <c r="A187" s="5">
        <v>42422</v>
      </c>
      <c r="B187" s="1" t="s">
        <v>264</v>
      </c>
      <c r="C187" s="1" t="s">
        <v>265</v>
      </c>
      <c r="D187" s="1" t="s">
        <v>40</v>
      </c>
      <c r="E187" s="9" t="s">
        <v>24</v>
      </c>
      <c r="F187" s="15">
        <v>15000</v>
      </c>
      <c r="G187" s="15">
        <v>3595</v>
      </c>
      <c r="H187" s="15">
        <f t="shared" si="3"/>
        <v>53925000</v>
      </c>
      <c r="I187" s="2"/>
    </row>
    <row r="188" spans="1:9">
      <c r="A188" s="5">
        <v>42422</v>
      </c>
      <c r="B188" s="1" t="s">
        <v>264</v>
      </c>
      <c r="C188" s="1" t="s">
        <v>265</v>
      </c>
      <c r="D188" s="1" t="s">
        <v>40</v>
      </c>
      <c r="E188" s="9" t="s">
        <v>58</v>
      </c>
      <c r="F188" s="15">
        <v>15000</v>
      </c>
      <c r="G188" s="15">
        <v>3885</v>
      </c>
      <c r="H188" s="15">
        <f t="shared" si="3"/>
        <v>58275000</v>
      </c>
      <c r="I188" s="2"/>
    </row>
    <row r="189" spans="1:9">
      <c r="A189" s="5">
        <v>42422</v>
      </c>
      <c r="B189" s="1" t="s">
        <v>266</v>
      </c>
      <c r="C189" s="1" t="s">
        <v>267</v>
      </c>
      <c r="D189" s="1" t="s">
        <v>16</v>
      </c>
      <c r="E189" s="9" t="s">
        <v>24</v>
      </c>
      <c r="F189" s="15">
        <v>10600</v>
      </c>
      <c r="G189" s="15">
        <v>3595</v>
      </c>
      <c r="H189" s="15">
        <f t="shared" si="3"/>
        <v>38107000</v>
      </c>
      <c r="I189" s="2"/>
    </row>
    <row r="190" spans="1:9">
      <c r="A190" s="5">
        <v>42422</v>
      </c>
      <c r="B190" s="1" t="s">
        <v>268</v>
      </c>
      <c r="C190" s="1" t="s">
        <v>269</v>
      </c>
      <c r="D190" s="1" t="s">
        <v>16</v>
      </c>
      <c r="E190" s="9" t="s">
        <v>24</v>
      </c>
      <c r="F190" s="15">
        <v>17000</v>
      </c>
      <c r="G190" s="15">
        <v>3595</v>
      </c>
      <c r="H190" s="15">
        <f t="shared" ref="H190:H337" si="4">F190*G190</f>
        <v>61115000</v>
      </c>
      <c r="I190" s="2"/>
    </row>
    <row r="191" spans="1:9">
      <c r="A191" s="5">
        <v>42422</v>
      </c>
      <c r="B191" s="1" t="s">
        <v>268</v>
      </c>
      <c r="C191" s="1" t="s">
        <v>269</v>
      </c>
      <c r="D191" s="1" t="s">
        <v>16</v>
      </c>
      <c r="E191" s="9" t="s">
        <v>58</v>
      </c>
      <c r="F191" s="15">
        <v>16700</v>
      </c>
      <c r="G191" s="15">
        <v>3885</v>
      </c>
      <c r="H191" s="15">
        <f t="shared" si="4"/>
        <v>64879500</v>
      </c>
      <c r="I191" s="2"/>
    </row>
    <row r="192" spans="1:9">
      <c r="A192" s="5">
        <v>42422</v>
      </c>
      <c r="B192" s="1" t="s">
        <v>268</v>
      </c>
      <c r="C192" s="1" t="s">
        <v>269</v>
      </c>
      <c r="D192" s="1" t="s">
        <v>16</v>
      </c>
      <c r="E192" s="9" t="s">
        <v>33</v>
      </c>
      <c r="F192" s="15"/>
      <c r="G192" s="15"/>
      <c r="H192" s="15">
        <f t="shared" si="4"/>
        <v>0</v>
      </c>
      <c r="I192" s="2">
        <v>3897000</v>
      </c>
    </row>
    <row r="193" spans="1:9">
      <c r="A193" s="5">
        <v>42423</v>
      </c>
      <c r="B193" s="1" t="s">
        <v>270</v>
      </c>
      <c r="C193" s="9" t="s">
        <v>271</v>
      </c>
      <c r="D193" s="9" t="s">
        <v>16</v>
      </c>
      <c r="E193" s="18" t="s">
        <v>24</v>
      </c>
      <c r="F193" s="15">
        <v>10400</v>
      </c>
      <c r="G193" s="15">
        <v>3595</v>
      </c>
      <c r="H193" s="15">
        <f t="shared" si="4"/>
        <v>37388000</v>
      </c>
      <c r="I193" s="2"/>
    </row>
    <row r="194" spans="1:9">
      <c r="A194" s="5">
        <v>42423</v>
      </c>
      <c r="B194" s="1" t="s">
        <v>270</v>
      </c>
      <c r="C194" s="9" t="s">
        <v>271</v>
      </c>
      <c r="D194" s="9" t="s">
        <v>16</v>
      </c>
      <c r="E194" s="18" t="s">
        <v>58</v>
      </c>
      <c r="F194" s="18">
        <v>5400</v>
      </c>
      <c r="G194" s="9">
        <v>3885</v>
      </c>
      <c r="H194" s="15">
        <f t="shared" si="4"/>
        <v>20979000</v>
      </c>
      <c r="I194" s="2"/>
    </row>
    <row r="195" spans="1:9">
      <c r="A195" s="5">
        <v>42423</v>
      </c>
      <c r="B195" s="9" t="s">
        <v>272</v>
      </c>
      <c r="C195" s="9" t="s">
        <v>273</v>
      </c>
      <c r="D195" s="9" t="s">
        <v>16</v>
      </c>
      <c r="E195" s="9" t="s">
        <v>24</v>
      </c>
      <c r="F195" s="9">
        <v>4000</v>
      </c>
      <c r="G195" s="9">
        <v>3595</v>
      </c>
      <c r="H195" s="15">
        <f t="shared" si="4"/>
        <v>14380000</v>
      </c>
      <c r="I195" s="2"/>
    </row>
    <row r="196" spans="1:9">
      <c r="A196" s="5">
        <v>42423</v>
      </c>
      <c r="B196" s="9" t="s">
        <v>272</v>
      </c>
      <c r="C196" s="9" t="s">
        <v>273</v>
      </c>
      <c r="D196" s="9" t="s">
        <v>16</v>
      </c>
      <c r="E196" s="9" t="s">
        <v>58</v>
      </c>
      <c r="F196" s="9">
        <v>11500</v>
      </c>
      <c r="G196" s="9">
        <v>3885</v>
      </c>
      <c r="H196" s="15">
        <f t="shared" si="4"/>
        <v>44677500</v>
      </c>
      <c r="I196" s="2"/>
    </row>
    <row r="197" spans="1:9">
      <c r="A197" s="5">
        <v>42424</v>
      </c>
      <c r="B197" s="9" t="s">
        <v>274</v>
      </c>
      <c r="C197" s="9" t="s">
        <v>275</v>
      </c>
      <c r="D197" s="9" t="s">
        <v>27</v>
      </c>
      <c r="E197" s="9" t="s">
        <v>24</v>
      </c>
      <c r="F197" s="9">
        <v>5800</v>
      </c>
      <c r="G197" s="9">
        <v>3595</v>
      </c>
      <c r="H197" s="15">
        <f t="shared" si="4"/>
        <v>20851000</v>
      </c>
      <c r="I197" s="2"/>
    </row>
    <row r="198" spans="1:9">
      <c r="A198" s="5">
        <v>42424</v>
      </c>
      <c r="B198" s="9" t="s">
        <v>274</v>
      </c>
      <c r="C198" s="9" t="s">
        <v>275</v>
      </c>
      <c r="D198" s="9" t="s">
        <v>27</v>
      </c>
      <c r="E198" s="9" t="s">
        <v>17</v>
      </c>
      <c r="F198" s="9">
        <v>12000</v>
      </c>
      <c r="G198" s="9">
        <v>3380</v>
      </c>
      <c r="H198" s="15">
        <f t="shared" si="4"/>
        <v>40560000</v>
      </c>
      <c r="I198" s="2"/>
    </row>
    <row r="199" spans="1:9">
      <c r="A199" s="5">
        <v>42424</v>
      </c>
      <c r="B199" s="9" t="s">
        <v>274</v>
      </c>
      <c r="C199" s="9" t="s">
        <v>275</v>
      </c>
      <c r="D199" s="9" t="s">
        <v>27</v>
      </c>
      <c r="E199" s="9" t="s">
        <v>58</v>
      </c>
      <c r="F199" s="9">
        <v>5900</v>
      </c>
      <c r="G199" s="9">
        <v>3885</v>
      </c>
      <c r="H199" s="15">
        <f t="shared" si="4"/>
        <v>22921500</v>
      </c>
      <c r="I199" s="2"/>
    </row>
    <row r="200" spans="1:9">
      <c r="A200" s="5">
        <v>42424</v>
      </c>
      <c r="B200" s="9" t="s">
        <v>276</v>
      </c>
      <c r="C200" s="9" t="s">
        <v>277</v>
      </c>
      <c r="D200" s="9" t="s">
        <v>55</v>
      </c>
      <c r="E200" s="9" t="s">
        <v>17</v>
      </c>
      <c r="F200" s="9">
        <v>15300</v>
      </c>
      <c r="G200" s="9">
        <v>3380</v>
      </c>
      <c r="H200" s="15">
        <f t="shared" si="4"/>
        <v>51714000</v>
      </c>
      <c r="I200" s="2"/>
    </row>
    <row r="201" spans="1:9">
      <c r="A201" s="5">
        <v>42424</v>
      </c>
      <c r="B201" s="9" t="s">
        <v>278</v>
      </c>
      <c r="C201" s="9" t="s">
        <v>279</v>
      </c>
      <c r="D201" s="9" t="s">
        <v>16</v>
      </c>
      <c r="E201" s="9" t="s">
        <v>24</v>
      </c>
      <c r="F201" s="9">
        <v>4000</v>
      </c>
      <c r="G201" s="9">
        <v>3595</v>
      </c>
      <c r="H201" s="15">
        <f t="shared" si="4"/>
        <v>14380000</v>
      </c>
      <c r="I201" s="2"/>
    </row>
    <row r="202" spans="1:9">
      <c r="A202" s="5">
        <v>42424</v>
      </c>
      <c r="B202" s="9" t="s">
        <v>278</v>
      </c>
      <c r="C202" s="9" t="s">
        <v>279</v>
      </c>
      <c r="D202" s="9" t="s">
        <v>16</v>
      </c>
      <c r="E202" s="9" t="s">
        <v>17</v>
      </c>
      <c r="F202" s="9">
        <v>5300</v>
      </c>
      <c r="G202" s="9">
        <v>3380</v>
      </c>
      <c r="H202" s="15">
        <f>F202*G202</f>
        <v>17914000</v>
      </c>
      <c r="I202" s="2"/>
    </row>
    <row r="203" spans="1:9">
      <c r="A203" s="5">
        <v>42424</v>
      </c>
      <c r="B203" s="9" t="s">
        <v>278</v>
      </c>
      <c r="C203" s="9" t="s">
        <v>279</v>
      </c>
      <c r="D203" s="9" t="s">
        <v>16</v>
      </c>
      <c r="E203" s="9" t="s">
        <v>58</v>
      </c>
      <c r="F203" s="9">
        <v>6200</v>
      </c>
      <c r="G203" s="9">
        <v>3885</v>
      </c>
      <c r="H203" s="15">
        <f t="shared" si="4"/>
        <v>24087000</v>
      </c>
      <c r="I203" s="2"/>
    </row>
    <row r="204" spans="1:9">
      <c r="A204" s="5">
        <v>42425</v>
      </c>
      <c r="B204" s="9" t="s">
        <v>280</v>
      </c>
      <c r="C204" s="9" t="s">
        <v>281</v>
      </c>
      <c r="D204" s="9" t="s">
        <v>40</v>
      </c>
      <c r="E204" s="9" t="s">
        <v>58</v>
      </c>
      <c r="F204" s="9">
        <v>15000</v>
      </c>
      <c r="G204" s="9">
        <v>3885</v>
      </c>
      <c r="H204" s="15">
        <f t="shared" si="4"/>
        <v>58275000</v>
      </c>
      <c r="I204" s="2"/>
    </row>
    <row r="205" spans="1:9">
      <c r="A205" s="5">
        <v>42425</v>
      </c>
      <c r="B205" s="9" t="s">
        <v>280</v>
      </c>
      <c r="C205" s="9" t="s">
        <v>281</v>
      </c>
      <c r="D205" s="9" t="s">
        <v>40</v>
      </c>
      <c r="E205" s="9" t="s">
        <v>33</v>
      </c>
      <c r="F205" s="9"/>
      <c r="G205" s="9"/>
      <c r="H205" s="15">
        <f t="shared" si="4"/>
        <v>0</v>
      </c>
      <c r="I205" s="2">
        <v>3525000</v>
      </c>
    </row>
    <row r="206" spans="1:9">
      <c r="A206" s="5">
        <v>42425</v>
      </c>
      <c r="B206" s="9" t="s">
        <v>282</v>
      </c>
      <c r="C206" s="23" t="s">
        <v>283</v>
      </c>
      <c r="D206" s="9" t="s">
        <v>65</v>
      </c>
      <c r="E206" s="9" t="s">
        <v>58</v>
      </c>
      <c r="F206" s="9">
        <v>5000</v>
      </c>
      <c r="G206" s="9">
        <v>3885</v>
      </c>
      <c r="H206" s="15">
        <f t="shared" si="4"/>
        <v>19425000</v>
      </c>
      <c r="I206" s="2"/>
    </row>
    <row r="207" spans="1:9">
      <c r="A207" s="5">
        <v>42425</v>
      </c>
      <c r="B207" s="9" t="s">
        <v>284</v>
      </c>
      <c r="C207" s="9" t="s">
        <v>285</v>
      </c>
      <c r="D207" s="9" t="s">
        <v>48</v>
      </c>
      <c r="E207" s="9" t="s">
        <v>58</v>
      </c>
      <c r="F207" s="9">
        <v>5000</v>
      </c>
      <c r="G207" s="9">
        <v>4738</v>
      </c>
      <c r="H207" s="15">
        <f t="shared" si="4"/>
        <v>23690000</v>
      </c>
      <c r="I207" s="2"/>
    </row>
    <row r="208" spans="1:9">
      <c r="A208" s="5">
        <v>42425</v>
      </c>
      <c r="B208" s="9" t="s">
        <v>284</v>
      </c>
      <c r="C208" s="9" t="s">
        <v>285</v>
      </c>
      <c r="D208" s="9" t="s">
        <v>48</v>
      </c>
      <c r="E208" s="9" t="s">
        <v>33</v>
      </c>
      <c r="F208" s="9"/>
      <c r="G208" s="9"/>
      <c r="H208" s="15">
        <f t="shared" si="4"/>
        <v>0</v>
      </c>
      <c r="I208" s="2">
        <v>1500000</v>
      </c>
    </row>
    <row r="209" spans="1:9">
      <c r="A209" s="5">
        <v>42425</v>
      </c>
      <c r="B209" s="9" t="s">
        <v>286</v>
      </c>
      <c r="C209" s="9" t="s">
        <v>287</v>
      </c>
      <c r="D209" s="9" t="s">
        <v>55</v>
      </c>
      <c r="E209" s="9" t="s">
        <v>24</v>
      </c>
      <c r="F209" s="9">
        <v>15300</v>
      </c>
      <c r="G209" s="9">
        <v>3595</v>
      </c>
      <c r="H209" s="15">
        <f t="shared" si="4"/>
        <v>55003500</v>
      </c>
      <c r="I209" s="2"/>
    </row>
    <row r="210" spans="1:9">
      <c r="A210" s="5">
        <v>42425</v>
      </c>
      <c r="B210" s="9" t="s">
        <v>288</v>
      </c>
      <c r="C210" s="9" t="s">
        <v>289</v>
      </c>
      <c r="D210" s="9" t="s">
        <v>16</v>
      </c>
      <c r="E210" s="9" t="s">
        <v>24</v>
      </c>
      <c r="F210" s="9">
        <v>5200</v>
      </c>
      <c r="G210" s="9">
        <v>3595</v>
      </c>
      <c r="H210" s="15">
        <f t="shared" si="4"/>
        <v>18694000</v>
      </c>
      <c r="I210" s="2"/>
    </row>
    <row r="211" spans="1:9">
      <c r="A211" s="5">
        <v>42425</v>
      </c>
      <c r="B211" s="9" t="s">
        <v>288</v>
      </c>
      <c r="C211" s="9" t="s">
        <v>289</v>
      </c>
      <c r="D211" s="9" t="s">
        <v>16</v>
      </c>
      <c r="E211" s="9" t="s">
        <v>17</v>
      </c>
      <c r="F211" s="9">
        <v>10600</v>
      </c>
      <c r="G211" s="9">
        <v>3380</v>
      </c>
      <c r="H211" s="15">
        <f t="shared" si="4"/>
        <v>35828000</v>
      </c>
      <c r="I211" s="2"/>
    </row>
    <row r="212" spans="1:9">
      <c r="A212" s="5">
        <v>42426</v>
      </c>
      <c r="B212" s="9" t="s">
        <v>290</v>
      </c>
      <c r="C212" s="9" t="s">
        <v>291</v>
      </c>
      <c r="D212" s="9" t="s">
        <v>27</v>
      </c>
      <c r="E212" s="9" t="s">
        <v>24</v>
      </c>
      <c r="F212" s="9">
        <v>10000</v>
      </c>
      <c r="G212" s="9">
        <v>3595</v>
      </c>
      <c r="H212" s="15">
        <f t="shared" si="4"/>
        <v>35950000</v>
      </c>
      <c r="I212" s="2"/>
    </row>
    <row r="213" spans="1:9">
      <c r="A213" s="5">
        <v>42426</v>
      </c>
      <c r="B213" s="9" t="s">
        <v>292</v>
      </c>
      <c r="C213" s="9" t="s">
        <v>293</v>
      </c>
      <c r="D213" s="9" t="s">
        <v>27</v>
      </c>
      <c r="E213" s="9" t="s">
        <v>17</v>
      </c>
      <c r="F213" s="9">
        <v>20000</v>
      </c>
      <c r="G213" s="9">
        <v>3380</v>
      </c>
      <c r="H213" s="15">
        <f t="shared" si="4"/>
        <v>67600000</v>
      </c>
      <c r="I213" s="2"/>
    </row>
    <row r="214" spans="1:9">
      <c r="A214" s="24">
        <v>42426</v>
      </c>
      <c r="B214" s="25" t="s">
        <v>294</v>
      </c>
      <c r="C214" s="25" t="s">
        <v>295</v>
      </c>
      <c r="D214" s="25" t="s">
        <v>40</v>
      </c>
      <c r="E214" s="25" t="s">
        <v>58</v>
      </c>
      <c r="F214" s="25">
        <v>4500</v>
      </c>
      <c r="G214" s="25">
        <v>3885</v>
      </c>
      <c r="H214" s="15">
        <f t="shared" si="4"/>
        <v>17482500</v>
      </c>
      <c r="I214" s="2"/>
    </row>
    <row r="215" spans="1:9">
      <c r="A215" s="24">
        <v>42426</v>
      </c>
      <c r="B215" s="25" t="s">
        <v>296</v>
      </c>
      <c r="C215" s="25" t="s">
        <v>297</v>
      </c>
      <c r="D215" s="25" t="s">
        <v>55</v>
      </c>
      <c r="E215" s="25" t="s">
        <v>24</v>
      </c>
      <c r="F215" s="25">
        <v>5000</v>
      </c>
      <c r="G215" s="25">
        <v>3595</v>
      </c>
      <c r="H215" s="15">
        <f t="shared" si="4"/>
        <v>17975000</v>
      </c>
      <c r="I215" s="2"/>
    </row>
    <row r="216" spans="1:9">
      <c r="A216" s="24">
        <v>42426</v>
      </c>
      <c r="B216" s="25" t="s">
        <v>296</v>
      </c>
      <c r="C216" s="25" t="s">
        <v>297</v>
      </c>
      <c r="D216" s="25" t="s">
        <v>55</v>
      </c>
      <c r="E216" s="25" t="s">
        <v>58</v>
      </c>
      <c r="F216" s="25">
        <v>10300</v>
      </c>
      <c r="G216" s="25">
        <v>3885</v>
      </c>
      <c r="H216" s="15">
        <f t="shared" si="4"/>
        <v>40015500</v>
      </c>
      <c r="I216" s="2"/>
    </row>
    <row r="217" spans="1:9">
      <c r="A217" s="24">
        <v>42426</v>
      </c>
      <c r="B217" s="25" t="s">
        <v>298</v>
      </c>
      <c r="C217" s="25" t="s">
        <v>299</v>
      </c>
      <c r="D217" s="25" t="s">
        <v>55</v>
      </c>
      <c r="E217" s="25" t="s">
        <v>196</v>
      </c>
      <c r="F217" s="25">
        <v>4300</v>
      </c>
      <c r="G217" s="25">
        <v>4050</v>
      </c>
      <c r="H217" s="22">
        <f t="shared" si="4"/>
        <v>17415000</v>
      </c>
      <c r="I217" s="2"/>
    </row>
    <row r="218" spans="1:9">
      <c r="A218" s="24">
        <v>42426</v>
      </c>
      <c r="B218" s="25" t="s">
        <v>298</v>
      </c>
      <c r="C218" s="25" t="s">
        <v>299</v>
      </c>
      <c r="D218" s="25" t="s">
        <v>55</v>
      </c>
      <c r="E218" s="25" t="s">
        <v>58</v>
      </c>
      <c r="F218" s="25">
        <v>7200</v>
      </c>
      <c r="G218" s="25">
        <v>3885</v>
      </c>
      <c r="H218" s="15">
        <f t="shared" si="4"/>
        <v>27972000</v>
      </c>
      <c r="I218" s="2"/>
    </row>
    <row r="219" spans="1:9">
      <c r="A219" s="24">
        <v>42426</v>
      </c>
      <c r="B219" s="9" t="s">
        <v>300</v>
      </c>
      <c r="C219" s="9" t="s">
        <v>301</v>
      </c>
      <c r="D219" s="9" t="s">
        <v>16</v>
      </c>
      <c r="E219" s="9" t="s">
        <v>24</v>
      </c>
      <c r="F219" s="25">
        <v>10500</v>
      </c>
      <c r="G219" s="25">
        <v>3595</v>
      </c>
      <c r="H219" s="15">
        <f t="shared" si="4"/>
        <v>37747500</v>
      </c>
      <c r="I219" s="2"/>
    </row>
    <row r="220" spans="1:9">
      <c r="A220" s="24">
        <v>42426</v>
      </c>
      <c r="B220" s="9" t="s">
        <v>300</v>
      </c>
      <c r="C220" s="9" t="s">
        <v>301</v>
      </c>
      <c r="D220" s="9" t="s">
        <v>16</v>
      </c>
      <c r="E220" s="9" t="s">
        <v>32</v>
      </c>
      <c r="F220" s="25">
        <v>6200</v>
      </c>
      <c r="G220" s="25">
        <v>4715</v>
      </c>
      <c r="H220" s="15">
        <f t="shared" si="4"/>
        <v>29233000</v>
      </c>
      <c r="I220" s="2"/>
    </row>
    <row r="221" spans="1:9">
      <c r="A221" s="24">
        <v>42427</v>
      </c>
      <c r="B221" s="9" t="s">
        <v>302</v>
      </c>
      <c r="C221" s="9" t="s">
        <v>303</v>
      </c>
      <c r="D221" s="9" t="s">
        <v>16</v>
      </c>
      <c r="E221" s="9" t="s">
        <v>24</v>
      </c>
      <c r="F221" s="25">
        <v>10600</v>
      </c>
      <c r="G221" s="25">
        <v>3595</v>
      </c>
      <c r="H221" s="15">
        <f t="shared" si="4"/>
        <v>38107000</v>
      </c>
      <c r="I221" s="2"/>
    </row>
    <row r="222" spans="1:9">
      <c r="A222" s="24">
        <v>42427</v>
      </c>
      <c r="B222" s="9" t="s">
        <v>302</v>
      </c>
      <c r="C222" s="9" t="s">
        <v>303</v>
      </c>
      <c r="D222" s="9" t="s">
        <v>16</v>
      </c>
      <c r="E222" s="9" t="s">
        <v>58</v>
      </c>
      <c r="F222" s="25">
        <v>5200</v>
      </c>
      <c r="G222" s="25">
        <v>3885</v>
      </c>
      <c r="H222" s="15">
        <f t="shared" si="4"/>
        <v>20202000</v>
      </c>
      <c r="I222" s="2"/>
    </row>
    <row r="223" spans="1:9">
      <c r="A223" s="24"/>
      <c r="B223" s="25"/>
      <c r="C223" s="25"/>
      <c r="D223" s="25"/>
      <c r="E223" s="25"/>
      <c r="F223" s="28">
        <f>SUM(F7:F222)</f>
        <v>1612100</v>
      </c>
      <c r="G223" s="28">
        <f>SUM(G7:G222)</f>
        <v>669407</v>
      </c>
      <c r="H223" s="15">
        <f>SUM(H7:H222)</f>
        <v>5941742800</v>
      </c>
      <c r="I223" s="2">
        <f>SUM(I7:I222)</f>
        <v>75906000</v>
      </c>
    </row>
    <row r="224" spans="1:9">
      <c r="A224" s="24"/>
      <c r="B224" s="25"/>
      <c r="C224" s="25"/>
      <c r="D224" s="25"/>
      <c r="E224" s="25"/>
      <c r="F224" s="25"/>
      <c r="G224" s="25"/>
      <c r="H224" s="15">
        <f t="shared" si="4"/>
        <v>0</v>
      </c>
      <c r="I224" s="2"/>
    </row>
    <row r="225" spans="1:9">
      <c r="A225" s="24"/>
      <c r="B225" s="25"/>
      <c r="C225" s="25"/>
      <c r="D225" s="25"/>
      <c r="E225" s="25"/>
      <c r="F225" s="25"/>
      <c r="G225" s="25"/>
      <c r="H225" s="15">
        <f t="shared" si="4"/>
        <v>0</v>
      </c>
      <c r="I225" s="2"/>
    </row>
    <row r="226" spans="1:9">
      <c r="A226" s="24"/>
      <c r="B226" s="25"/>
      <c r="C226" s="25"/>
      <c r="D226" s="25"/>
      <c r="E226" s="25"/>
      <c r="F226" s="25"/>
      <c r="G226" s="25"/>
      <c r="H226" s="15">
        <f t="shared" si="4"/>
        <v>0</v>
      </c>
      <c r="I226" s="2"/>
    </row>
    <row r="227" spans="1:9">
      <c r="A227" s="24"/>
      <c r="B227" s="25"/>
      <c r="C227" s="25"/>
      <c r="D227" s="25"/>
      <c r="E227" s="25"/>
      <c r="F227" s="25"/>
      <c r="G227" s="25"/>
      <c r="H227" s="15">
        <f t="shared" si="4"/>
        <v>0</v>
      </c>
      <c r="I227" s="2"/>
    </row>
    <row r="228" spans="1:9">
      <c r="A228" s="24"/>
      <c r="B228" s="25"/>
      <c r="C228" s="25"/>
      <c r="D228" s="25"/>
      <c r="E228" s="25"/>
      <c r="F228" s="25"/>
      <c r="G228" s="25"/>
      <c r="H228" s="15">
        <f t="shared" si="4"/>
        <v>0</v>
      </c>
      <c r="I228" s="2"/>
    </row>
    <row r="229" spans="1:9">
      <c r="A229" s="24"/>
      <c r="B229" s="25"/>
      <c r="C229" s="25"/>
      <c r="D229" s="25"/>
      <c r="E229" s="25"/>
      <c r="F229" s="25"/>
      <c r="G229" s="25"/>
      <c r="H229" s="15">
        <f t="shared" si="4"/>
        <v>0</v>
      </c>
      <c r="I229" s="2"/>
    </row>
    <row r="230" spans="1:9">
      <c r="A230" s="24"/>
      <c r="B230" s="25"/>
      <c r="C230" s="25"/>
      <c r="D230" s="25"/>
      <c r="E230" s="25"/>
      <c r="F230" s="25"/>
      <c r="G230" s="25"/>
      <c r="H230" s="15">
        <f t="shared" si="4"/>
        <v>0</v>
      </c>
      <c r="I230" s="2"/>
    </row>
    <row r="231" spans="1:9">
      <c r="A231" s="24"/>
      <c r="B231" s="25"/>
      <c r="C231" s="25"/>
      <c r="D231" s="25"/>
      <c r="E231" s="25"/>
      <c r="F231" s="25"/>
      <c r="G231" s="25"/>
      <c r="H231" s="15">
        <f t="shared" si="4"/>
        <v>0</v>
      </c>
      <c r="I231" s="2"/>
    </row>
    <row r="232" spans="1:9">
      <c r="A232" s="24"/>
      <c r="B232" s="25"/>
      <c r="C232" s="25"/>
      <c r="D232" s="25"/>
      <c r="E232" s="25"/>
      <c r="F232" s="25"/>
      <c r="G232" s="25"/>
      <c r="H232" s="15">
        <f t="shared" si="4"/>
        <v>0</v>
      </c>
      <c r="I232" s="2"/>
    </row>
    <row r="233" spans="1:9">
      <c r="A233" s="24"/>
      <c r="B233" s="25"/>
      <c r="C233" s="25"/>
      <c r="D233" s="25"/>
      <c r="E233" s="25"/>
      <c r="F233" s="25"/>
      <c r="G233" s="25"/>
      <c r="H233" s="15">
        <f t="shared" si="4"/>
        <v>0</v>
      </c>
      <c r="I233" s="2"/>
    </row>
    <row r="234" spans="1:9">
      <c r="A234" s="24"/>
      <c r="B234" s="25"/>
      <c r="C234" s="25"/>
      <c r="D234" s="25"/>
      <c r="E234" s="25"/>
      <c r="F234" s="25"/>
      <c r="G234" s="25"/>
      <c r="H234" s="15">
        <f t="shared" si="4"/>
        <v>0</v>
      </c>
      <c r="I234" s="2"/>
    </row>
    <row r="235" spans="1:9">
      <c r="A235" s="24"/>
      <c r="B235" s="25"/>
      <c r="C235" s="25"/>
      <c r="D235" s="25"/>
      <c r="E235" s="25"/>
      <c r="F235" s="25"/>
      <c r="G235" s="25"/>
      <c r="H235" s="15">
        <f t="shared" si="4"/>
        <v>0</v>
      </c>
      <c r="I235" s="2"/>
    </row>
    <row r="236" spans="1:9">
      <c r="A236" s="24"/>
      <c r="B236" s="25"/>
      <c r="C236" s="25"/>
      <c r="D236" s="25"/>
      <c r="E236" s="25"/>
      <c r="F236" s="25"/>
      <c r="G236" s="25"/>
      <c r="H236" s="15">
        <f t="shared" si="4"/>
        <v>0</v>
      </c>
      <c r="I236" s="2"/>
    </row>
    <row r="237" spans="1:9">
      <c r="A237" s="24"/>
      <c r="B237" s="25"/>
      <c r="C237" s="25"/>
      <c r="D237" s="25"/>
      <c r="E237" s="25"/>
      <c r="F237" s="25"/>
      <c r="G237" s="25"/>
      <c r="H237" s="15">
        <f t="shared" si="4"/>
        <v>0</v>
      </c>
      <c r="I237" s="2"/>
    </row>
    <row r="238" spans="1:9">
      <c r="A238" s="24"/>
      <c r="B238" s="25"/>
      <c r="C238" s="25"/>
      <c r="D238" s="25"/>
      <c r="E238" s="25"/>
      <c r="F238" s="25"/>
      <c r="G238" s="25"/>
      <c r="H238" s="15">
        <f t="shared" si="4"/>
        <v>0</v>
      </c>
      <c r="I238" s="2"/>
    </row>
    <row r="239" spans="1:9">
      <c r="A239" s="24"/>
      <c r="B239" s="25"/>
      <c r="C239" s="25"/>
      <c r="D239" s="25"/>
      <c r="E239" s="25"/>
      <c r="F239" s="25"/>
      <c r="G239" s="25"/>
      <c r="H239" s="15">
        <f t="shared" si="4"/>
        <v>0</v>
      </c>
      <c r="I239" s="2"/>
    </row>
    <row r="240" spans="1:9">
      <c r="A240" s="24"/>
      <c r="B240" s="25"/>
      <c r="C240" s="25"/>
      <c r="D240" s="25"/>
      <c r="E240" s="25"/>
      <c r="F240" s="25"/>
      <c r="G240" s="25"/>
      <c r="H240" s="15">
        <f>F240*G240</f>
        <v>0</v>
      </c>
      <c r="I240" s="2"/>
    </row>
    <row r="241" spans="1:9">
      <c r="A241" s="24"/>
      <c r="B241" s="25"/>
      <c r="C241" s="25"/>
      <c r="D241" s="25"/>
      <c r="E241" s="25"/>
      <c r="F241" s="25"/>
      <c r="G241" s="25"/>
      <c r="H241" s="15">
        <f t="shared" si="4"/>
        <v>0</v>
      </c>
      <c r="I241" s="2"/>
    </row>
    <row r="242" spans="1:9">
      <c r="A242" s="24"/>
      <c r="B242" s="25"/>
      <c r="C242" s="25"/>
      <c r="D242" s="25"/>
      <c r="E242" s="25"/>
      <c r="F242" s="25"/>
      <c r="G242" s="25"/>
      <c r="H242" s="15">
        <f t="shared" si="4"/>
        <v>0</v>
      </c>
      <c r="I242" s="2"/>
    </row>
    <row r="243" spans="1:9">
      <c r="A243" s="24"/>
      <c r="B243" s="25"/>
      <c r="C243" s="25"/>
      <c r="D243" s="25"/>
      <c r="E243" s="25"/>
      <c r="F243" s="25"/>
      <c r="G243" s="25"/>
      <c r="H243" s="15">
        <f t="shared" si="4"/>
        <v>0</v>
      </c>
      <c r="I243" s="2"/>
    </row>
    <row r="244" spans="1:9">
      <c r="A244" s="24"/>
      <c r="B244" s="25"/>
      <c r="C244" s="25"/>
      <c r="D244" s="25"/>
      <c r="E244" s="25"/>
      <c r="F244" s="25"/>
      <c r="G244" s="25"/>
      <c r="H244" s="15">
        <f t="shared" si="4"/>
        <v>0</v>
      </c>
      <c r="I244" s="2"/>
    </row>
    <row r="245" spans="1:9">
      <c r="A245" s="24"/>
      <c r="B245" s="25"/>
      <c r="C245" s="25"/>
      <c r="D245" s="25"/>
      <c r="E245" s="25"/>
      <c r="F245" s="25"/>
      <c r="G245" s="25"/>
      <c r="H245" s="15">
        <f t="shared" si="4"/>
        <v>0</v>
      </c>
      <c r="I245" s="2"/>
    </row>
    <row r="246" spans="1:9">
      <c r="A246" s="24"/>
      <c r="B246" s="25"/>
      <c r="C246" s="25"/>
      <c r="D246" s="25"/>
      <c r="E246" s="25"/>
      <c r="F246" s="25"/>
      <c r="G246" s="25"/>
      <c r="H246" s="15">
        <f t="shared" si="4"/>
        <v>0</v>
      </c>
      <c r="I246" s="2"/>
    </row>
    <row r="247" spans="1:9">
      <c r="A247" s="24"/>
      <c r="B247" s="25"/>
      <c r="C247" s="25"/>
      <c r="D247" s="25"/>
      <c r="E247" s="25"/>
      <c r="F247" s="25"/>
      <c r="G247" s="25"/>
      <c r="H247" s="15">
        <f t="shared" si="4"/>
        <v>0</v>
      </c>
      <c r="I247" s="2"/>
    </row>
    <row r="248" spans="1:9">
      <c r="A248" s="24"/>
      <c r="B248" s="25"/>
      <c r="C248" s="25"/>
      <c r="D248" s="25"/>
      <c r="E248" s="25"/>
      <c r="F248" s="25"/>
      <c r="G248" s="25"/>
      <c r="H248" s="15">
        <f t="shared" si="4"/>
        <v>0</v>
      </c>
      <c r="I248" s="2"/>
    </row>
    <row r="249" spans="1:9">
      <c r="A249" s="24"/>
      <c r="B249" s="25"/>
      <c r="C249" s="25"/>
      <c r="D249" s="25"/>
      <c r="E249" s="25"/>
      <c r="F249" s="25"/>
      <c r="G249" s="25"/>
      <c r="H249" s="15">
        <f t="shared" si="4"/>
        <v>0</v>
      </c>
      <c r="I249" s="2"/>
    </row>
    <row r="250" spans="1:9">
      <c r="A250" s="24"/>
      <c r="B250" s="25"/>
      <c r="C250" s="25"/>
      <c r="D250" s="25"/>
      <c r="E250" s="25"/>
      <c r="F250" s="25"/>
      <c r="G250" s="25"/>
      <c r="H250" s="15">
        <f t="shared" si="4"/>
        <v>0</v>
      </c>
      <c r="I250" s="2"/>
    </row>
    <row r="251" spans="1:9">
      <c r="A251" s="24"/>
      <c r="B251" s="25"/>
      <c r="C251" s="25"/>
      <c r="D251" s="25"/>
      <c r="E251" s="25"/>
      <c r="F251" s="25"/>
      <c r="G251" s="25"/>
      <c r="H251" s="15">
        <f t="shared" si="4"/>
        <v>0</v>
      </c>
      <c r="I251" s="2"/>
    </row>
    <row r="252" spans="1:9">
      <c r="A252" s="24"/>
      <c r="B252" s="25"/>
      <c r="C252" s="25"/>
      <c r="D252" s="25"/>
      <c r="E252" s="25"/>
      <c r="F252" s="25"/>
      <c r="G252" s="25"/>
      <c r="H252" s="15">
        <f t="shared" si="4"/>
        <v>0</v>
      </c>
      <c r="I252" s="2"/>
    </row>
    <row r="253" spans="1:9">
      <c r="A253" s="24"/>
      <c r="B253" s="25"/>
      <c r="C253" s="25"/>
      <c r="D253" s="25"/>
      <c r="E253" s="25"/>
      <c r="F253" s="25"/>
      <c r="G253" s="25"/>
      <c r="H253" s="15">
        <f t="shared" si="4"/>
        <v>0</v>
      </c>
      <c r="I253" s="2"/>
    </row>
    <row r="254" spans="1:9">
      <c r="A254" s="24"/>
      <c r="B254" s="25"/>
      <c r="C254" s="25"/>
      <c r="D254" s="25"/>
      <c r="E254" s="25"/>
      <c r="F254" s="25"/>
      <c r="G254" s="25"/>
      <c r="H254" s="15">
        <f t="shared" si="4"/>
        <v>0</v>
      </c>
      <c r="I254" s="2"/>
    </row>
    <row r="255" spans="1:9">
      <c r="A255" s="24"/>
      <c r="B255" s="25"/>
      <c r="C255" s="25"/>
      <c r="D255" s="25"/>
      <c r="E255" s="25"/>
      <c r="F255" s="25"/>
      <c r="G255" s="25"/>
      <c r="H255" s="15">
        <f t="shared" si="4"/>
        <v>0</v>
      </c>
      <c r="I255" s="2"/>
    </row>
    <row r="256" spans="1:9">
      <c r="A256" s="24"/>
      <c r="B256" s="25"/>
      <c r="C256" s="25"/>
      <c r="D256" s="25"/>
      <c r="E256" s="25"/>
      <c r="F256" s="25"/>
      <c r="G256" s="25"/>
      <c r="H256" s="15">
        <f t="shared" si="4"/>
        <v>0</v>
      </c>
      <c r="I256" s="2"/>
    </row>
    <row r="257" spans="1:9">
      <c r="A257" s="24"/>
      <c r="B257" s="25"/>
      <c r="C257" s="25"/>
      <c r="D257" s="25"/>
      <c r="E257" s="25"/>
      <c r="F257" s="25"/>
      <c r="G257" s="25"/>
      <c r="H257" s="15">
        <f t="shared" si="4"/>
        <v>0</v>
      </c>
      <c r="I257" s="2"/>
    </row>
    <row r="258" spans="1:9">
      <c r="A258" s="24"/>
      <c r="B258" s="25"/>
      <c r="C258" s="25"/>
      <c r="D258" s="25"/>
      <c r="E258" s="25"/>
      <c r="F258" s="25"/>
      <c r="G258" s="25"/>
      <c r="H258" s="15">
        <f t="shared" si="4"/>
        <v>0</v>
      </c>
      <c r="I258" s="2"/>
    </row>
    <row r="259" spans="1:9">
      <c r="A259" s="24"/>
      <c r="B259" s="25"/>
      <c r="C259" s="25"/>
      <c r="D259" s="25"/>
      <c r="E259" s="25"/>
      <c r="F259" s="25"/>
      <c r="G259" s="25"/>
      <c r="H259" s="15">
        <f t="shared" si="4"/>
        <v>0</v>
      </c>
      <c r="I259" s="2"/>
    </row>
    <row r="260" spans="1:9">
      <c r="A260" s="24"/>
      <c r="B260" s="25"/>
      <c r="C260" s="25"/>
      <c r="D260" s="25"/>
      <c r="E260" s="25"/>
      <c r="F260" s="25"/>
      <c r="G260" s="25"/>
      <c r="H260" s="15">
        <f t="shared" si="4"/>
        <v>0</v>
      </c>
      <c r="I260" s="2"/>
    </row>
    <row r="261" spans="1:9">
      <c r="A261" s="24"/>
      <c r="B261" s="25"/>
      <c r="C261" s="25"/>
      <c r="D261" s="25"/>
      <c r="E261" s="25"/>
      <c r="F261" s="25"/>
      <c r="G261" s="25"/>
      <c r="H261" s="15">
        <f t="shared" si="4"/>
        <v>0</v>
      </c>
      <c r="I261" s="2"/>
    </row>
    <row r="262" spans="1:9">
      <c r="A262" s="24"/>
      <c r="B262" s="25"/>
      <c r="C262" s="25"/>
      <c r="D262" s="25"/>
      <c r="E262" s="25"/>
      <c r="F262" s="25"/>
      <c r="G262" s="25"/>
      <c r="H262" s="15">
        <f t="shared" si="4"/>
        <v>0</v>
      </c>
      <c r="I262" s="2"/>
    </row>
    <row r="263" spans="1:9">
      <c r="A263" s="24"/>
      <c r="B263" s="25"/>
      <c r="C263" s="25"/>
      <c r="D263" s="25"/>
      <c r="E263" s="25"/>
      <c r="F263" s="25"/>
      <c r="G263" s="25"/>
      <c r="H263" s="15">
        <f t="shared" si="4"/>
        <v>0</v>
      </c>
      <c r="I263" s="2"/>
    </row>
    <row r="264" spans="1:9">
      <c r="A264" s="24"/>
      <c r="B264" s="25"/>
      <c r="C264" s="25"/>
      <c r="D264" s="25"/>
      <c r="E264" s="25"/>
      <c r="F264" s="25"/>
      <c r="G264" s="25"/>
      <c r="H264" s="15">
        <f t="shared" si="4"/>
        <v>0</v>
      </c>
      <c r="I264" s="2"/>
    </row>
    <row r="265" spans="1:9">
      <c r="A265" s="24"/>
      <c r="B265" s="25"/>
      <c r="C265" s="25"/>
      <c r="D265" s="25"/>
      <c r="E265" s="25"/>
      <c r="F265" s="25"/>
      <c r="G265" s="25"/>
      <c r="H265" s="15">
        <f t="shared" si="4"/>
        <v>0</v>
      </c>
      <c r="I265" s="2"/>
    </row>
    <row r="266" spans="1:9">
      <c r="A266" s="24"/>
      <c r="B266" s="25"/>
      <c r="C266" s="25"/>
      <c r="D266" s="25"/>
      <c r="E266" s="25"/>
      <c r="F266" s="25"/>
      <c r="G266" s="25"/>
      <c r="H266" s="15">
        <f>F266*G266</f>
        <v>0</v>
      </c>
      <c r="I266" s="2"/>
    </row>
    <row r="267" spans="1:9">
      <c r="A267" s="24"/>
      <c r="B267" s="25"/>
      <c r="C267" s="25"/>
      <c r="D267" s="25"/>
      <c r="E267" s="25"/>
      <c r="F267" s="25"/>
      <c r="G267" s="25"/>
      <c r="H267" s="15">
        <f t="shared" si="4"/>
        <v>0</v>
      </c>
      <c r="I267" s="2"/>
    </row>
    <row r="268" spans="1:9">
      <c r="A268" s="24"/>
      <c r="B268" s="25"/>
      <c r="C268" s="25"/>
      <c r="D268" s="25"/>
      <c r="E268" s="25"/>
      <c r="F268" s="25"/>
      <c r="G268" s="25"/>
      <c r="H268" s="15">
        <f t="shared" si="4"/>
        <v>0</v>
      </c>
      <c r="I268" s="2"/>
    </row>
    <row r="269" spans="1:9">
      <c r="A269" s="24"/>
      <c r="B269" s="25"/>
      <c r="C269" s="25"/>
      <c r="D269" s="25"/>
      <c r="E269" s="25"/>
      <c r="F269" s="25"/>
      <c r="G269" s="25"/>
      <c r="H269" s="15">
        <f t="shared" si="4"/>
        <v>0</v>
      </c>
      <c r="I269" s="2"/>
    </row>
    <row r="270" spans="1:9">
      <c r="A270" s="24"/>
      <c r="B270" s="25"/>
      <c r="C270" s="25"/>
      <c r="D270" s="25"/>
      <c r="E270" s="25"/>
      <c r="F270" s="25"/>
      <c r="G270" s="25"/>
      <c r="H270" s="15">
        <f t="shared" si="4"/>
        <v>0</v>
      </c>
      <c r="I270" s="2"/>
    </row>
    <row r="271" spans="1:9">
      <c r="A271" s="24"/>
      <c r="B271" s="25"/>
      <c r="C271" s="25"/>
      <c r="D271" s="25"/>
      <c r="E271" s="25"/>
      <c r="F271" s="25"/>
      <c r="G271" s="25"/>
      <c r="H271" s="15">
        <f t="shared" si="4"/>
        <v>0</v>
      </c>
      <c r="I271" s="2"/>
    </row>
    <row r="272" spans="1:9">
      <c r="A272" s="24"/>
      <c r="B272" s="25"/>
      <c r="C272" s="25"/>
      <c r="D272" s="25"/>
      <c r="E272" s="25"/>
      <c r="F272" s="25"/>
      <c r="G272" s="25"/>
      <c r="H272" s="15">
        <f t="shared" si="4"/>
        <v>0</v>
      </c>
      <c r="I272" s="2"/>
    </row>
    <row r="273" spans="1:9">
      <c r="A273" s="24"/>
      <c r="B273" s="25"/>
      <c r="C273" s="25"/>
      <c r="D273" s="25"/>
      <c r="E273" s="25"/>
      <c r="F273" s="25"/>
      <c r="G273" s="25"/>
      <c r="H273" s="15">
        <f t="shared" si="4"/>
        <v>0</v>
      </c>
      <c r="I273" s="2"/>
    </row>
    <row r="274" spans="1:9">
      <c r="A274" s="24"/>
      <c r="B274" s="25"/>
      <c r="C274" s="25"/>
      <c r="D274" s="25"/>
      <c r="E274" s="25"/>
      <c r="F274" s="25"/>
      <c r="G274" s="25"/>
      <c r="H274" s="15">
        <f t="shared" si="4"/>
        <v>0</v>
      </c>
      <c r="I274" s="2"/>
    </row>
    <row r="275" spans="1:9">
      <c r="A275" s="24"/>
      <c r="B275" s="25"/>
      <c r="C275" s="25"/>
      <c r="D275" s="25"/>
      <c r="E275" s="25"/>
      <c r="F275" s="25"/>
      <c r="G275" s="25"/>
      <c r="H275" s="15">
        <f t="shared" si="4"/>
        <v>0</v>
      </c>
      <c r="I275" s="2"/>
    </row>
    <row r="276" spans="1:9">
      <c r="A276" s="24"/>
      <c r="B276" s="25"/>
      <c r="C276" s="25"/>
      <c r="D276" s="25"/>
      <c r="E276" s="25"/>
      <c r="F276" s="25"/>
      <c r="G276" s="25"/>
      <c r="H276" s="15">
        <f t="shared" si="4"/>
        <v>0</v>
      </c>
      <c r="I276" s="2"/>
    </row>
    <row r="277" spans="1:9">
      <c r="A277" s="24"/>
      <c r="B277" s="25"/>
      <c r="C277" s="25"/>
      <c r="D277" s="25"/>
      <c r="E277" s="25"/>
      <c r="F277" s="25"/>
      <c r="G277" s="25"/>
      <c r="H277" s="15">
        <f t="shared" si="4"/>
        <v>0</v>
      </c>
      <c r="I277" s="2"/>
    </row>
    <row r="278" spans="1:9">
      <c r="A278" s="24"/>
      <c r="B278" s="25"/>
      <c r="C278" s="25"/>
      <c r="D278" s="25"/>
      <c r="E278" s="25"/>
      <c r="F278" s="25"/>
      <c r="G278" s="25"/>
      <c r="H278" s="15">
        <f t="shared" si="4"/>
        <v>0</v>
      </c>
      <c r="I278" s="2"/>
    </row>
    <row r="279" spans="1:9">
      <c r="A279" s="24"/>
      <c r="B279" s="25"/>
      <c r="C279" s="25"/>
      <c r="D279" s="25"/>
      <c r="E279" s="25"/>
      <c r="F279" s="25"/>
      <c r="G279" s="25"/>
      <c r="H279" s="15">
        <f t="shared" si="4"/>
        <v>0</v>
      </c>
      <c r="I279" s="2"/>
    </row>
    <row r="280" spans="1:9">
      <c r="A280" s="24"/>
      <c r="B280" s="25"/>
      <c r="C280" s="25"/>
      <c r="D280" s="25"/>
      <c r="E280" s="25"/>
      <c r="F280" s="25"/>
      <c r="G280" s="25"/>
      <c r="H280" s="15">
        <f t="shared" si="4"/>
        <v>0</v>
      </c>
      <c r="I280" s="2"/>
    </row>
    <row r="281" spans="1:9">
      <c r="A281" s="24"/>
      <c r="B281" s="25"/>
      <c r="C281" s="25"/>
      <c r="D281" s="25"/>
      <c r="E281" s="25"/>
      <c r="F281" s="25"/>
      <c r="G281" s="25"/>
      <c r="H281" s="15">
        <f t="shared" si="4"/>
        <v>0</v>
      </c>
      <c r="I281" s="2"/>
    </row>
    <row r="282" spans="1:9">
      <c r="A282" s="24"/>
      <c r="B282" s="25"/>
      <c r="C282" s="25"/>
      <c r="D282" s="25"/>
      <c r="E282" s="25"/>
      <c r="F282" s="25"/>
      <c r="G282" s="25"/>
      <c r="H282" s="15">
        <f t="shared" si="4"/>
        <v>0</v>
      </c>
      <c r="I282" s="2"/>
    </row>
    <row r="283" spans="1:9">
      <c r="A283" s="24"/>
      <c r="B283" s="25"/>
      <c r="C283" s="25"/>
      <c r="D283" s="25"/>
      <c r="E283" s="25"/>
      <c r="F283" s="25"/>
      <c r="G283" s="25"/>
      <c r="H283" s="15">
        <f t="shared" si="4"/>
        <v>0</v>
      </c>
      <c r="I283" s="2"/>
    </row>
    <row r="284" spans="1:9">
      <c r="A284" s="24"/>
      <c r="B284" s="25"/>
      <c r="C284" s="25"/>
      <c r="D284" s="25"/>
      <c r="E284" s="25"/>
      <c r="F284" s="25"/>
      <c r="G284" s="25"/>
      <c r="H284" s="15">
        <f t="shared" si="4"/>
        <v>0</v>
      </c>
      <c r="I284" s="2"/>
    </row>
    <row r="285" spans="1:9">
      <c r="A285" s="24"/>
      <c r="B285" s="25"/>
      <c r="C285" s="25"/>
      <c r="D285" s="25"/>
      <c r="E285" s="25"/>
      <c r="F285" s="25"/>
      <c r="G285" s="25"/>
      <c r="H285" s="15">
        <f t="shared" si="4"/>
        <v>0</v>
      </c>
      <c r="I285" s="2"/>
    </row>
    <row r="286" spans="1:9">
      <c r="A286" s="24"/>
      <c r="B286" s="25"/>
      <c r="C286" s="25"/>
      <c r="D286" s="25"/>
      <c r="E286" s="25"/>
      <c r="F286" s="25"/>
      <c r="G286" s="25"/>
      <c r="H286" s="15">
        <f t="shared" si="4"/>
        <v>0</v>
      </c>
      <c r="I286" s="2"/>
    </row>
    <row r="287" spans="1:9">
      <c r="A287" s="24"/>
      <c r="B287" s="25"/>
      <c r="C287" s="25"/>
      <c r="D287" s="25"/>
      <c r="E287" s="25"/>
      <c r="F287" s="25"/>
      <c r="G287" s="25"/>
      <c r="H287" s="15">
        <f t="shared" si="4"/>
        <v>0</v>
      </c>
      <c r="I287" s="2"/>
    </row>
    <row r="288" spans="1:9">
      <c r="A288" s="24"/>
      <c r="B288" s="25"/>
      <c r="C288" s="25"/>
      <c r="D288" s="25"/>
      <c r="E288" s="25"/>
      <c r="F288" s="25"/>
      <c r="G288" s="25"/>
      <c r="H288" s="15">
        <f t="shared" si="4"/>
        <v>0</v>
      </c>
      <c r="I288" s="2"/>
    </row>
    <row r="289" spans="1:9">
      <c r="A289" s="24"/>
      <c r="B289" s="25"/>
      <c r="C289" s="25"/>
      <c r="D289" s="25"/>
      <c r="E289" s="25"/>
      <c r="F289" s="25"/>
      <c r="G289" s="25"/>
      <c r="H289" s="3">
        <f t="shared" si="4"/>
        <v>0</v>
      </c>
      <c r="I289" s="2"/>
    </row>
    <row r="290" spans="1:9">
      <c r="A290" s="24"/>
      <c r="B290" s="25"/>
      <c r="C290" s="25"/>
      <c r="D290" s="25"/>
      <c r="E290" s="25"/>
      <c r="F290" s="25"/>
      <c r="G290" s="25"/>
      <c r="H290" s="3">
        <f t="shared" si="4"/>
        <v>0</v>
      </c>
      <c r="I290" s="2"/>
    </row>
    <row r="291" spans="1:9">
      <c r="A291" s="24"/>
      <c r="B291" s="25"/>
      <c r="C291" s="25"/>
      <c r="D291" s="25"/>
      <c r="E291" s="25"/>
      <c r="F291" s="25"/>
      <c r="G291" s="25"/>
      <c r="H291" s="3">
        <f t="shared" si="4"/>
        <v>0</v>
      </c>
      <c r="I291" s="2"/>
    </row>
    <row r="292" spans="1:9">
      <c r="A292" s="24"/>
      <c r="B292" s="25"/>
      <c r="C292" s="25"/>
      <c r="D292" s="25"/>
      <c r="E292" s="25"/>
      <c r="F292" s="25"/>
      <c r="G292" s="25"/>
      <c r="H292" s="3">
        <f t="shared" si="4"/>
        <v>0</v>
      </c>
      <c r="I292" s="2"/>
    </row>
    <row r="293" spans="1:9">
      <c r="A293" s="24"/>
      <c r="B293" s="25"/>
      <c r="C293" s="25"/>
      <c r="D293" s="25"/>
      <c r="E293" s="25"/>
      <c r="F293" s="25"/>
      <c r="G293" s="25"/>
      <c r="H293" s="3">
        <f t="shared" si="4"/>
        <v>0</v>
      </c>
      <c r="I293" s="2"/>
    </row>
    <row r="294" spans="1:9">
      <c r="A294" s="24"/>
      <c r="B294" s="25"/>
      <c r="C294" s="25"/>
      <c r="D294" s="25"/>
      <c r="E294" s="25"/>
      <c r="F294" s="25"/>
      <c r="G294" s="25"/>
      <c r="H294" s="3">
        <f t="shared" si="4"/>
        <v>0</v>
      </c>
      <c r="I294" s="2"/>
    </row>
    <row r="295" spans="1:9">
      <c r="A295" s="24"/>
      <c r="B295" s="25"/>
      <c r="C295" s="25"/>
      <c r="D295" s="25"/>
      <c r="E295" s="25"/>
      <c r="F295" s="25"/>
      <c r="G295" s="25"/>
      <c r="H295" s="3">
        <f t="shared" si="4"/>
        <v>0</v>
      </c>
      <c r="I295" s="2"/>
    </row>
    <row r="296" spans="1:9">
      <c r="A296" s="11"/>
      <c r="B296" s="3"/>
      <c r="C296" s="3"/>
      <c r="D296" s="3"/>
      <c r="E296" s="3"/>
      <c r="F296" s="12"/>
      <c r="G296" s="3"/>
      <c r="H296" s="3">
        <f t="shared" si="4"/>
        <v>0</v>
      </c>
      <c r="I296" s="2"/>
    </row>
    <row r="297" spans="1:9">
      <c r="A297" s="11"/>
      <c r="B297" s="3"/>
      <c r="C297" s="3"/>
      <c r="D297" s="3"/>
      <c r="E297" s="3"/>
      <c r="F297" s="12"/>
      <c r="G297" s="3"/>
      <c r="H297" s="3">
        <f t="shared" si="4"/>
        <v>0</v>
      </c>
      <c r="I297" s="2"/>
    </row>
    <row r="298" spans="1:9">
      <c r="A298" s="11"/>
      <c r="B298" s="3"/>
      <c r="C298" s="3"/>
      <c r="D298" s="3"/>
      <c r="E298" s="3"/>
      <c r="F298" s="12"/>
      <c r="G298" s="3"/>
      <c r="H298" s="3">
        <f t="shared" si="4"/>
        <v>0</v>
      </c>
      <c r="I298" s="2"/>
    </row>
    <row r="299" spans="1:9">
      <c r="A299" s="11"/>
      <c r="B299" s="3"/>
      <c r="C299" s="3"/>
      <c r="D299" s="3"/>
      <c r="E299" s="3"/>
      <c r="F299" s="12"/>
      <c r="G299" s="3"/>
      <c r="H299" s="3">
        <f t="shared" si="4"/>
        <v>0</v>
      </c>
      <c r="I299" s="2"/>
    </row>
    <row r="300" spans="1:9">
      <c r="A300" s="11"/>
      <c r="B300" s="3"/>
      <c r="C300" s="3"/>
      <c r="D300" s="3"/>
      <c r="E300" s="3"/>
      <c r="F300" s="12"/>
      <c r="G300" s="3"/>
      <c r="H300" s="3">
        <f t="shared" si="4"/>
        <v>0</v>
      </c>
      <c r="I300" s="2"/>
    </row>
    <row r="301" spans="1:9">
      <c r="A301" s="11"/>
      <c r="B301" s="3"/>
      <c r="C301" s="3"/>
      <c r="D301" s="3"/>
      <c r="E301" s="3"/>
      <c r="F301" s="12"/>
      <c r="G301" s="3"/>
      <c r="H301" s="3">
        <f t="shared" si="4"/>
        <v>0</v>
      </c>
      <c r="I301" s="2"/>
    </row>
    <row r="302" spans="1:9">
      <c r="A302" s="11"/>
      <c r="B302" s="3"/>
      <c r="C302" s="3"/>
      <c r="D302" s="3"/>
      <c r="E302" s="3"/>
      <c r="F302" s="12"/>
      <c r="G302" s="3"/>
      <c r="H302" s="3">
        <f t="shared" si="4"/>
        <v>0</v>
      </c>
      <c r="I302" s="2"/>
    </row>
    <row r="303" spans="1:9">
      <c r="A303" s="11"/>
      <c r="B303" s="3"/>
      <c r="C303" s="3"/>
      <c r="D303" s="3"/>
      <c r="E303" s="3"/>
      <c r="F303" s="12"/>
      <c r="G303" s="3"/>
      <c r="H303" s="3">
        <f t="shared" si="4"/>
        <v>0</v>
      </c>
      <c r="I303" s="2"/>
    </row>
    <row r="304" spans="1:9">
      <c r="A304" s="11"/>
      <c r="B304" s="3"/>
      <c r="C304" s="3"/>
      <c r="D304" s="3"/>
      <c r="E304" s="3"/>
      <c r="F304" s="12"/>
      <c r="G304" s="3"/>
      <c r="H304" s="3">
        <f t="shared" si="4"/>
        <v>0</v>
      </c>
      <c r="I304" s="2"/>
    </row>
    <row r="305" spans="1:9">
      <c r="A305" s="11"/>
      <c r="B305" s="3"/>
      <c r="C305" s="3"/>
      <c r="D305" s="3"/>
      <c r="E305" s="3"/>
      <c r="F305" s="12"/>
      <c r="G305" s="3"/>
      <c r="H305" s="3">
        <f t="shared" si="4"/>
        <v>0</v>
      </c>
      <c r="I305" s="2"/>
    </row>
    <row r="306" spans="1:9">
      <c r="A306" s="11"/>
      <c r="B306" s="3"/>
      <c r="C306" s="3"/>
      <c r="D306" s="3"/>
      <c r="E306" s="3"/>
      <c r="F306" s="12"/>
      <c r="G306" s="3"/>
      <c r="H306" s="3">
        <f t="shared" si="4"/>
        <v>0</v>
      </c>
      <c r="I306" s="2"/>
    </row>
    <row r="307" spans="1:9">
      <c r="A307" s="11"/>
      <c r="B307" s="3"/>
      <c r="C307" s="3"/>
      <c r="D307" s="3"/>
      <c r="E307" s="3"/>
      <c r="F307" s="12"/>
      <c r="G307" s="3"/>
      <c r="H307" s="3">
        <f t="shared" si="4"/>
        <v>0</v>
      </c>
      <c r="I307" s="2"/>
    </row>
    <row r="308" spans="1:9">
      <c r="A308" s="11"/>
      <c r="B308" s="3"/>
      <c r="C308" s="3"/>
      <c r="D308" s="3"/>
      <c r="E308" s="3"/>
      <c r="F308" s="12"/>
      <c r="G308" s="3"/>
      <c r="H308" s="3">
        <f t="shared" si="4"/>
        <v>0</v>
      </c>
      <c r="I308" s="2"/>
    </row>
    <row r="309" spans="1:9">
      <c r="A309" s="11"/>
      <c r="B309" s="3"/>
      <c r="C309" s="3"/>
      <c r="D309" s="3"/>
      <c r="E309" s="3"/>
      <c r="F309" s="12"/>
      <c r="G309" s="3"/>
      <c r="H309" s="3">
        <f t="shared" si="4"/>
        <v>0</v>
      </c>
      <c r="I309" s="2"/>
    </row>
    <row r="310" spans="1:9">
      <c r="A310" s="11"/>
      <c r="B310" s="3"/>
      <c r="C310" s="3"/>
      <c r="D310" s="3"/>
      <c r="E310" s="3"/>
      <c r="F310" s="12"/>
      <c r="G310" s="3"/>
      <c r="H310" s="3">
        <f t="shared" si="4"/>
        <v>0</v>
      </c>
      <c r="I310" s="2"/>
    </row>
    <row r="311" spans="1:9">
      <c r="A311" s="11"/>
      <c r="B311" s="3"/>
      <c r="C311" s="3"/>
      <c r="D311" s="3"/>
      <c r="E311" s="3"/>
      <c r="F311" s="12"/>
      <c r="G311" s="3"/>
      <c r="H311" s="3">
        <f t="shared" si="4"/>
        <v>0</v>
      </c>
      <c r="I311" s="2"/>
    </row>
    <row r="312" spans="1:9">
      <c r="A312" s="11"/>
      <c r="B312" s="3"/>
      <c r="C312" s="3"/>
      <c r="D312" s="3"/>
      <c r="E312" s="3"/>
      <c r="F312" s="12"/>
      <c r="G312" s="3"/>
      <c r="H312" s="3">
        <f t="shared" si="4"/>
        <v>0</v>
      </c>
      <c r="I312" s="2"/>
    </row>
    <row r="313" spans="1:9">
      <c r="A313" s="11"/>
      <c r="B313" s="3"/>
      <c r="C313" s="3"/>
      <c r="D313" s="3"/>
      <c r="E313" s="3"/>
      <c r="F313" s="12"/>
      <c r="G313" s="3"/>
      <c r="H313" s="3">
        <f t="shared" si="4"/>
        <v>0</v>
      </c>
      <c r="I313" s="2"/>
    </row>
    <row r="314" spans="1:9">
      <c r="A314" s="11"/>
      <c r="B314" s="3"/>
      <c r="C314" s="3"/>
      <c r="D314" s="3"/>
      <c r="E314" s="3"/>
      <c r="F314" s="12"/>
      <c r="G314" s="3"/>
      <c r="H314" s="3">
        <f t="shared" si="4"/>
        <v>0</v>
      </c>
      <c r="I314" s="2"/>
    </row>
    <row r="315" spans="1:9">
      <c r="A315" s="11"/>
      <c r="B315" s="3"/>
      <c r="C315" s="3"/>
      <c r="D315" s="3"/>
      <c r="E315" s="3"/>
      <c r="F315" s="12"/>
      <c r="G315" s="3"/>
      <c r="H315" s="3">
        <f t="shared" si="4"/>
        <v>0</v>
      </c>
      <c r="I315" s="2"/>
    </row>
    <row r="316" spans="1:9">
      <c r="A316" s="11"/>
      <c r="B316" s="3"/>
      <c r="C316" s="3"/>
      <c r="D316" s="3"/>
      <c r="E316" s="3"/>
      <c r="F316" s="12"/>
      <c r="G316" s="3"/>
      <c r="H316" s="3">
        <f t="shared" si="4"/>
        <v>0</v>
      </c>
      <c r="I316" s="2"/>
    </row>
    <row r="317" spans="1:9">
      <c r="A317" s="11"/>
      <c r="B317" s="3"/>
      <c r="C317" s="3"/>
      <c r="D317" s="3"/>
      <c r="E317" s="3"/>
      <c r="F317" s="12"/>
      <c r="G317" s="3"/>
      <c r="H317" s="3">
        <f t="shared" si="4"/>
        <v>0</v>
      </c>
      <c r="I317" s="2"/>
    </row>
    <row r="318" spans="1:9">
      <c r="A318" s="11"/>
      <c r="B318" s="3"/>
      <c r="C318" s="3"/>
      <c r="D318" s="3"/>
      <c r="E318" s="3"/>
      <c r="F318" s="12"/>
      <c r="G318" s="3"/>
      <c r="H318" s="3">
        <f t="shared" si="4"/>
        <v>0</v>
      </c>
      <c r="I318" s="2"/>
    </row>
    <row r="319" spans="1:9">
      <c r="A319" s="11"/>
      <c r="B319" s="3"/>
      <c r="C319" s="3"/>
      <c r="D319" s="3"/>
      <c r="E319" s="3"/>
      <c r="F319" s="12"/>
      <c r="G319" s="3"/>
      <c r="H319" s="3">
        <f t="shared" si="4"/>
        <v>0</v>
      </c>
      <c r="I319" s="2"/>
    </row>
    <row r="320" spans="1:9">
      <c r="A320" s="11"/>
      <c r="B320" s="3"/>
      <c r="C320" s="3"/>
      <c r="D320" s="3"/>
      <c r="E320" s="3"/>
      <c r="F320" s="12"/>
      <c r="G320" s="3"/>
      <c r="H320" s="3">
        <f t="shared" si="4"/>
        <v>0</v>
      </c>
      <c r="I320" s="2"/>
    </row>
    <row r="321" spans="1:12">
      <c r="A321" s="11"/>
      <c r="B321" s="3"/>
      <c r="C321" s="3"/>
      <c r="D321" s="3"/>
      <c r="E321" s="3"/>
      <c r="F321" s="12"/>
      <c r="G321" s="3"/>
      <c r="H321" s="3">
        <f t="shared" si="4"/>
        <v>0</v>
      </c>
      <c r="I321" s="2"/>
    </row>
    <row r="322" spans="1:12">
      <c r="A322" s="11"/>
      <c r="B322" s="3"/>
      <c r="C322" s="3"/>
      <c r="D322" s="3"/>
      <c r="E322" s="3"/>
      <c r="F322" s="12"/>
      <c r="G322" s="3"/>
      <c r="H322" s="3">
        <f t="shared" si="4"/>
        <v>0</v>
      </c>
      <c r="I322" s="2"/>
    </row>
    <row r="323" spans="1:12">
      <c r="A323" s="11"/>
      <c r="B323" s="3"/>
      <c r="C323" s="3"/>
      <c r="D323" s="3"/>
      <c r="E323" s="3"/>
      <c r="F323" s="12"/>
      <c r="G323" s="3"/>
      <c r="H323" s="3">
        <f t="shared" si="4"/>
        <v>0</v>
      </c>
      <c r="I323" s="2"/>
    </row>
    <row r="324" spans="1:12">
      <c r="A324" s="11"/>
      <c r="B324" s="3"/>
      <c r="C324" s="3"/>
      <c r="D324" s="3"/>
      <c r="E324" s="3"/>
      <c r="F324" s="12"/>
      <c r="G324" s="3"/>
      <c r="H324" s="3">
        <f t="shared" si="4"/>
        <v>0</v>
      </c>
      <c r="I324" s="2"/>
    </row>
    <row r="325" spans="1:12">
      <c r="A325" s="11"/>
      <c r="B325" s="3"/>
      <c r="C325" s="3"/>
      <c r="D325" s="3"/>
      <c r="E325" s="3"/>
      <c r="F325" s="12"/>
      <c r="G325" s="3"/>
      <c r="H325" s="3">
        <f t="shared" si="4"/>
        <v>0</v>
      </c>
      <c r="I325" s="2"/>
    </row>
    <row r="326" spans="1:12">
      <c r="A326" s="11"/>
      <c r="B326" s="3"/>
      <c r="C326" s="3"/>
      <c r="D326" s="3"/>
      <c r="E326" s="3"/>
      <c r="F326" s="12"/>
      <c r="G326" s="3"/>
      <c r="H326" s="3">
        <f t="shared" si="4"/>
        <v>0</v>
      </c>
      <c r="I326" s="2"/>
    </row>
    <row r="327" spans="1:12">
      <c r="A327" s="11"/>
      <c r="B327" s="3"/>
      <c r="C327" s="3"/>
      <c r="D327" s="3"/>
      <c r="E327" s="3"/>
      <c r="F327" s="12"/>
      <c r="G327" s="3"/>
      <c r="H327" s="3">
        <f t="shared" si="4"/>
        <v>0</v>
      </c>
      <c r="I327" s="2"/>
    </row>
    <row r="328" spans="1:12">
      <c r="A328" s="11"/>
      <c r="B328" s="3"/>
      <c r="C328" s="3"/>
      <c r="D328" s="3"/>
      <c r="E328" s="13"/>
      <c r="F328" s="12"/>
      <c r="G328" s="3"/>
      <c r="H328" s="3">
        <f t="shared" si="4"/>
        <v>0</v>
      </c>
      <c r="I328" s="2"/>
    </row>
    <row r="329" spans="1:12">
      <c r="A329" s="11"/>
      <c r="B329" s="3"/>
      <c r="C329" s="3"/>
      <c r="D329" s="3"/>
      <c r="E329" s="3"/>
      <c r="F329" s="12"/>
      <c r="G329" s="3"/>
      <c r="H329" s="3">
        <f t="shared" si="4"/>
        <v>0</v>
      </c>
      <c r="I329" s="2"/>
    </row>
    <row r="330" spans="1:12">
      <c r="A330" s="11"/>
      <c r="B330" s="3"/>
      <c r="C330" s="3"/>
      <c r="D330" s="3"/>
      <c r="E330" s="3"/>
      <c r="F330" s="12"/>
      <c r="G330" s="3"/>
      <c r="H330" s="3">
        <f t="shared" si="4"/>
        <v>0</v>
      </c>
      <c r="I330" s="2"/>
    </row>
    <row r="331" spans="1:12">
      <c r="A331" s="11"/>
      <c r="B331" s="3"/>
      <c r="C331" s="3"/>
      <c r="D331" s="3"/>
      <c r="E331" s="3"/>
      <c r="F331" s="12"/>
      <c r="G331" s="3"/>
      <c r="H331" s="3">
        <f t="shared" si="4"/>
        <v>0</v>
      </c>
      <c r="I331" s="2"/>
    </row>
    <row r="332" spans="1:12">
      <c r="A332" s="11"/>
      <c r="B332" s="3"/>
      <c r="C332" s="3"/>
      <c r="D332" s="3"/>
      <c r="E332" s="3"/>
      <c r="F332" s="12"/>
      <c r="G332" s="3"/>
      <c r="H332" s="3">
        <f t="shared" si="4"/>
        <v>0</v>
      </c>
      <c r="I332" s="2"/>
    </row>
    <row r="333" spans="1:12">
      <c r="A333" s="11"/>
      <c r="B333" s="3"/>
      <c r="C333" s="3"/>
      <c r="D333" s="3"/>
      <c r="E333" s="3"/>
      <c r="F333" s="12"/>
      <c r="G333" s="3"/>
      <c r="H333" s="3">
        <f t="shared" si="4"/>
        <v>0</v>
      </c>
      <c r="I333" s="2"/>
    </row>
    <row r="334" spans="1:12">
      <c r="A334" s="11"/>
      <c r="B334" s="3"/>
      <c r="C334" s="3"/>
      <c r="D334" s="3"/>
      <c r="E334" s="3"/>
      <c r="F334" s="12"/>
      <c r="G334" s="3"/>
      <c r="H334" s="3">
        <f t="shared" si="4"/>
        <v>0</v>
      </c>
      <c r="I334" s="2"/>
      <c r="J334" s="8"/>
      <c r="K334" s="8"/>
      <c r="L334" s="8"/>
    </row>
    <row r="335" spans="1:12">
      <c r="A335" s="11"/>
      <c r="B335" s="3"/>
      <c r="C335" s="3"/>
      <c r="D335" s="3"/>
      <c r="E335" s="3"/>
      <c r="F335" s="12"/>
      <c r="G335" s="3"/>
      <c r="H335" s="3">
        <f t="shared" si="4"/>
        <v>0</v>
      </c>
      <c r="I335" s="2"/>
      <c r="J335" s="4"/>
      <c r="K335" s="4"/>
    </row>
    <row r="336" spans="1:12">
      <c r="A336" s="11"/>
      <c r="B336" s="3"/>
      <c r="C336" s="3"/>
      <c r="D336" s="3"/>
      <c r="E336" s="3"/>
      <c r="F336" s="12"/>
      <c r="G336" s="3"/>
      <c r="H336" s="3">
        <f t="shared" si="4"/>
        <v>0</v>
      </c>
      <c r="I336" s="2"/>
    </row>
    <row r="337" spans="1:9">
      <c r="A337" s="11"/>
      <c r="B337" s="3"/>
      <c r="C337" s="3"/>
      <c r="D337" s="3"/>
      <c r="E337" s="3"/>
      <c r="F337" s="12"/>
      <c r="G337" s="3"/>
      <c r="H337" s="3">
        <f t="shared" si="4"/>
        <v>0</v>
      </c>
      <c r="I337" s="2"/>
    </row>
  </sheetData>
  <mergeCells count="1">
    <mergeCell ref="F5:G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AA77"/>
  <sheetViews>
    <sheetView topLeftCell="L4" workbookViewId="0">
      <selection activeCell="AB10" sqref="AB10:AD14"/>
    </sheetView>
  </sheetViews>
  <sheetFormatPr baseColWidth="10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8.7109375" bestFit="1" customWidth="1"/>
    <col min="12" max="12" width="4.28515625" bestFit="1" customWidth="1"/>
    <col min="13" max="13" width="10.42578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6.85546875" bestFit="1" customWidth="1"/>
    <col min="20" max="20" width="12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3.140625" bestFit="1" customWidth="1"/>
    <col min="27" max="27" width="10.42578125" bestFit="1" customWidth="1"/>
  </cols>
  <sheetData>
    <row r="3" spans="2:27" ht="15.75" thickBot="1"/>
    <row r="4" spans="2:27" ht="21.75" thickBot="1">
      <c r="C4" s="139" t="s">
        <v>55</v>
      </c>
      <c r="D4" s="140"/>
      <c r="E4" s="140"/>
      <c r="F4" s="140"/>
      <c r="G4" s="140"/>
      <c r="H4" s="140"/>
      <c r="I4" s="140"/>
      <c r="J4" s="140"/>
      <c r="K4" s="141"/>
    </row>
    <row r="6" spans="2:27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39" t="s">
        <v>309</v>
      </c>
    </row>
    <row r="7" spans="2:27">
      <c r="B7">
        <v>2</v>
      </c>
      <c r="C7" s="33">
        <v>42403</v>
      </c>
      <c r="D7" s="30" t="s">
        <v>53</v>
      </c>
      <c r="E7" s="30" t="s">
        <v>54</v>
      </c>
      <c r="F7" s="30" t="s">
        <v>55</v>
      </c>
      <c r="G7" s="44" t="s">
        <v>24</v>
      </c>
      <c r="H7" s="30">
        <v>5000</v>
      </c>
      <c r="I7" s="30">
        <v>3770</v>
      </c>
      <c r="J7" s="34">
        <f t="shared" ref="J7:J37" si="0">H7*I7</f>
        <v>18850000</v>
      </c>
      <c r="K7" s="34"/>
      <c r="P7" s="33">
        <v>42412</v>
      </c>
      <c r="Q7" s="30" t="s">
        <v>103</v>
      </c>
      <c r="R7" s="30" t="s">
        <v>104</v>
      </c>
      <c r="S7" s="30" t="s">
        <v>55</v>
      </c>
      <c r="T7" s="44" t="s">
        <v>58</v>
      </c>
      <c r="U7" s="44">
        <v>1</v>
      </c>
      <c r="V7" s="30">
        <v>5300</v>
      </c>
      <c r="W7" s="30"/>
      <c r="X7" s="30">
        <v>3850</v>
      </c>
      <c r="Y7" s="34">
        <f t="shared" ref="Y7:Y37" si="1">V7*X7</f>
        <v>20405000</v>
      </c>
      <c r="Z7" s="34"/>
      <c r="AA7" s="29"/>
    </row>
    <row r="8" spans="2:27">
      <c r="B8">
        <v>2</v>
      </c>
      <c r="C8" s="33">
        <v>42403</v>
      </c>
      <c r="D8" s="30" t="s">
        <v>53</v>
      </c>
      <c r="E8" s="30" t="s">
        <v>54</v>
      </c>
      <c r="F8" s="30" t="s">
        <v>55</v>
      </c>
      <c r="G8" s="44" t="s">
        <v>28</v>
      </c>
      <c r="H8" s="30">
        <v>5000</v>
      </c>
      <c r="I8" s="30">
        <v>3535</v>
      </c>
      <c r="J8" s="34">
        <f t="shared" si="0"/>
        <v>17675000</v>
      </c>
      <c r="K8" s="34"/>
      <c r="P8" s="32">
        <v>42419</v>
      </c>
      <c r="Q8" s="29" t="s">
        <v>223</v>
      </c>
      <c r="R8" s="29" t="s">
        <v>224</v>
      </c>
      <c r="S8" s="29" t="s">
        <v>55</v>
      </c>
      <c r="T8" s="43" t="s">
        <v>58</v>
      </c>
      <c r="U8" s="43">
        <v>1</v>
      </c>
      <c r="V8" s="34">
        <v>5000</v>
      </c>
      <c r="W8" s="34"/>
      <c r="X8" s="34">
        <v>3900</v>
      </c>
      <c r="Y8" s="34">
        <f t="shared" si="1"/>
        <v>19500000</v>
      </c>
      <c r="Z8" s="31"/>
      <c r="AA8" s="29"/>
    </row>
    <row r="9" spans="2:27">
      <c r="B9">
        <v>2</v>
      </c>
      <c r="C9" s="33">
        <v>42404</v>
      </c>
      <c r="D9" s="30" t="s">
        <v>59</v>
      </c>
      <c r="E9" s="30" t="s">
        <v>60</v>
      </c>
      <c r="F9" s="30" t="s">
        <v>55</v>
      </c>
      <c r="G9" s="44" t="s">
        <v>24</v>
      </c>
      <c r="H9" s="30">
        <v>4300</v>
      </c>
      <c r="I9" s="30">
        <v>3770</v>
      </c>
      <c r="J9" s="34">
        <f t="shared" si="0"/>
        <v>16211000</v>
      </c>
      <c r="K9" s="34"/>
      <c r="P9" s="32">
        <v>42426</v>
      </c>
      <c r="Q9" s="39" t="s">
        <v>296</v>
      </c>
      <c r="R9" s="39" t="s">
        <v>297</v>
      </c>
      <c r="S9" s="39" t="s">
        <v>55</v>
      </c>
      <c r="T9" s="48" t="s">
        <v>58</v>
      </c>
      <c r="U9" s="48">
        <v>1</v>
      </c>
      <c r="V9" s="34">
        <v>10300</v>
      </c>
      <c r="W9" s="34"/>
      <c r="X9" s="34">
        <v>3885</v>
      </c>
      <c r="Y9" s="34">
        <f t="shared" si="1"/>
        <v>40015500</v>
      </c>
      <c r="Z9" s="31"/>
      <c r="AA9" s="29"/>
    </row>
    <row r="10" spans="2:27">
      <c r="B10">
        <v>2</v>
      </c>
      <c r="C10" s="33">
        <v>42404</v>
      </c>
      <c r="D10" s="30" t="s">
        <v>59</v>
      </c>
      <c r="E10" s="30" t="s">
        <v>60</v>
      </c>
      <c r="F10" s="30" t="s">
        <v>55</v>
      </c>
      <c r="G10" s="44" t="s">
        <v>28</v>
      </c>
      <c r="H10" s="30">
        <v>14800</v>
      </c>
      <c r="I10" s="30">
        <v>3535</v>
      </c>
      <c r="J10" s="34">
        <f t="shared" si="0"/>
        <v>52318000</v>
      </c>
      <c r="K10" s="34"/>
      <c r="P10" s="32">
        <v>42426</v>
      </c>
      <c r="Q10" s="39" t="s">
        <v>298</v>
      </c>
      <c r="R10" s="39" t="s">
        <v>299</v>
      </c>
      <c r="S10" s="39" t="s">
        <v>55</v>
      </c>
      <c r="T10" s="48" t="s">
        <v>58</v>
      </c>
      <c r="U10" s="48">
        <v>1</v>
      </c>
      <c r="V10" s="34">
        <v>7200</v>
      </c>
      <c r="W10" s="34">
        <f>V10+V9+V8+V7</f>
        <v>27800</v>
      </c>
      <c r="X10" s="34">
        <v>3885</v>
      </c>
      <c r="Y10" s="34">
        <f t="shared" si="1"/>
        <v>27972000</v>
      </c>
      <c r="Z10" s="31" t="str">
        <f>T10</f>
        <v>Nafta Unica 90</v>
      </c>
      <c r="AA10" s="38">
        <f>Y10+Y9+Y8+Y7</f>
        <v>107892500</v>
      </c>
    </row>
    <row r="11" spans="2:27">
      <c r="B11">
        <v>2</v>
      </c>
      <c r="C11" s="33">
        <v>42404</v>
      </c>
      <c r="D11" s="30" t="s">
        <v>66</v>
      </c>
      <c r="E11" s="30" t="s">
        <v>67</v>
      </c>
      <c r="F11" s="30" t="s">
        <v>55</v>
      </c>
      <c r="G11" s="44" t="s">
        <v>24</v>
      </c>
      <c r="H11" s="30">
        <v>5000</v>
      </c>
      <c r="I11" s="30">
        <v>3770</v>
      </c>
      <c r="J11" s="34">
        <f t="shared" si="0"/>
        <v>18850000</v>
      </c>
      <c r="K11" s="34"/>
      <c r="P11" s="33">
        <v>42409</v>
      </c>
      <c r="Q11" s="30" t="s">
        <v>135</v>
      </c>
      <c r="R11" s="30" t="s">
        <v>136</v>
      </c>
      <c r="S11" s="30" t="s">
        <v>55</v>
      </c>
      <c r="T11" s="44" t="s">
        <v>17</v>
      </c>
      <c r="U11" s="44">
        <v>3</v>
      </c>
      <c r="V11" s="34">
        <v>5000</v>
      </c>
      <c r="W11" s="34"/>
      <c r="X11" s="34">
        <v>3380</v>
      </c>
      <c r="Y11" s="34">
        <f t="shared" si="1"/>
        <v>16900000</v>
      </c>
      <c r="Z11" s="34"/>
      <c r="AA11" s="29"/>
    </row>
    <row r="12" spans="2:27">
      <c r="B12">
        <v>2</v>
      </c>
      <c r="C12" s="33">
        <v>42404</v>
      </c>
      <c r="D12" s="30" t="s">
        <v>66</v>
      </c>
      <c r="E12" s="30" t="s">
        <v>67</v>
      </c>
      <c r="F12" s="30" t="s">
        <v>55</v>
      </c>
      <c r="G12" s="44" t="s">
        <v>28</v>
      </c>
      <c r="H12" s="30">
        <v>10000</v>
      </c>
      <c r="I12" s="30">
        <v>3535</v>
      </c>
      <c r="J12" s="34">
        <f t="shared" si="0"/>
        <v>35350000</v>
      </c>
      <c r="K12" s="34"/>
      <c r="P12" s="33">
        <v>42412</v>
      </c>
      <c r="Q12" s="30" t="s">
        <v>103</v>
      </c>
      <c r="R12" s="30" t="s">
        <v>104</v>
      </c>
      <c r="S12" s="30" t="s">
        <v>55</v>
      </c>
      <c r="T12" s="44" t="s">
        <v>17</v>
      </c>
      <c r="U12" s="44">
        <v>3</v>
      </c>
      <c r="V12" s="30">
        <v>5000</v>
      </c>
      <c r="W12" s="30"/>
      <c r="X12" s="30">
        <v>3200</v>
      </c>
      <c r="Y12" s="34">
        <f t="shared" si="1"/>
        <v>16000000</v>
      </c>
      <c r="Z12" s="34"/>
      <c r="AA12" s="29"/>
    </row>
    <row r="13" spans="2:27">
      <c r="B13">
        <v>2</v>
      </c>
      <c r="C13" s="33">
        <v>42404</v>
      </c>
      <c r="D13" s="30" t="s">
        <v>66</v>
      </c>
      <c r="E13" s="30" t="s">
        <v>67</v>
      </c>
      <c r="F13" s="30" t="s">
        <v>55</v>
      </c>
      <c r="G13" s="44" t="s">
        <v>33</v>
      </c>
      <c r="H13" s="30"/>
      <c r="I13" s="30"/>
      <c r="J13" s="34">
        <f t="shared" si="0"/>
        <v>0</v>
      </c>
      <c r="K13" s="30">
        <v>375000</v>
      </c>
      <c r="P13" s="33">
        <v>42417</v>
      </c>
      <c r="Q13" s="37" t="s">
        <v>169</v>
      </c>
      <c r="R13" s="37" t="s">
        <v>170</v>
      </c>
      <c r="S13" s="37" t="s">
        <v>55</v>
      </c>
      <c r="T13" s="44" t="s">
        <v>17</v>
      </c>
      <c r="U13" s="44">
        <v>3</v>
      </c>
      <c r="V13" s="34">
        <v>5300</v>
      </c>
      <c r="W13" s="34"/>
      <c r="X13" s="34">
        <v>3200</v>
      </c>
      <c r="Y13" s="34">
        <f t="shared" si="1"/>
        <v>16960000</v>
      </c>
      <c r="Z13" s="29"/>
      <c r="AA13" s="29"/>
    </row>
    <row r="14" spans="2:27">
      <c r="B14">
        <v>2</v>
      </c>
      <c r="C14" s="33">
        <v>42412</v>
      </c>
      <c r="D14" s="30" t="s">
        <v>103</v>
      </c>
      <c r="E14" s="30" t="s">
        <v>104</v>
      </c>
      <c r="F14" s="30" t="s">
        <v>55</v>
      </c>
      <c r="G14" s="44" t="s">
        <v>24</v>
      </c>
      <c r="H14" s="30">
        <v>5000</v>
      </c>
      <c r="I14" s="30">
        <v>3645</v>
      </c>
      <c r="J14" s="34">
        <f t="shared" si="0"/>
        <v>18225000</v>
      </c>
      <c r="K14" s="34"/>
      <c r="P14" s="33">
        <v>42418</v>
      </c>
      <c r="Q14" s="30" t="s">
        <v>177</v>
      </c>
      <c r="R14" s="30" t="s">
        <v>178</v>
      </c>
      <c r="S14" s="30" t="s">
        <v>55</v>
      </c>
      <c r="T14" s="44" t="s">
        <v>17</v>
      </c>
      <c r="U14" s="44">
        <v>3</v>
      </c>
      <c r="V14" s="34">
        <v>5000</v>
      </c>
      <c r="W14" s="34"/>
      <c r="X14" s="34">
        <v>3200</v>
      </c>
      <c r="Y14" s="34">
        <f t="shared" si="1"/>
        <v>16000000</v>
      </c>
      <c r="Z14" s="31"/>
      <c r="AA14" s="29"/>
    </row>
    <row r="15" spans="2:27">
      <c r="B15">
        <v>2</v>
      </c>
      <c r="C15" s="33">
        <v>42412</v>
      </c>
      <c r="D15" s="30" t="s">
        <v>103</v>
      </c>
      <c r="E15" s="30" t="s">
        <v>104</v>
      </c>
      <c r="F15" s="30" t="s">
        <v>55</v>
      </c>
      <c r="G15" s="44" t="s">
        <v>17</v>
      </c>
      <c r="H15" s="30">
        <v>5000</v>
      </c>
      <c r="I15" s="30">
        <v>3200</v>
      </c>
      <c r="J15" s="34">
        <f t="shared" si="0"/>
        <v>16000000</v>
      </c>
      <c r="K15" s="34"/>
      <c r="P15" s="32">
        <v>42422</v>
      </c>
      <c r="Q15" s="29" t="s">
        <v>258</v>
      </c>
      <c r="R15" s="29" t="s">
        <v>259</v>
      </c>
      <c r="S15" s="29" t="s">
        <v>55</v>
      </c>
      <c r="T15" s="43" t="s">
        <v>17</v>
      </c>
      <c r="U15" s="43">
        <v>3</v>
      </c>
      <c r="V15" s="34">
        <v>4500</v>
      </c>
      <c r="W15" s="34"/>
      <c r="X15" s="34">
        <v>3380</v>
      </c>
      <c r="Y15" s="34">
        <f t="shared" si="1"/>
        <v>15210000</v>
      </c>
      <c r="Z15" s="31"/>
      <c r="AA15" s="29"/>
    </row>
    <row r="16" spans="2:27">
      <c r="B16">
        <v>2</v>
      </c>
      <c r="C16" s="33">
        <v>42412</v>
      </c>
      <c r="D16" s="30" t="s">
        <v>103</v>
      </c>
      <c r="E16" s="30" t="s">
        <v>104</v>
      </c>
      <c r="F16" s="30" t="s">
        <v>55</v>
      </c>
      <c r="G16" s="44" t="s">
        <v>58</v>
      </c>
      <c r="H16" s="30">
        <v>5300</v>
      </c>
      <c r="I16" s="30">
        <v>3850</v>
      </c>
      <c r="J16" s="34">
        <f t="shared" si="0"/>
        <v>20405000</v>
      </c>
      <c r="K16" s="34"/>
      <c r="P16" s="32">
        <v>42422</v>
      </c>
      <c r="Q16" s="29" t="s">
        <v>260</v>
      </c>
      <c r="R16" s="29" t="s">
        <v>261</v>
      </c>
      <c r="S16" s="29" t="s">
        <v>55</v>
      </c>
      <c r="T16" s="43" t="s">
        <v>17</v>
      </c>
      <c r="U16" s="43">
        <v>3</v>
      </c>
      <c r="V16" s="34">
        <v>4300</v>
      </c>
      <c r="W16" s="34"/>
      <c r="X16" s="34">
        <v>3380</v>
      </c>
      <c r="Y16" s="34">
        <f t="shared" si="1"/>
        <v>14534000</v>
      </c>
      <c r="Z16" s="31"/>
      <c r="AA16" s="29"/>
    </row>
    <row r="17" spans="2:27">
      <c r="B17">
        <v>2</v>
      </c>
      <c r="C17" s="33">
        <v>42408</v>
      </c>
      <c r="D17" s="30" t="s">
        <v>125</v>
      </c>
      <c r="E17" s="30" t="s">
        <v>126</v>
      </c>
      <c r="F17" s="30" t="s">
        <v>55</v>
      </c>
      <c r="G17" s="44" t="s">
        <v>24</v>
      </c>
      <c r="H17" s="34">
        <v>15300</v>
      </c>
      <c r="I17" s="34">
        <v>3695</v>
      </c>
      <c r="J17" s="34">
        <f t="shared" si="0"/>
        <v>56533500</v>
      </c>
      <c r="K17" s="34"/>
      <c r="P17" s="32">
        <v>42424</v>
      </c>
      <c r="Q17" s="39" t="s">
        <v>276</v>
      </c>
      <c r="R17" s="39" t="s">
        <v>277</v>
      </c>
      <c r="S17" s="39" t="s">
        <v>55</v>
      </c>
      <c r="T17" s="48" t="s">
        <v>17</v>
      </c>
      <c r="U17" s="48">
        <v>3</v>
      </c>
      <c r="V17" s="34">
        <v>15300</v>
      </c>
      <c r="W17" s="34">
        <f>V17+V16+V15+V14+V13+V12+V11</f>
        <v>44400</v>
      </c>
      <c r="X17" s="34">
        <v>3380</v>
      </c>
      <c r="Y17" s="34">
        <f t="shared" si="1"/>
        <v>51714000</v>
      </c>
      <c r="Z17" s="31" t="str">
        <f>T17</f>
        <v>Nafta Eco Sol 85</v>
      </c>
      <c r="AA17" s="38">
        <f>Y17+Y16+Y15+Y14+Y13+Y12+Y11</f>
        <v>147318000</v>
      </c>
    </row>
    <row r="18" spans="2:27">
      <c r="B18">
        <v>2</v>
      </c>
      <c r="C18" s="33">
        <v>42409</v>
      </c>
      <c r="D18" s="30" t="s">
        <v>133</v>
      </c>
      <c r="E18" s="30" t="s">
        <v>134</v>
      </c>
      <c r="F18" s="30" t="s">
        <v>55</v>
      </c>
      <c r="G18" s="47" t="s">
        <v>24</v>
      </c>
      <c r="H18" s="34">
        <v>10300</v>
      </c>
      <c r="I18" s="34">
        <v>3695</v>
      </c>
      <c r="J18" s="34">
        <f t="shared" si="0"/>
        <v>38058500</v>
      </c>
      <c r="K18" s="34"/>
      <c r="P18" s="32">
        <v>42426</v>
      </c>
      <c r="Q18" s="39" t="s">
        <v>298</v>
      </c>
      <c r="R18" s="39" t="s">
        <v>299</v>
      </c>
      <c r="S18" s="39" t="s">
        <v>55</v>
      </c>
      <c r="T18" s="49" t="s">
        <v>196</v>
      </c>
      <c r="U18" s="49">
        <v>4</v>
      </c>
      <c r="V18" s="34">
        <v>4300</v>
      </c>
      <c r="W18" s="34">
        <f>V18</f>
        <v>4300</v>
      </c>
      <c r="X18" s="34">
        <v>4050</v>
      </c>
      <c r="Y18" s="34">
        <f t="shared" si="1"/>
        <v>17415000</v>
      </c>
      <c r="Z18" s="31" t="str">
        <f>T18</f>
        <v>Diesel Solium</v>
      </c>
      <c r="AA18" s="38">
        <f>Y18</f>
        <v>17415000</v>
      </c>
    </row>
    <row r="19" spans="2:27">
      <c r="B19">
        <v>2</v>
      </c>
      <c r="C19" s="33">
        <v>42409</v>
      </c>
      <c r="D19" s="30" t="s">
        <v>135</v>
      </c>
      <c r="E19" s="30" t="s">
        <v>136</v>
      </c>
      <c r="F19" s="30" t="s">
        <v>55</v>
      </c>
      <c r="G19" s="44" t="s">
        <v>17</v>
      </c>
      <c r="H19" s="34">
        <v>5000</v>
      </c>
      <c r="I19" s="34">
        <v>3380</v>
      </c>
      <c r="J19" s="34">
        <f t="shared" si="0"/>
        <v>16900000</v>
      </c>
      <c r="K19" s="34"/>
      <c r="P19" s="33">
        <v>42403</v>
      </c>
      <c r="Q19" s="30" t="s">
        <v>53</v>
      </c>
      <c r="R19" s="30" t="s">
        <v>54</v>
      </c>
      <c r="S19" s="30" t="s">
        <v>55</v>
      </c>
      <c r="T19" s="44" t="s">
        <v>28</v>
      </c>
      <c r="U19" s="44">
        <v>6</v>
      </c>
      <c r="V19" s="30">
        <v>5000</v>
      </c>
      <c r="W19" s="30"/>
      <c r="X19" s="30">
        <v>3535</v>
      </c>
      <c r="Y19" s="34">
        <f t="shared" si="1"/>
        <v>17675000</v>
      </c>
      <c r="Z19" s="34"/>
      <c r="AA19" s="29"/>
    </row>
    <row r="20" spans="2:27">
      <c r="B20">
        <v>2</v>
      </c>
      <c r="C20" s="33">
        <v>42409</v>
      </c>
      <c r="D20" s="30" t="s">
        <v>135</v>
      </c>
      <c r="E20" s="30" t="s">
        <v>136</v>
      </c>
      <c r="F20" s="30" t="s">
        <v>55</v>
      </c>
      <c r="G20" s="44" t="s">
        <v>28</v>
      </c>
      <c r="H20" s="34">
        <v>7200</v>
      </c>
      <c r="I20" s="34">
        <v>3380</v>
      </c>
      <c r="J20" s="34">
        <f t="shared" si="0"/>
        <v>24336000</v>
      </c>
      <c r="K20" s="34"/>
      <c r="P20" s="33">
        <v>42404</v>
      </c>
      <c r="Q20" s="30" t="s">
        <v>59</v>
      </c>
      <c r="R20" s="30" t="s">
        <v>60</v>
      </c>
      <c r="S20" s="30" t="s">
        <v>55</v>
      </c>
      <c r="T20" s="44" t="s">
        <v>28</v>
      </c>
      <c r="U20" s="44">
        <v>6</v>
      </c>
      <c r="V20" s="30">
        <v>14800</v>
      </c>
      <c r="W20" s="30"/>
      <c r="X20" s="30">
        <v>3535</v>
      </c>
      <c r="Y20" s="34">
        <f t="shared" si="1"/>
        <v>52318000</v>
      </c>
      <c r="Z20" s="34"/>
      <c r="AA20" s="29"/>
    </row>
    <row r="21" spans="2:27">
      <c r="B21">
        <v>2</v>
      </c>
      <c r="C21" s="33">
        <v>42417</v>
      </c>
      <c r="D21" s="37" t="s">
        <v>169</v>
      </c>
      <c r="E21" s="37" t="s">
        <v>170</v>
      </c>
      <c r="F21" s="37" t="s">
        <v>55</v>
      </c>
      <c r="G21" s="44" t="s">
        <v>24</v>
      </c>
      <c r="H21" s="34">
        <v>26000</v>
      </c>
      <c r="I21" s="34">
        <v>3645</v>
      </c>
      <c r="J21" s="34">
        <f t="shared" si="0"/>
        <v>94770000</v>
      </c>
      <c r="K21" s="29"/>
      <c r="P21" s="33">
        <v>42404</v>
      </c>
      <c r="Q21" s="30" t="s">
        <v>66</v>
      </c>
      <c r="R21" s="30" t="s">
        <v>67</v>
      </c>
      <c r="S21" s="30" t="s">
        <v>55</v>
      </c>
      <c r="T21" s="44" t="s">
        <v>28</v>
      </c>
      <c r="U21" s="44">
        <v>6</v>
      </c>
      <c r="V21" s="30">
        <v>10000</v>
      </c>
      <c r="W21" s="30"/>
      <c r="X21" s="30">
        <v>3535</v>
      </c>
      <c r="Y21" s="34">
        <f t="shared" si="1"/>
        <v>35350000</v>
      </c>
      <c r="Z21" s="34"/>
      <c r="AA21" s="29"/>
    </row>
    <row r="22" spans="2:27">
      <c r="B22">
        <v>2</v>
      </c>
      <c r="C22" s="33">
        <v>42417</v>
      </c>
      <c r="D22" s="37" t="s">
        <v>169</v>
      </c>
      <c r="E22" s="37" t="s">
        <v>170</v>
      </c>
      <c r="F22" s="37" t="s">
        <v>55</v>
      </c>
      <c r="G22" s="44" t="s">
        <v>17</v>
      </c>
      <c r="H22" s="34">
        <v>5300</v>
      </c>
      <c r="I22" s="34">
        <v>3200</v>
      </c>
      <c r="J22" s="34">
        <f t="shared" si="0"/>
        <v>16960000</v>
      </c>
      <c r="K22" s="29"/>
      <c r="P22" s="33">
        <v>42409</v>
      </c>
      <c r="Q22" s="30" t="s">
        <v>135</v>
      </c>
      <c r="R22" s="30" t="s">
        <v>136</v>
      </c>
      <c r="S22" s="30" t="s">
        <v>55</v>
      </c>
      <c r="T22" s="44" t="s">
        <v>28</v>
      </c>
      <c r="U22" s="44">
        <v>6</v>
      </c>
      <c r="V22" s="34">
        <v>7200</v>
      </c>
      <c r="W22" s="34">
        <f>V22+V21+V20+V19</f>
        <v>37000</v>
      </c>
      <c r="X22" s="34">
        <v>3380</v>
      </c>
      <c r="Y22" s="34">
        <f t="shared" si="1"/>
        <v>24336000</v>
      </c>
      <c r="Z22" s="34" t="str">
        <f>T22</f>
        <v>Nafta Sol Normal</v>
      </c>
      <c r="AA22" s="38">
        <f>Y22+Y21+Y20+Y19</f>
        <v>129679000</v>
      </c>
    </row>
    <row r="23" spans="2:27">
      <c r="B23">
        <v>2</v>
      </c>
      <c r="C23" s="33">
        <v>42418</v>
      </c>
      <c r="D23" s="30" t="s">
        <v>177</v>
      </c>
      <c r="E23" s="30" t="s">
        <v>178</v>
      </c>
      <c r="F23" s="30" t="s">
        <v>55</v>
      </c>
      <c r="G23" s="44" t="s">
        <v>24</v>
      </c>
      <c r="H23" s="34">
        <v>10000</v>
      </c>
      <c r="I23" s="34">
        <v>3645</v>
      </c>
      <c r="J23" s="34">
        <f t="shared" si="0"/>
        <v>36450000</v>
      </c>
      <c r="K23" s="31"/>
      <c r="P23" s="33">
        <v>42403</v>
      </c>
      <c r="Q23" s="30" t="s">
        <v>53</v>
      </c>
      <c r="R23" s="30" t="s">
        <v>54</v>
      </c>
      <c r="S23" s="30" t="s">
        <v>55</v>
      </c>
      <c r="T23" s="44" t="s">
        <v>24</v>
      </c>
      <c r="U23" s="44">
        <v>7</v>
      </c>
      <c r="V23" s="30">
        <v>5000</v>
      </c>
      <c r="W23" s="30"/>
      <c r="X23" s="30">
        <v>3770</v>
      </c>
      <c r="Y23" s="34">
        <f t="shared" si="1"/>
        <v>18850000</v>
      </c>
      <c r="Z23" s="34"/>
      <c r="AA23" s="29"/>
    </row>
    <row r="24" spans="2:27">
      <c r="B24">
        <v>2</v>
      </c>
      <c r="C24" s="33">
        <v>42418</v>
      </c>
      <c r="D24" s="30" t="s">
        <v>177</v>
      </c>
      <c r="E24" s="30" t="s">
        <v>178</v>
      </c>
      <c r="F24" s="30" t="s">
        <v>55</v>
      </c>
      <c r="G24" s="44" t="s">
        <v>17</v>
      </c>
      <c r="H24" s="34">
        <v>5000</v>
      </c>
      <c r="I24" s="34">
        <v>3200</v>
      </c>
      <c r="J24" s="34">
        <f t="shared" si="0"/>
        <v>16000000</v>
      </c>
      <c r="K24" s="31"/>
      <c r="P24" s="33">
        <v>42404</v>
      </c>
      <c r="Q24" s="30" t="s">
        <v>59</v>
      </c>
      <c r="R24" s="30" t="s">
        <v>60</v>
      </c>
      <c r="S24" s="30" t="s">
        <v>55</v>
      </c>
      <c r="T24" s="44" t="s">
        <v>24</v>
      </c>
      <c r="U24" s="44">
        <v>7</v>
      </c>
      <c r="V24" s="30">
        <v>4300</v>
      </c>
      <c r="W24" s="30"/>
      <c r="X24" s="30">
        <v>3770</v>
      </c>
      <c r="Y24" s="34">
        <f t="shared" si="1"/>
        <v>16211000</v>
      </c>
      <c r="Z24" s="34"/>
      <c r="AA24" s="29"/>
    </row>
    <row r="25" spans="2:27">
      <c r="B25">
        <v>2</v>
      </c>
      <c r="C25" s="33">
        <v>42418</v>
      </c>
      <c r="D25" s="30" t="s">
        <v>177</v>
      </c>
      <c r="E25" s="30" t="s">
        <v>178</v>
      </c>
      <c r="F25" s="30" t="s">
        <v>55</v>
      </c>
      <c r="G25" s="44" t="s">
        <v>33</v>
      </c>
      <c r="H25" s="34"/>
      <c r="I25" s="34"/>
      <c r="J25" s="34">
        <f t="shared" si="0"/>
        <v>0</v>
      </c>
      <c r="K25" s="31">
        <v>3000000</v>
      </c>
      <c r="P25" s="33">
        <v>42404</v>
      </c>
      <c r="Q25" s="30" t="s">
        <v>66</v>
      </c>
      <c r="R25" s="30" t="s">
        <v>67</v>
      </c>
      <c r="S25" s="30" t="s">
        <v>55</v>
      </c>
      <c r="T25" s="44" t="s">
        <v>24</v>
      </c>
      <c r="U25" s="44">
        <v>7</v>
      </c>
      <c r="V25" s="30">
        <v>5000</v>
      </c>
      <c r="W25" s="30"/>
      <c r="X25" s="30">
        <v>3770</v>
      </c>
      <c r="Y25" s="34">
        <f t="shared" si="1"/>
        <v>18850000</v>
      </c>
      <c r="Z25" s="34"/>
      <c r="AA25" s="29"/>
    </row>
    <row r="26" spans="2:27">
      <c r="B26">
        <v>2</v>
      </c>
      <c r="C26" s="32">
        <v>42419</v>
      </c>
      <c r="D26" s="29" t="s">
        <v>221</v>
      </c>
      <c r="E26" s="29" t="s">
        <v>222</v>
      </c>
      <c r="F26" s="29" t="s">
        <v>55</v>
      </c>
      <c r="G26" s="43" t="s">
        <v>24</v>
      </c>
      <c r="H26" s="34">
        <v>5000</v>
      </c>
      <c r="I26" s="34">
        <v>3695</v>
      </c>
      <c r="J26" s="34">
        <f t="shared" si="0"/>
        <v>18475000</v>
      </c>
      <c r="K26" s="31"/>
      <c r="P26" s="33">
        <v>42408</v>
      </c>
      <c r="Q26" s="30" t="s">
        <v>125</v>
      </c>
      <c r="R26" s="30" t="s">
        <v>126</v>
      </c>
      <c r="S26" s="30" t="s">
        <v>55</v>
      </c>
      <c r="T26" s="44" t="s">
        <v>24</v>
      </c>
      <c r="U26" s="44">
        <v>7</v>
      </c>
      <c r="V26" s="34">
        <v>15300</v>
      </c>
      <c r="W26" s="34"/>
      <c r="X26" s="34">
        <v>3695</v>
      </c>
      <c r="Y26" s="34">
        <f t="shared" si="1"/>
        <v>56533500</v>
      </c>
      <c r="Z26" s="34"/>
      <c r="AA26" s="29"/>
    </row>
    <row r="27" spans="2:27">
      <c r="B27">
        <v>2</v>
      </c>
      <c r="C27" s="32">
        <v>42419</v>
      </c>
      <c r="D27" s="29" t="s">
        <v>221</v>
      </c>
      <c r="E27" s="29" t="s">
        <v>222</v>
      </c>
      <c r="F27" s="29" t="s">
        <v>55</v>
      </c>
      <c r="G27" s="43" t="s">
        <v>33</v>
      </c>
      <c r="H27" s="34"/>
      <c r="I27" s="34"/>
      <c r="J27" s="34">
        <f t="shared" si="0"/>
        <v>0</v>
      </c>
      <c r="K27" s="31">
        <v>1000000</v>
      </c>
      <c r="P27" s="33">
        <v>42409</v>
      </c>
      <c r="Q27" s="30" t="s">
        <v>133</v>
      </c>
      <c r="R27" s="30" t="s">
        <v>134</v>
      </c>
      <c r="S27" s="30" t="s">
        <v>55</v>
      </c>
      <c r="T27" s="44" t="s">
        <v>24</v>
      </c>
      <c r="U27" s="44">
        <v>7</v>
      </c>
      <c r="V27" s="34">
        <v>10300</v>
      </c>
      <c r="W27" s="34"/>
      <c r="X27" s="34">
        <v>3695</v>
      </c>
      <c r="Y27" s="34">
        <f t="shared" si="1"/>
        <v>38058500</v>
      </c>
      <c r="Z27" s="34"/>
      <c r="AA27" s="29"/>
    </row>
    <row r="28" spans="2:27">
      <c r="B28">
        <v>2</v>
      </c>
      <c r="C28" s="32">
        <v>42419</v>
      </c>
      <c r="D28" s="29" t="s">
        <v>223</v>
      </c>
      <c r="E28" s="29" t="s">
        <v>224</v>
      </c>
      <c r="F28" s="29" t="s">
        <v>55</v>
      </c>
      <c r="G28" s="43" t="s">
        <v>58</v>
      </c>
      <c r="H28" s="34">
        <v>5000</v>
      </c>
      <c r="I28" s="34">
        <v>3900</v>
      </c>
      <c r="J28" s="34">
        <f t="shared" si="0"/>
        <v>19500000</v>
      </c>
      <c r="K28" s="31"/>
      <c r="P28" s="33">
        <v>42412</v>
      </c>
      <c r="Q28" s="30" t="s">
        <v>103</v>
      </c>
      <c r="R28" s="30" t="s">
        <v>104</v>
      </c>
      <c r="S28" s="30" t="s">
        <v>55</v>
      </c>
      <c r="T28" s="44" t="s">
        <v>24</v>
      </c>
      <c r="U28" s="44">
        <v>7</v>
      </c>
      <c r="V28" s="30">
        <v>5000</v>
      </c>
      <c r="W28" s="30"/>
      <c r="X28" s="30">
        <v>3645</v>
      </c>
      <c r="Y28" s="34">
        <f t="shared" si="1"/>
        <v>18225000</v>
      </c>
      <c r="Z28" s="34"/>
      <c r="AA28" s="29"/>
    </row>
    <row r="29" spans="2:27">
      <c r="B29">
        <v>2</v>
      </c>
      <c r="C29" s="32">
        <v>42419</v>
      </c>
      <c r="D29" s="29" t="s">
        <v>223</v>
      </c>
      <c r="E29" s="29" t="s">
        <v>224</v>
      </c>
      <c r="F29" s="29" t="s">
        <v>55</v>
      </c>
      <c r="G29" s="43" t="s">
        <v>33</v>
      </c>
      <c r="H29" s="34"/>
      <c r="I29" s="34"/>
      <c r="J29" s="34">
        <f t="shared" si="0"/>
        <v>0</v>
      </c>
      <c r="K29" s="31">
        <v>1000000</v>
      </c>
      <c r="P29" s="33">
        <v>42417</v>
      </c>
      <c r="Q29" s="37" t="s">
        <v>169</v>
      </c>
      <c r="R29" s="37" t="s">
        <v>170</v>
      </c>
      <c r="S29" s="37" t="s">
        <v>55</v>
      </c>
      <c r="T29" s="44" t="s">
        <v>24</v>
      </c>
      <c r="U29" s="44">
        <v>7</v>
      </c>
      <c r="V29" s="34">
        <v>26000</v>
      </c>
      <c r="W29" s="34"/>
      <c r="X29" s="34">
        <v>3645</v>
      </c>
      <c r="Y29" s="34">
        <f t="shared" si="1"/>
        <v>94770000</v>
      </c>
      <c r="Z29" s="29"/>
      <c r="AA29" s="29"/>
    </row>
    <row r="30" spans="2:27">
      <c r="B30">
        <v>2</v>
      </c>
      <c r="C30" s="32">
        <v>42422</v>
      </c>
      <c r="D30" s="29" t="s">
        <v>258</v>
      </c>
      <c r="E30" s="29" t="s">
        <v>259</v>
      </c>
      <c r="F30" s="29" t="s">
        <v>55</v>
      </c>
      <c r="G30" s="43" t="s">
        <v>17</v>
      </c>
      <c r="H30" s="34">
        <v>4500</v>
      </c>
      <c r="I30" s="34">
        <v>3380</v>
      </c>
      <c r="J30" s="34">
        <f t="shared" si="0"/>
        <v>15210000</v>
      </c>
      <c r="K30" s="31"/>
      <c r="P30" s="33">
        <v>42418</v>
      </c>
      <c r="Q30" s="30" t="s">
        <v>177</v>
      </c>
      <c r="R30" s="30" t="s">
        <v>178</v>
      </c>
      <c r="S30" s="30" t="s">
        <v>55</v>
      </c>
      <c r="T30" s="44" t="s">
        <v>24</v>
      </c>
      <c r="U30" s="44">
        <v>7</v>
      </c>
      <c r="V30" s="34">
        <v>10000</v>
      </c>
      <c r="W30" s="34"/>
      <c r="X30" s="34">
        <v>3645</v>
      </c>
      <c r="Y30" s="34">
        <f t="shared" si="1"/>
        <v>36450000</v>
      </c>
      <c r="Z30" s="31"/>
      <c r="AA30" s="29"/>
    </row>
    <row r="31" spans="2:27">
      <c r="B31">
        <v>2</v>
      </c>
      <c r="C31" s="32">
        <v>42422</v>
      </c>
      <c r="D31" s="29" t="s">
        <v>260</v>
      </c>
      <c r="E31" s="29" t="s">
        <v>261</v>
      </c>
      <c r="F31" s="29" t="s">
        <v>55</v>
      </c>
      <c r="G31" s="43" t="s">
        <v>17</v>
      </c>
      <c r="H31" s="34">
        <v>4300</v>
      </c>
      <c r="I31" s="34">
        <v>3380</v>
      </c>
      <c r="J31" s="34">
        <f t="shared" si="0"/>
        <v>14534000</v>
      </c>
      <c r="K31" s="31"/>
      <c r="P31" s="32">
        <v>42419</v>
      </c>
      <c r="Q31" s="29" t="s">
        <v>221</v>
      </c>
      <c r="R31" s="29" t="s">
        <v>222</v>
      </c>
      <c r="S31" s="29" t="s">
        <v>55</v>
      </c>
      <c r="T31" s="43" t="s">
        <v>24</v>
      </c>
      <c r="U31" s="43">
        <v>7</v>
      </c>
      <c r="V31" s="34">
        <v>5000</v>
      </c>
      <c r="W31" s="34"/>
      <c r="X31" s="34">
        <v>3695</v>
      </c>
      <c r="Y31" s="34">
        <f t="shared" si="1"/>
        <v>18475000</v>
      </c>
      <c r="Z31" s="31"/>
      <c r="AA31" s="29"/>
    </row>
    <row r="32" spans="2:27">
      <c r="B32">
        <v>2</v>
      </c>
      <c r="C32" s="32">
        <v>42424</v>
      </c>
      <c r="D32" s="39" t="s">
        <v>276</v>
      </c>
      <c r="E32" s="39" t="s">
        <v>277</v>
      </c>
      <c r="F32" s="39" t="s">
        <v>55</v>
      </c>
      <c r="G32" s="48" t="s">
        <v>17</v>
      </c>
      <c r="H32" s="34">
        <v>15300</v>
      </c>
      <c r="I32" s="34">
        <v>3380</v>
      </c>
      <c r="J32" s="34">
        <f t="shared" si="0"/>
        <v>51714000</v>
      </c>
      <c r="K32" s="31"/>
      <c r="P32" s="32">
        <v>42425</v>
      </c>
      <c r="Q32" s="39" t="s">
        <v>286</v>
      </c>
      <c r="R32" s="39" t="s">
        <v>287</v>
      </c>
      <c r="S32" s="39" t="s">
        <v>55</v>
      </c>
      <c r="T32" s="48" t="s">
        <v>24</v>
      </c>
      <c r="U32" s="48">
        <v>7</v>
      </c>
      <c r="V32" s="34">
        <v>15300</v>
      </c>
      <c r="W32" s="34"/>
      <c r="X32" s="34">
        <v>3595</v>
      </c>
      <c r="Y32" s="34">
        <f t="shared" si="1"/>
        <v>55003500</v>
      </c>
      <c r="Z32" s="31"/>
      <c r="AA32" s="29"/>
    </row>
    <row r="33" spans="2:27">
      <c r="B33">
        <v>2</v>
      </c>
      <c r="C33" s="32">
        <v>42425</v>
      </c>
      <c r="D33" s="39" t="s">
        <v>286</v>
      </c>
      <c r="E33" s="39" t="s">
        <v>287</v>
      </c>
      <c r="F33" s="39" t="s">
        <v>55</v>
      </c>
      <c r="G33" s="48" t="s">
        <v>24</v>
      </c>
      <c r="H33" s="34">
        <v>15300</v>
      </c>
      <c r="I33" s="34">
        <v>3595</v>
      </c>
      <c r="J33" s="34">
        <f t="shared" si="0"/>
        <v>55003500</v>
      </c>
      <c r="K33" s="31"/>
      <c r="P33" s="32">
        <v>42426</v>
      </c>
      <c r="Q33" s="39" t="s">
        <v>296</v>
      </c>
      <c r="R33" s="39" t="s">
        <v>297</v>
      </c>
      <c r="S33" s="39" t="s">
        <v>55</v>
      </c>
      <c r="T33" s="48" t="s">
        <v>24</v>
      </c>
      <c r="U33" s="48">
        <v>7</v>
      </c>
      <c r="V33" s="34">
        <v>5000</v>
      </c>
      <c r="W33" s="34">
        <f>SUM(V23:V33)</f>
        <v>106200</v>
      </c>
      <c r="X33" s="34">
        <v>3595</v>
      </c>
      <c r="Y33" s="34">
        <f t="shared" si="1"/>
        <v>17975000</v>
      </c>
      <c r="Z33" s="31" t="str">
        <f>T33</f>
        <v>Diesel Tipo I</v>
      </c>
      <c r="AA33" s="38">
        <f>Y33+Y32+Y31+Y30+Y29+Y28+Y27+Y26+Y25+Y24+Y23</f>
        <v>389401500</v>
      </c>
    </row>
    <row r="34" spans="2:27">
      <c r="B34">
        <v>2</v>
      </c>
      <c r="C34" s="32">
        <v>42426</v>
      </c>
      <c r="D34" s="39" t="s">
        <v>296</v>
      </c>
      <c r="E34" s="39" t="s">
        <v>297</v>
      </c>
      <c r="F34" s="39" t="s">
        <v>55</v>
      </c>
      <c r="G34" s="48" t="s">
        <v>24</v>
      </c>
      <c r="H34" s="34">
        <v>5000</v>
      </c>
      <c r="I34" s="34">
        <v>3595</v>
      </c>
      <c r="J34" s="34">
        <f t="shared" si="0"/>
        <v>17975000</v>
      </c>
      <c r="K34" s="31"/>
      <c r="P34" s="33">
        <v>42404</v>
      </c>
      <c r="Q34" s="30" t="s">
        <v>66</v>
      </c>
      <c r="R34" s="30" t="s">
        <v>67</v>
      </c>
      <c r="S34" s="30" t="s">
        <v>55</v>
      </c>
      <c r="T34" s="44" t="s">
        <v>33</v>
      </c>
      <c r="U34" s="44">
        <v>10</v>
      </c>
      <c r="V34" s="30"/>
      <c r="W34" s="30"/>
      <c r="X34" s="30">
        <v>375000</v>
      </c>
      <c r="Y34" s="34">
        <f t="shared" si="1"/>
        <v>0</v>
      </c>
      <c r="Z34" s="30"/>
      <c r="AA34" s="29"/>
    </row>
    <row r="35" spans="2:27">
      <c r="B35">
        <v>2</v>
      </c>
      <c r="C35" s="32">
        <v>42426</v>
      </c>
      <c r="D35" s="39" t="s">
        <v>296</v>
      </c>
      <c r="E35" s="39" t="s">
        <v>297</v>
      </c>
      <c r="F35" s="39" t="s">
        <v>55</v>
      </c>
      <c r="G35" s="48" t="s">
        <v>58</v>
      </c>
      <c r="H35" s="34">
        <v>10300</v>
      </c>
      <c r="I35" s="34">
        <v>3885</v>
      </c>
      <c r="J35" s="34">
        <f t="shared" si="0"/>
        <v>40015500</v>
      </c>
      <c r="K35" s="31"/>
      <c r="P35" s="33">
        <v>42418</v>
      </c>
      <c r="Q35" s="30" t="s">
        <v>177</v>
      </c>
      <c r="R35" s="30" t="s">
        <v>178</v>
      </c>
      <c r="S35" s="30" t="s">
        <v>55</v>
      </c>
      <c r="T35" s="44" t="s">
        <v>33</v>
      </c>
      <c r="U35" s="44">
        <v>10</v>
      </c>
      <c r="V35" s="34"/>
      <c r="W35" s="34"/>
      <c r="X35" s="31">
        <v>3000000</v>
      </c>
      <c r="Y35" s="34">
        <f t="shared" si="1"/>
        <v>0</v>
      </c>
      <c r="Z35" s="31"/>
      <c r="AA35" s="29"/>
    </row>
    <row r="36" spans="2:27">
      <c r="B36">
        <v>2</v>
      </c>
      <c r="C36" s="32">
        <v>42426</v>
      </c>
      <c r="D36" s="39" t="s">
        <v>298</v>
      </c>
      <c r="E36" s="39" t="s">
        <v>299</v>
      </c>
      <c r="F36" s="39" t="s">
        <v>55</v>
      </c>
      <c r="G36" s="48" t="s">
        <v>196</v>
      </c>
      <c r="H36" s="34">
        <v>4300</v>
      </c>
      <c r="I36" s="34">
        <v>4050</v>
      </c>
      <c r="J36" s="34">
        <f t="shared" si="0"/>
        <v>17415000</v>
      </c>
      <c r="K36" s="31"/>
      <c r="P36" s="32">
        <v>42419</v>
      </c>
      <c r="Q36" s="29" t="s">
        <v>221</v>
      </c>
      <c r="R36" s="29" t="s">
        <v>222</v>
      </c>
      <c r="S36" s="29" t="s">
        <v>55</v>
      </c>
      <c r="T36" s="43" t="s">
        <v>33</v>
      </c>
      <c r="U36" s="43">
        <v>10</v>
      </c>
      <c r="V36" s="34"/>
      <c r="W36" s="34"/>
      <c r="X36" s="31">
        <v>1000000</v>
      </c>
      <c r="Y36" s="34">
        <f t="shared" si="1"/>
        <v>0</v>
      </c>
      <c r="Z36" s="31"/>
      <c r="AA36" s="29"/>
    </row>
    <row r="37" spans="2:27">
      <c r="B37">
        <v>2</v>
      </c>
      <c r="C37" s="32">
        <v>42426</v>
      </c>
      <c r="D37" s="39" t="s">
        <v>298</v>
      </c>
      <c r="E37" s="39" t="s">
        <v>299</v>
      </c>
      <c r="F37" s="39" t="s">
        <v>55</v>
      </c>
      <c r="G37" s="48" t="s">
        <v>58</v>
      </c>
      <c r="H37" s="34">
        <v>7200</v>
      </c>
      <c r="I37" s="34">
        <v>3885</v>
      </c>
      <c r="J37" s="34">
        <f t="shared" si="0"/>
        <v>27972000</v>
      </c>
      <c r="K37" s="31"/>
      <c r="P37" s="32">
        <v>42419</v>
      </c>
      <c r="Q37" s="29" t="s">
        <v>223</v>
      </c>
      <c r="R37" s="29" t="s">
        <v>224</v>
      </c>
      <c r="S37" s="29" t="s">
        <v>55</v>
      </c>
      <c r="T37" s="43" t="s">
        <v>33</v>
      </c>
      <c r="U37" s="43">
        <v>10</v>
      </c>
      <c r="V37" s="34"/>
      <c r="W37" s="34"/>
      <c r="X37" s="31">
        <v>1000000</v>
      </c>
      <c r="Y37" s="34">
        <f t="shared" si="1"/>
        <v>0</v>
      </c>
      <c r="Z37" s="31"/>
      <c r="AA37" s="29"/>
    </row>
    <row r="38" spans="2:27">
      <c r="H38" s="34">
        <f>SUM(H7:H37)</f>
        <v>219700</v>
      </c>
      <c r="I38" s="34"/>
      <c r="J38" s="34">
        <f>SUM(J7:J37)</f>
        <v>791706000</v>
      </c>
      <c r="K38" s="38">
        <f>SUM(K7:K37)</f>
        <v>5375000</v>
      </c>
      <c r="V38" s="34">
        <f>SUM(V7:V37)</f>
        <v>219700</v>
      </c>
      <c r="W38" s="34">
        <f>SUM(W7:W37)</f>
        <v>219700</v>
      </c>
      <c r="X38" s="34"/>
      <c r="Y38" s="34">
        <f>SUM(Y7:Y37)</f>
        <v>791706000</v>
      </c>
      <c r="Z38" s="38"/>
      <c r="AA38" s="34">
        <f>SUM(AA7:AA37)</f>
        <v>791706000</v>
      </c>
    </row>
    <row r="45" spans="2:27">
      <c r="C45" s="29" t="s">
        <v>7</v>
      </c>
      <c r="D45" s="29" t="s">
        <v>0</v>
      </c>
      <c r="E45" s="29" t="s">
        <v>1</v>
      </c>
      <c r="F45" s="29" t="s">
        <v>310</v>
      </c>
      <c r="G45" s="29" t="s">
        <v>6</v>
      </c>
      <c r="H45" s="29" t="s">
        <v>5</v>
      </c>
      <c r="I45" s="29" t="s">
        <v>8</v>
      </c>
      <c r="J45" s="29" t="s">
        <v>3</v>
      </c>
      <c r="K45" s="29" t="s">
        <v>174</v>
      </c>
      <c r="L45" s="39" t="s">
        <v>304</v>
      </c>
      <c r="M45" s="39" t="s">
        <v>305</v>
      </c>
      <c r="N45" s="39" t="s">
        <v>306</v>
      </c>
    </row>
    <row r="46" spans="2:27">
      <c r="C46" s="33">
        <v>42403</v>
      </c>
      <c r="D46" s="30" t="s">
        <v>53</v>
      </c>
      <c r="E46" s="30" t="s">
        <v>54</v>
      </c>
      <c r="F46" s="30" t="s">
        <v>55</v>
      </c>
      <c r="G46" s="44" t="s">
        <v>24</v>
      </c>
      <c r="H46" s="30">
        <v>5000</v>
      </c>
      <c r="I46" s="30">
        <v>3770</v>
      </c>
      <c r="J46" s="34">
        <f t="shared" ref="J46:J76" si="2">H46*I46</f>
        <v>18850000</v>
      </c>
      <c r="K46" s="34"/>
      <c r="L46" s="29"/>
      <c r="M46" s="29"/>
      <c r="N46" s="29"/>
    </row>
    <row r="47" spans="2:27">
      <c r="C47" s="33">
        <v>42403</v>
      </c>
      <c r="D47" s="30" t="s">
        <v>53</v>
      </c>
      <c r="E47" s="30" t="s">
        <v>54</v>
      </c>
      <c r="F47" s="30" t="s">
        <v>55</v>
      </c>
      <c r="G47" s="44" t="s">
        <v>28</v>
      </c>
      <c r="H47" s="30">
        <v>5000</v>
      </c>
      <c r="I47" s="30">
        <v>3535</v>
      </c>
      <c r="J47" s="34">
        <f t="shared" si="2"/>
        <v>17675000</v>
      </c>
      <c r="K47" s="34"/>
      <c r="L47" s="29">
        <v>3</v>
      </c>
      <c r="M47" s="38">
        <f>J47+J46</f>
        <v>36525000</v>
      </c>
      <c r="N47" s="29"/>
    </row>
    <row r="48" spans="2:27">
      <c r="C48" s="33">
        <v>42404</v>
      </c>
      <c r="D48" s="30" t="s">
        <v>59</v>
      </c>
      <c r="E48" s="30" t="s">
        <v>60</v>
      </c>
      <c r="F48" s="30" t="s">
        <v>55</v>
      </c>
      <c r="G48" s="44" t="s">
        <v>24</v>
      </c>
      <c r="H48" s="30">
        <v>4300</v>
      </c>
      <c r="I48" s="30">
        <v>3770</v>
      </c>
      <c r="J48" s="34">
        <f t="shared" si="2"/>
        <v>16211000</v>
      </c>
      <c r="K48" s="34"/>
      <c r="L48" s="29"/>
      <c r="M48" s="29"/>
      <c r="N48" s="29"/>
    </row>
    <row r="49" spans="3:14">
      <c r="C49" s="33">
        <v>42404</v>
      </c>
      <c r="D49" s="30" t="s">
        <v>59</v>
      </c>
      <c r="E49" s="30" t="s">
        <v>60</v>
      </c>
      <c r="F49" s="30" t="s">
        <v>55</v>
      </c>
      <c r="G49" s="44" t="s">
        <v>28</v>
      </c>
      <c r="H49" s="30">
        <v>14800</v>
      </c>
      <c r="I49" s="30">
        <v>3535</v>
      </c>
      <c r="J49" s="34">
        <f t="shared" si="2"/>
        <v>52318000</v>
      </c>
      <c r="K49" s="34"/>
      <c r="L49" s="29"/>
      <c r="M49" s="29"/>
      <c r="N49" s="29"/>
    </row>
    <row r="50" spans="3:14">
      <c r="C50" s="33">
        <v>42404</v>
      </c>
      <c r="D50" s="30" t="s">
        <v>66</v>
      </c>
      <c r="E50" s="30" t="s">
        <v>67</v>
      </c>
      <c r="F50" s="30" t="s">
        <v>55</v>
      </c>
      <c r="G50" s="44" t="s">
        <v>24</v>
      </c>
      <c r="H50" s="30">
        <v>5000</v>
      </c>
      <c r="I50" s="30">
        <v>3770</v>
      </c>
      <c r="J50" s="34">
        <f t="shared" si="2"/>
        <v>18850000</v>
      </c>
      <c r="K50" s="34"/>
      <c r="L50" s="29"/>
      <c r="M50" s="29"/>
      <c r="N50" s="29"/>
    </row>
    <row r="51" spans="3:14">
      <c r="C51" s="33">
        <v>42404</v>
      </c>
      <c r="D51" s="30" t="s">
        <v>66</v>
      </c>
      <c r="E51" s="30" t="s">
        <v>67</v>
      </c>
      <c r="F51" s="30" t="s">
        <v>55</v>
      </c>
      <c r="G51" s="44" t="s">
        <v>28</v>
      </c>
      <c r="H51" s="30">
        <v>10000</v>
      </c>
      <c r="I51" s="30">
        <v>3535</v>
      </c>
      <c r="J51" s="34">
        <f t="shared" si="2"/>
        <v>35350000</v>
      </c>
      <c r="K51" s="34"/>
      <c r="L51" s="29"/>
      <c r="M51" s="29"/>
      <c r="N51" s="29"/>
    </row>
    <row r="52" spans="3:14">
      <c r="C52" s="33">
        <v>42404</v>
      </c>
      <c r="D52" s="30" t="s">
        <v>66</v>
      </c>
      <c r="E52" s="30" t="s">
        <v>67</v>
      </c>
      <c r="F52" s="30" t="s">
        <v>55</v>
      </c>
      <c r="G52" s="44" t="s">
        <v>33</v>
      </c>
      <c r="H52" s="30"/>
      <c r="I52" s="30"/>
      <c r="J52" s="34">
        <f t="shared" si="2"/>
        <v>0</v>
      </c>
      <c r="K52" s="30">
        <v>375000</v>
      </c>
      <c r="L52" s="29">
        <v>4</v>
      </c>
      <c r="M52" s="38">
        <f>J51+J50+J49+J48</f>
        <v>122729000</v>
      </c>
      <c r="N52" s="29">
        <f>K52</f>
        <v>375000</v>
      </c>
    </row>
    <row r="53" spans="3:14">
      <c r="C53" s="33">
        <v>42408</v>
      </c>
      <c r="D53" s="30" t="s">
        <v>125</v>
      </c>
      <c r="E53" s="30" t="s">
        <v>126</v>
      </c>
      <c r="F53" s="30" t="s">
        <v>55</v>
      </c>
      <c r="G53" s="44" t="s">
        <v>24</v>
      </c>
      <c r="H53" s="34">
        <v>15300</v>
      </c>
      <c r="I53" s="34">
        <v>3695</v>
      </c>
      <c r="J53" s="34">
        <f t="shared" si="2"/>
        <v>56533500</v>
      </c>
      <c r="K53" s="34"/>
      <c r="L53" s="29">
        <v>8</v>
      </c>
      <c r="M53" s="38">
        <f>J53</f>
        <v>56533500</v>
      </c>
      <c r="N53" s="29"/>
    </row>
    <row r="54" spans="3:14">
      <c r="C54" s="33">
        <v>42409</v>
      </c>
      <c r="D54" s="30" t="s">
        <v>133</v>
      </c>
      <c r="E54" s="30" t="s">
        <v>134</v>
      </c>
      <c r="F54" s="30" t="s">
        <v>55</v>
      </c>
      <c r="G54" s="44" t="s">
        <v>24</v>
      </c>
      <c r="H54" s="34">
        <v>10300</v>
      </c>
      <c r="I54" s="34">
        <v>3695</v>
      </c>
      <c r="J54" s="34">
        <f t="shared" si="2"/>
        <v>38058500</v>
      </c>
      <c r="K54" s="34"/>
      <c r="L54" s="29"/>
      <c r="M54" s="29"/>
      <c r="N54" s="29"/>
    </row>
    <row r="55" spans="3:14">
      <c r="C55" s="33">
        <v>42409</v>
      </c>
      <c r="D55" s="30" t="s">
        <v>135</v>
      </c>
      <c r="E55" s="30" t="s">
        <v>136</v>
      </c>
      <c r="F55" s="30" t="s">
        <v>55</v>
      </c>
      <c r="G55" s="44" t="s">
        <v>17</v>
      </c>
      <c r="H55" s="34">
        <v>5000</v>
      </c>
      <c r="I55" s="34">
        <v>3380</v>
      </c>
      <c r="J55" s="34">
        <f t="shared" si="2"/>
        <v>16900000</v>
      </c>
      <c r="K55" s="34"/>
      <c r="L55" s="29"/>
      <c r="M55" s="29"/>
      <c r="N55" s="29"/>
    </row>
    <row r="56" spans="3:14">
      <c r="C56" s="33">
        <v>42409</v>
      </c>
      <c r="D56" s="30" t="s">
        <v>135</v>
      </c>
      <c r="E56" s="30" t="s">
        <v>136</v>
      </c>
      <c r="F56" s="30" t="s">
        <v>55</v>
      </c>
      <c r="G56" s="44" t="s">
        <v>28</v>
      </c>
      <c r="H56" s="34">
        <v>7200</v>
      </c>
      <c r="I56" s="34">
        <v>3380</v>
      </c>
      <c r="J56" s="34">
        <f t="shared" si="2"/>
        <v>24336000</v>
      </c>
      <c r="K56" s="34"/>
      <c r="L56" s="29">
        <v>9</v>
      </c>
      <c r="M56" s="38">
        <f>J56+J55+J54</f>
        <v>79294500</v>
      </c>
      <c r="N56" s="29"/>
    </row>
    <row r="57" spans="3:14">
      <c r="C57" s="33">
        <v>42412</v>
      </c>
      <c r="D57" s="30" t="s">
        <v>103</v>
      </c>
      <c r="E57" s="30" t="s">
        <v>104</v>
      </c>
      <c r="F57" s="30" t="s">
        <v>55</v>
      </c>
      <c r="G57" s="47" t="s">
        <v>24</v>
      </c>
      <c r="H57" s="30">
        <v>5000</v>
      </c>
      <c r="I57" s="30">
        <v>3645</v>
      </c>
      <c r="J57" s="34">
        <f t="shared" si="2"/>
        <v>18225000</v>
      </c>
      <c r="K57" s="34"/>
      <c r="L57" s="29"/>
      <c r="M57" s="29"/>
      <c r="N57" s="29"/>
    </row>
    <row r="58" spans="3:14">
      <c r="C58" s="33">
        <v>42412</v>
      </c>
      <c r="D58" s="30" t="s">
        <v>103</v>
      </c>
      <c r="E58" s="30" t="s">
        <v>104</v>
      </c>
      <c r="F58" s="30" t="s">
        <v>55</v>
      </c>
      <c r="G58" s="44" t="s">
        <v>17</v>
      </c>
      <c r="H58" s="30">
        <v>5000</v>
      </c>
      <c r="I58" s="30">
        <v>3200</v>
      </c>
      <c r="J58" s="34">
        <f t="shared" si="2"/>
        <v>16000000</v>
      </c>
      <c r="K58" s="34"/>
      <c r="L58" s="29"/>
      <c r="M58" s="29"/>
      <c r="N58" s="29"/>
    </row>
    <row r="59" spans="3:14">
      <c r="C59" s="33">
        <v>42412</v>
      </c>
      <c r="D59" s="30" t="s">
        <v>103</v>
      </c>
      <c r="E59" s="30" t="s">
        <v>104</v>
      </c>
      <c r="F59" s="30" t="s">
        <v>55</v>
      </c>
      <c r="G59" s="44" t="s">
        <v>58</v>
      </c>
      <c r="H59" s="30">
        <v>5300</v>
      </c>
      <c r="I59" s="30">
        <v>3850</v>
      </c>
      <c r="J59" s="34">
        <f t="shared" si="2"/>
        <v>20405000</v>
      </c>
      <c r="K59" s="34"/>
      <c r="L59" s="29">
        <v>12</v>
      </c>
      <c r="M59" s="38">
        <f>J59+J58+J57</f>
        <v>54630000</v>
      </c>
      <c r="N59" s="29"/>
    </row>
    <row r="60" spans="3:14">
      <c r="C60" s="33">
        <v>42417</v>
      </c>
      <c r="D60" s="37" t="s">
        <v>169</v>
      </c>
      <c r="E60" s="37" t="s">
        <v>170</v>
      </c>
      <c r="F60" s="37" t="s">
        <v>55</v>
      </c>
      <c r="G60" s="44" t="s">
        <v>24</v>
      </c>
      <c r="H60" s="34">
        <v>26000</v>
      </c>
      <c r="I60" s="34">
        <v>3645</v>
      </c>
      <c r="J60" s="34">
        <f t="shared" si="2"/>
        <v>94770000</v>
      </c>
      <c r="K60" s="29"/>
      <c r="L60" s="29"/>
      <c r="M60" s="29"/>
      <c r="N60" s="29"/>
    </row>
    <row r="61" spans="3:14">
      <c r="C61" s="33">
        <v>42417</v>
      </c>
      <c r="D61" s="37" t="s">
        <v>169</v>
      </c>
      <c r="E61" s="37" t="s">
        <v>170</v>
      </c>
      <c r="F61" s="37" t="s">
        <v>55</v>
      </c>
      <c r="G61" s="44" t="s">
        <v>17</v>
      </c>
      <c r="H61" s="34">
        <v>5300</v>
      </c>
      <c r="I61" s="34">
        <v>3200</v>
      </c>
      <c r="J61" s="34">
        <f t="shared" si="2"/>
        <v>16960000</v>
      </c>
      <c r="K61" s="29"/>
      <c r="L61" s="29">
        <v>17</v>
      </c>
      <c r="M61" s="38">
        <f>J61+J60</f>
        <v>111730000</v>
      </c>
      <c r="N61" s="29"/>
    </row>
    <row r="62" spans="3:14">
      <c r="C62" s="33">
        <v>42418</v>
      </c>
      <c r="D62" s="30" t="s">
        <v>177</v>
      </c>
      <c r="E62" s="30" t="s">
        <v>178</v>
      </c>
      <c r="F62" s="30" t="s">
        <v>55</v>
      </c>
      <c r="G62" s="44" t="s">
        <v>24</v>
      </c>
      <c r="H62" s="34">
        <v>10000</v>
      </c>
      <c r="I62" s="34">
        <v>3645</v>
      </c>
      <c r="J62" s="34">
        <f t="shared" si="2"/>
        <v>36450000</v>
      </c>
      <c r="K62" s="31"/>
      <c r="L62" s="29"/>
      <c r="M62" s="29"/>
      <c r="N62" s="29"/>
    </row>
    <row r="63" spans="3:14">
      <c r="C63" s="33">
        <v>42418</v>
      </c>
      <c r="D63" s="30" t="s">
        <v>177</v>
      </c>
      <c r="E63" s="30" t="s">
        <v>178</v>
      </c>
      <c r="F63" s="30" t="s">
        <v>55</v>
      </c>
      <c r="G63" s="44" t="s">
        <v>17</v>
      </c>
      <c r="H63" s="34">
        <v>5000</v>
      </c>
      <c r="I63" s="34">
        <v>3200</v>
      </c>
      <c r="J63" s="34">
        <f t="shared" si="2"/>
        <v>16000000</v>
      </c>
      <c r="K63" s="31"/>
      <c r="L63" s="29"/>
      <c r="M63" s="29"/>
      <c r="N63" s="29"/>
    </row>
    <row r="64" spans="3:14">
      <c r="C64" s="33">
        <v>42418</v>
      </c>
      <c r="D64" s="30" t="s">
        <v>177</v>
      </c>
      <c r="E64" s="30" t="s">
        <v>178</v>
      </c>
      <c r="F64" s="30" t="s">
        <v>55</v>
      </c>
      <c r="G64" s="44" t="s">
        <v>33</v>
      </c>
      <c r="H64" s="34"/>
      <c r="I64" s="34"/>
      <c r="J64" s="34">
        <f t="shared" si="2"/>
        <v>0</v>
      </c>
      <c r="K64" s="31">
        <v>3000000</v>
      </c>
      <c r="L64" s="29">
        <v>18</v>
      </c>
      <c r="M64" s="38">
        <f>J63+J62</f>
        <v>52450000</v>
      </c>
      <c r="N64" s="38">
        <f>K64</f>
        <v>3000000</v>
      </c>
    </row>
    <row r="65" spans="3:14">
      <c r="C65" s="32">
        <v>42419</v>
      </c>
      <c r="D65" s="29" t="s">
        <v>221</v>
      </c>
      <c r="E65" s="29" t="s">
        <v>222</v>
      </c>
      <c r="F65" s="29" t="s">
        <v>55</v>
      </c>
      <c r="G65" s="43" t="s">
        <v>24</v>
      </c>
      <c r="H65" s="34">
        <v>5000</v>
      </c>
      <c r="I65" s="34">
        <v>3695</v>
      </c>
      <c r="J65" s="34">
        <f t="shared" si="2"/>
        <v>18475000</v>
      </c>
      <c r="K65" s="31"/>
      <c r="L65" s="29"/>
      <c r="M65" s="29"/>
      <c r="N65" s="29"/>
    </row>
    <row r="66" spans="3:14">
      <c r="C66" s="32">
        <v>42419</v>
      </c>
      <c r="D66" s="29" t="s">
        <v>221</v>
      </c>
      <c r="E66" s="29" t="s">
        <v>222</v>
      </c>
      <c r="F66" s="29" t="s">
        <v>55</v>
      </c>
      <c r="G66" s="43" t="s">
        <v>33</v>
      </c>
      <c r="H66" s="34"/>
      <c r="I66" s="34"/>
      <c r="J66" s="34">
        <f t="shared" si="2"/>
        <v>0</v>
      </c>
      <c r="K66" s="31">
        <v>1000000</v>
      </c>
      <c r="L66" s="29"/>
      <c r="M66" s="29"/>
      <c r="N66" s="29"/>
    </row>
    <row r="67" spans="3:14">
      <c r="C67" s="32">
        <v>42419</v>
      </c>
      <c r="D67" s="29" t="s">
        <v>223</v>
      </c>
      <c r="E67" s="29" t="s">
        <v>224</v>
      </c>
      <c r="F67" s="29" t="s">
        <v>55</v>
      </c>
      <c r="G67" s="43" t="s">
        <v>58</v>
      </c>
      <c r="H67" s="34">
        <v>5000</v>
      </c>
      <c r="I67" s="34">
        <v>3900</v>
      </c>
      <c r="J67" s="34">
        <f t="shared" si="2"/>
        <v>19500000</v>
      </c>
      <c r="K67" s="31"/>
      <c r="L67" s="29"/>
      <c r="M67" s="29"/>
      <c r="N67" s="29"/>
    </row>
    <row r="68" spans="3:14">
      <c r="C68" s="32">
        <v>42419</v>
      </c>
      <c r="D68" s="29" t="s">
        <v>223</v>
      </c>
      <c r="E68" s="29" t="s">
        <v>224</v>
      </c>
      <c r="F68" s="29" t="s">
        <v>55</v>
      </c>
      <c r="G68" s="43" t="s">
        <v>33</v>
      </c>
      <c r="H68" s="34"/>
      <c r="I68" s="34"/>
      <c r="J68" s="34">
        <f t="shared" si="2"/>
        <v>0</v>
      </c>
      <c r="K68" s="31">
        <v>1000000</v>
      </c>
      <c r="L68" s="29">
        <v>19</v>
      </c>
      <c r="M68" s="38">
        <f>J67+J65</f>
        <v>37975000</v>
      </c>
      <c r="N68" s="38">
        <f>K68+K66</f>
        <v>2000000</v>
      </c>
    </row>
    <row r="69" spans="3:14">
      <c r="C69" s="32">
        <v>42422</v>
      </c>
      <c r="D69" s="29" t="s">
        <v>258</v>
      </c>
      <c r="E69" s="29" t="s">
        <v>259</v>
      </c>
      <c r="F69" s="29" t="s">
        <v>55</v>
      </c>
      <c r="G69" s="43" t="s">
        <v>17</v>
      </c>
      <c r="H69" s="34">
        <v>4500</v>
      </c>
      <c r="I69" s="34">
        <v>3380</v>
      </c>
      <c r="J69" s="34">
        <f t="shared" si="2"/>
        <v>15210000</v>
      </c>
      <c r="K69" s="31"/>
      <c r="L69" s="29"/>
      <c r="M69" s="29"/>
      <c r="N69" s="29"/>
    </row>
    <row r="70" spans="3:14">
      <c r="C70" s="32">
        <v>42422</v>
      </c>
      <c r="D70" s="29" t="s">
        <v>260</v>
      </c>
      <c r="E70" s="29" t="s">
        <v>261</v>
      </c>
      <c r="F70" s="29" t="s">
        <v>55</v>
      </c>
      <c r="G70" s="43" t="s">
        <v>17</v>
      </c>
      <c r="H70" s="34">
        <v>4300</v>
      </c>
      <c r="I70" s="34">
        <v>3380</v>
      </c>
      <c r="J70" s="34">
        <f t="shared" si="2"/>
        <v>14534000</v>
      </c>
      <c r="K70" s="31"/>
      <c r="L70" s="29">
        <v>22</v>
      </c>
      <c r="M70" s="38">
        <f>J70+J69</f>
        <v>29744000</v>
      </c>
      <c r="N70" s="29"/>
    </row>
    <row r="71" spans="3:14">
      <c r="C71" s="32">
        <v>42424</v>
      </c>
      <c r="D71" s="39" t="s">
        <v>276</v>
      </c>
      <c r="E71" s="39" t="s">
        <v>277</v>
      </c>
      <c r="F71" s="39" t="s">
        <v>55</v>
      </c>
      <c r="G71" s="48" t="s">
        <v>17</v>
      </c>
      <c r="H71" s="34">
        <v>15300</v>
      </c>
      <c r="I71" s="34">
        <v>3380</v>
      </c>
      <c r="J71" s="34">
        <f t="shared" si="2"/>
        <v>51714000</v>
      </c>
      <c r="K71" s="31"/>
      <c r="L71" s="29">
        <v>24</v>
      </c>
      <c r="M71" s="38">
        <f>J71</f>
        <v>51714000</v>
      </c>
      <c r="N71" s="29"/>
    </row>
    <row r="72" spans="3:14">
      <c r="C72" s="32">
        <v>42425</v>
      </c>
      <c r="D72" s="39" t="s">
        <v>286</v>
      </c>
      <c r="E72" s="39" t="s">
        <v>287</v>
      </c>
      <c r="F72" s="39" t="s">
        <v>55</v>
      </c>
      <c r="G72" s="48" t="s">
        <v>24</v>
      </c>
      <c r="H72" s="34">
        <v>15300</v>
      </c>
      <c r="I72" s="34">
        <v>3595</v>
      </c>
      <c r="J72" s="34">
        <f t="shared" si="2"/>
        <v>55003500</v>
      </c>
      <c r="K72" s="31"/>
      <c r="L72" s="29">
        <v>25</v>
      </c>
      <c r="M72" s="38">
        <f>J72</f>
        <v>55003500</v>
      </c>
      <c r="N72" s="29"/>
    </row>
    <row r="73" spans="3:14">
      <c r="C73" s="32">
        <v>42426</v>
      </c>
      <c r="D73" s="39" t="s">
        <v>296</v>
      </c>
      <c r="E73" s="39" t="s">
        <v>297</v>
      </c>
      <c r="F73" s="39" t="s">
        <v>55</v>
      </c>
      <c r="G73" s="48" t="s">
        <v>24</v>
      </c>
      <c r="H73" s="34">
        <v>5000</v>
      </c>
      <c r="I73" s="34">
        <v>3595</v>
      </c>
      <c r="J73" s="34">
        <f t="shared" si="2"/>
        <v>17975000</v>
      </c>
      <c r="K73" s="31"/>
      <c r="L73" s="29"/>
      <c r="M73" s="29"/>
      <c r="N73" s="29"/>
    </row>
    <row r="74" spans="3:14">
      <c r="C74" s="32">
        <v>42426</v>
      </c>
      <c r="D74" s="39" t="s">
        <v>296</v>
      </c>
      <c r="E74" s="39" t="s">
        <v>297</v>
      </c>
      <c r="F74" s="39" t="s">
        <v>55</v>
      </c>
      <c r="G74" s="48" t="s">
        <v>58</v>
      </c>
      <c r="H74" s="34">
        <v>10300</v>
      </c>
      <c r="I74" s="34">
        <v>3885</v>
      </c>
      <c r="J74" s="34">
        <f t="shared" si="2"/>
        <v>40015500</v>
      </c>
      <c r="K74" s="31"/>
      <c r="L74" s="29"/>
      <c r="M74" s="29"/>
      <c r="N74" s="29"/>
    </row>
    <row r="75" spans="3:14">
      <c r="C75" s="32">
        <v>42426</v>
      </c>
      <c r="D75" s="39" t="s">
        <v>298</v>
      </c>
      <c r="E75" s="39" t="s">
        <v>299</v>
      </c>
      <c r="F75" s="39" t="s">
        <v>55</v>
      </c>
      <c r="G75" s="48" t="s">
        <v>196</v>
      </c>
      <c r="H75" s="34">
        <v>4300</v>
      </c>
      <c r="I75" s="34">
        <v>4050</v>
      </c>
      <c r="J75" s="34">
        <f t="shared" si="2"/>
        <v>17415000</v>
      </c>
      <c r="K75" s="31"/>
      <c r="L75" s="29"/>
      <c r="M75" s="29"/>
      <c r="N75" s="29"/>
    </row>
    <row r="76" spans="3:14">
      <c r="C76" s="32">
        <v>42426</v>
      </c>
      <c r="D76" s="39" t="s">
        <v>298</v>
      </c>
      <c r="E76" s="39" t="s">
        <v>299</v>
      </c>
      <c r="F76" s="39" t="s">
        <v>55</v>
      </c>
      <c r="G76" s="48" t="s">
        <v>58</v>
      </c>
      <c r="H76" s="34">
        <v>7200</v>
      </c>
      <c r="I76" s="34">
        <v>3885</v>
      </c>
      <c r="J76" s="34">
        <f t="shared" si="2"/>
        <v>27972000</v>
      </c>
      <c r="K76" s="31"/>
      <c r="L76" s="29">
        <v>26</v>
      </c>
      <c r="M76" s="38">
        <f>J76+J75+J74+J73</f>
        <v>103377500</v>
      </c>
      <c r="N76" s="29"/>
    </row>
    <row r="77" spans="3:14">
      <c r="H77" s="34">
        <f>SUM(H46:H76)</f>
        <v>219700</v>
      </c>
      <c r="I77" s="34"/>
      <c r="J77" s="34">
        <f>SUM(J46:J76)</f>
        <v>791706000</v>
      </c>
      <c r="K77" s="38">
        <f>SUM(K46:K76)</f>
        <v>5375000</v>
      </c>
      <c r="L77" s="29"/>
      <c r="M77" s="38">
        <f>SUM(M47:M76)</f>
        <v>791706000</v>
      </c>
      <c r="N77" s="38">
        <f>SUM(N47:N76)</f>
        <v>5375000</v>
      </c>
    </row>
  </sheetData>
  <sortState ref="P7:Z37">
    <sortCondition ref="U7:U37"/>
  </sortState>
  <mergeCells count="1">
    <mergeCell ref="C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3:Y83"/>
  <sheetViews>
    <sheetView topLeftCell="J9" workbookViewId="0">
      <selection activeCell="Z15" sqref="Z15:AB18"/>
    </sheetView>
  </sheetViews>
  <sheetFormatPr baseColWidth="10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2.285156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4.28515625" bestFit="1" customWidth="1"/>
    <col min="12" max="12" width="12.570312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2.285156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5703125" customWidth="1"/>
    <col min="24" max="24" width="12.28515625" bestFit="1" customWidth="1"/>
    <col min="25" max="25" width="11.7109375" bestFit="1" customWidth="1"/>
  </cols>
  <sheetData>
    <row r="3" spans="2:25" ht="15.75" thickBot="1"/>
    <row r="4" spans="2:25" ht="19.5" thickBot="1">
      <c r="C4" s="136" t="s">
        <v>27</v>
      </c>
      <c r="D4" s="137"/>
      <c r="E4" s="137"/>
      <c r="F4" s="137"/>
      <c r="G4" s="137"/>
      <c r="H4" s="137"/>
      <c r="I4" s="137"/>
      <c r="J4" s="138"/>
    </row>
    <row r="6" spans="2:25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N6" s="29" t="s">
        <v>7</v>
      </c>
      <c r="O6" s="29" t="s">
        <v>0</v>
      </c>
      <c r="P6" s="29" t="s">
        <v>1</v>
      </c>
      <c r="Q6" s="29" t="s">
        <v>310</v>
      </c>
      <c r="R6" s="29" t="s">
        <v>6</v>
      </c>
      <c r="S6" s="29" t="s">
        <v>307</v>
      </c>
      <c r="T6" s="29" t="s">
        <v>5</v>
      </c>
      <c r="U6" s="29" t="s">
        <v>308</v>
      </c>
      <c r="V6" s="29" t="s">
        <v>8</v>
      </c>
      <c r="W6" s="29" t="s">
        <v>3</v>
      </c>
      <c r="X6" s="29" t="s">
        <v>305</v>
      </c>
      <c r="Y6" s="39" t="s">
        <v>309</v>
      </c>
    </row>
    <row r="7" spans="2:25">
      <c r="B7">
        <v>3</v>
      </c>
      <c r="C7" s="32">
        <v>42401</v>
      </c>
      <c r="D7" s="30" t="s">
        <v>25</v>
      </c>
      <c r="E7" s="33" t="s">
        <v>26</v>
      </c>
      <c r="F7" s="29" t="s">
        <v>27</v>
      </c>
      <c r="G7" s="43" t="s">
        <v>24</v>
      </c>
      <c r="H7" s="31">
        <v>21700</v>
      </c>
      <c r="I7" s="31">
        <v>3870</v>
      </c>
      <c r="J7" s="31">
        <f t="shared" ref="J7:J40" si="0">H7*I7</f>
        <v>83979000</v>
      </c>
      <c r="N7" s="33">
        <v>42404</v>
      </c>
      <c r="O7" s="30" t="s">
        <v>56</v>
      </c>
      <c r="P7" s="30" t="s">
        <v>57</v>
      </c>
      <c r="Q7" s="30" t="s">
        <v>27</v>
      </c>
      <c r="R7" s="44" t="s">
        <v>58</v>
      </c>
      <c r="S7" s="44">
        <v>1</v>
      </c>
      <c r="T7" s="30">
        <v>5900</v>
      </c>
      <c r="U7" s="30"/>
      <c r="V7" s="30">
        <v>4330</v>
      </c>
      <c r="W7" s="34">
        <f t="shared" ref="W7:W40" si="1">T7*V7</f>
        <v>25547000</v>
      </c>
      <c r="X7" s="29"/>
      <c r="Y7" s="29"/>
    </row>
    <row r="8" spans="2:25">
      <c r="B8">
        <v>3</v>
      </c>
      <c r="C8" s="32">
        <v>42401</v>
      </c>
      <c r="D8" s="30" t="s">
        <v>25</v>
      </c>
      <c r="E8" s="33" t="s">
        <v>26</v>
      </c>
      <c r="F8" s="29" t="s">
        <v>27</v>
      </c>
      <c r="G8" s="43" t="s">
        <v>28</v>
      </c>
      <c r="H8" s="31">
        <v>12000</v>
      </c>
      <c r="I8" s="31">
        <v>3535</v>
      </c>
      <c r="J8" s="31">
        <f t="shared" si="0"/>
        <v>42420000</v>
      </c>
      <c r="N8" s="33">
        <v>42410</v>
      </c>
      <c r="O8" s="30" t="s">
        <v>110</v>
      </c>
      <c r="P8" s="30" t="s">
        <v>111</v>
      </c>
      <c r="Q8" s="30" t="s">
        <v>27</v>
      </c>
      <c r="R8" s="44" t="s">
        <v>58</v>
      </c>
      <c r="S8" s="44">
        <v>1</v>
      </c>
      <c r="T8" s="50">
        <v>12000</v>
      </c>
      <c r="U8" s="50"/>
      <c r="V8" s="34">
        <v>4260</v>
      </c>
      <c r="W8" s="34">
        <f t="shared" si="1"/>
        <v>51120000</v>
      </c>
      <c r="X8" s="29"/>
      <c r="Y8" s="29"/>
    </row>
    <row r="9" spans="2:25">
      <c r="B9">
        <v>3</v>
      </c>
      <c r="C9" s="33">
        <v>42404</v>
      </c>
      <c r="D9" s="30" t="s">
        <v>56</v>
      </c>
      <c r="E9" s="30" t="s">
        <v>57</v>
      </c>
      <c r="F9" s="30" t="s">
        <v>27</v>
      </c>
      <c r="G9" s="44" t="s">
        <v>24</v>
      </c>
      <c r="H9" s="30">
        <v>15800</v>
      </c>
      <c r="I9" s="30">
        <v>3770</v>
      </c>
      <c r="J9" s="34">
        <f t="shared" si="0"/>
        <v>59566000</v>
      </c>
      <c r="N9" s="33">
        <v>42412</v>
      </c>
      <c r="O9" s="30" t="s">
        <v>106</v>
      </c>
      <c r="P9" s="30" t="s">
        <v>107</v>
      </c>
      <c r="Q9" s="30" t="s">
        <v>27</v>
      </c>
      <c r="R9" s="44" t="s">
        <v>58</v>
      </c>
      <c r="S9" s="44">
        <v>1</v>
      </c>
      <c r="T9" s="50">
        <v>10800</v>
      </c>
      <c r="U9" s="50"/>
      <c r="V9" s="34">
        <v>3380</v>
      </c>
      <c r="W9" s="34">
        <f t="shared" si="1"/>
        <v>36504000</v>
      </c>
      <c r="X9" s="29"/>
      <c r="Y9" s="29"/>
    </row>
    <row r="10" spans="2:25">
      <c r="B10">
        <v>3</v>
      </c>
      <c r="C10" s="33">
        <v>42404</v>
      </c>
      <c r="D10" s="30" t="s">
        <v>56</v>
      </c>
      <c r="E10" s="30" t="s">
        <v>57</v>
      </c>
      <c r="F10" s="30" t="s">
        <v>27</v>
      </c>
      <c r="G10" s="44" t="s">
        <v>28</v>
      </c>
      <c r="H10" s="30">
        <v>12000</v>
      </c>
      <c r="I10" s="30">
        <v>3535</v>
      </c>
      <c r="J10" s="34">
        <f t="shared" si="0"/>
        <v>42420000</v>
      </c>
      <c r="N10" s="33">
        <v>42412</v>
      </c>
      <c r="O10" s="30" t="s">
        <v>108</v>
      </c>
      <c r="P10" s="30" t="s">
        <v>109</v>
      </c>
      <c r="Q10" s="30" t="s">
        <v>27</v>
      </c>
      <c r="R10" s="44" t="s">
        <v>58</v>
      </c>
      <c r="S10" s="44">
        <v>1</v>
      </c>
      <c r="T10" s="50">
        <v>17900</v>
      </c>
      <c r="U10" s="50"/>
      <c r="V10" s="34">
        <v>3380</v>
      </c>
      <c r="W10" s="34">
        <f t="shared" si="1"/>
        <v>60502000</v>
      </c>
      <c r="X10" s="29"/>
      <c r="Y10" s="29"/>
    </row>
    <row r="11" spans="2:25">
      <c r="B11">
        <v>3</v>
      </c>
      <c r="C11" s="33">
        <v>42404</v>
      </c>
      <c r="D11" s="30" t="s">
        <v>56</v>
      </c>
      <c r="E11" s="30" t="s">
        <v>57</v>
      </c>
      <c r="F11" s="30" t="s">
        <v>27</v>
      </c>
      <c r="G11" s="44" t="s">
        <v>58</v>
      </c>
      <c r="H11" s="30">
        <v>5900</v>
      </c>
      <c r="I11" s="30">
        <v>4330</v>
      </c>
      <c r="J11" s="34">
        <f t="shared" si="0"/>
        <v>25547000</v>
      </c>
      <c r="N11" s="33">
        <v>42415</v>
      </c>
      <c r="O11" s="30" t="s">
        <v>192</v>
      </c>
      <c r="P11" s="30" t="s">
        <v>193</v>
      </c>
      <c r="Q11" s="30" t="s">
        <v>27</v>
      </c>
      <c r="R11" s="43" t="s">
        <v>58</v>
      </c>
      <c r="S11" s="43">
        <v>1</v>
      </c>
      <c r="T11" s="34">
        <v>15000</v>
      </c>
      <c r="U11" s="34"/>
      <c r="V11" s="34">
        <v>3900</v>
      </c>
      <c r="W11" s="34">
        <f t="shared" si="1"/>
        <v>58500000</v>
      </c>
      <c r="X11" s="29"/>
      <c r="Y11" s="29"/>
    </row>
    <row r="12" spans="2:25">
      <c r="B12">
        <v>3</v>
      </c>
      <c r="C12" s="33">
        <v>42406</v>
      </c>
      <c r="D12" s="30" t="s">
        <v>82</v>
      </c>
      <c r="E12" s="30" t="s">
        <v>83</v>
      </c>
      <c r="F12" s="30" t="s">
        <v>27</v>
      </c>
      <c r="G12" s="44" t="s">
        <v>24</v>
      </c>
      <c r="H12" s="30">
        <v>15800</v>
      </c>
      <c r="I12" s="30">
        <v>3510</v>
      </c>
      <c r="J12" s="34">
        <f t="shared" si="0"/>
        <v>55458000</v>
      </c>
      <c r="N12" s="32">
        <v>42416</v>
      </c>
      <c r="O12" s="29" t="s">
        <v>201</v>
      </c>
      <c r="P12" s="29" t="s">
        <v>202</v>
      </c>
      <c r="Q12" s="29" t="s">
        <v>27</v>
      </c>
      <c r="R12" s="43" t="s">
        <v>58</v>
      </c>
      <c r="S12" s="43">
        <v>1</v>
      </c>
      <c r="T12" s="34">
        <v>17900</v>
      </c>
      <c r="U12" s="34"/>
      <c r="V12" s="34">
        <v>3900</v>
      </c>
      <c r="W12" s="34">
        <f t="shared" si="1"/>
        <v>69810000</v>
      </c>
      <c r="X12" s="29"/>
      <c r="Y12" s="29"/>
    </row>
    <row r="13" spans="2:25">
      <c r="B13">
        <v>3</v>
      </c>
      <c r="C13" s="33">
        <v>42412</v>
      </c>
      <c r="D13" s="30" t="s">
        <v>106</v>
      </c>
      <c r="E13" s="30" t="s">
        <v>107</v>
      </c>
      <c r="F13" s="30" t="s">
        <v>27</v>
      </c>
      <c r="G13" s="44" t="s">
        <v>58</v>
      </c>
      <c r="H13" s="50">
        <v>10800</v>
      </c>
      <c r="I13" s="34">
        <v>3380</v>
      </c>
      <c r="J13" s="34">
        <f t="shared" si="0"/>
        <v>36504000</v>
      </c>
      <c r="N13" s="32">
        <v>42418</v>
      </c>
      <c r="O13" s="29" t="s">
        <v>209</v>
      </c>
      <c r="P13" s="29" t="s">
        <v>210</v>
      </c>
      <c r="Q13" s="29" t="s">
        <v>27</v>
      </c>
      <c r="R13" s="43" t="s">
        <v>58</v>
      </c>
      <c r="S13" s="43">
        <v>1</v>
      </c>
      <c r="T13" s="34">
        <v>15000</v>
      </c>
      <c r="U13" s="34"/>
      <c r="V13" s="34">
        <v>3900</v>
      </c>
      <c r="W13" s="34">
        <f t="shared" si="1"/>
        <v>58500000</v>
      </c>
      <c r="X13" s="29"/>
      <c r="Y13" s="29"/>
    </row>
    <row r="14" spans="2:25">
      <c r="B14">
        <v>3</v>
      </c>
      <c r="C14" s="33">
        <v>42716</v>
      </c>
      <c r="D14" s="30" t="s">
        <v>108</v>
      </c>
      <c r="E14" s="30" t="s">
        <v>109</v>
      </c>
      <c r="F14" s="30" t="s">
        <v>27</v>
      </c>
      <c r="G14" s="44" t="s">
        <v>58</v>
      </c>
      <c r="H14" s="50">
        <v>17900</v>
      </c>
      <c r="I14" s="34">
        <v>3380</v>
      </c>
      <c r="J14" s="34">
        <f t="shared" si="0"/>
        <v>60502000</v>
      </c>
      <c r="N14" s="32">
        <v>42418</v>
      </c>
      <c r="O14" s="29" t="s">
        <v>211</v>
      </c>
      <c r="P14" s="29" t="s">
        <v>212</v>
      </c>
      <c r="Q14" s="29" t="s">
        <v>27</v>
      </c>
      <c r="R14" s="43" t="s">
        <v>58</v>
      </c>
      <c r="S14" s="43">
        <v>1</v>
      </c>
      <c r="T14" s="34">
        <v>15000</v>
      </c>
      <c r="U14" s="34"/>
      <c r="V14" s="34">
        <v>3900</v>
      </c>
      <c r="W14" s="34">
        <f t="shared" si="1"/>
        <v>58500000</v>
      </c>
      <c r="X14" s="29"/>
      <c r="Y14" s="29"/>
    </row>
    <row r="15" spans="2:25">
      <c r="B15">
        <v>3</v>
      </c>
      <c r="C15" s="33">
        <v>42410</v>
      </c>
      <c r="D15" s="30" t="s">
        <v>110</v>
      </c>
      <c r="E15" s="30" t="s">
        <v>111</v>
      </c>
      <c r="F15" s="30" t="s">
        <v>27</v>
      </c>
      <c r="G15" s="44" t="s">
        <v>58</v>
      </c>
      <c r="H15" s="50">
        <v>12000</v>
      </c>
      <c r="I15" s="34">
        <v>4260</v>
      </c>
      <c r="J15" s="34">
        <f t="shared" si="0"/>
        <v>51120000</v>
      </c>
      <c r="N15" s="32">
        <v>42424</v>
      </c>
      <c r="O15" s="39" t="s">
        <v>274</v>
      </c>
      <c r="P15" s="39" t="s">
        <v>275</v>
      </c>
      <c r="Q15" s="39" t="s">
        <v>27</v>
      </c>
      <c r="R15" s="48" t="s">
        <v>58</v>
      </c>
      <c r="S15" s="48">
        <v>1</v>
      </c>
      <c r="T15" s="39">
        <v>5900</v>
      </c>
      <c r="U15" s="41">
        <f>T15+T14+T13+T12+T11+T10+T9+T8+T7</f>
        <v>115400</v>
      </c>
      <c r="V15" s="39">
        <v>3885</v>
      </c>
      <c r="W15" s="34">
        <f t="shared" si="1"/>
        <v>22921500</v>
      </c>
      <c r="X15" s="29" t="str">
        <f>R15</f>
        <v>Nafta Unica 90</v>
      </c>
      <c r="Y15" s="38">
        <f>SUM(W7:W15)</f>
        <v>441904500</v>
      </c>
    </row>
    <row r="16" spans="2:25">
      <c r="B16">
        <v>3</v>
      </c>
      <c r="C16" s="33">
        <v>42410</v>
      </c>
      <c r="D16" s="30" t="s">
        <v>113</v>
      </c>
      <c r="E16" s="30" t="s">
        <v>114</v>
      </c>
      <c r="F16" s="30" t="s">
        <v>27</v>
      </c>
      <c r="G16" s="44" t="s">
        <v>24</v>
      </c>
      <c r="H16" s="50">
        <v>21700</v>
      </c>
      <c r="I16" s="34">
        <v>3510</v>
      </c>
      <c r="J16" s="34">
        <f t="shared" si="0"/>
        <v>76167000</v>
      </c>
      <c r="N16" s="33">
        <v>42415</v>
      </c>
      <c r="O16" s="30" t="s">
        <v>190</v>
      </c>
      <c r="P16" s="30" t="s">
        <v>191</v>
      </c>
      <c r="Q16" s="30" t="s">
        <v>27</v>
      </c>
      <c r="R16" s="44" t="s">
        <v>17</v>
      </c>
      <c r="S16" s="44">
        <v>3</v>
      </c>
      <c r="T16" s="34">
        <v>10000</v>
      </c>
      <c r="U16" s="34"/>
      <c r="V16" s="34">
        <v>3380</v>
      </c>
      <c r="W16" s="34">
        <f t="shared" si="1"/>
        <v>33800000</v>
      </c>
      <c r="X16" s="29"/>
      <c r="Y16" s="29"/>
    </row>
    <row r="17" spans="2:25">
      <c r="B17">
        <v>3</v>
      </c>
      <c r="C17" s="33">
        <v>42408</v>
      </c>
      <c r="D17" s="30" t="s">
        <v>123</v>
      </c>
      <c r="E17" s="30" t="s">
        <v>124</v>
      </c>
      <c r="F17" s="30" t="s">
        <v>27</v>
      </c>
      <c r="G17" s="44" t="s">
        <v>24</v>
      </c>
      <c r="H17" s="50">
        <v>10800</v>
      </c>
      <c r="I17" s="34">
        <v>3695</v>
      </c>
      <c r="J17" s="34">
        <f t="shared" si="0"/>
        <v>39906000</v>
      </c>
      <c r="N17" s="32">
        <v>42416</v>
      </c>
      <c r="O17" s="29" t="s">
        <v>199</v>
      </c>
      <c r="P17" s="29" t="s">
        <v>200</v>
      </c>
      <c r="Q17" s="29" t="s">
        <v>27</v>
      </c>
      <c r="R17" s="43" t="s">
        <v>17</v>
      </c>
      <c r="S17" s="43">
        <v>3</v>
      </c>
      <c r="T17" s="34">
        <v>10000</v>
      </c>
      <c r="U17" s="34"/>
      <c r="V17" s="34">
        <v>3380</v>
      </c>
      <c r="W17" s="34">
        <f t="shared" si="1"/>
        <v>33800000</v>
      </c>
      <c r="X17" s="29"/>
      <c r="Y17" s="29"/>
    </row>
    <row r="18" spans="2:25">
      <c r="B18">
        <v>3</v>
      </c>
      <c r="C18" s="33">
        <v>42408</v>
      </c>
      <c r="D18" s="30" t="s">
        <v>123</v>
      </c>
      <c r="E18" s="30" t="s">
        <v>124</v>
      </c>
      <c r="F18" s="30" t="s">
        <v>27</v>
      </c>
      <c r="G18" s="44" t="s">
        <v>28</v>
      </c>
      <c r="H18" s="34">
        <v>22900</v>
      </c>
      <c r="I18" s="34">
        <v>3380</v>
      </c>
      <c r="J18" s="34">
        <f t="shared" si="0"/>
        <v>77402000</v>
      </c>
      <c r="N18" s="32">
        <v>42418</v>
      </c>
      <c r="O18" s="29" t="s">
        <v>211</v>
      </c>
      <c r="P18" s="29" t="s">
        <v>212</v>
      </c>
      <c r="Q18" s="29" t="s">
        <v>27</v>
      </c>
      <c r="R18" s="43" t="s">
        <v>17</v>
      </c>
      <c r="S18" s="43">
        <v>3</v>
      </c>
      <c r="T18" s="34">
        <v>5000</v>
      </c>
      <c r="U18" s="34"/>
      <c r="V18" s="34">
        <v>3380</v>
      </c>
      <c r="W18" s="34">
        <f t="shared" si="1"/>
        <v>16900000</v>
      </c>
      <c r="X18" s="29"/>
      <c r="Y18" s="29"/>
    </row>
    <row r="19" spans="2:25">
      <c r="B19">
        <v>3</v>
      </c>
      <c r="C19" s="33">
        <v>42412</v>
      </c>
      <c r="D19" s="37" t="s">
        <v>159</v>
      </c>
      <c r="E19" s="37" t="s">
        <v>160</v>
      </c>
      <c r="F19" s="37" t="s">
        <v>27</v>
      </c>
      <c r="G19" s="45" t="s">
        <v>24</v>
      </c>
      <c r="H19" s="35">
        <v>5000</v>
      </c>
      <c r="I19" s="35">
        <v>3695</v>
      </c>
      <c r="J19" s="35">
        <f t="shared" si="0"/>
        <v>18475000</v>
      </c>
      <c r="N19" s="32">
        <v>42419</v>
      </c>
      <c r="O19" s="29" t="s">
        <v>219</v>
      </c>
      <c r="P19" s="29" t="s">
        <v>220</v>
      </c>
      <c r="Q19" s="29" t="s">
        <v>27</v>
      </c>
      <c r="R19" s="43" t="s">
        <v>17</v>
      </c>
      <c r="S19" s="43">
        <v>3</v>
      </c>
      <c r="T19" s="34">
        <v>6000</v>
      </c>
      <c r="U19" s="34"/>
      <c r="V19" s="34">
        <v>3380</v>
      </c>
      <c r="W19" s="34">
        <f t="shared" si="1"/>
        <v>20280000</v>
      </c>
      <c r="X19" s="29"/>
      <c r="Y19" s="29"/>
    </row>
    <row r="20" spans="2:25">
      <c r="B20">
        <v>3</v>
      </c>
      <c r="C20" s="33">
        <v>42415</v>
      </c>
      <c r="D20" s="30" t="s">
        <v>183</v>
      </c>
      <c r="E20" s="30" t="s">
        <v>184</v>
      </c>
      <c r="F20" s="30" t="s">
        <v>27</v>
      </c>
      <c r="G20" s="44" t="s">
        <v>24</v>
      </c>
      <c r="H20" s="34">
        <v>10000</v>
      </c>
      <c r="I20" s="34">
        <v>3510</v>
      </c>
      <c r="J20" s="34">
        <f t="shared" si="0"/>
        <v>35100000</v>
      </c>
      <c r="N20" s="32">
        <v>42422</v>
      </c>
      <c r="O20" s="29" t="s">
        <v>254</v>
      </c>
      <c r="P20" s="29" t="s">
        <v>255</v>
      </c>
      <c r="Q20" s="29" t="s">
        <v>27</v>
      </c>
      <c r="R20" s="43" t="s">
        <v>17</v>
      </c>
      <c r="S20" s="43">
        <v>3</v>
      </c>
      <c r="T20" s="34">
        <v>15000</v>
      </c>
      <c r="U20" s="34"/>
      <c r="V20" s="34">
        <v>3380</v>
      </c>
      <c r="W20" s="34">
        <f t="shared" si="1"/>
        <v>50700000</v>
      </c>
      <c r="X20" s="29"/>
      <c r="Y20" s="29"/>
    </row>
    <row r="21" spans="2:25">
      <c r="B21">
        <v>3</v>
      </c>
      <c r="C21" s="33">
        <v>42415</v>
      </c>
      <c r="D21" s="30" t="s">
        <v>190</v>
      </c>
      <c r="E21" s="30" t="s">
        <v>191</v>
      </c>
      <c r="F21" s="30" t="s">
        <v>27</v>
      </c>
      <c r="G21" s="44" t="s">
        <v>17</v>
      </c>
      <c r="H21" s="34">
        <v>10000</v>
      </c>
      <c r="I21" s="34">
        <v>3380</v>
      </c>
      <c r="J21" s="34">
        <f t="shared" si="0"/>
        <v>33800000</v>
      </c>
      <c r="N21" s="32">
        <v>42424</v>
      </c>
      <c r="O21" s="39" t="s">
        <v>274</v>
      </c>
      <c r="P21" s="39" t="s">
        <v>275</v>
      </c>
      <c r="Q21" s="39" t="s">
        <v>27</v>
      </c>
      <c r="R21" s="48" t="s">
        <v>17</v>
      </c>
      <c r="S21" s="48">
        <v>3</v>
      </c>
      <c r="T21" s="39">
        <v>12000</v>
      </c>
      <c r="U21" s="39"/>
      <c r="V21" s="39">
        <v>3380</v>
      </c>
      <c r="W21" s="34">
        <f t="shared" si="1"/>
        <v>40560000</v>
      </c>
      <c r="X21" s="29"/>
      <c r="Y21" s="29"/>
    </row>
    <row r="22" spans="2:25">
      <c r="B22">
        <v>3</v>
      </c>
      <c r="C22" s="33">
        <v>42415</v>
      </c>
      <c r="D22" s="30" t="s">
        <v>192</v>
      </c>
      <c r="E22" s="30" t="s">
        <v>193</v>
      </c>
      <c r="F22" s="30" t="s">
        <v>27</v>
      </c>
      <c r="G22" s="43" t="s">
        <v>58</v>
      </c>
      <c r="H22" s="34">
        <v>15000</v>
      </c>
      <c r="I22" s="34">
        <v>3900</v>
      </c>
      <c r="J22" s="34">
        <f t="shared" si="0"/>
        <v>58500000</v>
      </c>
      <c r="N22" s="32">
        <v>42426</v>
      </c>
      <c r="O22" s="39" t="s">
        <v>292</v>
      </c>
      <c r="P22" s="39" t="s">
        <v>293</v>
      </c>
      <c r="Q22" s="39" t="s">
        <v>27</v>
      </c>
      <c r="R22" s="48" t="s">
        <v>17</v>
      </c>
      <c r="S22" s="48">
        <v>3</v>
      </c>
      <c r="T22" s="39">
        <v>20000</v>
      </c>
      <c r="U22" s="41">
        <f>T22+T21+T20+T19+T18+T17+T16</f>
        <v>78000</v>
      </c>
      <c r="V22" s="39">
        <v>3380</v>
      </c>
      <c r="W22" s="34">
        <f t="shared" si="1"/>
        <v>67600000</v>
      </c>
      <c r="X22" s="29" t="str">
        <f>R22</f>
        <v>Nafta Eco Sol 85</v>
      </c>
      <c r="Y22" s="38">
        <f>SUM(W16:W22)</f>
        <v>263640000</v>
      </c>
    </row>
    <row r="23" spans="2:25">
      <c r="B23">
        <v>3</v>
      </c>
      <c r="C23" s="32">
        <v>42416</v>
      </c>
      <c r="D23" s="29" t="s">
        <v>197</v>
      </c>
      <c r="E23" s="29" t="s">
        <v>198</v>
      </c>
      <c r="F23" s="29" t="s">
        <v>27</v>
      </c>
      <c r="G23" s="43" t="s">
        <v>24</v>
      </c>
      <c r="H23" s="34">
        <v>5800</v>
      </c>
      <c r="I23" s="34">
        <v>3695</v>
      </c>
      <c r="J23" s="34">
        <f t="shared" si="0"/>
        <v>21431000</v>
      </c>
      <c r="N23" s="32">
        <v>42401</v>
      </c>
      <c r="O23" s="30" t="s">
        <v>25</v>
      </c>
      <c r="P23" s="33" t="s">
        <v>26</v>
      </c>
      <c r="Q23" s="29" t="s">
        <v>27</v>
      </c>
      <c r="R23" s="43" t="s">
        <v>28</v>
      </c>
      <c r="S23" s="43">
        <v>6</v>
      </c>
      <c r="T23" s="31">
        <v>12000</v>
      </c>
      <c r="U23" s="31"/>
      <c r="V23" s="31">
        <v>3535</v>
      </c>
      <c r="W23" s="31">
        <f t="shared" si="1"/>
        <v>42420000</v>
      </c>
      <c r="X23" s="29"/>
      <c r="Y23" s="29"/>
    </row>
    <row r="24" spans="2:25">
      <c r="B24">
        <v>3</v>
      </c>
      <c r="C24" s="32">
        <v>42416</v>
      </c>
      <c r="D24" s="29" t="s">
        <v>199</v>
      </c>
      <c r="E24" s="29" t="s">
        <v>200</v>
      </c>
      <c r="F24" s="29" t="s">
        <v>27</v>
      </c>
      <c r="G24" s="43" t="s">
        <v>17</v>
      </c>
      <c r="H24" s="34">
        <v>10000</v>
      </c>
      <c r="I24" s="34">
        <v>3380</v>
      </c>
      <c r="J24" s="34">
        <f t="shared" si="0"/>
        <v>33800000</v>
      </c>
      <c r="N24" s="33">
        <v>42404</v>
      </c>
      <c r="O24" s="30" t="s">
        <v>56</v>
      </c>
      <c r="P24" s="30" t="s">
        <v>57</v>
      </c>
      <c r="Q24" s="30" t="s">
        <v>27</v>
      </c>
      <c r="R24" s="44" t="s">
        <v>28</v>
      </c>
      <c r="S24" s="44">
        <v>6</v>
      </c>
      <c r="T24" s="30">
        <v>12000</v>
      </c>
      <c r="U24" s="30"/>
      <c r="V24" s="30">
        <v>3535</v>
      </c>
      <c r="W24" s="34">
        <f t="shared" si="1"/>
        <v>42420000</v>
      </c>
      <c r="X24" s="29"/>
      <c r="Y24" s="29"/>
    </row>
    <row r="25" spans="2:25">
      <c r="B25">
        <v>3</v>
      </c>
      <c r="C25" s="32">
        <v>42416</v>
      </c>
      <c r="D25" s="29" t="s">
        <v>201</v>
      </c>
      <c r="E25" s="29" t="s">
        <v>202</v>
      </c>
      <c r="F25" s="29" t="s">
        <v>27</v>
      </c>
      <c r="G25" s="43" t="s">
        <v>58</v>
      </c>
      <c r="H25" s="34">
        <v>17900</v>
      </c>
      <c r="I25" s="34">
        <v>3900</v>
      </c>
      <c r="J25" s="34">
        <f t="shared" si="0"/>
        <v>69810000</v>
      </c>
      <c r="N25" s="33">
        <v>42408</v>
      </c>
      <c r="O25" s="30" t="s">
        <v>123</v>
      </c>
      <c r="P25" s="30" t="s">
        <v>124</v>
      </c>
      <c r="Q25" s="30" t="s">
        <v>27</v>
      </c>
      <c r="R25" s="44" t="s">
        <v>28</v>
      </c>
      <c r="S25" s="44">
        <v>6</v>
      </c>
      <c r="T25" s="34">
        <v>22900</v>
      </c>
      <c r="U25" s="34">
        <f>T25+T24+T23</f>
        <v>46900</v>
      </c>
      <c r="V25" s="34">
        <v>3380</v>
      </c>
      <c r="W25" s="34">
        <f t="shared" si="1"/>
        <v>77402000</v>
      </c>
      <c r="X25" s="29" t="str">
        <f>R25</f>
        <v>Nafta Sol Normal</v>
      </c>
      <c r="Y25" s="38">
        <f>W25+W24+W23</f>
        <v>162242000</v>
      </c>
    </row>
    <row r="26" spans="2:25">
      <c r="B26">
        <v>3</v>
      </c>
      <c r="C26" s="32">
        <v>42418</v>
      </c>
      <c r="D26" s="29" t="s">
        <v>209</v>
      </c>
      <c r="E26" s="29" t="s">
        <v>210</v>
      </c>
      <c r="F26" s="29" t="s">
        <v>27</v>
      </c>
      <c r="G26" s="43" t="s">
        <v>58</v>
      </c>
      <c r="H26" s="34">
        <v>15000</v>
      </c>
      <c r="I26" s="34">
        <v>3900</v>
      </c>
      <c r="J26" s="34">
        <f t="shared" si="0"/>
        <v>58500000</v>
      </c>
      <c r="N26" s="32">
        <v>42401</v>
      </c>
      <c r="O26" s="30" t="s">
        <v>25</v>
      </c>
      <c r="P26" s="33" t="s">
        <v>26</v>
      </c>
      <c r="Q26" s="29" t="s">
        <v>27</v>
      </c>
      <c r="R26" s="43" t="s">
        <v>24</v>
      </c>
      <c r="S26" s="43">
        <v>7</v>
      </c>
      <c r="T26" s="31">
        <v>21700</v>
      </c>
      <c r="U26" s="31"/>
      <c r="V26" s="31">
        <v>3870</v>
      </c>
      <c r="W26" s="31">
        <f t="shared" si="1"/>
        <v>83979000</v>
      </c>
      <c r="X26" s="29"/>
      <c r="Y26" s="29"/>
    </row>
    <row r="27" spans="2:25">
      <c r="B27">
        <v>3</v>
      </c>
      <c r="C27" s="32">
        <v>42418</v>
      </c>
      <c r="D27" s="29" t="s">
        <v>211</v>
      </c>
      <c r="E27" s="29" t="s">
        <v>212</v>
      </c>
      <c r="F27" s="29" t="s">
        <v>27</v>
      </c>
      <c r="G27" s="43" t="s">
        <v>17</v>
      </c>
      <c r="H27" s="34">
        <v>5000</v>
      </c>
      <c r="I27" s="34">
        <v>3380</v>
      </c>
      <c r="J27" s="34">
        <f t="shared" si="0"/>
        <v>16900000</v>
      </c>
      <c r="N27" s="33">
        <v>42404</v>
      </c>
      <c r="O27" s="30" t="s">
        <v>56</v>
      </c>
      <c r="P27" s="30" t="s">
        <v>57</v>
      </c>
      <c r="Q27" s="30" t="s">
        <v>27</v>
      </c>
      <c r="R27" s="44" t="s">
        <v>24</v>
      </c>
      <c r="S27" s="44">
        <v>7</v>
      </c>
      <c r="T27" s="30">
        <v>15800</v>
      </c>
      <c r="U27" s="30"/>
      <c r="V27" s="30">
        <v>3770</v>
      </c>
      <c r="W27" s="34">
        <f t="shared" si="1"/>
        <v>59566000</v>
      </c>
      <c r="X27" s="29"/>
      <c r="Y27" s="29"/>
    </row>
    <row r="28" spans="2:25">
      <c r="B28">
        <v>3</v>
      </c>
      <c r="C28" s="32">
        <v>42418</v>
      </c>
      <c r="D28" s="29" t="s">
        <v>211</v>
      </c>
      <c r="E28" s="29" t="s">
        <v>212</v>
      </c>
      <c r="F28" s="29" t="s">
        <v>27</v>
      </c>
      <c r="G28" s="43" t="s">
        <v>58</v>
      </c>
      <c r="H28" s="34">
        <v>15000</v>
      </c>
      <c r="I28" s="34">
        <v>3900</v>
      </c>
      <c r="J28" s="34">
        <f t="shared" si="0"/>
        <v>58500000</v>
      </c>
      <c r="N28" s="33">
        <v>42406</v>
      </c>
      <c r="O28" s="30" t="s">
        <v>82</v>
      </c>
      <c r="P28" s="30" t="s">
        <v>83</v>
      </c>
      <c r="Q28" s="30" t="s">
        <v>27</v>
      </c>
      <c r="R28" s="44" t="s">
        <v>24</v>
      </c>
      <c r="S28" s="44">
        <v>7</v>
      </c>
      <c r="T28" s="30">
        <v>15800</v>
      </c>
      <c r="U28" s="30"/>
      <c r="V28" s="30">
        <v>3510</v>
      </c>
      <c r="W28" s="34">
        <f t="shared" si="1"/>
        <v>55458000</v>
      </c>
      <c r="X28" s="29"/>
      <c r="Y28" s="29"/>
    </row>
    <row r="29" spans="2:25">
      <c r="B29">
        <v>3</v>
      </c>
      <c r="C29" s="32">
        <v>42419</v>
      </c>
      <c r="D29" s="29" t="s">
        <v>219</v>
      </c>
      <c r="E29" s="29" t="s">
        <v>220</v>
      </c>
      <c r="F29" s="29" t="s">
        <v>27</v>
      </c>
      <c r="G29" s="43" t="s">
        <v>24</v>
      </c>
      <c r="H29" s="34">
        <v>6000</v>
      </c>
      <c r="I29" s="34">
        <v>3695</v>
      </c>
      <c r="J29" s="34">
        <f t="shared" si="0"/>
        <v>22170000</v>
      </c>
      <c r="N29" s="33">
        <v>42408</v>
      </c>
      <c r="O29" s="30" t="s">
        <v>123</v>
      </c>
      <c r="P29" s="30" t="s">
        <v>124</v>
      </c>
      <c r="Q29" s="30" t="s">
        <v>27</v>
      </c>
      <c r="R29" s="44" t="s">
        <v>24</v>
      </c>
      <c r="S29" s="44">
        <v>7</v>
      </c>
      <c r="T29" s="50">
        <v>10800</v>
      </c>
      <c r="U29" s="50"/>
      <c r="V29" s="34">
        <v>3695</v>
      </c>
      <c r="W29" s="34">
        <f t="shared" si="1"/>
        <v>39906000</v>
      </c>
      <c r="X29" s="29"/>
      <c r="Y29" s="29"/>
    </row>
    <row r="30" spans="2:25">
      <c r="B30">
        <v>3</v>
      </c>
      <c r="C30" s="32">
        <v>42419</v>
      </c>
      <c r="D30" s="29" t="s">
        <v>219</v>
      </c>
      <c r="E30" s="29" t="s">
        <v>220</v>
      </c>
      <c r="F30" s="29" t="s">
        <v>27</v>
      </c>
      <c r="G30" s="43" t="s">
        <v>17</v>
      </c>
      <c r="H30" s="34">
        <v>6000</v>
      </c>
      <c r="I30" s="34">
        <v>3380</v>
      </c>
      <c r="J30" s="34">
        <f t="shared" si="0"/>
        <v>20280000</v>
      </c>
      <c r="N30" s="33">
        <v>42410</v>
      </c>
      <c r="O30" s="30" t="s">
        <v>113</v>
      </c>
      <c r="P30" s="30" t="s">
        <v>114</v>
      </c>
      <c r="Q30" s="30" t="s">
        <v>27</v>
      </c>
      <c r="R30" s="44" t="s">
        <v>24</v>
      </c>
      <c r="S30" s="44">
        <v>7</v>
      </c>
      <c r="T30" s="50">
        <v>21700</v>
      </c>
      <c r="U30" s="50"/>
      <c r="V30" s="34">
        <v>3510</v>
      </c>
      <c r="W30" s="34">
        <f t="shared" si="1"/>
        <v>76167000</v>
      </c>
      <c r="X30" s="29"/>
      <c r="Y30" s="29"/>
    </row>
    <row r="31" spans="2:25">
      <c r="B31">
        <v>3</v>
      </c>
      <c r="C31" s="32">
        <v>42422</v>
      </c>
      <c r="D31" s="39" t="s">
        <v>234</v>
      </c>
      <c r="E31" s="39" t="s">
        <v>235</v>
      </c>
      <c r="F31" s="39" t="s">
        <v>27</v>
      </c>
      <c r="G31" s="48" t="s">
        <v>24</v>
      </c>
      <c r="H31" s="34">
        <v>20000</v>
      </c>
      <c r="I31" s="34">
        <v>3410</v>
      </c>
      <c r="J31" s="34">
        <f t="shared" si="0"/>
        <v>68200000</v>
      </c>
      <c r="N31" s="33">
        <v>42412</v>
      </c>
      <c r="O31" s="37" t="s">
        <v>159</v>
      </c>
      <c r="P31" s="37" t="s">
        <v>160</v>
      </c>
      <c r="Q31" s="37" t="s">
        <v>27</v>
      </c>
      <c r="R31" s="45" t="s">
        <v>24</v>
      </c>
      <c r="S31" s="45">
        <v>7</v>
      </c>
      <c r="T31" s="35">
        <v>5000</v>
      </c>
      <c r="U31" s="35"/>
      <c r="V31" s="35">
        <v>3695</v>
      </c>
      <c r="W31" s="35">
        <f t="shared" si="1"/>
        <v>18475000</v>
      </c>
      <c r="X31" s="29"/>
      <c r="Y31" s="29"/>
    </row>
    <row r="32" spans="2:25">
      <c r="B32">
        <v>3</v>
      </c>
      <c r="C32" s="32">
        <v>42424</v>
      </c>
      <c r="D32" s="39" t="s">
        <v>236</v>
      </c>
      <c r="E32" s="39" t="s">
        <v>237</v>
      </c>
      <c r="F32" s="39" t="s">
        <v>27</v>
      </c>
      <c r="G32" s="48" t="s">
        <v>24</v>
      </c>
      <c r="H32" s="34">
        <v>15800</v>
      </c>
      <c r="I32" s="34">
        <v>3410</v>
      </c>
      <c r="J32" s="34">
        <f t="shared" si="0"/>
        <v>53878000</v>
      </c>
      <c r="N32" s="33">
        <v>42415</v>
      </c>
      <c r="O32" s="30" t="s">
        <v>183</v>
      </c>
      <c r="P32" s="30" t="s">
        <v>184</v>
      </c>
      <c r="Q32" s="30" t="s">
        <v>27</v>
      </c>
      <c r="R32" s="44" t="s">
        <v>24</v>
      </c>
      <c r="S32" s="44">
        <v>7</v>
      </c>
      <c r="T32" s="34">
        <v>10000</v>
      </c>
      <c r="U32" s="34"/>
      <c r="V32" s="34">
        <v>3510</v>
      </c>
      <c r="W32" s="34">
        <f t="shared" si="1"/>
        <v>35100000</v>
      </c>
      <c r="X32" s="29"/>
      <c r="Y32" s="29"/>
    </row>
    <row r="33" spans="2:25">
      <c r="B33">
        <v>3</v>
      </c>
      <c r="C33" s="32">
        <v>42424</v>
      </c>
      <c r="D33" s="39" t="s">
        <v>238</v>
      </c>
      <c r="E33" s="39" t="s">
        <v>239</v>
      </c>
      <c r="F33" s="39" t="s">
        <v>27</v>
      </c>
      <c r="G33" s="48" t="s">
        <v>24</v>
      </c>
      <c r="H33" s="34">
        <v>10000</v>
      </c>
      <c r="I33" s="34">
        <v>3410</v>
      </c>
      <c r="J33" s="34">
        <f t="shared" si="0"/>
        <v>34100000</v>
      </c>
      <c r="N33" s="32">
        <v>42416</v>
      </c>
      <c r="O33" s="29" t="s">
        <v>197</v>
      </c>
      <c r="P33" s="29" t="s">
        <v>198</v>
      </c>
      <c r="Q33" s="29" t="s">
        <v>27</v>
      </c>
      <c r="R33" s="43" t="s">
        <v>24</v>
      </c>
      <c r="S33" s="43">
        <v>7</v>
      </c>
      <c r="T33" s="34">
        <v>5800</v>
      </c>
      <c r="U33" s="34"/>
      <c r="V33" s="34">
        <v>3695</v>
      </c>
      <c r="W33" s="34">
        <f t="shared" si="1"/>
        <v>21431000</v>
      </c>
      <c r="X33" s="29"/>
      <c r="Y33" s="29"/>
    </row>
    <row r="34" spans="2:25">
      <c r="B34">
        <v>3</v>
      </c>
      <c r="C34" s="32">
        <v>42426</v>
      </c>
      <c r="D34" s="39" t="s">
        <v>240</v>
      </c>
      <c r="E34" s="39" t="s">
        <v>241</v>
      </c>
      <c r="F34" s="39" t="s">
        <v>27</v>
      </c>
      <c r="G34" s="43" t="s">
        <v>24</v>
      </c>
      <c r="H34" s="34">
        <v>5000</v>
      </c>
      <c r="I34" s="34">
        <v>3410</v>
      </c>
      <c r="J34" s="34">
        <f t="shared" si="0"/>
        <v>17050000</v>
      </c>
      <c r="N34" s="32">
        <v>42419</v>
      </c>
      <c r="O34" s="29" t="s">
        <v>219</v>
      </c>
      <c r="P34" s="29" t="s">
        <v>220</v>
      </c>
      <c r="Q34" s="29" t="s">
        <v>27</v>
      </c>
      <c r="R34" s="43" t="s">
        <v>24</v>
      </c>
      <c r="S34" s="43">
        <v>7</v>
      </c>
      <c r="T34" s="34">
        <v>6000</v>
      </c>
      <c r="U34" s="34"/>
      <c r="V34" s="34">
        <v>3695</v>
      </c>
      <c r="W34" s="34">
        <f t="shared" si="1"/>
        <v>22170000</v>
      </c>
      <c r="X34" s="29"/>
      <c r="Y34" s="29"/>
    </row>
    <row r="35" spans="2:25">
      <c r="B35">
        <v>3</v>
      </c>
      <c r="C35" s="32">
        <v>42422</v>
      </c>
      <c r="D35" s="29" t="s">
        <v>254</v>
      </c>
      <c r="E35" s="29" t="s">
        <v>255</v>
      </c>
      <c r="F35" s="29" t="s">
        <v>27</v>
      </c>
      <c r="G35" s="43" t="s">
        <v>17</v>
      </c>
      <c r="H35" s="34">
        <v>15000</v>
      </c>
      <c r="I35" s="34">
        <v>3380</v>
      </c>
      <c r="J35" s="34">
        <f t="shared" si="0"/>
        <v>50700000</v>
      </c>
      <c r="N35" s="32">
        <v>42422</v>
      </c>
      <c r="O35" s="39" t="s">
        <v>234</v>
      </c>
      <c r="P35" s="39" t="s">
        <v>235</v>
      </c>
      <c r="Q35" s="39" t="s">
        <v>27</v>
      </c>
      <c r="R35" s="48" t="s">
        <v>24</v>
      </c>
      <c r="S35" s="48">
        <v>7</v>
      </c>
      <c r="T35" s="34">
        <v>20000</v>
      </c>
      <c r="U35" s="34"/>
      <c r="V35" s="34">
        <v>3410</v>
      </c>
      <c r="W35" s="34">
        <f t="shared" si="1"/>
        <v>68200000</v>
      </c>
      <c r="X35" s="29"/>
      <c r="Y35" s="29"/>
    </row>
    <row r="36" spans="2:25">
      <c r="B36">
        <v>3</v>
      </c>
      <c r="C36" s="32">
        <v>42424</v>
      </c>
      <c r="D36" s="39" t="s">
        <v>274</v>
      </c>
      <c r="E36" s="39" t="s">
        <v>275</v>
      </c>
      <c r="F36" s="39" t="s">
        <v>27</v>
      </c>
      <c r="G36" s="48" t="s">
        <v>24</v>
      </c>
      <c r="H36" s="39">
        <v>5800</v>
      </c>
      <c r="I36" s="39">
        <v>3595</v>
      </c>
      <c r="J36" s="34">
        <f t="shared" si="0"/>
        <v>20851000</v>
      </c>
      <c r="N36" s="32">
        <v>42424</v>
      </c>
      <c r="O36" s="39" t="s">
        <v>236</v>
      </c>
      <c r="P36" s="39" t="s">
        <v>237</v>
      </c>
      <c r="Q36" s="39" t="s">
        <v>27</v>
      </c>
      <c r="R36" s="48" t="s">
        <v>24</v>
      </c>
      <c r="S36" s="48">
        <v>7</v>
      </c>
      <c r="T36" s="34">
        <v>15800</v>
      </c>
      <c r="U36" s="34"/>
      <c r="V36" s="34">
        <v>3410</v>
      </c>
      <c r="W36" s="34">
        <f t="shared" si="1"/>
        <v>53878000</v>
      </c>
      <c r="X36" s="29"/>
      <c r="Y36" s="29"/>
    </row>
    <row r="37" spans="2:25">
      <c r="B37">
        <v>3</v>
      </c>
      <c r="C37" s="32">
        <v>42424</v>
      </c>
      <c r="D37" s="39" t="s">
        <v>274</v>
      </c>
      <c r="E37" s="39" t="s">
        <v>275</v>
      </c>
      <c r="F37" s="39" t="s">
        <v>27</v>
      </c>
      <c r="G37" s="48" t="s">
        <v>17</v>
      </c>
      <c r="H37" s="39">
        <v>12000</v>
      </c>
      <c r="I37" s="39">
        <v>3380</v>
      </c>
      <c r="J37" s="34">
        <f t="shared" si="0"/>
        <v>40560000</v>
      </c>
      <c r="N37" s="32">
        <v>42424</v>
      </c>
      <c r="O37" s="39" t="s">
        <v>238</v>
      </c>
      <c r="P37" s="39" t="s">
        <v>239</v>
      </c>
      <c r="Q37" s="39" t="s">
        <v>27</v>
      </c>
      <c r="R37" s="48" t="s">
        <v>24</v>
      </c>
      <c r="S37" s="48">
        <v>7</v>
      </c>
      <c r="T37" s="34">
        <v>10000</v>
      </c>
      <c r="U37" s="34"/>
      <c r="V37" s="34">
        <v>3410</v>
      </c>
      <c r="W37" s="34">
        <f t="shared" si="1"/>
        <v>34100000</v>
      </c>
      <c r="X37" s="29"/>
      <c r="Y37" s="29"/>
    </row>
    <row r="38" spans="2:25">
      <c r="B38">
        <v>3</v>
      </c>
      <c r="C38" s="32">
        <v>42424</v>
      </c>
      <c r="D38" s="39" t="s">
        <v>274</v>
      </c>
      <c r="E38" s="39" t="s">
        <v>275</v>
      </c>
      <c r="F38" s="39" t="s">
        <v>27</v>
      </c>
      <c r="G38" s="48" t="s">
        <v>58</v>
      </c>
      <c r="H38" s="39">
        <v>5900</v>
      </c>
      <c r="I38" s="39">
        <v>3885</v>
      </c>
      <c r="J38" s="34">
        <f t="shared" si="0"/>
        <v>22921500</v>
      </c>
      <c r="N38" s="32">
        <v>42424</v>
      </c>
      <c r="O38" s="39" t="s">
        <v>274</v>
      </c>
      <c r="P38" s="39" t="s">
        <v>275</v>
      </c>
      <c r="Q38" s="39" t="s">
        <v>27</v>
      </c>
      <c r="R38" s="48" t="s">
        <v>24</v>
      </c>
      <c r="S38" s="48">
        <v>7</v>
      </c>
      <c r="T38" s="39">
        <v>5800</v>
      </c>
      <c r="U38" s="39"/>
      <c r="V38" s="39">
        <v>3595</v>
      </c>
      <c r="W38" s="34">
        <f t="shared" si="1"/>
        <v>20851000</v>
      </c>
      <c r="X38" s="29"/>
      <c r="Y38" s="29"/>
    </row>
    <row r="39" spans="2:25">
      <c r="B39">
        <v>3</v>
      </c>
      <c r="C39" s="32">
        <v>42426</v>
      </c>
      <c r="D39" s="39" t="s">
        <v>290</v>
      </c>
      <c r="E39" s="39" t="s">
        <v>291</v>
      </c>
      <c r="F39" s="39" t="s">
        <v>27</v>
      </c>
      <c r="G39" s="48" t="s">
        <v>24</v>
      </c>
      <c r="H39" s="39">
        <v>10000</v>
      </c>
      <c r="I39" s="39">
        <v>3595</v>
      </c>
      <c r="J39" s="34">
        <f t="shared" si="0"/>
        <v>35950000</v>
      </c>
      <c r="N39" s="32">
        <v>42426</v>
      </c>
      <c r="O39" s="39" t="s">
        <v>240</v>
      </c>
      <c r="P39" s="39" t="s">
        <v>241</v>
      </c>
      <c r="Q39" s="39" t="s">
        <v>27</v>
      </c>
      <c r="R39" s="43" t="s">
        <v>24</v>
      </c>
      <c r="S39" s="43">
        <v>7</v>
      </c>
      <c r="T39" s="34">
        <v>5000</v>
      </c>
      <c r="U39" s="34"/>
      <c r="V39" s="34">
        <v>3410</v>
      </c>
      <c r="W39" s="34">
        <f t="shared" si="1"/>
        <v>17050000</v>
      </c>
      <c r="X39" s="29"/>
      <c r="Y39" s="29"/>
    </row>
    <row r="40" spans="2:25">
      <c r="B40">
        <v>3</v>
      </c>
      <c r="C40" s="32">
        <v>42426</v>
      </c>
      <c r="D40" s="39" t="s">
        <v>292</v>
      </c>
      <c r="E40" s="39" t="s">
        <v>293</v>
      </c>
      <c r="F40" s="39" t="s">
        <v>27</v>
      </c>
      <c r="G40" s="48" t="s">
        <v>17</v>
      </c>
      <c r="H40" s="39">
        <v>20000</v>
      </c>
      <c r="I40" s="39">
        <v>3380</v>
      </c>
      <c r="J40" s="34">
        <f t="shared" si="0"/>
        <v>67600000</v>
      </c>
      <c r="N40" s="32">
        <v>42426</v>
      </c>
      <c r="O40" s="39" t="s">
        <v>290</v>
      </c>
      <c r="P40" s="39" t="s">
        <v>291</v>
      </c>
      <c r="Q40" s="39" t="s">
        <v>27</v>
      </c>
      <c r="R40" s="48" t="s">
        <v>24</v>
      </c>
      <c r="S40" s="48">
        <v>7</v>
      </c>
      <c r="T40" s="39">
        <v>10000</v>
      </c>
      <c r="U40" s="41">
        <f>SUM(T26:T40)</f>
        <v>179200</v>
      </c>
      <c r="V40" s="39">
        <v>3595</v>
      </c>
      <c r="W40" s="34">
        <f t="shared" si="1"/>
        <v>35950000</v>
      </c>
      <c r="X40" s="29" t="str">
        <f>R40</f>
        <v>Diesel Tipo I</v>
      </c>
      <c r="Y40" s="38">
        <f>SUM(W26:W40)</f>
        <v>642281000</v>
      </c>
    </row>
    <row r="41" spans="2:25">
      <c r="H41" s="38">
        <f>SUM(H7:H40)</f>
        <v>419500</v>
      </c>
      <c r="I41" s="38"/>
      <c r="J41" s="38">
        <f>SUM(J7:J40)</f>
        <v>1510067500</v>
      </c>
      <c r="T41" s="38">
        <f>SUM(T7:T40)</f>
        <v>419500</v>
      </c>
      <c r="U41" s="38">
        <f>SUM(U7:U40)</f>
        <v>419500</v>
      </c>
      <c r="V41" s="38"/>
      <c r="W41" s="38">
        <f>SUM(W7:W40)</f>
        <v>1510067500</v>
      </c>
      <c r="X41" s="29"/>
      <c r="Y41" s="38">
        <f>SUM(Y7:Y40)</f>
        <v>1510067500</v>
      </c>
    </row>
    <row r="48" spans="2:25">
      <c r="C48" s="29" t="s">
        <v>7</v>
      </c>
      <c r="D48" s="29" t="s">
        <v>0</v>
      </c>
      <c r="E48" s="29" t="s">
        <v>1</v>
      </c>
      <c r="F48" s="29" t="s">
        <v>310</v>
      </c>
      <c r="G48" s="29" t="s">
        <v>6</v>
      </c>
      <c r="H48" s="29" t="s">
        <v>5</v>
      </c>
      <c r="I48" s="29" t="s">
        <v>8</v>
      </c>
      <c r="J48" s="29" t="s">
        <v>3</v>
      </c>
      <c r="K48" s="39" t="s">
        <v>304</v>
      </c>
      <c r="L48" s="39" t="s">
        <v>305</v>
      </c>
    </row>
    <row r="49" spans="3:12">
      <c r="C49" s="32">
        <v>42401</v>
      </c>
      <c r="D49" s="30" t="s">
        <v>25</v>
      </c>
      <c r="E49" s="33" t="s">
        <v>26</v>
      </c>
      <c r="F49" s="29" t="s">
        <v>27</v>
      </c>
      <c r="G49" s="43" t="s">
        <v>24</v>
      </c>
      <c r="H49" s="31">
        <v>21700</v>
      </c>
      <c r="I49" s="31">
        <v>3870</v>
      </c>
      <c r="J49" s="31">
        <f t="shared" ref="J49:J82" si="2">H49*I49</f>
        <v>83979000</v>
      </c>
      <c r="K49" s="29"/>
      <c r="L49" s="29"/>
    </row>
    <row r="50" spans="3:12">
      <c r="C50" s="32">
        <v>42401</v>
      </c>
      <c r="D50" s="30" t="s">
        <v>25</v>
      </c>
      <c r="E50" s="33" t="s">
        <v>26</v>
      </c>
      <c r="F50" s="29" t="s">
        <v>27</v>
      </c>
      <c r="G50" s="43" t="s">
        <v>28</v>
      </c>
      <c r="H50" s="31">
        <v>12000</v>
      </c>
      <c r="I50" s="31">
        <v>3535</v>
      </c>
      <c r="J50" s="31">
        <f t="shared" si="2"/>
        <v>42420000</v>
      </c>
      <c r="K50" s="29">
        <v>1</v>
      </c>
      <c r="L50" s="38">
        <f>J50+J49</f>
        <v>126399000</v>
      </c>
    </row>
    <row r="51" spans="3:12">
      <c r="C51" s="33">
        <v>42404</v>
      </c>
      <c r="D51" s="30" t="s">
        <v>56</v>
      </c>
      <c r="E51" s="30" t="s">
        <v>57</v>
      </c>
      <c r="F51" s="30" t="s">
        <v>27</v>
      </c>
      <c r="G51" s="44" t="s">
        <v>24</v>
      </c>
      <c r="H51" s="30">
        <v>15800</v>
      </c>
      <c r="I51" s="30">
        <v>3770</v>
      </c>
      <c r="J51" s="34">
        <f t="shared" si="2"/>
        <v>59566000</v>
      </c>
      <c r="K51" s="29"/>
      <c r="L51" s="29"/>
    </row>
    <row r="52" spans="3:12">
      <c r="C52" s="33">
        <v>42404</v>
      </c>
      <c r="D52" s="30" t="s">
        <v>56</v>
      </c>
      <c r="E52" s="30" t="s">
        <v>57</v>
      </c>
      <c r="F52" s="30" t="s">
        <v>27</v>
      </c>
      <c r="G52" s="44" t="s">
        <v>28</v>
      </c>
      <c r="H52" s="30">
        <v>12000</v>
      </c>
      <c r="I52" s="30">
        <v>3535</v>
      </c>
      <c r="J52" s="34">
        <f t="shared" si="2"/>
        <v>42420000</v>
      </c>
      <c r="K52" s="29"/>
      <c r="L52" s="29"/>
    </row>
    <row r="53" spans="3:12">
      <c r="C53" s="33">
        <v>42404</v>
      </c>
      <c r="D53" s="30" t="s">
        <v>56</v>
      </c>
      <c r="E53" s="30" t="s">
        <v>57</v>
      </c>
      <c r="F53" s="30" t="s">
        <v>27</v>
      </c>
      <c r="G53" s="44" t="s">
        <v>58</v>
      </c>
      <c r="H53" s="30">
        <v>5900</v>
      </c>
      <c r="I53" s="30">
        <v>4330</v>
      </c>
      <c r="J53" s="34">
        <f t="shared" si="2"/>
        <v>25547000</v>
      </c>
      <c r="K53" s="29">
        <v>4</v>
      </c>
      <c r="L53" s="38">
        <f>J53+J52+J51</f>
        <v>127533000</v>
      </c>
    </row>
    <row r="54" spans="3:12">
      <c r="C54" s="33">
        <v>42406</v>
      </c>
      <c r="D54" s="30" t="s">
        <v>82</v>
      </c>
      <c r="E54" s="30" t="s">
        <v>83</v>
      </c>
      <c r="F54" s="30" t="s">
        <v>27</v>
      </c>
      <c r="G54" s="44" t="s">
        <v>24</v>
      </c>
      <c r="H54" s="30">
        <v>15800</v>
      </c>
      <c r="I54" s="30">
        <v>3510</v>
      </c>
      <c r="J54" s="34">
        <f t="shared" si="2"/>
        <v>55458000</v>
      </c>
      <c r="K54" s="29">
        <v>6</v>
      </c>
      <c r="L54" s="38">
        <f>J54</f>
        <v>55458000</v>
      </c>
    </row>
    <row r="55" spans="3:12">
      <c r="C55" s="33">
        <v>42408</v>
      </c>
      <c r="D55" s="30" t="s">
        <v>123</v>
      </c>
      <c r="E55" s="30" t="s">
        <v>124</v>
      </c>
      <c r="F55" s="30" t="s">
        <v>27</v>
      </c>
      <c r="G55" s="44" t="s">
        <v>24</v>
      </c>
      <c r="H55" s="50">
        <v>10800</v>
      </c>
      <c r="I55" s="34">
        <v>3695</v>
      </c>
      <c r="J55" s="34">
        <f t="shared" si="2"/>
        <v>39906000</v>
      </c>
      <c r="K55" s="29"/>
      <c r="L55" s="29"/>
    </row>
    <row r="56" spans="3:12">
      <c r="C56" s="33">
        <v>42408</v>
      </c>
      <c r="D56" s="30" t="s">
        <v>123</v>
      </c>
      <c r="E56" s="30" t="s">
        <v>124</v>
      </c>
      <c r="F56" s="30" t="s">
        <v>27</v>
      </c>
      <c r="G56" s="44" t="s">
        <v>28</v>
      </c>
      <c r="H56" s="34">
        <v>22900</v>
      </c>
      <c r="I56" s="34">
        <v>3380</v>
      </c>
      <c r="J56" s="34">
        <f t="shared" si="2"/>
        <v>77402000</v>
      </c>
      <c r="K56" s="29">
        <v>8</v>
      </c>
      <c r="L56" s="38">
        <f>J56+J55</f>
        <v>117308000</v>
      </c>
    </row>
    <row r="57" spans="3:12">
      <c r="C57" s="33">
        <v>42410</v>
      </c>
      <c r="D57" s="30" t="s">
        <v>110</v>
      </c>
      <c r="E57" s="30" t="s">
        <v>111</v>
      </c>
      <c r="F57" s="30" t="s">
        <v>27</v>
      </c>
      <c r="G57" s="44" t="s">
        <v>58</v>
      </c>
      <c r="H57" s="50">
        <v>12000</v>
      </c>
      <c r="I57" s="34">
        <v>4260</v>
      </c>
      <c r="J57" s="34">
        <f t="shared" si="2"/>
        <v>51120000</v>
      </c>
      <c r="K57" s="29"/>
      <c r="L57" s="29"/>
    </row>
    <row r="58" spans="3:12">
      <c r="C58" s="33">
        <v>42410</v>
      </c>
      <c r="D58" s="30" t="s">
        <v>113</v>
      </c>
      <c r="E58" s="30" t="s">
        <v>114</v>
      </c>
      <c r="F58" s="30" t="s">
        <v>27</v>
      </c>
      <c r="G58" s="44" t="s">
        <v>24</v>
      </c>
      <c r="H58" s="50">
        <v>21700</v>
      </c>
      <c r="I58" s="34">
        <v>3510</v>
      </c>
      <c r="J58" s="34">
        <f t="shared" si="2"/>
        <v>76167000</v>
      </c>
      <c r="K58" s="29">
        <v>10</v>
      </c>
      <c r="L58" s="38">
        <f>J58+J57</f>
        <v>127287000</v>
      </c>
    </row>
    <row r="59" spans="3:12">
      <c r="C59" s="33">
        <v>42412</v>
      </c>
      <c r="D59" s="30" t="s">
        <v>106</v>
      </c>
      <c r="E59" s="30" t="s">
        <v>107</v>
      </c>
      <c r="F59" s="30" t="s">
        <v>27</v>
      </c>
      <c r="G59" s="44" t="s">
        <v>58</v>
      </c>
      <c r="H59" s="50">
        <v>10800</v>
      </c>
      <c r="I59" s="34">
        <v>3380</v>
      </c>
      <c r="J59" s="34">
        <f t="shared" si="2"/>
        <v>36504000</v>
      </c>
      <c r="K59" s="29"/>
      <c r="L59" s="29"/>
    </row>
    <row r="60" spans="3:12">
      <c r="C60" s="33">
        <v>42412</v>
      </c>
      <c r="D60" s="37" t="s">
        <v>159</v>
      </c>
      <c r="E60" s="37" t="s">
        <v>160</v>
      </c>
      <c r="F60" s="37" t="s">
        <v>27</v>
      </c>
      <c r="G60" s="45" t="s">
        <v>24</v>
      </c>
      <c r="H60" s="35">
        <v>5000</v>
      </c>
      <c r="I60" s="35">
        <v>3695</v>
      </c>
      <c r="J60" s="35">
        <f t="shared" si="2"/>
        <v>18475000</v>
      </c>
      <c r="K60" s="29"/>
      <c r="L60" s="38"/>
    </row>
    <row r="61" spans="3:12">
      <c r="C61" s="33">
        <v>42412</v>
      </c>
      <c r="D61" s="30" t="s">
        <v>108</v>
      </c>
      <c r="E61" s="30" t="s">
        <v>109</v>
      </c>
      <c r="F61" s="30" t="s">
        <v>27</v>
      </c>
      <c r="G61" s="44" t="s">
        <v>58</v>
      </c>
      <c r="H61" s="50">
        <v>17900</v>
      </c>
      <c r="I61" s="34">
        <v>3380</v>
      </c>
      <c r="J61" s="34">
        <f t="shared" si="2"/>
        <v>60502000</v>
      </c>
      <c r="K61" s="29">
        <v>12</v>
      </c>
      <c r="L61" s="38">
        <f>J61+J60+J59</f>
        <v>115481000</v>
      </c>
    </row>
    <row r="62" spans="3:12">
      <c r="C62" s="33">
        <v>42415</v>
      </c>
      <c r="D62" s="30" t="s">
        <v>183</v>
      </c>
      <c r="E62" s="30" t="s">
        <v>184</v>
      </c>
      <c r="F62" s="30" t="s">
        <v>27</v>
      </c>
      <c r="G62" s="44" t="s">
        <v>24</v>
      </c>
      <c r="H62" s="34">
        <v>10000</v>
      </c>
      <c r="I62" s="34">
        <v>3510</v>
      </c>
      <c r="J62" s="34">
        <f t="shared" si="2"/>
        <v>35100000</v>
      </c>
      <c r="K62" s="29"/>
      <c r="L62" s="29"/>
    </row>
    <row r="63" spans="3:12">
      <c r="C63" s="33">
        <v>42415</v>
      </c>
      <c r="D63" s="30" t="s">
        <v>190</v>
      </c>
      <c r="E63" s="30" t="s">
        <v>191</v>
      </c>
      <c r="F63" s="30" t="s">
        <v>27</v>
      </c>
      <c r="G63" s="44" t="s">
        <v>17</v>
      </c>
      <c r="H63" s="34">
        <v>10000</v>
      </c>
      <c r="I63" s="34">
        <v>3380</v>
      </c>
      <c r="J63" s="34">
        <f t="shared" si="2"/>
        <v>33800000</v>
      </c>
      <c r="K63" s="29"/>
      <c r="L63" s="38"/>
    </row>
    <row r="64" spans="3:12">
      <c r="C64" s="33">
        <v>42415</v>
      </c>
      <c r="D64" s="30" t="s">
        <v>192</v>
      </c>
      <c r="E64" s="30" t="s">
        <v>193</v>
      </c>
      <c r="F64" s="30" t="s">
        <v>27</v>
      </c>
      <c r="G64" s="43" t="s">
        <v>58</v>
      </c>
      <c r="H64" s="34">
        <v>15000</v>
      </c>
      <c r="I64" s="34">
        <v>3900</v>
      </c>
      <c r="J64" s="34">
        <f t="shared" si="2"/>
        <v>58500000</v>
      </c>
      <c r="K64" s="29">
        <v>15</v>
      </c>
      <c r="L64" s="38">
        <f>J64+J63+J62</f>
        <v>127400000</v>
      </c>
    </row>
    <row r="65" spans="3:12">
      <c r="C65" s="32">
        <v>42416</v>
      </c>
      <c r="D65" s="29" t="s">
        <v>197</v>
      </c>
      <c r="E65" s="29" t="s">
        <v>198</v>
      </c>
      <c r="F65" s="29" t="s">
        <v>27</v>
      </c>
      <c r="G65" s="43" t="s">
        <v>24</v>
      </c>
      <c r="H65" s="34">
        <v>5800</v>
      </c>
      <c r="I65" s="34">
        <v>3695</v>
      </c>
      <c r="J65" s="34">
        <f t="shared" si="2"/>
        <v>21431000</v>
      </c>
      <c r="K65" s="29"/>
      <c r="L65" s="29"/>
    </row>
    <row r="66" spans="3:12">
      <c r="C66" s="32">
        <v>42416</v>
      </c>
      <c r="D66" s="29" t="s">
        <v>199</v>
      </c>
      <c r="E66" s="29" t="s">
        <v>200</v>
      </c>
      <c r="F66" s="29" t="s">
        <v>27</v>
      </c>
      <c r="G66" s="43" t="s">
        <v>17</v>
      </c>
      <c r="H66" s="34">
        <v>10000</v>
      </c>
      <c r="I66" s="34">
        <v>3380</v>
      </c>
      <c r="J66" s="34">
        <f t="shared" si="2"/>
        <v>33800000</v>
      </c>
      <c r="K66" s="29"/>
      <c r="L66" s="38"/>
    </row>
    <row r="67" spans="3:12">
      <c r="C67" s="32">
        <v>42416</v>
      </c>
      <c r="D67" s="29" t="s">
        <v>201</v>
      </c>
      <c r="E67" s="29" t="s">
        <v>202</v>
      </c>
      <c r="F67" s="29" t="s">
        <v>27</v>
      </c>
      <c r="G67" s="43" t="s">
        <v>58</v>
      </c>
      <c r="H67" s="34">
        <v>17900</v>
      </c>
      <c r="I67" s="34">
        <v>3900</v>
      </c>
      <c r="J67" s="34">
        <f t="shared" si="2"/>
        <v>69810000</v>
      </c>
      <c r="K67" s="29">
        <v>16</v>
      </c>
      <c r="L67" s="38">
        <f>J67+J66+J65</f>
        <v>125041000</v>
      </c>
    </row>
    <row r="68" spans="3:12">
      <c r="C68" s="32">
        <v>42418</v>
      </c>
      <c r="D68" s="29" t="s">
        <v>209</v>
      </c>
      <c r="E68" s="29" t="s">
        <v>210</v>
      </c>
      <c r="F68" s="29" t="s">
        <v>27</v>
      </c>
      <c r="G68" s="43" t="s">
        <v>58</v>
      </c>
      <c r="H68" s="34">
        <v>15000</v>
      </c>
      <c r="I68" s="34">
        <v>3900</v>
      </c>
      <c r="J68" s="34">
        <f t="shared" si="2"/>
        <v>58500000</v>
      </c>
      <c r="K68" s="29"/>
      <c r="L68" s="29"/>
    </row>
    <row r="69" spans="3:12">
      <c r="C69" s="32">
        <v>42418</v>
      </c>
      <c r="D69" s="29" t="s">
        <v>211</v>
      </c>
      <c r="E69" s="29" t="s">
        <v>212</v>
      </c>
      <c r="F69" s="29" t="s">
        <v>27</v>
      </c>
      <c r="G69" s="43" t="s">
        <v>17</v>
      </c>
      <c r="H69" s="34">
        <v>5000</v>
      </c>
      <c r="I69" s="34">
        <v>3380</v>
      </c>
      <c r="J69" s="34">
        <f t="shared" si="2"/>
        <v>16900000</v>
      </c>
      <c r="K69" s="29"/>
      <c r="L69" s="38"/>
    </row>
    <row r="70" spans="3:12">
      <c r="C70" s="32">
        <v>42418</v>
      </c>
      <c r="D70" s="29" t="s">
        <v>211</v>
      </c>
      <c r="E70" s="29" t="s">
        <v>212</v>
      </c>
      <c r="F70" s="29" t="s">
        <v>27</v>
      </c>
      <c r="G70" s="43" t="s">
        <v>58</v>
      </c>
      <c r="H70" s="34">
        <v>15000</v>
      </c>
      <c r="I70" s="34">
        <v>3900</v>
      </c>
      <c r="J70" s="34">
        <f t="shared" si="2"/>
        <v>58500000</v>
      </c>
      <c r="K70" s="29">
        <v>18</v>
      </c>
      <c r="L70" s="38">
        <f>J70+J69+J68</f>
        <v>133900000</v>
      </c>
    </row>
    <row r="71" spans="3:12">
      <c r="C71" s="32">
        <v>42419</v>
      </c>
      <c r="D71" s="29" t="s">
        <v>219</v>
      </c>
      <c r="E71" s="29" t="s">
        <v>220</v>
      </c>
      <c r="F71" s="29" t="s">
        <v>27</v>
      </c>
      <c r="G71" s="43" t="s">
        <v>24</v>
      </c>
      <c r="H71" s="34">
        <v>6000</v>
      </c>
      <c r="I71" s="34">
        <v>3695</v>
      </c>
      <c r="J71" s="34">
        <f t="shared" si="2"/>
        <v>22170000</v>
      </c>
      <c r="K71" s="29"/>
      <c r="L71" s="38"/>
    </row>
    <row r="72" spans="3:12">
      <c r="C72" s="32">
        <v>42419</v>
      </c>
      <c r="D72" s="29" t="s">
        <v>219</v>
      </c>
      <c r="E72" s="29" t="s">
        <v>220</v>
      </c>
      <c r="F72" s="29" t="s">
        <v>27</v>
      </c>
      <c r="G72" s="43" t="s">
        <v>17</v>
      </c>
      <c r="H72" s="34">
        <v>6000</v>
      </c>
      <c r="I72" s="34">
        <v>3380</v>
      </c>
      <c r="J72" s="34">
        <f t="shared" si="2"/>
        <v>20280000</v>
      </c>
      <c r="K72" s="29">
        <v>19</v>
      </c>
      <c r="L72" s="38">
        <f>J72+J71</f>
        <v>42450000</v>
      </c>
    </row>
    <row r="73" spans="3:12">
      <c r="C73" s="32">
        <v>42422</v>
      </c>
      <c r="D73" s="39" t="s">
        <v>234</v>
      </c>
      <c r="E73" s="39" t="s">
        <v>235</v>
      </c>
      <c r="F73" s="39" t="s">
        <v>27</v>
      </c>
      <c r="G73" s="48" t="s">
        <v>24</v>
      </c>
      <c r="H73" s="34">
        <v>20000</v>
      </c>
      <c r="I73" s="34">
        <v>3410</v>
      </c>
      <c r="J73" s="34">
        <f t="shared" si="2"/>
        <v>68200000</v>
      </c>
      <c r="K73" s="29"/>
      <c r="L73" s="38"/>
    </row>
    <row r="74" spans="3:12">
      <c r="C74" s="32">
        <v>42422</v>
      </c>
      <c r="D74" s="29" t="s">
        <v>254</v>
      </c>
      <c r="E74" s="29" t="s">
        <v>255</v>
      </c>
      <c r="F74" s="29" t="s">
        <v>27</v>
      </c>
      <c r="G74" s="43" t="s">
        <v>17</v>
      </c>
      <c r="H74" s="34">
        <v>15000</v>
      </c>
      <c r="I74" s="34">
        <v>3380</v>
      </c>
      <c r="J74" s="34">
        <f t="shared" si="2"/>
        <v>50700000</v>
      </c>
      <c r="K74" s="29">
        <v>22</v>
      </c>
      <c r="L74" s="38">
        <f>J74+J73</f>
        <v>118900000</v>
      </c>
    </row>
    <row r="75" spans="3:12">
      <c r="C75" s="32">
        <v>42424</v>
      </c>
      <c r="D75" s="39" t="s">
        <v>236</v>
      </c>
      <c r="E75" s="39" t="s">
        <v>237</v>
      </c>
      <c r="F75" s="39" t="s">
        <v>27</v>
      </c>
      <c r="G75" s="48" t="s">
        <v>24</v>
      </c>
      <c r="H75" s="34">
        <v>15800</v>
      </c>
      <c r="I75" s="34">
        <v>3410</v>
      </c>
      <c r="J75" s="34">
        <f t="shared" si="2"/>
        <v>53878000</v>
      </c>
      <c r="K75" s="29"/>
      <c r="L75" s="29"/>
    </row>
    <row r="76" spans="3:12">
      <c r="C76" s="32">
        <v>42424</v>
      </c>
      <c r="D76" s="39" t="s">
        <v>238</v>
      </c>
      <c r="E76" s="39" t="s">
        <v>239</v>
      </c>
      <c r="F76" s="39" t="s">
        <v>27</v>
      </c>
      <c r="G76" s="48" t="s">
        <v>24</v>
      </c>
      <c r="H76" s="34">
        <v>10000</v>
      </c>
      <c r="I76" s="34">
        <v>3410</v>
      </c>
      <c r="J76" s="34">
        <f t="shared" si="2"/>
        <v>34100000</v>
      </c>
      <c r="K76" s="29"/>
      <c r="L76" s="29"/>
    </row>
    <row r="77" spans="3:12">
      <c r="C77" s="32">
        <v>42424</v>
      </c>
      <c r="D77" s="39" t="s">
        <v>274</v>
      </c>
      <c r="E77" s="39" t="s">
        <v>275</v>
      </c>
      <c r="F77" s="39" t="s">
        <v>27</v>
      </c>
      <c r="G77" s="48" t="s">
        <v>24</v>
      </c>
      <c r="H77" s="39">
        <v>5800</v>
      </c>
      <c r="I77" s="39">
        <v>3595</v>
      </c>
      <c r="J77" s="34">
        <f t="shared" si="2"/>
        <v>20851000</v>
      </c>
      <c r="K77" s="29"/>
      <c r="L77" s="29"/>
    </row>
    <row r="78" spans="3:12">
      <c r="C78" s="32">
        <v>42424</v>
      </c>
      <c r="D78" s="39" t="s">
        <v>274</v>
      </c>
      <c r="E78" s="39" t="s">
        <v>275</v>
      </c>
      <c r="F78" s="39" t="s">
        <v>27</v>
      </c>
      <c r="G78" s="48" t="s">
        <v>17</v>
      </c>
      <c r="H78" s="39">
        <v>12000</v>
      </c>
      <c r="I78" s="39">
        <v>3380</v>
      </c>
      <c r="J78" s="34">
        <f t="shared" si="2"/>
        <v>40560000</v>
      </c>
      <c r="K78" s="29"/>
      <c r="L78" s="38"/>
    </row>
    <row r="79" spans="3:12">
      <c r="C79" s="32">
        <v>42424</v>
      </c>
      <c r="D79" s="39" t="s">
        <v>274</v>
      </c>
      <c r="E79" s="39" t="s">
        <v>275</v>
      </c>
      <c r="F79" s="39" t="s">
        <v>27</v>
      </c>
      <c r="G79" s="48" t="s">
        <v>58</v>
      </c>
      <c r="H79" s="39">
        <v>5900</v>
      </c>
      <c r="I79" s="39">
        <v>3885</v>
      </c>
      <c r="J79" s="34">
        <f t="shared" si="2"/>
        <v>22921500</v>
      </c>
      <c r="K79" s="29">
        <v>24</v>
      </c>
      <c r="L79" s="38">
        <f>J79+J78+J77+J76+J75</f>
        <v>172310500</v>
      </c>
    </row>
    <row r="80" spans="3:12">
      <c r="C80" s="32">
        <v>42426</v>
      </c>
      <c r="D80" s="39" t="s">
        <v>240</v>
      </c>
      <c r="E80" s="39" t="s">
        <v>241</v>
      </c>
      <c r="F80" s="39" t="s">
        <v>27</v>
      </c>
      <c r="G80" s="43" t="s">
        <v>24</v>
      </c>
      <c r="H80" s="34">
        <v>5000</v>
      </c>
      <c r="I80" s="34">
        <v>3410</v>
      </c>
      <c r="J80" s="34">
        <f t="shared" si="2"/>
        <v>17050000</v>
      </c>
      <c r="K80" s="29"/>
      <c r="L80" s="29"/>
    </row>
    <row r="81" spans="3:12">
      <c r="C81" s="32">
        <v>42426</v>
      </c>
      <c r="D81" s="39" t="s">
        <v>290</v>
      </c>
      <c r="E81" s="39" t="s">
        <v>291</v>
      </c>
      <c r="F81" s="39" t="s">
        <v>27</v>
      </c>
      <c r="G81" s="48" t="s">
        <v>24</v>
      </c>
      <c r="H81" s="39">
        <v>10000</v>
      </c>
      <c r="I81" s="39">
        <v>3595</v>
      </c>
      <c r="J81" s="34">
        <f t="shared" si="2"/>
        <v>35950000</v>
      </c>
      <c r="K81" s="29"/>
      <c r="L81" s="29"/>
    </row>
    <row r="82" spans="3:12">
      <c r="C82" s="32">
        <v>42426</v>
      </c>
      <c r="D82" s="39" t="s">
        <v>292</v>
      </c>
      <c r="E82" s="39" t="s">
        <v>293</v>
      </c>
      <c r="F82" s="39" t="s">
        <v>27</v>
      </c>
      <c r="G82" s="48" t="s">
        <v>17</v>
      </c>
      <c r="H82" s="39">
        <v>20000</v>
      </c>
      <c r="I82" s="39">
        <v>3380</v>
      </c>
      <c r="J82" s="34">
        <f t="shared" si="2"/>
        <v>67600000</v>
      </c>
      <c r="K82" s="29">
        <v>26</v>
      </c>
      <c r="L82" s="38">
        <f>J82+J81+J80</f>
        <v>120600000</v>
      </c>
    </row>
    <row r="83" spans="3:12">
      <c r="H83" s="38">
        <f>SUM(H49:H82)</f>
        <v>419500</v>
      </c>
      <c r="I83" s="38"/>
      <c r="J83" s="38">
        <f>SUM(J49:J82)</f>
        <v>1510067500</v>
      </c>
      <c r="K83" s="29"/>
      <c r="L83" s="38">
        <f>SUM(L49:L82)</f>
        <v>1510067500</v>
      </c>
    </row>
  </sheetData>
  <sortState ref="N7:W40">
    <sortCondition ref="S7:S40"/>
  </sortState>
  <mergeCells count="1">
    <mergeCell ref="C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AA134"/>
  <sheetViews>
    <sheetView topLeftCell="N5" workbookViewId="0">
      <selection activeCell="AB18" sqref="AB18:AD23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2.28515625" bestFit="1" customWidth="1"/>
    <col min="8" max="9" width="7.42578125" bestFit="1" customWidth="1"/>
    <col min="10" max="10" width="11.7109375" bestFit="1" customWidth="1"/>
    <col min="11" max="11" width="8.7109375" bestFit="1" customWidth="1"/>
    <col min="12" max="12" width="4.28515625" bestFit="1" customWidth="1"/>
    <col min="13" max="13" width="11.710937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7.85546875" bestFit="1" customWidth="1"/>
    <col min="20" max="20" width="12.2851562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3.140625" bestFit="1" customWidth="1"/>
    <col min="27" max="27" width="11.7109375" bestFit="1" customWidth="1"/>
  </cols>
  <sheetData>
    <row r="3" spans="2:27" ht="15.75" thickBot="1"/>
    <row r="4" spans="2:27" ht="19.5" thickBot="1">
      <c r="C4" s="136" t="s">
        <v>16</v>
      </c>
      <c r="D4" s="137"/>
      <c r="E4" s="137"/>
      <c r="F4" s="137"/>
      <c r="G4" s="137"/>
      <c r="H4" s="137"/>
      <c r="I4" s="137"/>
      <c r="J4" s="137"/>
      <c r="K4" s="138"/>
    </row>
    <row r="6" spans="2:27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29" t="s">
        <v>311</v>
      </c>
    </row>
    <row r="7" spans="2:27">
      <c r="B7">
        <v>4</v>
      </c>
      <c r="C7" s="32">
        <v>42403</v>
      </c>
      <c r="D7" s="29" t="s">
        <v>14</v>
      </c>
      <c r="E7" s="30" t="s">
        <v>15</v>
      </c>
      <c r="F7" s="29" t="s">
        <v>16</v>
      </c>
      <c r="G7" s="43" t="s">
        <v>17</v>
      </c>
      <c r="H7" s="31">
        <v>15800</v>
      </c>
      <c r="I7" s="31">
        <v>3535</v>
      </c>
      <c r="J7" s="31">
        <f t="shared" ref="J7:J24" si="0">H7*I7</f>
        <v>55853000</v>
      </c>
      <c r="K7" s="31"/>
      <c r="P7" s="33">
        <v>42411</v>
      </c>
      <c r="Q7" s="37" t="s">
        <v>145</v>
      </c>
      <c r="R7" s="37" t="s">
        <v>146</v>
      </c>
      <c r="S7" s="37" t="s">
        <v>16</v>
      </c>
      <c r="T7" s="45" t="s">
        <v>58</v>
      </c>
      <c r="U7" s="45">
        <v>1</v>
      </c>
      <c r="V7" s="35">
        <v>10000</v>
      </c>
      <c r="W7" s="35"/>
      <c r="X7" s="35">
        <v>4260</v>
      </c>
      <c r="Y7" s="35">
        <f t="shared" ref="Y7:Y38" si="1">V7*X7</f>
        <v>42600000</v>
      </c>
      <c r="Z7" s="35"/>
      <c r="AA7" s="35"/>
    </row>
    <row r="8" spans="2:27">
      <c r="B8">
        <v>4</v>
      </c>
      <c r="C8" s="33">
        <v>42401</v>
      </c>
      <c r="D8" s="30" t="s">
        <v>36</v>
      </c>
      <c r="E8" s="30" t="s">
        <v>37</v>
      </c>
      <c r="F8" s="30" t="s">
        <v>16</v>
      </c>
      <c r="G8" s="44" t="s">
        <v>24</v>
      </c>
      <c r="H8" s="34">
        <v>5200</v>
      </c>
      <c r="I8" s="34">
        <v>3770</v>
      </c>
      <c r="J8" s="34">
        <f t="shared" si="0"/>
        <v>19604000</v>
      </c>
      <c r="K8" s="34"/>
      <c r="P8" s="33">
        <v>42411</v>
      </c>
      <c r="Q8" s="37" t="s">
        <v>147</v>
      </c>
      <c r="R8" s="37" t="s">
        <v>148</v>
      </c>
      <c r="S8" s="37" t="s">
        <v>16</v>
      </c>
      <c r="T8" s="45" t="s">
        <v>58</v>
      </c>
      <c r="U8" s="45">
        <v>1</v>
      </c>
      <c r="V8" s="35">
        <v>5400</v>
      </c>
      <c r="W8" s="35"/>
      <c r="X8" s="35">
        <v>4260</v>
      </c>
      <c r="Y8" s="35">
        <f t="shared" si="1"/>
        <v>23004000</v>
      </c>
      <c r="Z8" s="35"/>
      <c r="AA8" s="35"/>
    </row>
    <row r="9" spans="2:27">
      <c r="B9">
        <v>4</v>
      </c>
      <c r="C9" s="33">
        <v>42401</v>
      </c>
      <c r="D9" s="30" t="s">
        <v>36</v>
      </c>
      <c r="E9" s="30" t="s">
        <v>37</v>
      </c>
      <c r="F9" s="30" t="s">
        <v>16</v>
      </c>
      <c r="G9" s="44" t="s">
        <v>28</v>
      </c>
      <c r="H9" s="34">
        <v>10600</v>
      </c>
      <c r="I9" s="34">
        <v>3535</v>
      </c>
      <c r="J9" s="34">
        <f t="shared" si="0"/>
        <v>37471000</v>
      </c>
      <c r="K9" s="34"/>
      <c r="P9" s="33">
        <v>42412</v>
      </c>
      <c r="Q9" s="37" t="s">
        <v>155</v>
      </c>
      <c r="R9" s="37" t="s">
        <v>156</v>
      </c>
      <c r="S9" s="37" t="s">
        <v>16</v>
      </c>
      <c r="T9" s="45" t="s">
        <v>58</v>
      </c>
      <c r="U9" s="45">
        <v>1</v>
      </c>
      <c r="V9" s="35">
        <v>5200</v>
      </c>
      <c r="W9" s="35"/>
      <c r="X9" s="35">
        <v>3900</v>
      </c>
      <c r="Y9" s="35">
        <f t="shared" si="1"/>
        <v>20280000</v>
      </c>
      <c r="Z9" s="35"/>
      <c r="AA9" s="35"/>
    </row>
    <row r="10" spans="2:27">
      <c r="B10">
        <v>4</v>
      </c>
      <c r="C10" s="33">
        <v>42402</v>
      </c>
      <c r="D10" s="30" t="s">
        <v>49</v>
      </c>
      <c r="E10" s="30" t="s">
        <v>50</v>
      </c>
      <c r="F10" s="30" t="s">
        <v>16</v>
      </c>
      <c r="G10" s="44" t="s">
        <v>24</v>
      </c>
      <c r="H10" s="34">
        <v>6200</v>
      </c>
      <c r="I10" s="30">
        <v>3770</v>
      </c>
      <c r="J10" s="34">
        <f t="shared" si="0"/>
        <v>23374000</v>
      </c>
      <c r="K10" s="34"/>
      <c r="P10" s="33">
        <v>42417</v>
      </c>
      <c r="Q10" s="30" t="s">
        <v>188</v>
      </c>
      <c r="R10" s="30" t="s">
        <v>189</v>
      </c>
      <c r="S10" s="30" t="s">
        <v>16</v>
      </c>
      <c r="T10" s="44" t="s">
        <v>58</v>
      </c>
      <c r="U10" s="44">
        <v>1</v>
      </c>
      <c r="V10" s="34">
        <v>4000</v>
      </c>
      <c r="W10" s="34"/>
      <c r="X10" s="34">
        <v>3900</v>
      </c>
      <c r="Y10" s="34">
        <f t="shared" si="1"/>
        <v>15600000</v>
      </c>
      <c r="Z10" s="34"/>
      <c r="AA10" s="31"/>
    </row>
    <row r="11" spans="2:27">
      <c r="B11">
        <v>4</v>
      </c>
      <c r="C11" s="33">
        <v>42402</v>
      </c>
      <c r="D11" s="30" t="s">
        <v>51</v>
      </c>
      <c r="E11" s="30" t="s">
        <v>52</v>
      </c>
      <c r="F11" s="30" t="s">
        <v>16</v>
      </c>
      <c r="G11" s="44" t="s">
        <v>24</v>
      </c>
      <c r="H11" s="34">
        <v>5300</v>
      </c>
      <c r="I11" s="30">
        <v>3770</v>
      </c>
      <c r="J11" s="34">
        <f t="shared" si="0"/>
        <v>19981000</v>
      </c>
      <c r="K11" s="34"/>
      <c r="P11" s="32">
        <v>42418</v>
      </c>
      <c r="Q11" s="29" t="s">
        <v>215</v>
      </c>
      <c r="R11" s="29" t="s">
        <v>216</v>
      </c>
      <c r="S11" s="29" t="s">
        <v>16</v>
      </c>
      <c r="T11" s="43" t="s">
        <v>58</v>
      </c>
      <c r="U11" s="43">
        <v>1</v>
      </c>
      <c r="V11" s="34">
        <v>10600</v>
      </c>
      <c r="W11" s="34"/>
      <c r="X11" s="34">
        <v>3900</v>
      </c>
      <c r="Y11" s="34">
        <f t="shared" si="1"/>
        <v>41340000</v>
      </c>
      <c r="Z11" s="34"/>
      <c r="AA11" s="31"/>
    </row>
    <row r="12" spans="2:27">
      <c r="B12">
        <v>4</v>
      </c>
      <c r="C12" s="33">
        <v>42402</v>
      </c>
      <c r="D12" s="30" t="s">
        <v>51</v>
      </c>
      <c r="E12" s="30" t="s">
        <v>52</v>
      </c>
      <c r="F12" s="30" t="s">
        <v>16</v>
      </c>
      <c r="G12" s="44" t="s">
        <v>28</v>
      </c>
      <c r="H12" s="30">
        <v>10200</v>
      </c>
      <c r="I12" s="30">
        <v>3535</v>
      </c>
      <c r="J12" s="34">
        <f t="shared" si="0"/>
        <v>36057000</v>
      </c>
      <c r="K12" s="34"/>
      <c r="P12" s="32">
        <v>42418</v>
      </c>
      <c r="Q12" s="29" t="s">
        <v>217</v>
      </c>
      <c r="R12" s="29" t="s">
        <v>218</v>
      </c>
      <c r="S12" s="29" t="s">
        <v>16</v>
      </c>
      <c r="T12" s="43" t="s">
        <v>58</v>
      </c>
      <c r="U12" s="43">
        <v>1</v>
      </c>
      <c r="V12" s="34">
        <v>6200</v>
      </c>
      <c r="W12" s="34"/>
      <c r="X12" s="34">
        <v>3900</v>
      </c>
      <c r="Y12" s="34">
        <f t="shared" si="1"/>
        <v>24180000</v>
      </c>
      <c r="Z12" s="34"/>
      <c r="AA12" s="31"/>
    </row>
    <row r="13" spans="2:27">
      <c r="B13">
        <v>4</v>
      </c>
      <c r="C13" s="33">
        <v>42404</v>
      </c>
      <c r="D13" s="30" t="s">
        <v>72</v>
      </c>
      <c r="E13" s="30" t="s">
        <v>73</v>
      </c>
      <c r="F13" s="30" t="s">
        <v>16</v>
      </c>
      <c r="G13" s="44" t="s">
        <v>24</v>
      </c>
      <c r="H13" s="30">
        <v>15500</v>
      </c>
      <c r="I13" s="30">
        <v>3770</v>
      </c>
      <c r="J13" s="34">
        <f t="shared" si="0"/>
        <v>58435000</v>
      </c>
      <c r="K13" s="34"/>
      <c r="P13" s="32">
        <v>42419</v>
      </c>
      <c r="Q13" s="39" t="s">
        <v>229</v>
      </c>
      <c r="R13" s="39" t="s">
        <v>230</v>
      </c>
      <c r="S13" s="39" t="s">
        <v>16</v>
      </c>
      <c r="T13" s="48" t="s">
        <v>58</v>
      </c>
      <c r="U13" s="48">
        <v>1</v>
      </c>
      <c r="V13" s="34">
        <v>5400</v>
      </c>
      <c r="W13" s="34"/>
      <c r="X13" s="34">
        <v>3885</v>
      </c>
      <c r="Y13" s="34">
        <f t="shared" si="1"/>
        <v>20979000</v>
      </c>
      <c r="Z13" s="34"/>
      <c r="AA13" s="31"/>
    </row>
    <row r="14" spans="2:27">
      <c r="B14">
        <v>4</v>
      </c>
      <c r="C14" s="33">
        <v>42405</v>
      </c>
      <c r="D14" s="30" t="s">
        <v>76</v>
      </c>
      <c r="E14" s="30" t="s">
        <v>77</v>
      </c>
      <c r="F14" s="30" t="s">
        <v>16</v>
      </c>
      <c r="G14" s="44" t="s">
        <v>24</v>
      </c>
      <c r="H14" s="30">
        <v>6200</v>
      </c>
      <c r="I14" s="30">
        <v>3770</v>
      </c>
      <c r="J14" s="34">
        <f t="shared" si="0"/>
        <v>23374000</v>
      </c>
      <c r="K14" s="34"/>
      <c r="P14" s="32">
        <v>42422</v>
      </c>
      <c r="Q14" s="29" t="s">
        <v>268</v>
      </c>
      <c r="R14" s="29" t="s">
        <v>269</v>
      </c>
      <c r="S14" s="29" t="s">
        <v>16</v>
      </c>
      <c r="T14" s="48" t="s">
        <v>58</v>
      </c>
      <c r="U14" s="48">
        <v>1</v>
      </c>
      <c r="V14" s="34">
        <v>16700</v>
      </c>
      <c r="W14" s="34"/>
      <c r="X14" s="34">
        <v>3885</v>
      </c>
      <c r="Y14" s="34">
        <f t="shared" si="1"/>
        <v>64879500</v>
      </c>
      <c r="Z14" s="34"/>
      <c r="AA14" s="31"/>
    </row>
    <row r="15" spans="2:27">
      <c r="B15">
        <v>4</v>
      </c>
      <c r="C15" s="33">
        <v>42405</v>
      </c>
      <c r="D15" s="30" t="s">
        <v>76</v>
      </c>
      <c r="E15" s="30" t="s">
        <v>77</v>
      </c>
      <c r="F15" s="30" t="s">
        <v>16</v>
      </c>
      <c r="G15" s="45" t="s">
        <v>28</v>
      </c>
      <c r="H15" s="37">
        <v>9300</v>
      </c>
      <c r="I15" s="37">
        <v>3535</v>
      </c>
      <c r="J15" s="35">
        <f t="shared" si="0"/>
        <v>32875500</v>
      </c>
      <c r="K15" s="35"/>
      <c r="P15" s="32">
        <v>42423</v>
      </c>
      <c r="Q15" s="29" t="s">
        <v>270</v>
      </c>
      <c r="R15" s="39" t="s">
        <v>271</v>
      </c>
      <c r="S15" s="39" t="s">
        <v>16</v>
      </c>
      <c r="T15" s="45" t="s">
        <v>58</v>
      </c>
      <c r="U15" s="45">
        <v>1</v>
      </c>
      <c r="V15" s="37">
        <v>5400</v>
      </c>
      <c r="W15" s="37"/>
      <c r="X15" s="39">
        <v>3885</v>
      </c>
      <c r="Y15" s="34">
        <f t="shared" si="1"/>
        <v>20979000</v>
      </c>
      <c r="Z15" s="34"/>
      <c r="AA15" s="31"/>
    </row>
    <row r="16" spans="2:27">
      <c r="B16">
        <v>4</v>
      </c>
      <c r="C16" s="33">
        <v>42405</v>
      </c>
      <c r="D16" s="30" t="s">
        <v>80</v>
      </c>
      <c r="E16" s="30" t="s">
        <v>81</v>
      </c>
      <c r="F16" s="30" t="s">
        <v>16</v>
      </c>
      <c r="G16" s="44" t="s">
        <v>24</v>
      </c>
      <c r="H16" s="30">
        <v>16600</v>
      </c>
      <c r="I16" s="30">
        <v>3510</v>
      </c>
      <c r="J16" s="36">
        <f t="shared" si="0"/>
        <v>58266000</v>
      </c>
      <c r="K16" s="36"/>
      <c r="P16" s="32">
        <v>42423</v>
      </c>
      <c r="Q16" s="39" t="s">
        <v>272</v>
      </c>
      <c r="R16" s="39" t="s">
        <v>273</v>
      </c>
      <c r="S16" s="39" t="s">
        <v>16</v>
      </c>
      <c r="T16" s="48" t="s">
        <v>58</v>
      </c>
      <c r="U16" s="48">
        <v>1</v>
      </c>
      <c r="V16" s="39">
        <v>11500</v>
      </c>
      <c r="W16" s="39"/>
      <c r="X16" s="39">
        <v>3885</v>
      </c>
      <c r="Y16" s="34">
        <f t="shared" si="1"/>
        <v>44677500</v>
      </c>
      <c r="Z16" s="34"/>
      <c r="AA16" s="31"/>
    </row>
    <row r="17" spans="2:27">
      <c r="B17">
        <v>4</v>
      </c>
      <c r="C17" s="33">
        <v>42409</v>
      </c>
      <c r="D17" s="30" t="s">
        <v>139</v>
      </c>
      <c r="E17" s="30" t="s">
        <v>140</v>
      </c>
      <c r="F17" s="30" t="s">
        <v>16</v>
      </c>
      <c r="G17" s="44" t="s">
        <v>24</v>
      </c>
      <c r="H17" s="34">
        <v>15800</v>
      </c>
      <c r="I17" s="34">
        <v>3695</v>
      </c>
      <c r="J17" s="34">
        <f t="shared" si="0"/>
        <v>58381000</v>
      </c>
      <c r="K17" s="34"/>
      <c r="P17" s="32">
        <v>42424</v>
      </c>
      <c r="Q17" s="39" t="s">
        <v>278</v>
      </c>
      <c r="R17" s="39" t="s">
        <v>279</v>
      </c>
      <c r="S17" s="39" t="s">
        <v>16</v>
      </c>
      <c r="T17" s="48" t="s">
        <v>58</v>
      </c>
      <c r="U17" s="48">
        <v>1</v>
      </c>
      <c r="V17" s="39">
        <v>6200</v>
      </c>
      <c r="W17" s="39"/>
      <c r="X17" s="39">
        <v>3885</v>
      </c>
      <c r="Y17" s="34">
        <f t="shared" si="1"/>
        <v>24087000</v>
      </c>
      <c r="Z17" s="34"/>
      <c r="AA17" s="31"/>
    </row>
    <row r="18" spans="2:27">
      <c r="B18">
        <v>4</v>
      </c>
      <c r="C18" s="33">
        <v>42409</v>
      </c>
      <c r="D18" s="30" t="s">
        <v>141</v>
      </c>
      <c r="E18" s="30" t="s">
        <v>142</v>
      </c>
      <c r="F18" s="30" t="s">
        <v>16</v>
      </c>
      <c r="G18" s="44" t="s">
        <v>24</v>
      </c>
      <c r="H18" s="34">
        <v>11500</v>
      </c>
      <c r="I18" s="34">
        <v>3695</v>
      </c>
      <c r="J18" s="34">
        <f t="shared" si="0"/>
        <v>42492500</v>
      </c>
      <c r="K18" s="34"/>
      <c r="P18" s="32">
        <v>42427</v>
      </c>
      <c r="Q18" s="39" t="s">
        <v>302</v>
      </c>
      <c r="R18" s="39" t="s">
        <v>303</v>
      </c>
      <c r="S18" s="39" t="s">
        <v>16</v>
      </c>
      <c r="T18" s="48" t="s">
        <v>58</v>
      </c>
      <c r="U18" s="48">
        <v>1</v>
      </c>
      <c r="V18" s="39">
        <v>5200</v>
      </c>
      <c r="W18" s="41">
        <f>SUM(V7:V18)</f>
        <v>91800</v>
      </c>
      <c r="X18" s="39">
        <v>3885</v>
      </c>
      <c r="Y18" s="34">
        <f t="shared" si="1"/>
        <v>20202000</v>
      </c>
      <c r="Z18" s="34" t="str">
        <f>T18</f>
        <v>Nafta Unica 90</v>
      </c>
      <c r="AA18" s="31">
        <f>SUM(Y7:Y18)</f>
        <v>362808000</v>
      </c>
    </row>
    <row r="19" spans="2:27">
      <c r="B19">
        <v>4</v>
      </c>
      <c r="C19" s="33">
        <v>42409</v>
      </c>
      <c r="D19" s="30" t="s">
        <v>141</v>
      </c>
      <c r="E19" s="30" t="s">
        <v>142</v>
      </c>
      <c r="F19" s="30" t="s">
        <v>16</v>
      </c>
      <c r="G19" s="44" t="s">
        <v>28</v>
      </c>
      <c r="H19" s="34">
        <v>4000</v>
      </c>
      <c r="I19" s="34">
        <v>3380</v>
      </c>
      <c r="J19" s="34">
        <f t="shared" si="0"/>
        <v>13520000</v>
      </c>
      <c r="K19" s="34"/>
      <c r="P19" s="32">
        <v>42403</v>
      </c>
      <c r="Q19" s="29" t="s">
        <v>14</v>
      </c>
      <c r="R19" s="30" t="s">
        <v>15</v>
      </c>
      <c r="S19" s="29" t="s">
        <v>16</v>
      </c>
      <c r="T19" s="43" t="s">
        <v>17</v>
      </c>
      <c r="U19" s="43">
        <v>3</v>
      </c>
      <c r="V19" s="31">
        <v>15800</v>
      </c>
      <c r="W19" s="31"/>
      <c r="X19" s="31">
        <v>3535</v>
      </c>
      <c r="Y19" s="31">
        <f t="shared" si="1"/>
        <v>55853000</v>
      </c>
      <c r="Z19" s="31"/>
      <c r="AA19" s="31"/>
    </row>
    <row r="20" spans="2:27">
      <c r="B20">
        <v>4</v>
      </c>
      <c r="C20" s="33">
        <v>42411</v>
      </c>
      <c r="D20" s="30" t="s">
        <v>143</v>
      </c>
      <c r="E20" s="30" t="s">
        <v>144</v>
      </c>
      <c r="F20" s="30" t="s">
        <v>16</v>
      </c>
      <c r="G20" s="44" t="s">
        <v>24</v>
      </c>
      <c r="H20" s="34">
        <v>6200</v>
      </c>
      <c r="I20" s="34">
        <v>3695</v>
      </c>
      <c r="J20" s="34">
        <f t="shared" si="0"/>
        <v>22909000</v>
      </c>
      <c r="K20" s="34"/>
      <c r="P20" s="33">
        <v>42408</v>
      </c>
      <c r="Q20" s="37" t="s">
        <v>157</v>
      </c>
      <c r="R20" s="37" t="s">
        <v>158</v>
      </c>
      <c r="S20" s="37" t="s">
        <v>16</v>
      </c>
      <c r="T20" s="45" t="s">
        <v>17</v>
      </c>
      <c r="U20" s="45">
        <v>3</v>
      </c>
      <c r="V20" s="35">
        <v>5300</v>
      </c>
      <c r="W20" s="35"/>
      <c r="X20" s="35">
        <v>3380</v>
      </c>
      <c r="Y20" s="35">
        <f t="shared" si="1"/>
        <v>17914000</v>
      </c>
      <c r="Z20" s="35"/>
      <c r="AA20" s="35"/>
    </row>
    <row r="21" spans="2:27">
      <c r="B21">
        <v>4</v>
      </c>
      <c r="C21" s="33">
        <v>42411</v>
      </c>
      <c r="D21" s="30" t="s">
        <v>143</v>
      </c>
      <c r="E21" s="30" t="s">
        <v>144</v>
      </c>
      <c r="F21" s="30" t="s">
        <v>16</v>
      </c>
      <c r="G21" s="45" t="s">
        <v>17</v>
      </c>
      <c r="H21" s="35">
        <v>4000</v>
      </c>
      <c r="I21" s="35">
        <v>3380</v>
      </c>
      <c r="J21" s="35">
        <f t="shared" si="0"/>
        <v>13520000</v>
      </c>
      <c r="K21" s="35"/>
      <c r="P21" s="33">
        <v>42411</v>
      </c>
      <c r="Q21" s="30" t="s">
        <v>143</v>
      </c>
      <c r="R21" s="30" t="s">
        <v>144</v>
      </c>
      <c r="S21" s="30" t="s">
        <v>16</v>
      </c>
      <c r="T21" s="45" t="s">
        <v>17</v>
      </c>
      <c r="U21" s="45">
        <v>3</v>
      </c>
      <c r="V21" s="35">
        <v>4000</v>
      </c>
      <c r="W21" s="35"/>
      <c r="X21" s="35">
        <v>3380</v>
      </c>
      <c r="Y21" s="35">
        <f t="shared" si="1"/>
        <v>13520000</v>
      </c>
      <c r="Z21" s="35"/>
      <c r="AA21" s="35"/>
    </row>
    <row r="22" spans="2:27">
      <c r="B22">
        <v>4</v>
      </c>
      <c r="C22" s="33">
        <v>42411</v>
      </c>
      <c r="D22" s="37" t="s">
        <v>145</v>
      </c>
      <c r="E22" s="37" t="s">
        <v>146</v>
      </c>
      <c r="F22" s="37" t="s">
        <v>16</v>
      </c>
      <c r="G22" s="45" t="s">
        <v>24</v>
      </c>
      <c r="H22" s="35">
        <v>15000</v>
      </c>
      <c r="I22" s="35">
        <v>3695</v>
      </c>
      <c r="J22" s="35">
        <f t="shared" si="0"/>
        <v>55425000</v>
      </c>
      <c r="K22" s="35"/>
      <c r="P22" s="33">
        <v>42411</v>
      </c>
      <c r="Q22" s="37" t="s">
        <v>149</v>
      </c>
      <c r="R22" s="37" t="s">
        <v>150</v>
      </c>
      <c r="S22" s="37" t="s">
        <v>16</v>
      </c>
      <c r="T22" s="45" t="s">
        <v>17</v>
      </c>
      <c r="U22" s="45">
        <v>3</v>
      </c>
      <c r="V22" s="35">
        <v>5300</v>
      </c>
      <c r="W22" s="35"/>
      <c r="X22" s="35">
        <v>3380</v>
      </c>
      <c r="Y22" s="35">
        <f t="shared" si="1"/>
        <v>17914000</v>
      </c>
      <c r="Z22" s="35"/>
      <c r="AA22" s="35"/>
    </row>
    <row r="23" spans="2:27">
      <c r="B23">
        <v>4</v>
      </c>
      <c r="C23" s="33">
        <v>42411</v>
      </c>
      <c r="D23" s="37" t="s">
        <v>145</v>
      </c>
      <c r="E23" s="37" t="s">
        <v>146</v>
      </c>
      <c r="F23" s="37" t="s">
        <v>16</v>
      </c>
      <c r="G23" s="45" t="s">
        <v>58</v>
      </c>
      <c r="H23" s="35">
        <v>10000</v>
      </c>
      <c r="I23" s="35">
        <v>4260</v>
      </c>
      <c r="J23" s="35">
        <f t="shared" si="0"/>
        <v>42600000</v>
      </c>
      <c r="K23" s="35"/>
      <c r="P23" s="33">
        <v>42415</v>
      </c>
      <c r="Q23" s="30" t="s">
        <v>194</v>
      </c>
      <c r="R23" s="30" t="s">
        <v>195</v>
      </c>
      <c r="S23" s="30" t="s">
        <v>16</v>
      </c>
      <c r="T23" s="43" t="s">
        <v>17</v>
      </c>
      <c r="U23" s="43">
        <v>3</v>
      </c>
      <c r="V23" s="34">
        <v>6200</v>
      </c>
      <c r="W23" s="34"/>
      <c r="X23" s="34">
        <v>3380</v>
      </c>
      <c r="Y23" s="34">
        <f t="shared" si="1"/>
        <v>20956000</v>
      </c>
      <c r="Z23" s="34"/>
      <c r="AA23" s="31"/>
    </row>
    <row r="24" spans="2:27">
      <c r="B24">
        <v>4</v>
      </c>
      <c r="C24" s="33">
        <v>42411</v>
      </c>
      <c r="D24" s="37" t="s">
        <v>145</v>
      </c>
      <c r="E24" s="37" t="s">
        <v>146</v>
      </c>
      <c r="F24" s="37" t="s">
        <v>16</v>
      </c>
      <c r="G24" s="45" t="s">
        <v>32</v>
      </c>
      <c r="H24" s="35">
        <v>5000</v>
      </c>
      <c r="I24" s="35">
        <v>5015</v>
      </c>
      <c r="J24" s="35">
        <f t="shared" si="0"/>
        <v>25075000</v>
      </c>
      <c r="K24" s="35"/>
      <c r="P24" s="32">
        <v>42418</v>
      </c>
      <c r="Q24" s="29" t="s">
        <v>215</v>
      </c>
      <c r="R24" s="29" t="s">
        <v>216</v>
      </c>
      <c r="S24" s="29" t="s">
        <v>16</v>
      </c>
      <c r="T24" s="43" t="s">
        <v>17</v>
      </c>
      <c r="U24" s="43">
        <v>3</v>
      </c>
      <c r="V24" s="34">
        <v>5200</v>
      </c>
      <c r="W24" s="34"/>
      <c r="X24" s="34">
        <v>3380</v>
      </c>
      <c r="Y24" s="34">
        <f t="shared" si="1"/>
        <v>17576000</v>
      </c>
      <c r="Z24" s="34"/>
      <c r="AA24" s="31"/>
    </row>
    <row r="25" spans="2:27">
      <c r="B25">
        <v>4</v>
      </c>
      <c r="C25" s="33">
        <v>42411</v>
      </c>
      <c r="D25" s="37" t="s">
        <v>145</v>
      </c>
      <c r="E25" s="37" t="s">
        <v>146</v>
      </c>
      <c r="F25" s="37" t="s">
        <v>16</v>
      </c>
      <c r="G25" s="45" t="s">
        <v>33</v>
      </c>
      <c r="H25" s="35"/>
      <c r="I25" s="35"/>
      <c r="J25" s="35"/>
      <c r="K25" s="35">
        <v>6000000</v>
      </c>
      <c r="P25" s="32">
        <v>42418</v>
      </c>
      <c r="Q25" s="29" t="s">
        <v>217</v>
      </c>
      <c r="R25" s="29" t="s">
        <v>218</v>
      </c>
      <c r="S25" s="29" t="s">
        <v>16</v>
      </c>
      <c r="T25" s="43" t="s">
        <v>17</v>
      </c>
      <c r="U25" s="43">
        <v>3</v>
      </c>
      <c r="V25" s="34">
        <v>4000</v>
      </c>
      <c r="W25" s="34"/>
      <c r="X25" s="34">
        <v>3380</v>
      </c>
      <c r="Y25" s="34">
        <f t="shared" si="1"/>
        <v>13520000</v>
      </c>
      <c r="Z25" s="34"/>
      <c r="AA25" s="31"/>
    </row>
    <row r="26" spans="2:27">
      <c r="B26">
        <v>4</v>
      </c>
      <c r="C26" s="33">
        <v>42411</v>
      </c>
      <c r="D26" s="37" t="s">
        <v>147</v>
      </c>
      <c r="E26" s="37" t="s">
        <v>148</v>
      </c>
      <c r="F26" s="37" t="s">
        <v>16</v>
      </c>
      <c r="G26" s="45" t="s">
        <v>24</v>
      </c>
      <c r="H26" s="35">
        <v>10400</v>
      </c>
      <c r="I26" s="35">
        <v>3695</v>
      </c>
      <c r="J26" s="35">
        <f t="shared" ref="J26:J66" si="2">H26*I26</f>
        <v>38428000</v>
      </c>
      <c r="K26" s="35"/>
      <c r="P26" s="32">
        <v>42419</v>
      </c>
      <c r="Q26" s="39" t="s">
        <v>231</v>
      </c>
      <c r="R26" s="39" t="s">
        <v>232</v>
      </c>
      <c r="S26" s="39" t="s">
        <v>16</v>
      </c>
      <c r="T26" s="48" t="s">
        <v>17</v>
      </c>
      <c r="U26" s="48">
        <v>3</v>
      </c>
      <c r="V26" s="34">
        <v>5300</v>
      </c>
      <c r="W26" s="34"/>
      <c r="X26" s="34">
        <v>3380</v>
      </c>
      <c r="Y26" s="34">
        <f t="shared" si="1"/>
        <v>17914000</v>
      </c>
      <c r="Z26" s="34"/>
      <c r="AA26" s="31"/>
    </row>
    <row r="27" spans="2:27">
      <c r="B27">
        <v>4</v>
      </c>
      <c r="C27" s="33">
        <v>42411</v>
      </c>
      <c r="D27" s="37" t="s">
        <v>147</v>
      </c>
      <c r="E27" s="37" t="s">
        <v>148</v>
      </c>
      <c r="F27" s="37" t="s">
        <v>16</v>
      </c>
      <c r="G27" s="45" t="s">
        <v>58</v>
      </c>
      <c r="H27" s="35">
        <v>5400</v>
      </c>
      <c r="I27" s="35">
        <v>4260</v>
      </c>
      <c r="J27" s="35">
        <f t="shared" si="2"/>
        <v>23004000</v>
      </c>
      <c r="K27" s="35"/>
      <c r="P27" s="32">
        <v>42424</v>
      </c>
      <c r="Q27" s="39" t="s">
        <v>278</v>
      </c>
      <c r="R27" s="39" t="s">
        <v>279</v>
      </c>
      <c r="S27" s="39" t="s">
        <v>16</v>
      </c>
      <c r="T27" s="48" t="s">
        <v>17</v>
      </c>
      <c r="U27" s="48">
        <v>3</v>
      </c>
      <c r="V27" s="39">
        <v>5300</v>
      </c>
      <c r="W27" s="39"/>
      <c r="X27" s="39">
        <v>3380</v>
      </c>
      <c r="Y27" s="34">
        <f t="shared" si="1"/>
        <v>17914000</v>
      </c>
      <c r="Z27" s="34"/>
      <c r="AA27" s="31"/>
    </row>
    <row r="28" spans="2:27">
      <c r="B28">
        <v>4</v>
      </c>
      <c r="C28" s="33">
        <v>42411</v>
      </c>
      <c r="D28" s="37" t="s">
        <v>149</v>
      </c>
      <c r="E28" s="37" t="s">
        <v>150</v>
      </c>
      <c r="F28" s="37" t="s">
        <v>16</v>
      </c>
      <c r="G28" s="45" t="s">
        <v>24</v>
      </c>
      <c r="H28" s="35">
        <v>10200</v>
      </c>
      <c r="I28" s="35">
        <v>3695</v>
      </c>
      <c r="J28" s="35">
        <f t="shared" si="2"/>
        <v>37689000</v>
      </c>
      <c r="K28" s="35"/>
      <c r="P28" s="32">
        <v>42425</v>
      </c>
      <c r="Q28" s="39" t="s">
        <v>288</v>
      </c>
      <c r="R28" s="39" t="s">
        <v>289</v>
      </c>
      <c r="S28" s="39" t="s">
        <v>16</v>
      </c>
      <c r="T28" s="48" t="s">
        <v>17</v>
      </c>
      <c r="U28" s="48">
        <v>3</v>
      </c>
      <c r="V28" s="39">
        <v>10600</v>
      </c>
      <c r="W28" s="41">
        <f>SUM(V19:V28)</f>
        <v>67000</v>
      </c>
      <c r="X28" s="39">
        <v>3380</v>
      </c>
      <c r="Y28" s="34">
        <f t="shared" si="1"/>
        <v>35828000</v>
      </c>
      <c r="Z28" s="34" t="str">
        <f>T28</f>
        <v>Nafta Eco Sol 85</v>
      </c>
      <c r="AA28" s="31">
        <f>SUM(Y19:Y28)</f>
        <v>228909000</v>
      </c>
    </row>
    <row r="29" spans="2:27">
      <c r="B29">
        <v>4</v>
      </c>
      <c r="C29" s="33">
        <v>42411</v>
      </c>
      <c r="D29" s="37" t="s">
        <v>149</v>
      </c>
      <c r="E29" s="37" t="s">
        <v>150</v>
      </c>
      <c r="F29" s="37" t="s">
        <v>16</v>
      </c>
      <c r="G29" s="45" t="s">
        <v>17</v>
      </c>
      <c r="H29" s="35">
        <v>5300</v>
      </c>
      <c r="I29" s="35">
        <v>3380</v>
      </c>
      <c r="J29" s="35">
        <f t="shared" si="2"/>
        <v>17914000</v>
      </c>
      <c r="K29" s="35"/>
      <c r="P29" s="33">
        <v>42415</v>
      </c>
      <c r="Q29" s="30" t="s">
        <v>194</v>
      </c>
      <c r="R29" s="30" t="s">
        <v>195</v>
      </c>
      <c r="S29" s="30" t="s">
        <v>16</v>
      </c>
      <c r="T29" s="43" t="s">
        <v>196</v>
      </c>
      <c r="U29" s="43">
        <v>4</v>
      </c>
      <c r="V29" s="34">
        <v>5300</v>
      </c>
      <c r="W29" s="34"/>
      <c r="X29" s="34">
        <v>4360</v>
      </c>
      <c r="Y29" s="34">
        <f t="shared" si="1"/>
        <v>23108000</v>
      </c>
      <c r="Z29" s="34"/>
      <c r="AA29" s="31"/>
    </row>
    <row r="30" spans="2:27">
      <c r="B30">
        <v>4</v>
      </c>
      <c r="C30" s="33">
        <v>42412</v>
      </c>
      <c r="D30" s="37" t="s">
        <v>155</v>
      </c>
      <c r="E30" s="37" t="s">
        <v>156</v>
      </c>
      <c r="F30" s="37" t="s">
        <v>16</v>
      </c>
      <c r="G30" s="45" t="s">
        <v>24</v>
      </c>
      <c r="H30" s="35">
        <v>10600</v>
      </c>
      <c r="I30" s="35">
        <v>3695</v>
      </c>
      <c r="J30" s="35">
        <f t="shared" si="2"/>
        <v>39167000</v>
      </c>
      <c r="K30" s="35"/>
      <c r="P30" s="32">
        <v>42419</v>
      </c>
      <c r="Q30" s="39" t="s">
        <v>229</v>
      </c>
      <c r="R30" s="39" t="s">
        <v>230</v>
      </c>
      <c r="S30" s="39" t="s">
        <v>16</v>
      </c>
      <c r="T30" s="48" t="s">
        <v>196</v>
      </c>
      <c r="U30" s="48">
        <v>4</v>
      </c>
      <c r="V30" s="34">
        <v>5200</v>
      </c>
      <c r="W30" s="34">
        <f>V30+V29</f>
        <v>10500</v>
      </c>
      <c r="X30" s="34">
        <v>4360</v>
      </c>
      <c r="Y30" s="34">
        <f t="shared" si="1"/>
        <v>22672000</v>
      </c>
      <c r="Z30" s="34" t="str">
        <f>T30</f>
        <v>Diesel Solium</v>
      </c>
      <c r="AA30" s="31">
        <f>Y30+Y29</f>
        <v>45780000</v>
      </c>
    </row>
    <row r="31" spans="2:27">
      <c r="B31">
        <v>4</v>
      </c>
      <c r="C31" s="33">
        <v>42412</v>
      </c>
      <c r="D31" s="37" t="s">
        <v>155</v>
      </c>
      <c r="E31" s="37" t="s">
        <v>156</v>
      </c>
      <c r="F31" s="37" t="s">
        <v>16</v>
      </c>
      <c r="G31" s="45" t="s">
        <v>58</v>
      </c>
      <c r="H31" s="35">
        <v>5200</v>
      </c>
      <c r="I31" s="35">
        <v>3900</v>
      </c>
      <c r="J31" s="35">
        <f t="shared" si="2"/>
        <v>20280000</v>
      </c>
      <c r="K31" s="35"/>
      <c r="P31" s="33">
        <v>42411</v>
      </c>
      <c r="Q31" s="37" t="s">
        <v>145</v>
      </c>
      <c r="R31" s="37" t="s">
        <v>146</v>
      </c>
      <c r="S31" s="37" t="s">
        <v>16</v>
      </c>
      <c r="T31" s="45" t="s">
        <v>32</v>
      </c>
      <c r="U31" s="45">
        <v>5</v>
      </c>
      <c r="V31" s="35">
        <v>5000</v>
      </c>
      <c r="W31" s="35"/>
      <c r="X31" s="35">
        <v>5015</v>
      </c>
      <c r="Y31" s="35">
        <f t="shared" si="1"/>
        <v>25075000</v>
      </c>
      <c r="Z31" s="35"/>
      <c r="AA31" s="35"/>
    </row>
    <row r="32" spans="2:27">
      <c r="B32">
        <v>4</v>
      </c>
      <c r="C32" s="33">
        <v>42408</v>
      </c>
      <c r="D32" s="37" t="s">
        <v>157</v>
      </c>
      <c r="E32" s="37" t="s">
        <v>158</v>
      </c>
      <c r="F32" s="37" t="s">
        <v>16</v>
      </c>
      <c r="G32" s="45" t="s">
        <v>24</v>
      </c>
      <c r="H32" s="35">
        <v>10200</v>
      </c>
      <c r="I32" s="35">
        <v>3695</v>
      </c>
      <c r="J32" s="35">
        <f t="shared" si="2"/>
        <v>37689000</v>
      </c>
      <c r="K32" s="35"/>
      <c r="P32" s="32">
        <v>42426</v>
      </c>
      <c r="Q32" s="39" t="s">
        <v>300</v>
      </c>
      <c r="R32" s="39" t="s">
        <v>301</v>
      </c>
      <c r="S32" s="39" t="s">
        <v>16</v>
      </c>
      <c r="T32" s="48" t="s">
        <v>32</v>
      </c>
      <c r="U32" s="48">
        <v>5</v>
      </c>
      <c r="V32" s="39">
        <v>6200</v>
      </c>
      <c r="W32" s="41">
        <f>V32+V31</f>
        <v>11200</v>
      </c>
      <c r="X32" s="39">
        <v>4715</v>
      </c>
      <c r="Y32" s="34">
        <f t="shared" si="1"/>
        <v>29233000</v>
      </c>
      <c r="Z32" s="34" t="str">
        <f>T32</f>
        <v>Nafta Super Sol</v>
      </c>
      <c r="AA32" s="31">
        <f>Y32+Y31</f>
        <v>54308000</v>
      </c>
    </row>
    <row r="33" spans="2:27">
      <c r="B33">
        <v>4</v>
      </c>
      <c r="C33" s="33">
        <v>42408</v>
      </c>
      <c r="D33" s="37" t="s">
        <v>157</v>
      </c>
      <c r="E33" s="37" t="s">
        <v>158</v>
      </c>
      <c r="F33" s="37" t="s">
        <v>16</v>
      </c>
      <c r="G33" s="45" t="s">
        <v>17</v>
      </c>
      <c r="H33" s="35">
        <v>5300</v>
      </c>
      <c r="I33" s="35">
        <v>3380</v>
      </c>
      <c r="J33" s="35">
        <f t="shared" si="2"/>
        <v>17914000</v>
      </c>
      <c r="K33" s="35"/>
      <c r="P33" s="33">
        <v>42401</v>
      </c>
      <c r="Q33" s="30" t="s">
        <v>36</v>
      </c>
      <c r="R33" s="30" t="s">
        <v>37</v>
      </c>
      <c r="S33" s="30" t="s">
        <v>16</v>
      </c>
      <c r="T33" s="44" t="s">
        <v>28</v>
      </c>
      <c r="U33" s="44">
        <v>6</v>
      </c>
      <c r="V33" s="34">
        <v>10600</v>
      </c>
      <c r="W33" s="34"/>
      <c r="X33" s="34">
        <v>3535</v>
      </c>
      <c r="Y33" s="34">
        <f t="shared" si="1"/>
        <v>37471000</v>
      </c>
      <c r="Z33" s="34"/>
      <c r="AA33" s="34"/>
    </row>
    <row r="34" spans="2:27">
      <c r="B34">
        <v>4</v>
      </c>
      <c r="C34" s="33">
        <v>42417</v>
      </c>
      <c r="D34" s="30" t="s">
        <v>188</v>
      </c>
      <c r="E34" s="30" t="s">
        <v>189</v>
      </c>
      <c r="F34" s="30" t="s">
        <v>16</v>
      </c>
      <c r="G34" s="44" t="s">
        <v>24</v>
      </c>
      <c r="H34" s="34">
        <v>11500</v>
      </c>
      <c r="I34" s="34">
        <v>3695</v>
      </c>
      <c r="J34" s="34">
        <f t="shared" si="2"/>
        <v>42492500</v>
      </c>
      <c r="K34" s="31"/>
      <c r="P34" s="33">
        <v>42402</v>
      </c>
      <c r="Q34" s="30" t="s">
        <v>51</v>
      </c>
      <c r="R34" s="30" t="s">
        <v>52</v>
      </c>
      <c r="S34" s="30" t="s">
        <v>16</v>
      </c>
      <c r="T34" s="44" t="s">
        <v>28</v>
      </c>
      <c r="U34" s="44">
        <v>6</v>
      </c>
      <c r="V34" s="30">
        <v>10200</v>
      </c>
      <c r="W34" s="30"/>
      <c r="X34" s="30">
        <v>3535</v>
      </c>
      <c r="Y34" s="34">
        <f t="shared" si="1"/>
        <v>36057000</v>
      </c>
      <c r="Z34" s="34"/>
      <c r="AA34" s="34"/>
    </row>
    <row r="35" spans="2:27">
      <c r="B35">
        <v>4</v>
      </c>
      <c r="C35" s="33">
        <v>42417</v>
      </c>
      <c r="D35" s="30" t="s">
        <v>188</v>
      </c>
      <c r="E35" s="30" t="s">
        <v>189</v>
      </c>
      <c r="F35" s="30" t="s">
        <v>16</v>
      </c>
      <c r="G35" s="44" t="s">
        <v>58</v>
      </c>
      <c r="H35" s="34">
        <v>4000</v>
      </c>
      <c r="I35" s="34">
        <v>3900</v>
      </c>
      <c r="J35" s="34">
        <f t="shared" si="2"/>
        <v>15600000</v>
      </c>
      <c r="K35" s="31"/>
      <c r="P35" s="33">
        <v>42405</v>
      </c>
      <c r="Q35" s="30" t="s">
        <v>76</v>
      </c>
      <c r="R35" s="30" t="s">
        <v>77</v>
      </c>
      <c r="S35" s="30" t="s">
        <v>16</v>
      </c>
      <c r="T35" s="45" t="s">
        <v>28</v>
      </c>
      <c r="U35" s="45">
        <v>6</v>
      </c>
      <c r="V35" s="37">
        <v>9300</v>
      </c>
      <c r="W35" s="37"/>
      <c r="X35" s="37">
        <v>3535</v>
      </c>
      <c r="Y35" s="35">
        <f t="shared" si="1"/>
        <v>32875500</v>
      </c>
      <c r="Z35" s="35"/>
      <c r="AA35" s="35"/>
    </row>
    <row r="36" spans="2:27">
      <c r="B36">
        <v>4</v>
      </c>
      <c r="C36" s="33">
        <v>42415</v>
      </c>
      <c r="D36" s="30" t="s">
        <v>194</v>
      </c>
      <c r="E36" s="30" t="s">
        <v>195</v>
      </c>
      <c r="F36" s="30" t="s">
        <v>16</v>
      </c>
      <c r="G36" s="43" t="s">
        <v>24</v>
      </c>
      <c r="H36" s="34">
        <v>4000</v>
      </c>
      <c r="I36" s="34">
        <v>3695</v>
      </c>
      <c r="J36" s="34">
        <f t="shared" si="2"/>
        <v>14780000</v>
      </c>
      <c r="K36" s="31"/>
      <c r="P36" s="33">
        <v>42409</v>
      </c>
      <c r="Q36" s="30" t="s">
        <v>141</v>
      </c>
      <c r="R36" s="30" t="s">
        <v>142</v>
      </c>
      <c r="S36" s="30" t="s">
        <v>16</v>
      </c>
      <c r="T36" s="44" t="s">
        <v>28</v>
      </c>
      <c r="U36" s="44">
        <v>6</v>
      </c>
      <c r="V36" s="34">
        <v>4000</v>
      </c>
      <c r="W36" s="34">
        <f>V36+V35+V34+V33</f>
        <v>34100</v>
      </c>
      <c r="X36" s="34">
        <v>3380</v>
      </c>
      <c r="Y36" s="34">
        <f t="shared" si="1"/>
        <v>13520000</v>
      </c>
      <c r="Z36" s="34" t="str">
        <f>T36</f>
        <v>Nafta Sol Normal</v>
      </c>
      <c r="AA36" s="34">
        <f>SUM(Y33:Y36)</f>
        <v>119923500</v>
      </c>
    </row>
    <row r="37" spans="2:27">
      <c r="B37">
        <v>4</v>
      </c>
      <c r="C37" s="33">
        <v>42415</v>
      </c>
      <c r="D37" s="30" t="s">
        <v>194</v>
      </c>
      <c r="E37" s="30" t="s">
        <v>195</v>
      </c>
      <c r="F37" s="30" t="s">
        <v>16</v>
      </c>
      <c r="G37" s="43" t="s">
        <v>196</v>
      </c>
      <c r="H37" s="34">
        <v>5300</v>
      </c>
      <c r="I37" s="34">
        <v>4360</v>
      </c>
      <c r="J37" s="34">
        <f t="shared" si="2"/>
        <v>23108000</v>
      </c>
      <c r="K37" s="31"/>
      <c r="P37" s="33">
        <v>42401</v>
      </c>
      <c r="Q37" s="30" t="s">
        <v>36</v>
      </c>
      <c r="R37" s="30" t="s">
        <v>37</v>
      </c>
      <c r="S37" s="30" t="s">
        <v>16</v>
      </c>
      <c r="T37" s="44" t="s">
        <v>24</v>
      </c>
      <c r="U37" s="44">
        <v>7</v>
      </c>
      <c r="V37" s="34">
        <v>5200</v>
      </c>
      <c r="W37" s="34"/>
      <c r="X37" s="34">
        <v>3770</v>
      </c>
      <c r="Y37" s="34">
        <f t="shared" si="1"/>
        <v>19604000</v>
      </c>
      <c r="Z37" s="34"/>
      <c r="AA37" s="34"/>
    </row>
    <row r="38" spans="2:27">
      <c r="B38">
        <v>4</v>
      </c>
      <c r="C38" s="33">
        <v>42415</v>
      </c>
      <c r="D38" s="30" t="s">
        <v>194</v>
      </c>
      <c r="E38" s="30" t="s">
        <v>195</v>
      </c>
      <c r="F38" s="30" t="s">
        <v>16</v>
      </c>
      <c r="G38" s="43" t="s">
        <v>17</v>
      </c>
      <c r="H38" s="34">
        <v>6200</v>
      </c>
      <c r="I38" s="34">
        <v>3380</v>
      </c>
      <c r="J38" s="34">
        <f t="shared" si="2"/>
        <v>20956000</v>
      </c>
      <c r="K38" s="31"/>
      <c r="P38" s="33">
        <v>42402</v>
      </c>
      <c r="Q38" s="30" t="s">
        <v>49</v>
      </c>
      <c r="R38" s="30" t="s">
        <v>50</v>
      </c>
      <c r="S38" s="30" t="s">
        <v>16</v>
      </c>
      <c r="T38" s="44" t="s">
        <v>24</v>
      </c>
      <c r="U38" s="44">
        <v>7</v>
      </c>
      <c r="V38" s="34">
        <v>6200</v>
      </c>
      <c r="W38" s="34"/>
      <c r="X38" s="30">
        <v>3770</v>
      </c>
      <c r="Y38" s="34">
        <f t="shared" si="1"/>
        <v>23374000</v>
      </c>
      <c r="Z38" s="34"/>
      <c r="AA38" s="34"/>
    </row>
    <row r="39" spans="2:27">
      <c r="B39">
        <v>4</v>
      </c>
      <c r="C39" s="32">
        <v>42417</v>
      </c>
      <c r="D39" s="29" t="s">
        <v>213</v>
      </c>
      <c r="E39" s="29" t="s">
        <v>214</v>
      </c>
      <c r="F39" s="29" t="s">
        <v>16</v>
      </c>
      <c r="G39" s="43" t="s">
        <v>24</v>
      </c>
      <c r="H39" s="34">
        <v>15800</v>
      </c>
      <c r="I39" s="34">
        <v>3695</v>
      </c>
      <c r="J39" s="34">
        <f t="shared" si="2"/>
        <v>58381000</v>
      </c>
      <c r="K39" s="31"/>
      <c r="P39" s="33">
        <v>42402</v>
      </c>
      <c r="Q39" s="30" t="s">
        <v>51</v>
      </c>
      <c r="R39" s="30" t="s">
        <v>52</v>
      </c>
      <c r="S39" s="30" t="s">
        <v>16</v>
      </c>
      <c r="T39" s="44" t="s">
        <v>24</v>
      </c>
      <c r="U39" s="44">
        <v>7</v>
      </c>
      <c r="V39" s="34">
        <v>5300</v>
      </c>
      <c r="W39" s="34"/>
      <c r="X39" s="30">
        <v>3770</v>
      </c>
      <c r="Y39" s="34">
        <f t="shared" ref="Y39:Y64" si="3">V39*X39</f>
        <v>19981000</v>
      </c>
      <c r="Z39" s="34"/>
      <c r="AA39" s="34"/>
    </row>
    <row r="40" spans="2:27">
      <c r="B40">
        <v>4</v>
      </c>
      <c r="C40" s="32">
        <v>42418</v>
      </c>
      <c r="D40" s="29" t="s">
        <v>215</v>
      </c>
      <c r="E40" s="29" t="s">
        <v>216</v>
      </c>
      <c r="F40" s="29" t="s">
        <v>16</v>
      </c>
      <c r="G40" s="43" t="s">
        <v>17</v>
      </c>
      <c r="H40" s="34">
        <v>5200</v>
      </c>
      <c r="I40" s="34">
        <v>3380</v>
      </c>
      <c r="J40" s="34">
        <f t="shared" si="2"/>
        <v>17576000</v>
      </c>
      <c r="K40" s="31"/>
      <c r="P40" s="33">
        <v>42404</v>
      </c>
      <c r="Q40" s="30" t="s">
        <v>72</v>
      </c>
      <c r="R40" s="30" t="s">
        <v>73</v>
      </c>
      <c r="S40" s="30" t="s">
        <v>16</v>
      </c>
      <c r="T40" s="44" t="s">
        <v>24</v>
      </c>
      <c r="U40" s="44">
        <v>7</v>
      </c>
      <c r="V40" s="30">
        <v>15500</v>
      </c>
      <c r="W40" s="30"/>
      <c r="X40" s="30">
        <v>3770</v>
      </c>
      <c r="Y40" s="34">
        <f t="shared" si="3"/>
        <v>58435000</v>
      </c>
      <c r="Z40" s="34"/>
      <c r="AA40" s="34"/>
    </row>
    <row r="41" spans="2:27">
      <c r="B41">
        <v>4</v>
      </c>
      <c r="C41" s="32">
        <v>42418</v>
      </c>
      <c r="D41" s="29" t="s">
        <v>215</v>
      </c>
      <c r="E41" s="29" t="s">
        <v>216</v>
      </c>
      <c r="F41" s="29" t="s">
        <v>16</v>
      </c>
      <c r="G41" s="43" t="s">
        <v>58</v>
      </c>
      <c r="H41" s="34">
        <v>10600</v>
      </c>
      <c r="I41" s="34">
        <v>3900</v>
      </c>
      <c r="J41" s="34">
        <f t="shared" si="2"/>
        <v>41340000</v>
      </c>
      <c r="K41" s="31"/>
      <c r="P41" s="33">
        <v>42405</v>
      </c>
      <c r="Q41" s="30" t="s">
        <v>76</v>
      </c>
      <c r="R41" s="30" t="s">
        <v>77</v>
      </c>
      <c r="S41" s="30" t="s">
        <v>16</v>
      </c>
      <c r="T41" s="44" t="s">
        <v>24</v>
      </c>
      <c r="U41" s="44">
        <v>7</v>
      </c>
      <c r="V41" s="30">
        <v>6200</v>
      </c>
      <c r="W41" s="30"/>
      <c r="X41" s="30">
        <v>3770</v>
      </c>
      <c r="Y41" s="34">
        <f t="shared" si="3"/>
        <v>23374000</v>
      </c>
      <c r="Z41" s="34"/>
      <c r="AA41" s="34"/>
    </row>
    <row r="42" spans="2:27">
      <c r="B42">
        <v>4</v>
      </c>
      <c r="C42" s="32">
        <v>42418</v>
      </c>
      <c r="D42" s="29" t="s">
        <v>217</v>
      </c>
      <c r="E42" s="29" t="s">
        <v>218</v>
      </c>
      <c r="F42" s="29" t="s">
        <v>16</v>
      </c>
      <c r="G42" s="43" t="s">
        <v>24</v>
      </c>
      <c r="H42" s="34">
        <v>5300</v>
      </c>
      <c r="I42" s="34">
        <v>3695</v>
      </c>
      <c r="J42" s="34">
        <f t="shared" si="2"/>
        <v>19583500</v>
      </c>
      <c r="K42" s="31"/>
      <c r="P42" s="33">
        <v>42405</v>
      </c>
      <c r="Q42" s="30" t="s">
        <v>80</v>
      </c>
      <c r="R42" s="30" t="s">
        <v>81</v>
      </c>
      <c r="S42" s="30" t="s">
        <v>16</v>
      </c>
      <c r="T42" s="44" t="s">
        <v>24</v>
      </c>
      <c r="U42" s="44">
        <v>7</v>
      </c>
      <c r="V42" s="30">
        <v>16600</v>
      </c>
      <c r="W42" s="30"/>
      <c r="X42" s="30">
        <v>3510</v>
      </c>
      <c r="Y42" s="36">
        <f t="shared" si="3"/>
        <v>58266000</v>
      </c>
      <c r="Z42" s="36"/>
      <c r="AA42" s="36"/>
    </row>
    <row r="43" spans="2:27">
      <c r="B43">
        <v>4</v>
      </c>
      <c r="C43" s="32">
        <v>42418</v>
      </c>
      <c r="D43" s="29" t="s">
        <v>217</v>
      </c>
      <c r="E43" s="29" t="s">
        <v>218</v>
      </c>
      <c r="F43" s="29" t="s">
        <v>16</v>
      </c>
      <c r="G43" s="43" t="s">
        <v>17</v>
      </c>
      <c r="H43" s="34">
        <v>4000</v>
      </c>
      <c r="I43" s="34">
        <v>3380</v>
      </c>
      <c r="J43" s="34">
        <f t="shared" si="2"/>
        <v>13520000</v>
      </c>
      <c r="K43" s="31"/>
      <c r="P43" s="33">
        <v>42408</v>
      </c>
      <c r="Q43" s="37" t="s">
        <v>157</v>
      </c>
      <c r="R43" s="37" t="s">
        <v>158</v>
      </c>
      <c r="S43" s="37" t="s">
        <v>16</v>
      </c>
      <c r="T43" s="45" t="s">
        <v>24</v>
      </c>
      <c r="U43" s="45">
        <v>7</v>
      </c>
      <c r="V43" s="35">
        <v>10200</v>
      </c>
      <c r="W43" s="35"/>
      <c r="X43" s="35">
        <v>3695</v>
      </c>
      <c r="Y43" s="35">
        <f t="shared" si="3"/>
        <v>37689000</v>
      </c>
      <c r="Z43" s="35"/>
      <c r="AA43" s="35"/>
    </row>
    <row r="44" spans="2:27">
      <c r="B44">
        <v>4</v>
      </c>
      <c r="C44" s="32">
        <v>42418</v>
      </c>
      <c r="D44" s="29" t="s">
        <v>217</v>
      </c>
      <c r="E44" s="29" t="s">
        <v>218</v>
      </c>
      <c r="F44" s="29" t="s">
        <v>16</v>
      </c>
      <c r="G44" s="43" t="s">
        <v>58</v>
      </c>
      <c r="H44" s="34">
        <v>6200</v>
      </c>
      <c r="I44" s="34">
        <v>3900</v>
      </c>
      <c r="J44" s="34">
        <f t="shared" si="2"/>
        <v>24180000</v>
      </c>
      <c r="K44" s="31"/>
      <c r="P44" s="33">
        <v>42409</v>
      </c>
      <c r="Q44" s="30" t="s">
        <v>139</v>
      </c>
      <c r="R44" s="30" t="s">
        <v>140</v>
      </c>
      <c r="S44" s="30" t="s">
        <v>16</v>
      </c>
      <c r="T44" s="44" t="s">
        <v>24</v>
      </c>
      <c r="U44" s="44">
        <v>7</v>
      </c>
      <c r="V44" s="34">
        <v>15800</v>
      </c>
      <c r="W44" s="34"/>
      <c r="X44" s="34">
        <v>3695</v>
      </c>
      <c r="Y44" s="34">
        <f t="shared" si="3"/>
        <v>58381000</v>
      </c>
      <c r="Z44" s="34"/>
      <c r="AA44" s="34"/>
    </row>
    <row r="45" spans="2:27">
      <c r="B45">
        <v>4</v>
      </c>
      <c r="C45" s="32">
        <v>42419</v>
      </c>
      <c r="D45" s="39" t="s">
        <v>229</v>
      </c>
      <c r="E45" s="39" t="s">
        <v>230</v>
      </c>
      <c r="F45" s="39" t="s">
        <v>16</v>
      </c>
      <c r="G45" s="48" t="s">
        <v>24</v>
      </c>
      <c r="H45" s="34">
        <v>5200</v>
      </c>
      <c r="I45" s="34">
        <v>3595</v>
      </c>
      <c r="J45" s="34">
        <f t="shared" si="2"/>
        <v>18694000</v>
      </c>
      <c r="K45" s="31"/>
      <c r="P45" s="33">
        <v>42409</v>
      </c>
      <c r="Q45" s="30" t="s">
        <v>141</v>
      </c>
      <c r="R45" s="30" t="s">
        <v>142</v>
      </c>
      <c r="S45" s="30" t="s">
        <v>16</v>
      </c>
      <c r="T45" s="44" t="s">
        <v>24</v>
      </c>
      <c r="U45" s="44">
        <v>7</v>
      </c>
      <c r="V45" s="34">
        <v>11500</v>
      </c>
      <c r="W45" s="34"/>
      <c r="X45" s="34">
        <v>3695</v>
      </c>
      <c r="Y45" s="34">
        <f t="shared" si="3"/>
        <v>42492500</v>
      </c>
      <c r="Z45" s="34"/>
      <c r="AA45" s="34"/>
    </row>
    <row r="46" spans="2:27">
      <c r="B46">
        <v>4</v>
      </c>
      <c r="C46" s="32">
        <v>42419</v>
      </c>
      <c r="D46" s="39" t="s">
        <v>229</v>
      </c>
      <c r="E46" s="39" t="s">
        <v>230</v>
      </c>
      <c r="F46" s="39" t="s">
        <v>16</v>
      </c>
      <c r="G46" s="48" t="s">
        <v>196</v>
      </c>
      <c r="H46" s="34">
        <v>5200</v>
      </c>
      <c r="I46" s="34">
        <v>4360</v>
      </c>
      <c r="J46" s="34">
        <f t="shared" si="2"/>
        <v>22672000</v>
      </c>
      <c r="K46" s="31"/>
      <c r="P46" s="33">
        <v>42411</v>
      </c>
      <c r="Q46" s="30" t="s">
        <v>143</v>
      </c>
      <c r="R46" s="30" t="s">
        <v>144</v>
      </c>
      <c r="S46" s="30" t="s">
        <v>16</v>
      </c>
      <c r="T46" s="44" t="s">
        <v>24</v>
      </c>
      <c r="U46" s="44">
        <v>7</v>
      </c>
      <c r="V46" s="34">
        <v>6200</v>
      </c>
      <c r="W46" s="34"/>
      <c r="X46" s="34">
        <v>3695</v>
      </c>
      <c r="Y46" s="34">
        <f t="shared" si="3"/>
        <v>22909000</v>
      </c>
      <c r="Z46" s="34"/>
      <c r="AA46" s="34"/>
    </row>
    <row r="47" spans="2:27">
      <c r="B47">
        <v>4</v>
      </c>
      <c r="C47" s="32">
        <v>42419</v>
      </c>
      <c r="D47" s="39" t="s">
        <v>229</v>
      </c>
      <c r="E47" s="39" t="s">
        <v>230</v>
      </c>
      <c r="F47" s="39" t="s">
        <v>16</v>
      </c>
      <c r="G47" s="48" t="s">
        <v>58</v>
      </c>
      <c r="H47" s="34">
        <v>5400</v>
      </c>
      <c r="I47" s="34">
        <v>3885</v>
      </c>
      <c r="J47" s="34">
        <f t="shared" si="2"/>
        <v>20979000</v>
      </c>
      <c r="K47" s="31"/>
      <c r="P47" s="33">
        <v>42411</v>
      </c>
      <c r="Q47" s="37" t="s">
        <v>145</v>
      </c>
      <c r="R47" s="37" t="s">
        <v>146</v>
      </c>
      <c r="S47" s="37" t="s">
        <v>16</v>
      </c>
      <c r="T47" s="45" t="s">
        <v>24</v>
      </c>
      <c r="U47" s="45">
        <v>7</v>
      </c>
      <c r="V47" s="35">
        <v>15000</v>
      </c>
      <c r="W47" s="35"/>
      <c r="X47" s="35">
        <v>3695</v>
      </c>
      <c r="Y47" s="35">
        <f t="shared" si="3"/>
        <v>55425000</v>
      </c>
      <c r="Z47" s="35"/>
      <c r="AA47" s="35"/>
    </row>
    <row r="48" spans="2:27">
      <c r="B48">
        <v>4</v>
      </c>
      <c r="C48" s="32">
        <v>42419</v>
      </c>
      <c r="D48" s="39" t="s">
        <v>231</v>
      </c>
      <c r="E48" s="39" t="s">
        <v>232</v>
      </c>
      <c r="F48" s="39" t="s">
        <v>16</v>
      </c>
      <c r="G48" s="48" t="s">
        <v>24</v>
      </c>
      <c r="H48" s="34">
        <v>10200</v>
      </c>
      <c r="I48" s="34">
        <v>3595</v>
      </c>
      <c r="J48" s="34">
        <f t="shared" si="2"/>
        <v>36669000</v>
      </c>
      <c r="K48" s="31"/>
      <c r="P48" s="33">
        <v>42411</v>
      </c>
      <c r="Q48" s="37" t="s">
        <v>147</v>
      </c>
      <c r="R48" s="37" t="s">
        <v>148</v>
      </c>
      <c r="S48" s="37" t="s">
        <v>16</v>
      </c>
      <c r="T48" s="45" t="s">
        <v>24</v>
      </c>
      <c r="U48" s="45">
        <v>7</v>
      </c>
      <c r="V48" s="35">
        <v>10400</v>
      </c>
      <c r="W48" s="35"/>
      <c r="X48" s="35">
        <v>3695</v>
      </c>
      <c r="Y48" s="35">
        <f t="shared" si="3"/>
        <v>38428000</v>
      </c>
      <c r="Z48" s="35"/>
      <c r="AA48" s="35"/>
    </row>
    <row r="49" spans="2:27">
      <c r="B49">
        <v>4</v>
      </c>
      <c r="C49" s="32">
        <v>42419</v>
      </c>
      <c r="D49" s="39" t="s">
        <v>231</v>
      </c>
      <c r="E49" s="39" t="s">
        <v>232</v>
      </c>
      <c r="F49" s="39" t="s">
        <v>16</v>
      </c>
      <c r="G49" s="48" t="s">
        <v>17</v>
      </c>
      <c r="H49" s="34">
        <v>5300</v>
      </c>
      <c r="I49" s="34">
        <v>3380</v>
      </c>
      <c r="J49" s="34">
        <f t="shared" si="2"/>
        <v>17914000</v>
      </c>
      <c r="K49" s="31"/>
      <c r="P49" s="33">
        <v>42411</v>
      </c>
      <c r="Q49" s="37" t="s">
        <v>149</v>
      </c>
      <c r="R49" s="37" t="s">
        <v>150</v>
      </c>
      <c r="S49" s="37" t="s">
        <v>16</v>
      </c>
      <c r="T49" s="45" t="s">
        <v>24</v>
      </c>
      <c r="U49" s="45">
        <v>7</v>
      </c>
      <c r="V49" s="35">
        <v>10200</v>
      </c>
      <c r="W49" s="35"/>
      <c r="X49" s="35">
        <v>3695</v>
      </c>
      <c r="Y49" s="35">
        <f t="shared" si="3"/>
        <v>37689000</v>
      </c>
      <c r="Z49" s="35"/>
      <c r="AA49" s="35"/>
    </row>
    <row r="50" spans="2:27">
      <c r="B50">
        <v>4</v>
      </c>
      <c r="C50" s="32">
        <v>42422</v>
      </c>
      <c r="D50" s="29" t="s">
        <v>266</v>
      </c>
      <c r="E50" s="29" t="s">
        <v>267</v>
      </c>
      <c r="F50" s="29" t="s">
        <v>16</v>
      </c>
      <c r="G50" s="48" t="s">
        <v>24</v>
      </c>
      <c r="H50" s="34">
        <v>10600</v>
      </c>
      <c r="I50" s="34">
        <v>3595</v>
      </c>
      <c r="J50" s="34">
        <f t="shared" si="2"/>
        <v>38107000</v>
      </c>
      <c r="K50" s="31"/>
      <c r="P50" s="33">
        <v>42412</v>
      </c>
      <c r="Q50" s="37" t="s">
        <v>155</v>
      </c>
      <c r="R50" s="37" t="s">
        <v>156</v>
      </c>
      <c r="S50" s="37" t="s">
        <v>16</v>
      </c>
      <c r="T50" s="45" t="s">
        <v>24</v>
      </c>
      <c r="U50" s="45">
        <v>7</v>
      </c>
      <c r="V50" s="35">
        <v>10600</v>
      </c>
      <c r="W50" s="35"/>
      <c r="X50" s="35">
        <v>3695</v>
      </c>
      <c r="Y50" s="35">
        <f t="shared" si="3"/>
        <v>39167000</v>
      </c>
      <c r="Z50" s="35"/>
      <c r="AA50" s="35"/>
    </row>
    <row r="51" spans="2:27">
      <c r="B51">
        <v>4</v>
      </c>
      <c r="C51" s="32">
        <v>42422</v>
      </c>
      <c r="D51" s="29" t="s">
        <v>268</v>
      </c>
      <c r="E51" s="29" t="s">
        <v>269</v>
      </c>
      <c r="F51" s="29" t="s">
        <v>16</v>
      </c>
      <c r="G51" s="48" t="s">
        <v>24</v>
      </c>
      <c r="H51" s="34">
        <v>17000</v>
      </c>
      <c r="I51" s="34">
        <v>3595</v>
      </c>
      <c r="J51" s="34">
        <f t="shared" si="2"/>
        <v>61115000</v>
      </c>
      <c r="K51" s="31"/>
      <c r="P51" s="33">
        <v>42415</v>
      </c>
      <c r="Q51" s="30" t="s">
        <v>194</v>
      </c>
      <c r="R51" s="30" t="s">
        <v>195</v>
      </c>
      <c r="S51" s="30" t="s">
        <v>16</v>
      </c>
      <c r="T51" s="43" t="s">
        <v>24</v>
      </c>
      <c r="U51" s="43">
        <v>7</v>
      </c>
      <c r="V51" s="34">
        <v>4000</v>
      </c>
      <c r="W51" s="34"/>
      <c r="X51" s="34">
        <v>3695</v>
      </c>
      <c r="Y51" s="34">
        <f t="shared" si="3"/>
        <v>14780000</v>
      </c>
      <c r="Z51" s="34"/>
      <c r="AA51" s="31"/>
    </row>
    <row r="52" spans="2:27">
      <c r="B52">
        <v>4</v>
      </c>
      <c r="C52" s="32">
        <v>42422</v>
      </c>
      <c r="D52" s="29" t="s">
        <v>268</v>
      </c>
      <c r="E52" s="29" t="s">
        <v>269</v>
      </c>
      <c r="F52" s="29" t="s">
        <v>16</v>
      </c>
      <c r="G52" s="48" t="s">
        <v>58</v>
      </c>
      <c r="H52" s="34">
        <v>16700</v>
      </c>
      <c r="I52" s="34">
        <v>3885</v>
      </c>
      <c r="J52" s="34">
        <f t="shared" si="2"/>
        <v>64879500</v>
      </c>
      <c r="K52" s="31"/>
      <c r="P52" s="33">
        <v>42417</v>
      </c>
      <c r="Q52" s="30" t="s">
        <v>188</v>
      </c>
      <c r="R52" s="30" t="s">
        <v>189</v>
      </c>
      <c r="S52" s="30" t="s">
        <v>16</v>
      </c>
      <c r="T52" s="44" t="s">
        <v>24</v>
      </c>
      <c r="U52" s="44">
        <v>7</v>
      </c>
      <c r="V52" s="34">
        <v>11500</v>
      </c>
      <c r="W52" s="34"/>
      <c r="X52" s="34">
        <v>3695</v>
      </c>
      <c r="Y52" s="34">
        <f t="shared" si="3"/>
        <v>42492500</v>
      </c>
      <c r="Z52" s="34"/>
      <c r="AA52" s="31"/>
    </row>
    <row r="53" spans="2:27">
      <c r="B53">
        <v>4</v>
      </c>
      <c r="C53" s="32">
        <v>42422</v>
      </c>
      <c r="D53" s="29" t="s">
        <v>268</v>
      </c>
      <c r="E53" s="29" t="s">
        <v>269</v>
      </c>
      <c r="F53" s="29" t="s">
        <v>16</v>
      </c>
      <c r="G53" s="48" t="s">
        <v>33</v>
      </c>
      <c r="H53" s="34"/>
      <c r="I53" s="34"/>
      <c r="J53" s="34">
        <f t="shared" si="2"/>
        <v>0</v>
      </c>
      <c r="K53" s="31">
        <v>3897000</v>
      </c>
      <c r="P53" s="32">
        <v>42417</v>
      </c>
      <c r="Q53" s="29" t="s">
        <v>213</v>
      </c>
      <c r="R53" s="29" t="s">
        <v>214</v>
      </c>
      <c r="S53" s="29" t="s">
        <v>16</v>
      </c>
      <c r="T53" s="43" t="s">
        <v>24</v>
      </c>
      <c r="U53" s="43">
        <v>7</v>
      </c>
      <c r="V53" s="34">
        <v>15800</v>
      </c>
      <c r="W53" s="34"/>
      <c r="X53" s="34">
        <v>3695</v>
      </c>
      <c r="Y53" s="34">
        <f t="shared" si="3"/>
        <v>58381000</v>
      </c>
      <c r="Z53" s="34"/>
      <c r="AA53" s="31"/>
    </row>
    <row r="54" spans="2:27">
      <c r="B54">
        <v>4</v>
      </c>
      <c r="C54" s="32">
        <v>42423</v>
      </c>
      <c r="D54" s="29" t="s">
        <v>270</v>
      </c>
      <c r="E54" s="39" t="s">
        <v>271</v>
      </c>
      <c r="F54" s="39" t="s">
        <v>16</v>
      </c>
      <c r="G54" s="45" t="s">
        <v>24</v>
      </c>
      <c r="H54" s="34">
        <v>10400</v>
      </c>
      <c r="I54" s="34">
        <v>3595</v>
      </c>
      <c r="J54" s="34">
        <f t="shared" si="2"/>
        <v>37388000</v>
      </c>
      <c r="K54" s="31"/>
      <c r="P54" s="32">
        <v>42418</v>
      </c>
      <c r="Q54" s="29" t="s">
        <v>217</v>
      </c>
      <c r="R54" s="29" t="s">
        <v>218</v>
      </c>
      <c r="S54" s="29" t="s">
        <v>16</v>
      </c>
      <c r="T54" s="43" t="s">
        <v>24</v>
      </c>
      <c r="U54" s="43">
        <v>7</v>
      </c>
      <c r="V54" s="34">
        <v>5300</v>
      </c>
      <c r="W54" s="34"/>
      <c r="X54" s="34">
        <v>3695</v>
      </c>
      <c r="Y54" s="34">
        <f t="shared" si="3"/>
        <v>19583500</v>
      </c>
      <c r="Z54" s="34"/>
      <c r="AA54" s="31"/>
    </row>
    <row r="55" spans="2:27">
      <c r="B55">
        <v>4</v>
      </c>
      <c r="C55" s="32">
        <v>42423</v>
      </c>
      <c r="D55" s="29" t="s">
        <v>270</v>
      </c>
      <c r="E55" s="39" t="s">
        <v>271</v>
      </c>
      <c r="F55" s="39" t="s">
        <v>16</v>
      </c>
      <c r="G55" s="45" t="s">
        <v>58</v>
      </c>
      <c r="H55" s="37">
        <v>5400</v>
      </c>
      <c r="I55" s="39">
        <v>3885</v>
      </c>
      <c r="J55" s="34">
        <f t="shared" si="2"/>
        <v>20979000</v>
      </c>
      <c r="K55" s="31"/>
      <c r="P55" s="32">
        <v>42419</v>
      </c>
      <c r="Q55" s="39" t="s">
        <v>229</v>
      </c>
      <c r="R55" s="39" t="s">
        <v>230</v>
      </c>
      <c r="S55" s="39" t="s">
        <v>16</v>
      </c>
      <c r="T55" s="48" t="s">
        <v>24</v>
      </c>
      <c r="U55" s="48">
        <v>7</v>
      </c>
      <c r="V55" s="34">
        <v>5200</v>
      </c>
      <c r="W55" s="34"/>
      <c r="X55" s="34">
        <v>3595</v>
      </c>
      <c r="Y55" s="34">
        <f t="shared" si="3"/>
        <v>18694000</v>
      </c>
      <c r="Z55" s="34"/>
      <c r="AA55" s="31"/>
    </row>
    <row r="56" spans="2:27">
      <c r="B56">
        <v>4</v>
      </c>
      <c r="C56" s="32">
        <v>42423</v>
      </c>
      <c r="D56" s="39" t="s">
        <v>272</v>
      </c>
      <c r="E56" s="39" t="s">
        <v>273</v>
      </c>
      <c r="F56" s="39" t="s">
        <v>16</v>
      </c>
      <c r="G56" s="48" t="s">
        <v>24</v>
      </c>
      <c r="H56" s="39">
        <v>4000</v>
      </c>
      <c r="I56" s="39">
        <v>3595</v>
      </c>
      <c r="J56" s="34">
        <f t="shared" si="2"/>
        <v>14380000</v>
      </c>
      <c r="K56" s="31"/>
      <c r="P56" s="32">
        <v>42419</v>
      </c>
      <c r="Q56" s="39" t="s">
        <v>231</v>
      </c>
      <c r="R56" s="39" t="s">
        <v>232</v>
      </c>
      <c r="S56" s="39" t="s">
        <v>16</v>
      </c>
      <c r="T56" s="48" t="s">
        <v>24</v>
      </c>
      <c r="U56" s="48">
        <v>7</v>
      </c>
      <c r="V56" s="34">
        <v>10200</v>
      </c>
      <c r="W56" s="34"/>
      <c r="X56" s="34">
        <v>3595</v>
      </c>
      <c r="Y56" s="34">
        <f t="shared" si="3"/>
        <v>36669000</v>
      </c>
      <c r="Z56" s="34"/>
      <c r="AA56" s="31"/>
    </row>
    <row r="57" spans="2:27">
      <c r="B57">
        <v>4</v>
      </c>
      <c r="C57" s="32">
        <v>42423</v>
      </c>
      <c r="D57" s="39" t="s">
        <v>272</v>
      </c>
      <c r="E57" s="39" t="s">
        <v>273</v>
      </c>
      <c r="F57" s="39" t="s">
        <v>16</v>
      </c>
      <c r="G57" s="48" t="s">
        <v>58</v>
      </c>
      <c r="H57" s="39">
        <v>11500</v>
      </c>
      <c r="I57" s="39">
        <v>3885</v>
      </c>
      <c r="J57" s="34">
        <f t="shared" si="2"/>
        <v>44677500</v>
      </c>
      <c r="K57" s="31"/>
      <c r="P57" s="32">
        <v>42422</v>
      </c>
      <c r="Q57" s="29" t="s">
        <v>266</v>
      </c>
      <c r="R57" s="29" t="s">
        <v>267</v>
      </c>
      <c r="S57" s="29" t="s">
        <v>16</v>
      </c>
      <c r="T57" s="48" t="s">
        <v>24</v>
      </c>
      <c r="U57" s="48">
        <v>7</v>
      </c>
      <c r="V57" s="34">
        <v>10600</v>
      </c>
      <c r="W57" s="34"/>
      <c r="X57" s="34">
        <v>3595</v>
      </c>
      <c r="Y57" s="34">
        <f t="shared" si="3"/>
        <v>38107000</v>
      </c>
      <c r="Z57" s="34"/>
      <c r="AA57" s="31"/>
    </row>
    <row r="58" spans="2:27">
      <c r="B58">
        <v>4</v>
      </c>
      <c r="C58" s="32">
        <v>42424</v>
      </c>
      <c r="D58" s="39" t="s">
        <v>278</v>
      </c>
      <c r="E58" s="39" t="s">
        <v>279</v>
      </c>
      <c r="F58" s="39" t="s">
        <v>16</v>
      </c>
      <c r="G58" s="48" t="s">
        <v>24</v>
      </c>
      <c r="H58" s="39">
        <v>4000</v>
      </c>
      <c r="I58" s="39">
        <v>3595</v>
      </c>
      <c r="J58" s="34">
        <f t="shared" si="2"/>
        <v>14380000</v>
      </c>
      <c r="K58" s="31"/>
      <c r="P58" s="32">
        <v>42422</v>
      </c>
      <c r="Q58" s="29" t="s">
        <v>268</v>
      </c>
      <c r="R58" s="29" t="s">
        <v>269</v>
      </c>
      <c r="S58" s="29" t="s">
        <v>16</v>
      </c>
      <c r="T58" s="48" t="s">
        <v>24</v>
      </c>
      <c r="U58" s="48">
        <v>7</v>
      </c>
      <c r="V58" s="34">
        <v>17000</v>
      </c>
      <c r="W58" s="34"/>
      <c r="X58" s="34">
        <v>3595</v>
      </c>
      <c r="Y58" s="34">
        <f t="shared" si="3"/>
        <v>61115000</v>
      </c>
      <c r="Z58" s="34"/>
      <c r="AA58" s="31"/>
    </row>
    <row r="59" spans="2:27">
      <c r="B59">
        <v>4</v>
      </c>
      <c r="C59" s="32">
        <v>42424</v>
      </c>
      <c r="D59" s="39" t="s">
        <v>278</v>
      </c>
      <c r="E59" s="39" t="s">
        <v>279</v>
      </c>
      <c r="F59" s="39" t="s">
        <v>16</v>
      </c>
      <c r="G59" s="48" t="s">
        <v>17</v>
      </c>
      <c r="H59" s="39">
        <v>5300</v>
      </c>
      <c r="I59" s="39">
        <v>3380</v>
      </c>
      <c r="J59" s="34">
        <f t="shared" si="2"/>
        <v>17914000</v>
      </c>
      <c r="K59" s="31"/>
      <c r="P59" s="32">
        <v>42423</v>
      </c>
      <c r="Q59" s="29" t="s">
        <v>270</v>
      </c>
      <c r="R59" s="39" t="s">
        <v>271</v>
      </c>
      <c r="S59" s="39" t="s">
        <v>16</v>
      </c>
      <c r="T59" s="45" t="s">
        <v>24</v>
      </c>
      <c r="U59" s="45">
        <v>7</v>
      </c>
      <c r="V59" s="34">
        <v>10400</v>
      </c>
      <c r="W59" s="34"/>
      <c r="X59" s="34">
        <v>3595</v>
      </c>
      <c r="Y59" s="34">
        <f t="shared" si="3"/>
        <v>37388000</v>
      </c>
      <c r="Z59" s="34"/>
      <c r="AA59" s="31"/>
    </row>
    <row r="60" spans="2:27">
      <c r="B60">
        <v>4</v>
      </c>
      <c r="C60" s="32">
        <v>42424</v>
      </c>
      <c r="D60" s="39" t="s">
        <v>278</v>
      </c>
      <c r="E60" s="39" t="s">
        <v>279</v>
      </c>
      <c r="F60" s="39" t="s">
        <v>16</v>
      </c>
      <c r="G60" s="48" t="s">
        <v>58</v>
      </c>
      <c r="H60" s="39">
        <v>6200</v>
      </c>
      <c r="I60" s="39">
        <v>3885</v>
      </c>
      <c r="J60" s="34">
        <f t="shared" si="2"/>
        <v>24087000</v>
      </c>
      <c r="K60" s="31"/>
      <c r="P60" s="32">
        <v>42424</v>
      </c>
      <c r="Q60" s="39" t="s">
        <v>278</v>
      </c>
      <c r="R60" s="39" t="s">
        <v>279</v>
      </c>
      <c r="S60" s="39" t="s">
        <v>16</v>
      </c>
      <c r="T60" s="48" t="s">
        <v>24</v>
      </c>
      <c r="U60" s="48">
        <v>7</v>
      </c>
      <c r="V60" s="39">
        <v>4000</v>
      </c>
      <c r="W60" s="39"/>
      <c r="X60" s="39">
        <v>3595</v>
      </c>
      <c r="Y60" s="34">
        <f t="shared" si="3"/>
        <v>14380000</v>
      </c>
      <c r="Z60" s="34"/>
      <c r="AA60" s="31"/>
    </row>
    <row r="61" spans="2:27">
      <c r="B61">
        <v>4</v>
      </c>
      <c r="C61" s="32">
        <v>42425</v>
      </c>
      <c r="D61" s="39" t="s">
        <v>288</v>
      </c>
      <c r="E61" s="39" t="s">
        <v>289</v>
      </c>
      <c r="F61" s="39" t="s">
        <v>16</v>
      </c>
      <c r="G61" s="48" t="s">
        <v>24</v>
      </c>
      <c r="H61" s="39">
        <v>5200</v>
      </c>
      <c r="I61" s="39">
        <v>3595</v>
      </c>
      <c r="J61" s="34">
        <f t="shared" si="2"/>
        <v>18694000</v>
      </c>
      <c r="K61" s="31"/>
      <c r="P61" s="32">
        <v>42425</v>
      </c>
      <c r="Q61" s="39" t="s">
        <v>288</v>
      </c>
      <c r="R61" s="39" t="s">
        <v>289</v>
      </c>
      <c r="S61" s="39" t="s">
        <v>16</v>
      </c>
      <c r="T61" s="48" t="s">
        <v>24</v>
      </c>
      <c r="U61" s="48">
        <v>7</v>
      </c>
      <c r="V61" s="39">
        <v>5200</v>
      </c>
      <c r="W61" s="39"/>
      <c r="X61" s="39">
        <v>3595</v>
      </c>
      <c r="Y61" s="34">
        <f t="shared" si="3"/>
        <v>18694000</v>
      </c>
      <c r="Z61" s="34"/>
      <c r="AA61" s="31"/>
    </row>
    <row r="62" spans="2:27">
      <c r="B62">
        <v>4</v>
      </c>
      <c r="C62" s="32">
        <v>42425</v>
      </c>
      <c r="D62" s="39" t="s">
        <v>288</v>
      </c>
      <c r="E62" s="39" t="s">
        <v>289</v>
      </c>
      <c r="F62" s="39" t="s">
        <v>16</v>
      </c>
      <c r="G62" s="48" t="s">
        <v>17</v>
      </c>
      <c r="H62" s="39">
        <v>10600</v>
      </c>
      <c r="I62" s="39">
        <v>3380</v>
      </c>
      <c r="J62" s="34">
        <f t="shared" si="2"/>
        <v>35828000</v>
      </c>
      <c r="K62" s="31"/>
      <c r="P62" s="32">
        <v>42426</v>
      </c>
      <c r="Q62" s="39" t="s">
        <v>300</v>
      </c>
      <c r="R62" s="39" t="s">
        <v>301</v>
      </c>
      <c r="S62" s="39" t="s">
        <v>16</v>
      </c>
      <c r="T62" s="48" t="s">
        <v>24</v>
      </c>
      <c r="U62" s="48">
        <v>7</v>
      </c>
      <c r="V62" s="39">
        <v>10500</v>
      </c>
      <c r="W62" s="39"/>
      <c r="X62" s="39">
        <v>3595</v>
      </c>
      <c r="Y62" s="34">
        <f t="shared" si="3"/>
        <v>37747500</v>
      </c>
      <c r="Z62" s="34"/>
      <c r="AA62" s="31"/>
    </row>
    <row r="63" spans="2:27">
      <c r="B63">
        <v>4</v>
      </c>
      <c r="C63" s="32">
        <v>42426</v>
      </c>
      <c r="D63" s="39" t="s">
        <v>300</v>
      </c>
      <c r="E63" s="39" t="s">
        <v>301</v>
      </c>
      <c r="F63" s="39" t="s">
        <v>16</v>
      </c>
      <c r="G63" s="48" t="s">
        <v>24</v>
      </c>
      <c r="H63" s="39">
        <v>10500</v>
      </c>
      <c r="I63" s="39">
        <v>3595</v>
      </c>
      <c r="J63" s="34">
        <f t="shared" si="2"/>
        <v>37747500</v>
      </c>
      <c r="K63" s="31"/>
      <c r="P63" s="32">
        <v>42427</v>
      </c>
      <c r="Q63" s="39" t="s">
        <v>302</v>
      </c>
      <c r="R63" s="39" t="s">
        <v>303</v>
      </c>
      <c r="S63" s="39" t="s">
        <v>16</v>
      </c>
      <c r="T63" s="48" t="s">
        <v>24</v>
      </c>
      <c r="U63" s="48">
        <v>7</v>
      </c>
      <c r="V63" s="39">
        <v>10600</v>
      </c>
      <c r="W63" s="39"/>
      <c r="X63" s="39">
        <v>3595</v>
      </c>
      <c r="Y63" s="34">
        <f t="shared" si="3"/>
        <v>38107000</v>
      </c>
      <c r="Z63" s="34"/>
      <c r="AA63" s="31"/>
    </row>
    <row r="64" spans="2:27">
      <c r="B64">
        <v>4</v>
      </c>
      <c r="C64" s="32">
        <v>42426</v>
      </c>
      <c r="D64" s="39" t="s">
        <v>300</v>
      </c>
      <c r="E64" s="39" t="s">
        <v>301</v>
      </c>
      <c r="F64" s="39" t="s">
        <v>16</v>
      </c>
      <c r="G64" s="48" t="s">
        <v>32</v>
      </c>
      <c r="H64" s="39">
        <v>6200</v>
      </c>
      <c r="I64" s="39">
        <v>4715</v>
      </c>
      <c r="J64" s="34">
        <f t="shared" si="2"/>
        <v>29233000</v>
      </c>
      <c r="K64" s="31"/>
      <c r="P64" s="32">
        <v>42423</v>
      </c>
      <c r="Q64" s="39" t="s">
        <v>272</v>
      </c>
      <c r="R64" s="39" t="s">
        <v>273</v>
      </c>
      <c r="S64" s="39" t="s">
        <v>16</v>
      </c>
      <c r="T64" s="48" t="s">
        <v>24</v>
      </c>
      <c r="U64" s="48">
        <v>7</v>
      </c>
      <c r="V64" s="39">
        <v>4000</v>
      </c>
      <c r="W64" s="41">
        <f>SUM(V37:V64)</f>
        <v>269200</v>
      </c>
      <c r="X64" s="39">
        <v>3595</v>
      </c>
      <c r="Y64" s="34">
        <f t="shared" si="3"/>
        <v>14380000</v>
      </c>
      <c r="Z64" s="34" t="str">
        <f>T64</f>
        <v>Diesel Tipo I</v>
      </c>
      <c r="AA64" s="31">
        <f>SUM(Y37:Y64)</f>
        <v>985733000</v>
      </c>
    </row>
    <row r="65" spans="2:27">
      <c r="B65">
        <v>4</v>
      </c>
      <c r="C65" s="32">
        <v>42427</v>
      </c>
      <c r="D65" s="39" t="s">
        <v>302</v>
      </c>
      <c r="E65" s="39" t="s">
        <v>303</v>
      </c>
      <c r="F65" s="39" t="s">
        <v>16</v>
      </c>
      <c r="G65" s="49" t="s">
        <v>24</v>
      </c>
      <c r="H65" s="39">
        <v>10600</v>
      </c>
      <c r="I65" s="39">
        <v>3595</v>
      </c>
      <c r="J65" s="34">
        <f t="shared" si="2"/>
        <v>38107000</v>
      </c>
      <c r="K65" s="31"/>
      <c r="P65" s="33">
        <v>42411</v>
      </c>
      <c r="Q65" s="37" t="s">
        <v>145</v>
      </c>
      <c r="R65" s="37" t="s">
        <v>146</v>
      </c>
      <c r="S65" s="37" t="s">
        <v>16</v>
      </c>
      <c r="T65" s="51" t="s">
        <v>33</v>
      </c>
      <c r="U65" s="51">
        <v>10</v>
      </c>
      <c r="V65" s="35"/>
      <c r="W65" s="35"/>
      <c r="X65" s="35">
        <v>6000000</v>
      </c>
      <c r="Y65" s="35"/>
      <c r="Z65" s="35"/>
      <c r="AA65" s="35"/>
    </row>
    <row r="66" spans="2:27">
      <c r="B66">
        <v>4</v>
      </c>
      <c r="C66" s="32">
        <v>42427</v>
      </c>
      <c r="D66" s="39" t="s">
        <v>302</v>
      </c>
      <c r="E66" s="39" t="s">
        <v>303</v>
      </c>
      <c r="F66" s="39" t="s">
        <v>16</v>
      </c>
      <c r="G66" s="48" t="s">
        <v>58</v>
      </c>
      <c r="H66" s="39">
        <v>5200</v>
      </c>
      <c r="I66" s="39">
        <v>3885</v>
      </c>
      <c r="J66" s="34">
        <f t="shared" si="2"/>
        <v>20202000</v>
      </c>
      <c r="K66" s="31"/>
      <c r="P66" s="32">
        <v>42422</v>
      </c>
      <c r="Q66" s="29" t="s">
        <v>268</v>
      </c>
      <c r="R66" s="29" t="s">
        <v>269</v>
      </c>
      <c r="S66" s="29" t="s">
        <v>16</v>
      </c>
      <c r="T66" s="48" t="s">
        <v>33</v>
      </c>
      <c r="U66" s="48">
        <v>10</v>
      </c>
      <c r="V66" s="34"/>
      <c r="W66" s="34"/>
      <c r="X66" s="31">
        <v>3897000</v>
      </c>
      <c r="Y66" s="34">
        <f>V66*X66</f>
        <v>0</v>
      </c>
      <c r="Z66" s="34"/>
      <c r="AA66" s="31"/>
    </row>
    <row r="67" spans="2:27">
      <c r="H67" s="38">
        <f>SUM(H7:H66)</f>
        <v>483800</v>
      </c>
      <c r="I67" s="38"/>
      <c r="J67" s="38">
        <f>SUM(J7:J66)</f>
        <v>1797461500</v>
      </c>
      <c r="K67" s="38">
        <f>SUM(K7:K66)</f>
        <v>9897000</v>
      </c>
      <c r="V67" s="38">
        <f>SUM(V7:V66)</f>
        <v>483800</v>
      </c>
      <c r="W67" s="38">
        <f>SUM(W7:W66)</f>
        <v>483800</v>
      </c>
      <c r="X67" s="38"/>
      <c r="Y67" s="38">
        <f>SUM(Y7:Y66)</f>
        <v>1797461500</v>
      </c>
      <c r="Z67" s="38"/>
      <c r="AA67" s="38">
        <f>SUM(AA7:AA66)</f>
        <v>1797461500</v>
      </c>
    </row>
    <row r="73" spans="2:27">
      <c r="C73" s="29" t="s">
        <v>7</v>
      </c>
      <c r="D73" s="29" t="s">
        <v>0</v>
      </c>
      <c r="E73" s="29" t="s">
        <v>1</v>
      </c>
      <c r="F73" s="29" t="s">
        <v>310</v>
      </c>
      <c r="G73" s="29" t="s">
        <v>6</v>
      </c>
      <c r="H73" s="29" t="s">
        <v>5</v>
      </c>
      <c r="I73" s="29" t="s">
        <v>8</v>
      </c>
      <c r="J73" s="29" t="s">
        <v>3</v>
      </c>
      <c r="K73" s="29" t="s">
        <v>174</v>
      </c>
      <c r="L73" s="39" t="s">
        <v>304</v>
      </c>
      <c r="M73" s="39" t="s">
        <v>305</v>
      </c>
      <c r="N73" s="39" t="s">
        <v>306</v>
      </c>
    </row>
    <row r="74" spans="2:27">
      <c r="C74" s="33">
        <v>42401</v>
      </c>
      <c r="D74" s="30" t="s">
        <v>36</v>
      </c>
      <c r="E74" s="30" t="s">
        <v>37</v>
      </c>
      <c r="F74" s="30" t="s">
        <v>16</v>
      </c>
      <c r="G74" s="44" t="s">
        <v>24</v>
      </c>
      <c r="H74" s="34">
        <v>5200</v>
      </c>
      <c r="I74" s="34">
        <v>3770</v>
      </c>
      <c r="J74" s="34">
        <f t="shared" ref="J74:J93" si="4">H74*I74</f>
        <v>19604000</v>
      </c>
      <c r="K74" s="34"/>
      <c r="L74" s="29"/>
      <c r="M74" s="29"/>
      <c r="N74" s="29"/>
    </row>
    <row r="75" spans="2:27">
      <c r="C75" s="33">
        <v>42401</v>
      </c>
      <c r="D75" s="30" t="s">
        <v>36</v>
      </c>
      <c r="E75" s="30" t="s">
        <v>37</v>
      </c>
      <c r="F75" s="30" t="s">
        <v>16</v>
      </c>
      <c r="G75" s="44" t="s">
        <v>28</v>
      </c>
      <c r="H75" s="34">
        <v>10600</v>
      </c>
      <c r="I75" s="34">
        <v>3535</v>
      </c>
      <c r="J75" s="34">
        <f t="shared" si="4"/>
        <v>37471000</v>
      </c>
      <c r="K75" s="34"/>
      <c r="L75" s="29">
        <v>1</v>
      </c>
      <c r="M75" s="38">
        <f>J75+J74</f>
        <v>57075000</v>
      </c>
      <c r="N75" s="29"/>
    </row>
    <row r="76" spans="2:27">
      <c r="C76" s="33">
        <v>42402</v>
      </c>
      <c r="D76" s="30" t="s">
        <v>49</v>
      </c>
      <c r="E76" s="30" t="s">
        <v>50</v>
      </c>
      <c r="F76" s="30" t="s">
        <v>16</v>
      </c>
      <c r="G76" s="44" t="s">
        <v>24</v>
      </c>
      <c r="H76" s="34">
        <v>6200</v>
      </c>
      <c r="I76" s="30">
        <v>3770</v>
      </c>
      <c r="J76" s="34">
        <f t="shared" si="4"/>
        <v>23374000</v>
      </c>
      <c r="K76" s="34"/>
      <c r="L76" s="29"/>
      <c r="M76" s="29"/>
      <c r="N76" s="29"/>
    </row>
    <row r="77" spans="2:27">
      <c r="C77" s="33">
        <v>42402</v>
      </c>
      <c r="D77" s="30" t="s">
        <v>51</v>
      </c>
      <c r="E77" s="30" t="s">
        <v>52</v>
      </c>
      <c r="F77" s="30" t="s">
        <v>16</v>
      </c>
      <c r="G77" s="44" t="s">
        <v>24</v>
      </c>
      <c r="H77" s="34">
        <v>5300</v>
      </c>
      <c r="I77" s="30">
        <v>3770</v>
      </c>
      <c r="J77" s="34">
        <f t="shared" si="4"/>
        <v>19981000</v>
      </c>
      <c r="K77" s="34"/>
      <c r="L77" s="29"/>
      <c r="M77" s="29"/>
      <c r="N77" s="29"/>
    </row>
    <row r="78" spans="2:27">
      <c r="C78" s="33">
        <v>42402</v>
      </c>
      <c r="D78" s="30" t="s">
        <v>51</v>
      </c>
      <c r="E78" s="30" t="s">
        <v>52</v>
      </c>
      <c r="F78" s="30" t="s">
        <v>16</v>
      </c>
      <c r="G78" s="44" t="s">
        <v>28</v>
      </c>
      <c r="H78" s="30">
        <v>10200</v>
      </c>
      <c r="I78" s="30">
        <v>3535</v>
      </c>
      <c r="J78" s="34">
        <f t="shared" si="4"/>
        <v>36057000</v>
      </c>
      <c r="K78" s="34"/>
      <c r="L78" s="29">
        <v>2</v>
      </c>
      <c r="M78" s="38">
        <f>J78+J77+J76</f>
        <v>79412000</v>
      </c>
      <c r="N78" s="29"/>
    </row>
    <row r="79" spans="2:27">
      <c r="C79" s="32">
        <v>42403</v>
      </c>
      <c r="D79" s="29" t="s">
        <v>14</v>
      </c>
      <c r="E79" s="30" t="s">
        <v>15</v>
      </c>
      <c r="F79" s="29" t="s">
        <v>16</v>
      </c>
      <c r="G79" s="43" t="s">
        <v>17</v>
      </c>
      <c r="H79" s="31">
        <v>15800</v>
      </c>
      <c r="I79" s="31">
        <v>3535</v>
      </c>
      <c r="J79" s="31">
        <f t="shared" si="4"/>
        <v>55853000</v>
      </c>
      <c r="K79" s="31"/>
      <c r="L79" s="29">
        <v>3</v>
      </c>
      <c r="M79" s="38">
        <f>J79</f>
        <v>55853000</v>
      </c>
      <c r="N79" s="29"/>
    </row>
    <row r="80" spans="2:27">
      <c r="C80" s="33">
        <v>42404</v>
      </c>
      <c r="D80" s="30" t="s">
        <v>72</v>
      </c>
      <c r="E80" s="30" t="s">
        <v>73</v>
      </c>
      <c r="F80" s="30" t="s">
        <v>16</v>
      </c>
      <c r="G80" s="44" t="s">
        <v>24</v>
      </c>
      <c r="H80" s="30">
        <v>15500</v>
      </c>
      <c r="I80" s="30">
        <v>3770</v>
      </c>
      <c r="J80" s="34">
        <f t="shared" si="4"/>
        <v>58435000</v>
      </c>
      <c r="K80" s="34"/>
      <c r="L80" s="29">
        <v>4</v>
      </c>
      <c r="M80" s="38">
        <f>J80</f>
        <v>58435000</v>
      </c>
      <c r="N80" s="29"/>
    </row>
    <row r="81" spans="3:14">
      <c r="C81" s="33">
        <v>42405</v>
      </c>
      <c r="D81" s="30" t="s">
        <v>76</v>
      </c>
      <c r="E81" s="30" t="s">
        <v>77</v>
      </c>
      <c r="F81" s="30" t="s">
        <v>16</v>
      </c>
      <c r="G81" s="44" t="s">
        <v>24</v>
      </c>
      <c r="H81" s="30">
        <v>6200</v>
      </c>
      <c r="I81" s="30">
        <v>3770</v>
      </c>
      <c r="J81" s="34">
        <f t="shared" si="4"/>
        <v>23374000</v>
      </c>
      <c r="K81" s="34"/>
      <c r="L81" s="29"/>
      <c r="M81" s="29"/>
      <c r="N81" s="29"/>
    </row>
    <row r="82" spans="3:14">
      <c r="C82" s="33">
        <v>42405</v>
      </c>
      <c r="D82" s="30" t="s">
        <v>76</v>
      </c>
      <c r="E82" s="30" t="s">
        <v>77</v>
      </c>
      <c r="F82" s="30" t="s">
        <v>16</v>
      </c>
      <c r="G82" s="45" t="s">
        <v>28</v>
      </c>
      <c r="H82" s="37">
        <v>9300</v>
      </c>
      <c r="I82" s="37">
        <v>3535</v>
      </c>
      <c r="J82" s="35">
        <f t="shared" si="4"/>
        <v>32875500</v>
      </c>
      <c r="K82" s="35"/>
      <c r="L82" s="29"/>
      <c r="M82" s="29"/>
      <c r="N82" s="29"/>
    </row>
    <row r="83" spans="3:14">
      <c r="C83" s="33">
        <v>42405</v>
      </c>
      <c r="D83" s="30" t="s">
        <v>80</v>
      </c>
      <c r="E83" s="30" t="s">
        <v>81</v>
      </c>
      <c r="F83" s="30" t="s">
        <v>16</v>
      </c>
      <c r="G83" s="44" t="s">
        <v>24</v>
      </c>
      <c r="H83" s="30">
        <v>16600</v>
      </c>
      <c r="I83" s="30">
        <v>3510</v>
      </c>
      <c r="J83" s="36">
        <f t="shared" si="4"/>
        <v>58266000</v>
      </c>
      <c r="K83" s="36"/>
      <c r="L83" s="29">
        <v>5</v>
      </c>
      <c r="M83" s="38">
        <f>J83+J82+J81</f>
        <v>114515500</v>
      </c>
      <c r="N83" s="29"/>
    </row>
    <row r="84" spans="3:14">
      <c r="C84" s="33">
        <v>42408</v>
      </c>
      <c r="D84" s="37" t="s">
        <v>157</v>
      </c>
      <c r="E84" s="37" t="s">
        <v>158</v>
      </c>
      <c r="F84" s="37" t="s">
        <v>16</v>
      </c>
      <c r="G84" s="45" t="s">
        <v>24</v>
      </c>
      <c r="H84" s="35">
        <v>10200</v>
      </c>
      <c r="I84" s="35">
        <v>3695</v>
      </c>
      <c r="J84" s="35">
        <f t="shared" si="4"/>
        <v>37689000</v>
      </c>
      <c r="K84" s="35"/>
      <c r="L84" s="29"/>
      <c r="M84" s="29"/>
      <c r="N84" s="29"/>
    </row>
    <row r="85" spans="3:14">
      <c r="C85" s="33">
        <v>42408</v>
      </c>
      <c r="D85" s="37" t="s">
        <v>157</v>
      </c>
      <c r="E85" s="37" t="s">
        <v>158</v>
      </c>
      <c r="F85" s="37" t="s">
        <v>16</v>
      </c>
      <c r="G85" s="45" t="s">
        <v>17</v>
      </c>
      <c r="H85" s="35">
        <v>5300</v>
      </c>
      <c r="I85" s="35">
        <v>3380</v>
      </c>
      <c r="J85" s="35">
        <f t="shared" si="4"/>
        <v>17914000</v>
      </c>
      <c r="K85" s="35"/>
      <c r="L85" s="29">
        <v>8</v>
      </c>
      <c r="M85" s="38">
        <f>J85+J84</f>
        <v>55603000</v>
      </c>
      <c r="N85" s="29"/>
    </row>
    <row r="86" spans="3:14">
      <c r="C86" s="33">
        <v>42409</v>
      </c>
      <c r="D86" s="30" t="s">
        <v>139</v>
      </c>
      <c r="E86" s="30" t="s">
        <v>140</v>
      </c>
      <c r="F86" s="30" t="s">
        <v>16</v>
      </c>
      <c r="G86" s="44" t="s">
        <v>24</v>
      </c>
      <c r="H86" s="34">
        <v>15800</v>
      </c>
      <c r="I86" s="34">
        <v>3695</v>
      </c>
      <c r="J86" s="34">
        <f t="shared" si="4"/>
        <v>58381000</v>
      </c>
      <c r="K86" s="34"/>
      <c r="L86" s="29"/>
      <c r="M86" s="29"/>
      <c r="N86" s="29"/>
    </row>
    <row r="87" spans="3:14">
      <c r="C87" s="33">
        <v>42409</v>
      </c>
      <c r="D87" s="30" t="s">
        <v>141</v>
      </c>
      <c r="E87" s="30" t="s">
        <v>142</v>
      </c>
      <c r="F87" s="30" t="s">
        <v>16</v>
      </c>
      <c r="G87" s="44" t="s">
        <v>24</v>
      </c>
      <c r="H87" s="34">
        <v>11500</v>
      </c>
      <c r="I87" s="34">
        <v>3695</v>
      </c>
      <c r="J87" s="34">
        <f t="shared" si="4"/>
        <v>42492500</v>
      </c>
      <c r="K87" s="34"/>
      <c r="L87" s="29"/>
      <c r="M87" s="29"/>
      <c r="N87" s="29"/>
    </row>
    <row r="88" spans="3:14">
      <c r="C88" s="33">
        <v>42409</v>
      </c>
      <c r="D88" s="30" t="s">
        <v>141</v>
      </c>
      <c r="E88" s="30" t="s">
        <v>142</v>
      </c>
      <c r="F88" s="30" t="s">
        <v>16</v>
      </c>
      <c r="G88" s="44" t="s">
        <v>28</v>
      </c>
      <c r="H88" s="34">
        <v>4000</v>
      </c>
      <c r="I88" s="34">
        <v>3380</v>
      </c>
      <c r="J88" s="34">
        <f t="shared" si="4"/>
        <v>13520000</v>
      </c>
      <c r="K88" s="34"/>
      <c r="L88" s="29">
        <v>9</v>
      </c>
      <c r="M88" s="38">
        <f>J88+J87+J86</f>
        <v>114393500</v>
      </c>
      <c r="N88" s="29"/>
    </row>
    <row r="89" spans="3:14">
      <c r="C89" s="33">
        <v>42411</v>
      </c>
      <c r="D89" s="30" t="s">
        <v>143</v>
      </c>
      <c r="E89" s="30" t="s">
        <v>144</v>
      </c>
      <c r="F89" s="30" t="s">
        <v>16</v>
      </c>
      <c r="G89" s="44" t="s">
        <v>24</v>
      </c>
      <c r="H89" s="34">
        <v>6200</v>
      </c>
      <c r="I89" s="34">
        <v>3695</v>
      </c>
      <c r="J89" s="34">
        <f t="shared" si="4"/>
        <v>22909000</v>
      </c>
      <c r="K89" s="34"/>
      <c r="L89" s="29"/>
      <c r="M89" s="29"/>
      <c r="N89" s="29"/>
    </row>
    <row r="90" spans="3:14">
      <c r="C90" s="33">
        <v>42411</v>
      </c>
      <c r="D90" s="30" t="s">
        <v>143</v>
      </c>
      <c r="E90" s="30" t="s">
        <v>144</v>
      </c>
      <c r="F90" s="30" t="s">
        <v>16</v>
      </c>
      <c r="G90" s="45" t="s">
        <v>17</v>
      </c>
      <c r="H90" s="35">
        <v>4000</v>
      </c>
      <c r="I90" s="35">
        <v>3380</v>
      </c>
      <c r="J90" s="35">
        <f t="shared" si="4"/>
        <v>13520000</v>
      </c>
      <c r="K90" s="35"/>
      <c r="L90" s="29"/>
      <c r="M90" s="29"/>
      <c r="N90" s="29"/>
    </row>
    <row r="91" spans="3:14">
      <c r="C91" s="33">
        <v>42411</v>
      </c>
      <c r="D91" s="37" t="s">
        <v>145</v>
      </c>
      <c r="E91" s="37" t="s">
        <v>146</v>
      </c>
      <c r="F91" s="37" t="s">
        <v>16</v>
      </c>
      <c r="G91" s="45" t="s">
        <v>24</v>
      </c>
      <c r="H91" s="35">
        <v>15000</v>
      </c>
      <c r="I91" s="35">
        <v>3695</v>
      </c>
      <c r="J91" s="35">
        <f t="shared" si="4"/>
        <v>55425000</v>
      </c>
      <c r="K91" s="35"/>
      <c r="L91" s="29"/>
      <c r="M91" s="29"/>
      <c r="N91" s="29"/>
    </row>
    <row r="92" spans="3:14">
      <c r="C92" s="33">
        <v>42411</v>
      </c>
      <c r="D92" s="37" t="s">
        <v>145</v>
      </c>
      <c r="E92" s="37" t="s">
        <v>146</v>
      </c>
      <c r="F92" s="37" t="s">
        <v>16</v>
      </c>
      <c r="G92" s="45" t="s">
        <v>58</v>
      </c>
      <c r="H92" s="35">
        <v>10000</v>
      </c>
      <c r="I92" s="35">
        <v>4260</v>
      </c>
      <c r="J92" s="35">
        <f t="shared" si="4"/>
        <v>42600000</v>
      </c>
      <c r="K92" s="35"/>
      <c r="L92" s="29"/>
      <c r="M92" s="29"/>
      <c r="N92" s="29"/>
    </row>
    <row r="93" spans="3:14">
      <c r="C93" s="33">
        <v>42411</v>
      </c>
      <c r="D93" s="37" t="s">
        <v>145</v>
      </c>
      <c r="E93" s="37" t="s">
        <v>146</v>
      </c>
      <c r="F93" s="37" t="s">
        <v>16</v>
      </c>
      <c r="G93" s="45" t="s">
        <v>32</v>
      </c>
      <c r="H93" s="35">
        <v>5000</v>
      </c>
      <c r="I93" s="35">
        <v>5015</v>
      </c>
      <c r="J93" s="35">
        <f t="shared" si="4"/>
        <v>25075000</v>
      </c>
      <c r="K93" s="35"/>
      <c r="L93" s="29"/>
      <c r="M93" s="29"/>
      <c r="N93" s="29"/>
    </row>
    <row r="94" spans="3:14">
      <c r="C94" s="33">
        <v>42411</v>
      </c>
      <c r="D94" s="37" t="s">
        <v>145</v>
      </c>
      <c r="E94" s="37" t="s">
        <v>146</v>
      </c>
      <c r="F94" s="37" t="s">
        <v>16</v>
      </c>
      <c r="G94" s="45" t="s">
        <v>33</v>
      </c>
      <c r="H94" s="35"/>
      <c r="I94" s="35"/>
      <c r="J94" s="35"/>
      <c r="K94" s="35">
        <v>6000000</v>
      </c>
      <c r="L94" s="29"/>
      <c r="M94" s="29"/>
      <c r="N94" s="29"/>
    </row>
    <row r="95" spans="3:14">
      <c r="C95" s="33">
        <v>42411</v>
      </c>
      <c r="D95" s="37" t="s">
        <v>147</v>
      </c>
      <c r="E95" s="37" t="s">
        <v>148</v>
      </c>
      <c r="F95" s="37" t="s">
        <v>16</v>
      </c>
      <c r="G95" s="45" t="s">
        <v>24</v>
      </c>
      <c r="H95" s="35">
        <v>10400</v>
      </c>
      <c r="I95" s="35">
        <v>3695</v>
      </c>
      <c r="J95" s="35">
        <f t="shared" ref="J95:J133" si="5">H95*I95</f>
        <v>38428000</v>
      </c>
      <c r="K95" s="35"/>
      <c r="L95" s="29"/>
      <c r="M95" s="29"/>
      <c r="N95" s="29"/>
    </row>
    <row r="96" spans="3:14">
      <c r="C96" s="33">
        <v>42411</v>
      </c>
      <c r="D96" s="37" t="s">
        <v>147</v>
      </c>
      <c r="E96" s="37" t="s">
        <v>148</v>
      </c>
      <c r="F96" s="37" t="s">
        <v>16</v>
      </c>
      <c r="G96" s="45" t="s">
        <v>58</v>
      </c>
      <c r="H96" s="35">
        <v>5400</v>
      </c>
      <c r="I96" s="35">
        <v>4260</v>
      </c>
      <c r="J96" s="35">
        <f t="shared" si="5"/>
        <v>23004000</v>
      </c>
      <c r="K96" s="35"/>
      <c r="L96" s="29"/>
      <c r="M96" s="29"/>
      <c r="N96" s="29"/>
    </row>
    <row r="97" spans="3:14">
      <c r="C97" s="33">
        <v>42411</v>
      </c>
      <c r="D97" s="37" t="s">
        <v>149</v>
      </c>
      <c r="E97" s="37" t="s">
        <v>150</v>
      </c>
      <c r="F97" s="37" t="s">
        <v>16</v>
      </c>
      <c r="G97" s="45" t="s">
        <v>24</v>
      </c>
      <c r="H97" s="35">
        <v>10200</v>
      </c>
      <c r="I97" s="35">
        <v>3695</v>
      </c>
      <c r="J97" s="35">
        <f t="shared" si="5"/>
        <v>37689000</v>
      </c>
      <c r="K97" s="35"/>
      <c r="L97" s="29"/>
      <c r="M97" s="29"/>
      <c r="N97" s="29"/>
    </row>
    <row r="98" spans="3:14">
      <c r="C98" s="33">
        <v>42411</v>
      </c>
      <c r="D98" s="37" t="s">
        <v>149</v>
      </c>
      <c r="E98" s="37" t="s">
        <v>150</v>
      </c>
      <c r="F98" s="37" t="s">
        <v>16</v>
      </c>
      <c r="G98" s="45" t="s">
        <v>17</v>
      </c>
      <c r="H98" s="35">
        <v>5300</v>
      </c>
      <c r="I98" s="35">
        <v>3380</v>
      </c>
      <c r="J98" s="35">
        <f t="shared" si="5"/>
        <v>17914000</v>
      </c>
      <c r="K98" s="35"/>
      <c r="L98" s="29">
        <v>11</v>
      </c>
      <c r="M98" s="38">
        <f>J98+J97+J96+J95+J93+J92+J91+J90+J89</f>
        <v>276564000</v>
      </c>
      <c r="N98" s="38">
        <f>K94</f>
        <v>6000000</v>
      </c>
    </row>
    <row r="99" spans="3:14">
      <c r="C99" s="33">
        <v>42412</v>
      </c>
      <c r="D99" s="37" t="s">
        <v>155</v>
      </c>
      <c r="E99" s="37" t="s">
        <v>156</v>
      </c>
      <c r="F99" s="37" t="s">
        <v>16</v>
      </c>
      <c r="G99" s="45" t="s">
        <v>24</v>
      </c>
      <c r="H99" s="35">
        <v>10600</v>
      </c>
      <c r="I99" s="35">
        <v>3695</v>
      </c>
      <c r="J99" s="35">
        <f t="shared" si="5"/>
        <v>39167000</v>
      </c>
      <c r="K99" s="35"/>
      <c r="L99" s="29"/>
      <c r="M99" s="29"/>
      <c r="N99" s="29"/>
    </row>
    <row r="100" spans="3:14">
      <c r="C100" s="33">
        <v>42412</v>
      </c>
      <c r="D100" s="37" t="s">
        <v>155</v>
      </c>
      <c r="E100" s="37" t="s">
        <v>156</v>
      </c>
      <c r="F100" s="37" t="s">
        <v>16</v>
      </c>
      <c r="G100" s="45" t="s">
        <v>58</v>
      </c>
      <c r="H100" s="35">
        <v>5200</v>
      </c>
      <c r="I100" s="35">
        <v>3900</v>
      </c>
      <c r="J100" s="35">
        <f t="shared" si="5"/>
        <v>20280000</v>
      </c>
      <c r="K100" s="35"/>
      <c r="L100" s="29">
        <v>12</v>
      </c>
      <c r="M100" s="38">
        <f>J100+J99</f>
        <v>59447000</v>
      </c>
      <c r="N100" s="29"/>
    </row>
    <row r="101" spans="3:14">
      <c r="C101" s="33">
        <v>42415</v>
      </c>
      <c r="D101" s="30" t="s">
        <v>194</v>
      </c>
      <c r="E101" s="30" t="s">
        <v>195</v>
      </c>
      <c r="F101" s="30" t="s">
        <v>16</v>
      </c>
      <c r="G101" s="43" t="s">
        <v>24</v>
      </c>
      <c r="H101" s="34">
        <v>4000</v>
      </c>
      <c r="I101" s="34">
        <v>3695</v>
      </c>
      <c r="J101" s="34">
        <f t="shared" si="5"/>
        <v>14780000</v>
      </c>
      <c r="K101" s="31"/>
      <c r="L101" s="29"/>
      <c r="M101" s="29"/>
      <c r="N101" s="29"/>
    </row>
    <row r="102" spans="3:14">
      <c r="C102" s="33">
        <v>42415</v>
      </c>
      <c r="D102" s="30" t="s">
        <v>194</v>
      </c>
      <c r="E102" s="30" t="s">
        <v>195</v>
      </c>
      <c r="F102" s="30" t="s">
        <v>16</v>
      </c>
      <c r="G102" s="43" t="s">
        <v>196</v>
      </c>
      <c r="H102" s="34">
        <v>5300</v>
      </c>
      <c r="I102" s="34">
        <v>4360</v>
      </c>
      <c r="J102" s="34">
        <f t="shared" si="5"/>
        <v>23108000</v>
      </c>
      <c r="K102" s="31"/>
      <c r="L102" s="29"/>
      <c r="M102" s="29"/>
      <c r="N102" s="29"/>
    </row>
    <row r="103" spans="3:14">
      <c r="C103" s="33">
        <v>42415</v>
      </c>
      <c r="D103" s="30" t="s">
        <v>194</v>
      </c>
      <c r="E103" s="30" t="s">
        <v>195</v>
      </c>
      <c r="F103" s="30" t="s">
        <v>16</v>
      </c>
      <c r="G103" s="43" t="s">
        <v>17</v>
      </c>
      <c r="H103" s="34">
        <v>6200</v>
      </c>
      <c r="I103" s="34">
        <v>3380</v>
      </c>
      <c r="J103" s="34">
        <f t="shared" si="5"/>
        <v>20956000</v>
      </c>
      <c r="K103" s="31"/>
      <c r="L103" s="29">
        <v>15</v>
      </c>
      <c r="M103" s="38">
        <f>J103+J102+J101</f>
        <v>58844000</v>
      </c>
      <c r="N103" s="29"/>
    </row>
    <row r="104" spans="3:14">
      <c r="C104" s="33">
        <v>42417</v>
      </c>
      <c r="D104" s="30" t="s">
        <v>188</v>
      </c>
      <c r="E104" s="30" t="s">
        <v>189</v>
      </c>
      <c r="F104" s="30" t="s">
        <v>16</v>
      </c>
      <c r="G104" s="44" t="s">
        <v>24</v>
      </c>
      <c r="H104" s="34">
        <v>11500</v>
      </c>
      <c r="I104" s="34">
        <v>3695</v>
      </c>
      <c r="J104" s="34">
        <f t="shared" si="5"/>
        <v>42492500</v>
      </c>
      <c r="K104" s="31"/>
      <c r="L104" s="29"/>
      <c r="M104" s="29"/>
      <c r="N104" s="29"/>
    </row>
    <row r="105" spans="3:14">
      <c r="C105" s="33">
        <v>42417</v>
      </c>
      <c r="D105" s="30" t="s">
        <v>188</v>
      </c>
      <c r="E105" s="30" t="s">
        <v>189</v>
      </c>
      <c r="F105" s="30" t="s">
        <v>16</v>
      </c>
      <c r="G105" s="44" t="s">
        <v>58</v>
      </c>
      <c r="H105" s="34">
        <v>4000</v>
      </c>
      <c r="I105" s="34">
        <v>3900</v>
      </c>
      <c r="J105" s="34">
        <f t="shared" si="5"/>
        <v>15600000</v>
      </c>
      <c r="K105" s="31"/>
      <c r="L105" s="29"/>
      <c r="M105" s="29"/>
      <c r="N105" s="29"/>
    </row>
    <row r="106" spans="3:14">
      <c r="C106" s="32">
        <v>42417</v>
      </c>
      <c r="D106" s="29" t="s">
        <v>213</v>
      </c>
      <c r="E106" s="29" t="s">
        <v>214</v>
      </c>
      <c r="F106" s="29" t="s">
        <v>16</v>
      </c>
      <c r="G106" s="43" t="s">
        <v>24</v>
      </c>
      <c r="H106" s="34">
        <v>15800</v>
      </c>
      <c r="I106" s="34">
        <v>3695</v>
      </c>
      <c r="J106" s="34">
        <f t="shared" si="5"/>
        <v>58381000</v>
      </c>
      <c r="K106" s="31"/>
      <c r="L106" s="29">
        <v>17</v>
      </c>
      <c r="M106" s="38">
        <f>J106+J105+J104</f>
        <v>116473500</v>
      </c>
      <c r="N106" s="29"/>
    </row>
    <row r="107" spans="3:14">
      <c r="C107" s="32">
        <v>42418</v>
      </c>
      <c r="D107" s="29" t="s">
        <v>215</v>
      </c>
      <c r="E107" s="29" t="s">
        <v>216</v>
      </c>
      <c r="F107" s="29" t="s">
        <v>16</v>
      </c>
      <c r="G107" s="43" t="s">
        <v>17</v>
      </c>
      <c r="H107" s="34">
        <v>5200</v>
      </c>
      <c r="I107" s="34">
        <v>3380</v>
      </c>
      <c r="J107" s="34">
        <f t="shared" si="5"/>
        <v>17576000</v>
      </c>
      <c r="K107" s="31"/>
      <c r="L107" s="29"/>
      <c r="M107" s="29"/>
      <c r="N107" s="29"/>
    </row>
    <row r="108" spans="3:14">
      <c r="C108" s="32">
        <v>42418</v>
      </c>
      <c r="D108" s="29" t="s">
        <v>215</v>
      </c>
      <c r="E108" s="29" t="s">
        <v>216</v>
      </c>
      <c r="F108" s="29" t="s">
        <v>16</v>
      </c>
      <c r="G108" s="43" t="s">
        <v>58</v>
      </c>
      <c r="H108" s="34">
        <v>10600</v>
      </c>
      <c r="I108" s="34">
        <v>3900</v>
      </c>
      <c r="J108" s="34">
        <f t="shared" si="5"/>
        <v>41340000</v>
      </c>
      <c r="K108" s="31"/>
      <c r="L108" s="29"/>
      <c r="M108" s="29"/>
      <c r="N108" s="29"/>
    </row>
    <row r="109" spans="3:14">
      <c r="C109" s="32">
        <v>42418</v>
      </c>
      <c r="D109" s="29" t="s">
        <v>217</v>
      </c>
      <c r="E109" s="29" t="s">
        <v>218</v>
      </c>
      <c r="F109" s="29" t="s">
        <v>16</v>
      </c>
      <c r="G109" s="43" t="s">
        <v>24</v>
      </c>
      <c r="H109" s="34">
        <v>5300</v>
      </c>
      <c r="I109" s="34">
        <v>3695</v>
      </c>
      <c r="J109" s="34">
        <f t="shared" si="5"/>
        <v>19583500</v>
      </c>
      <c r="K109" s="31"/>
      <c r="L109" s="29"/>
      <c r="M109" s="29"/>
      <c r="N109" s="29"/>
    </row>
    <row r="110" spans="3:14">
      <c r="C110" s="32">
        <v>42418</v>
      </c>
      <c r="D110" s="29" t="s">
        <v>217</v>
      </c>
      <c r="E110" s="29" t="s">
        <v>218</v>
      </c>
      <c r="F110" s="29" t="s">
        <v>16</v>
      </c>
      <c r="G110" s="43" t="s">
        <v>17</v>
      </c>
      <c r="H110" s="34">
        <v>4000</v>
      </c>
      <c r="I110" s="34">
        <v>3380</v>
      </c>
      <c r="J110" s="34">
        <f t="shared" si="5"/>
        <v>13520000</v>
      </c>
      <c r="K110" s="31"/>
      <c r="L110" s="29"/>
      <c r="M110" s="29"/>
      <c r="N110" s="29"/>
    </row>
    <row r="111" spans="3:14">
      <c r="C111" s="32">
        <v>42418</v>
      </c>
      <c r="D111" s="29" t="s">
        <v>217</v>
      </c>
      <c r="E111" s="29" t="s">
        <v>218</v>
      </c>
      <c r="F111" s="29" t="s">
        <v>16</v>
      </c>
      <c r="G111" s="43" t="s">
        <v>58</v>
      </c>
      <c r="H111" s="34">
        <v>6200</v>
      </c>
      <c r="I111" s="34">
        <v>3900</v>
      </c>
      <c r="J111" s="34">
        <f t="shared" si="5"/>
        <v>24180000</v>
      </c>
      <c r="K111" s="31"/>
      <c r="L111" s="29">
        <v>18</v>
      </c>
      <c r="M111" s="38">
        <f>J111+J110+J109+J108+J107</f>
        <v>116199500</v>
      </c>
      <c r="N111" s="29"/>
    </row>
    <row r="112" spans="3:14">
      <c r="C112" s="32">
        <v>42419</v>
      </c>
      <c r="D112" s="39" t="s">
        <v>229</v>
      </c>
      <c r="E112" s="39" t="s">
        <v>230</v>
      </c>
      <c r="F112" s="39" t="s">
        <v>16</v>
      </c>
      <c r="G112" s="48" t="s">
        <v>24</v>
      </c>
      <c r="H112" s="34">
        <v>5200</v>
      </c>
      <c r="I112" s="34">
        <v>3595</v>
      </c>
      <c r="J112" s="34">
        <f t="shared" si="5"/>
        <v>18694000</v>
      </c>
      <c r="K112" s="31"/>
      <c r="L112" s="29"/>
      <c r="M112" s="29"/>
      <c r="N112" s="29"/>
    </row>
    <row r="113" spans="3:14">
      <c r="C113" s="32">
        <v>42419</v>
      </c>
      <c r="D113" s="39" t="s">
        <v>229</v>
      </c>
      <c r="E113" s="39" t="s">
        <v>230</v>
      </c>
      <c r="F113" s="39" t="s">
        <v>16</v>
      </c>
      <c r="G113" s="48" t="s">
        <v>196</v>
      </c>
      <c r="H113" s="34">
        <v>5200</v>
      </c>
      <c r="I113" s="34">
        <v>4360</v>
      </c>
      <c r="J113" s="34">
        <f t="shared" si="5"/>
        <v>22672000</v>
      </c>
      <c r="K113" s="31"/>
      <c r="L113" s="29"/>
      <c r="M113" s="29"/>
      <c r="N113" s="29"/>
    </row>
    <row r="114" spans="3:14">
      <c r="C114" s="32">
        <v>42419</v>
      </c>
      <c r="D114" s="39" t="s">
        <v>229</v>
      </c>
      <c r="E114" s="39" t="s">
        <v>230</v>
      </c>
      <c r="F114" s="39" t="s">
        <v>16</v>
      </c>
      <c r="G114" s="48" t="s">
        <v>58</v>
      </c>
      <c r="H114" s="34">
        <v>5400</v>
      </c>
      <c r="I114" s="34">
        <v>3885</v>
      </c>
      <c r="J114" s="34">
        <f t="shared" si="5"/>
        <v>20979000</v>
      </c>
      <c r="K114" s="31"/>
      <c r="L114" s="29"/>
      <c r="M114" s="29"/>
      <c r="N114" s="29"/>
    </row>
    <row r="115" spans="3:14">
      <c r="C115" s="32">
        <v>42419</v>
      </c>
      <c r="D115" s="39" t="s">
        <v>231</v>
      </c>
      <c r="E115" s="39" t="s">
        <v>232</v>
      </c>
      <c r="F115" s="39" t="s">
        <v>16</v>
      </c>
      <c r="G115" s="48" t="s">
        <v>24</v>
      </c>
      <c r="H115" s="34">
        <v>10200</v>
      </c>
      <c r="I115" s="34">
        <v>3595</v>
      </c>
      <c r="J115" s="34">
        <f t="shared" si="5"/>
        <v>36669000</v>
      </c>
      <c r="K115" s="31"/>
      <c r="L115" s="29"/>
      <c r="M115" s="29"/>
      <c r="N115" s="29"/>
    </row>
    <row r="116" spans="3:14">
      <c r="C116" s="32">
        <v>42419</v>
      </c>
      <c r="D116" s="39" t="s">
        <v>231</v>
      </c>
      <c r="E116" s="39" t="s">
        <v>232</v>
      </c>
      <c r="F116" s="39" t="s">
        <v>16</v>
      </c>
      <c r="G116" s="48" t="s">
        <v>17</v>
      </c>
      <c r="H116" s="34">
        <v>5300</v>
      </c>
      <c r="I116" s="34">
        <v>3380</v>
      </c>
      <c r="J116" s="34">
        <f t="shared" si="5"/>
        <v>17914000</v>
      </c>
      <c r="K116" s="31"/>
      <c r="L116" s="29">
        <v>19</v>
      </c>
      <c r="M116" s="38">
        <f>J116+J115+J114+J113+J112</f>
        <v>116928000</v>
      </c>
      <c r="N116" s="29"/>
    </row>
    <row r="117" spans="3:14">
      <c r="C117" s="32">
        <v>42422</v>
      </c>
      <c r="D117" s="29" t="s">
        <v>266</v>
      </c>
      <c r="E117" s="29" t="s">
        <v>267</v>
      </c>
      <c r="F117" s="29" t="s">
        <v>16</v>
      </c>
      <c r="G117" s="48" t="s">
        <v>24</v>
      </c>
      <c r="H117" s="34">
        <v>10600</v>
      </c>
      <c r="I117" s="34">
        <v>3595</v>
      </c>
      <c r="J117" s="34">
        <f t="shared" si="5"/>
        <v>38107000</v>
      </c>
      <c r="K117" s="31"/>
      <c r="L117" s="29"/>
      <c r="M117" s="29"/>
      <c r="N117" s="29"/>
    </row>
    <row r="118" spans="3:14">
      <c r="C118" s="32">
        <v>42422</v>
      </c>
      <c r="D118" s="29" t="s">
        <v>268</v>
      </c>
      <c r="E118" s="29" t="s">
        <v>269</v>
      </c>
      <c r="F118" s="29" t="s">
        <v>16</v>
      </c>
      <c r="G118" s="48" t="s">
        <v>24</v>
      </c>
      <c r="H118" s="34">
        <v>17000</v>
      </c>
      <c r="I118" s="34">
        <v>3595</v>
      </c>
      <c r="J118" s="34">
        <f t="shared" si="5"/>
        <v>61115000</v>
      </c>
      <c r="K118" s="31"/>
      <c r="L118" s="29"/>
      <c r="M118" s="29"/>
      <c r="N118" s="29"/>
    </row>
    <row r="119" spans="3:14">
      <c r="C119" s="32">
        <v>42422</v>
      </c>
      <c r="D119" s="29" t="s">
        <v>268</v>
      </c>
      <c r="E119" s="29" t="s">
        <v>269</v>
      </c>
      <c r="F119" s="29" t="s">
        <v>16</v>
      </c>
      <c r="G119" s="48" t="s">
        <v>58</v>
      </c>
      <c r="H119" s="34">
        <v>16700</v>
      </c>
      <c r="I119" s="34">
        <v>3885</v>
      </c>
      <c r="J119" s="34">
        <f t="shared" si="5"/>
        <v>64879500</v>
      </c>
      <c r="K119" s="31"/>
      <c r="L119" s="29"/>
      <c r="M119" s="29"/>
      <c r="N119" s="29"/>
    </row>
    <row r="120" spans="3:14">
      <c r="C120" s="32">
        <v>42422</v>
      </c>
      <c r="D120" s="29" t="s">
        <v>268</v>
      </c>
      <c r="E120" s="29" t="s">
        <v>269</v>
      </c>
      <c r="F120" s="29" t="s">
        <v>16</v>
      </c>
      <c r="G120" s="48" t="s">
        <v>33</v>
      </c>
      <c r="H120" s="34"/>
      <c r="I120" s="34"/>
      <c r="J120" s="34">
        <f t="shared" si="5"/>
        <v>0</v>
      </c>
      <c r="K120" s="31">
        <v>3897000</v>
      </c>
      <c r="L120" s="29">
        <v>22</v>
      </c>
      <c r="M120" s="38">
        <f>J119+J118+J117</f>
        <v>164101500</v>
      </c>
      <c r="N120" s="38">
        <f>K120</f>
        <v>3897000</v>
      </c>
    </row>
    <row r="121" spans="3:14">
      <c r="C121" s="32">
        <v>42423</v>
      </c>
      <c r="D121" s="29" t="s">
        <v>270</v>
      </c>
      <c r="E121" s="39" t="s">
        <v>271</v>
      </c>
      <c r="F121" s="39" t="s">
        <v>16</v>
      </c>
      <c r="G121" s="45" t="s">
        <v>24</v>
      </c>
      <c r="H121" s="34">
        <v>10400</v>
      </c>
      <c r="I121" s="34">
        <v>3595</v>
      </c>
      <c r="J121" s="34">
        <f t="shared" si="5"/>
        <v>37388000</v>
      </c>
      <c r="K121" s="31"/>
      <c r="L121" s="29"/>
      <c r="M121" s="29"/>
      <c r="N121" s="29"/>
    </row>
    <row r="122" spans="3:14">
      <c r="C122" s="32">
        <v>42423</v>
      </c>
      <c r="D122" s="29" t="s">
        <v>270</v>
      </c>
      <c r="E122" s="39" t="s">
        <v>271</v>
      </c>
      <c r="F122" s="39" t="s">
        <v>16</v>
      </c>
      <c r="G122" s="45" t="s">
        <v>58</v>
      </c>
      <c r="H122" s="37">
        <v>5400</v>
      </c>
      <c r="I122" s="39">
        <v>3885</v>
      </c>
      <c r="J122" s="34">
        <f t="shared" si="5"/>
        <v>20979000</v>
      </c>
      <c r="K122" s="31"/>
      <c r="L122" s="29"/>
      <c r="M122" s="29"/>
      <c r="N122" s="29"/>
    </row>
    <row r="123" spans="3:14">
      <c r="C123" s="32">
        <v>42423</v>
      </c>
      <c r="D123" s="39" t="s">
        <v>272</v>
      </c>
      <c r="E123" s="39" t="s">
        <v>273</v>
      </c>
      <c r="F123" s="39" t="s">
        <v>16</v>
      </c>
      <c r="G123" s="48" t="s">
        <v>24</v>
      </c>
      <c r="H123" s="39">
        <v>4000</v>
      </c>
      <c r="I123" s="39">
        <v>3595</v>
      </c>
      <c r="J123" s="34">
        <f t="shared" si="5"/>
        <v>14380000</v>
      </c>
      <c r="K123" s="31"/>
      <c r="L123" s="29"/>
      <c r="M123" s="29"/>
      <c r="N123" s="29"/>
    </row>
    <row r="124" spans="3:14">
      <c r="C124" s="32">
        <v>42423</v>
      </c>
      <c r="D124" s="39" t="s">
        <v>272</v>
      </c>
      <c r="E124" s="39" t="s">
        <v>273</v>
      </c>
      <c r="F124" s="39" t="s">
        <v>16</v>
      </c>
      <c r="G124" s="48" t="s">
        <v>58</v>
      </c>
      <c r="H124" s="39">
        <v>11500</v>
      </c>
      <c r="I124" s="39">
        <v>3885</v>
      </c>
      <c r="J124" s="34">
        <f t="shared" si="5"/>
        <v>44677500</v>
      </c>
      <c r="K124" s="31"/>
      <c r="L124" s="29">
        <v>23</v>
      </c>
      <c r="M124" s="38">
        <f>J124+J123+J122+J121</f>
        <v>117424500</v>
      </c>
      <c r="N124" s="29"/>
    </row>
    <row r="125" spans="3:14">
      <c r="C125" s="32">
        <v>42424</v>
      </c>
      <c r="D125" s="39" t="s">
        <v>278</v>
      </c>
      <c r="E125" s="39" t="s">
        <v>279</v>
      </c>
      <c r="F125" s="39" t="s">
        <v>16</v>
      </c>
      <c r="G125" s="48" t="s">
        <v>24</v>
      </c>
      <c r="H125" s="39">
        <v>4000</v>
      </c>
      <c r="I125" s="39">
        <v>3595</v>
      </c>
      <c r="J125" s="34">
        <f t="shared" si="5"/>
        <v>14380000</v>
      </c>
      <c r="K125" s="31"/>
      <c r="L125" s="29"/>
      <c r="M125" s="29"/>
      <c r="N125" s="29"/>
    </row>
    <row r="126" spans="3:14">
      <c r="C126" s="32">
        <v>42424</v>
      </c>
      <c r="D126" s="39" t="s">
        <v>278</v>
      </c>
      <c r="E126" s="39" t="s">
        <v>279</v>
      </c>
      <c r="F126" s="39" t="s">
        <v>16</v>
      </c>
      <c r="G126" s="48" t="s">
        <v>17</v>
      </c>
      <c r="H126" s="39">
        <v>5300</v>
      </c>
      <c r="I126" s="39">
        <v>3380</v>
      </c>
      <c r="J126" s="34">
        <f t="shared" si="5"/>
        <v>17914000</v>
      </c>
      <c r="K126" s="31"/>
      <c r="L126" s="29"/>
      <c r="M126" s="29"/>
      <c r="N126" s="29"/>
    </row>
    <row r="127" spans="3:14">
      <c r="C127" s="32">
        <v>42424</v>
      </c>
      <c r="D127" s="39" t="s">
        <v>278</v>
      </c>
      <c r="E127" s="39" t="s">
        <v>279</v>
      </c>
      <c r="F127" s="39" t="s">
        <v>16</v>
      </c>
      <c r="G127" s="48" t="s">
        <v>58</v>
      </c>
      <c r="H127" s="39">
        <v>6200</v>
      </c>
      <c r="I127" s="39">
        <v>3885</v>
      </c>
      <c r="J127" s="34">
        <f t="shared" si="5"/>
        <v>24087000</v>
      </c>
      <c r="K127" s="31"/>
      <c r="L127" s="29">
        <v>24</v>
      </c>
      <c r="M127" s="38">
        <f>J127+J126+J125</f>
        <v>56381000</v>
      </c>
      <c r="N127" s="29"/>
    </row>
    <row r="128" spans="3:14">
      <c r="C128" s="32">
        <v>42425</v>
      </c>
      <c r="D128" s="39" t="s">
        <v>288</v>
      </c>
      <c r="E128" s="39" t="s">
        <v>289</v>
      </c>
      <c r="F128" s="39" t="s">
        <v>16</v>
      </c>
      <c r="G128" s="48" t="s">
        <v>24</v>
      </c>
      <c r="H128" s="39">
        <v>5200</v>
      </c>
      <c r="I128" s="39">
        <v>3595</v>
      </c>
      <c r="J128" s="34">
        <f t="shared" si="5"/>
        <v>18694000</v>
      </c>
      <c r="K128" s="31"/>
      <c r="L128" s="29"/>
      <c r="M128" s="29"/>
      <c r="N128" s="29"/>
    </row>
    <row r="129" spans="3:14">
      <c r="C129" s="32">
        <v>42425</v>
      </c>
      <c r="D129" s="39" t="s">
        <v>288</v>
      </c>
      <c r="E129" s="39" t="s">
        <v>289</v>
      </c>
      <c r="F129" s="39" t="s">
        <v>16</v>
      </c>
      <c r="G129" s="48" t="s">
        <v>17</v>
      </c>
      <c r="H129" s="39">
        <v>10600</v>
      </c>
      <c r="I129" s="39">
        <v>3380</v>
      </c>
      <c r="J129" s="34">
        <f t="shared" si="5"/>
        <v>35828000</v>
      </c>
      <c r="K129" s="31"/>
      <c r="L129" s="29">
        <v>25</v>
      </c>
      <c r="M129" s="38">
        <f>J129+J128</f>
        <v>54522000</v>
      </c>
      <c r="N129" s="29"/>
    </row>
    <row r="130" spans="3:14">
      <c r="C130" s="32">
        <v>42426</v>
      </c>
      <c r="D130" s="39" t="s">
        <v>300</v>
      </c>
      <c r="E130" s="39" t="s">
        <v>301</v>
      </c>
      <c r="F130" s="39" t="s">
        <v>16</v>
      </c>
      <c r="G130" s="48" t="s">
        <v>24</v>
      </c>
      <c r="H130" s="39">
        <v>10500</v>
      </c>
      <c r="I130" s="39">
        <v>3595</v>
      </c>
      <c r="J130" s="34">
        <f t="shared" si="5"/>
        <v>37747500</v>
      </c>
      <c r="K130" s="31"/>
      <c r="L130" s="29"/>
      <c r="M130" s="29"/>
      <c r="N130" s="29"/>
    </row>
    <row r="131" spans="3:14">
      <c r="C131" s="32">
        <v>42426</v>
      </c>
      <c r="D131" s="39" t="s">
        <v>300</v>
      </c>
      <c r="E131" s="39" t="s">
        <v>301</v>
      </c>
      <c r="F131" s="39" t="s">
        <v>16</v>
      </c>
      <c r="G131" s="48" t="s">
        <v>32</v>
      </c>
      <c r="H131" s="39">
        <v>6200</v>
      </c>
      <c r="I131" s="39">
        <v>4715</v>
      </c>
      <c r="J131" s="34">
        <f t="shared" si="5"/>
        <v>29233000</v>
      </c>
      <c r="K131" s="31"/>
      <c r="L131" s="29">
        <v>26</v>
      </c>
      <c r="M131" s="38">
        <f>J131+J130</f>
        <v>66980500</v>
      </c>
      <c r="N131" s="29"/>
    </row>
    <row r="132" spans="3:14">
      <c r="C132" s="32">
        <v>42427</v>
      </c>
      <c r="D132" s="39" t="s">
        <v>302</v>
      </c>
      <c r="E132" s="39" t="s">
        <v>303</v>
      </c>
      <c r="F132" s="39" t="s">
        <v>16</v>
      </c>
      <c r="G132" s="49" t="s">
        <v>24</v>
      </c>
      <c r="H132" s="39">
        <v>10600</v>
      </c>
      <c r="I132" s="39">
        <v>3595</v>
      </c>
      <c r="J132" s="34">
        <f t="shared" si="5"/>
        <v>38107000</v>
      </c>
      <c r="K132" s="31"/>
      <c r="L132" s="29"/>
      <c r="M132" s="29"/>
      <c r="N132" s="29"/>
    </row>
    <row r="133" spans="3:14">
      <c r="C133" s="32">
        <v>42427</v>
      </c>
      <c r="D133" s="39" t="s">
        <v>302</v>
      </c>
      <c r="E133" s="39" t="s">
        <v>303</v>
      </c>
      <c r="F133" s="39" t="s">
        <v>16</v>
      </c>
      <c r="G133" s="48" t="s">
        <v>58</v>
      </c>
      <c r="H133" s="39">
        <v>5200</v>
      </c>
      <c r="I133" s="39">
        <v>3885</v>
      </c>
      <c r="J133" s="34">
        <f t="shared" si="5"/>
        <v>20202000</v>
      </c>
      <c r="K133" s="31"/>
      <c r="L133" s="29">
        <v>27</v>
      </c>
      <c r="M133" s="38">
        <f>J133+J132</f>
        <v>58309000</v>
      </c>
      <c r="N133" s="29"/>
    </row>
    <row r="134" spans="3:14">
      <c r="H134" s="38">
        <f>SUM(H74:H133)</f>
        <v>483800</v>
      </c>
      <c r="I134" s="38"/>
      <c r="J134" s="38">
        <f>SUM(J74:J133)</f>
        <v>1797461500</v>
      </c>
      <c r="K134" s="38">
        <f>SUM(K74:K133)</f>
        <v>9897000</v>
      </c>
      <c r="L134" s="29"/>
      <c r="M134" s="38">
        <f>SUM(M75:M133)</f>
        <v>1797461500</v>
      </c>
      <c r="N134" s="38">
        <f>SUM(N75:N133)</f>
        <v>9897000</v>
      </c>
    </row>
  </sheetData>
  <sortState ref="P15:Z66">
    <sortCondition ref="U15:U66"/>
  </sortState>
  <mergeCells count="1">
    <mergeCell ref="C4:K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A91"/>
  <sheetViews>
    <sheetView topLeftCell="O7" workbookViewId="0">
      <selection activeCell="AB18" sqref="AB18:AD21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2.28515625" bestFit="1" customWidth="1"/>
    <col min="8" max="8" width="7.42578125" bestFit="1" customWidth="1"/>
    <col min="9" max="9" width="5.7109375" bestFit="1" customWidth="1"/>
    <col min="10" max="10" width="11.7109375" bestFit="1" customWidth="1"/>
    <col min="11" max="11" width="9.5703125" bestFit="1" customWidth="1"/>
    <col min="12" max="12" width="4.28515625" bestFit="1" customWidth="1"/>
    <col min="13" max="13" width="11.7109375" bestFit="1" customWidth="1"/>
    <col min="14" max="14" width="9.570312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.28515625" bestFit="1" customWidth="1"/>
    <col min="21" max="21" width="12.28515625" customWidth="1"/>
    <col min="22" max="22" width="7.42578125" bestFit="1" customWidth="1"/>
    <col min="23" max="23" width="7.42578125" customWidth="1"/>
    <col min="24" max="24" width="8.7109375" bestFit="1" customWidth="1"/>
    <col min="25" max="25" width="11.7109375" bestFit="1" customWidth="1"/>
    <col min="26" max="26" width="12.28515625" bestFit="1" customWidth="1"/>
    <col min="27" max="27" width="11.7109375" bestFit="1" customWidth="1"/>
    <col min="28" max="28" width="12.5703125" bestFit="1" customWidth="1"/>
  </cols>
  <sheetData>
    <row r="3" spans="2:27" ht="15.75" thickBot="1"/>
    <row r="4" spans="2:27" ht="19.5" thickBot="1">
      <c r="C4" s="142" t="s">
        <v>40</v>
      </c>
      <c r="D4" s="143"/>
      <c r="E4" s="143"/>
      <c r="F4" s="143"/>
      <c r="G4" s="143"/>
      <c r="H4" s="143"/>
      <c r="I4" s="143"/>
      <c r="J4" s="143"/>
      <c r="K4" s="144"/>
    </row>
    <row r="6" spans="2:27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39" t="s">
        <v>305</v>
      </c>
      <c r="AA6" s="39" t="s">
        <v>311</v>
      </c>
    </row>
    <row r="7" spans="2:27">
      <c r="B7">
        <v>5</v>
      </c>
      <c r="C7" s="33">
        <v>42402</v>
      </c>
      <c r="D7" s="30" t="s">
        <v>38</v>
      </c>
      <c r="E7" s="30" t="s">
        <v>39</v>
      </c>
      <c r="F7" s="30" t="s">
        <v>40</v>
      </c>
      <c r="G7" s="44" t="s">
        <v>24</v>
      </c>
      <c r="H7" s="34">
        <v>10000</v>
      </c>
      <c r="I7" s="34">
        <v>3770</v>
      </c>
      <c r="J7" s="34">
        <f>H7*I7</f>
        <v>37700000</v>
      </c>
      <c r="K7" s="34"/>
      <c r="P7" s="33">
        <v>42410</v>
      </c>
      <c r="Q7" s="30" t="s">
        <v>88</v>
      </c>
      <c r="R7" s="30" t="s">
        <v>89</v>
      </c>
      <c r="S7" s="30" t="s">
        <v>40</v>
      </c>
      <c r="T7" s="44" t="s">
        <v>58</v>
      </c>
      <c r="U7" s="44">
        <v>1</v>
      </c>
      <c r="V7" s="30">
        <v>20000</v>
      </c>
      <c r="W7" s="30"/>
      <c r="X7" s="30">
        <v>3850</v>
      </c>
      <c r="Y7" s="34">
        <f t="shared" ref="Y7:Y36" si="0">V7*X7</f>
        <v>77000000</v>
      </c>
      <c r="Z7" s="29"/>
      <c r="AA7" s="29"/>
    </row>
    <row r="8" spans="2:27">
      <c r="B8">
        <v>5</v>
      </c>
      <c r="C8" s="33">
        <v>42402</v>
      </c>
      <c r="D8" s="30" t="s">
        <v>38</v>
      </c>
      <c r="E8" s="30" t="s">
        <v>39</v>
      </c>
      <c r="F8" s="30" t="s">
        <v>40</v>
      </c>
      <c r="G8" s="44" t="s">
        <v>28</v>
      </c>
      <c r="H8" s="34">
        <v>20000</v>
      </c>
      <c r="I8" s="34">
        <v>3535</v>
      </c>
      <c r="J8" s="34">
        <f>H8*I8</f>
        <v>70700000</v>
      </c>
      <c r="K8" s="34"/>
      <c r="P8" s="33">
        <v>42412</v>
      </c>
      <c r="Q8" s="30" t="s">
        <v>93</v>
      </c>
      <c r="R8" s="30" t="s">
        <v>94</v>
      </c>
      <c r="S8" s="30" t="s">
        <v>40</v>
      </c>
      <c r="T8" s="44" t="s">
        <v>58</v>
      </c>
      <c r="U8" s="44">
        <v>1</v>
      </c>
      <c r="V8" s="30">
        <v>5000</v>
      </c>
      <c r="W8" s="30"/>
      <c r="X8" s="30">
        <v>3850</v>
      </c>
      <c r="Y8" s="34">
        <f t="shared" si="0"/>
        <v>19250000</v>
      </c>
      <c r="Z8" s="29"/>
      <c r="AA8" s="29"/>
    </row>
    <row r="9" spans="2:27">
      <c r="B9">
        <v>5</v>
      </c>
      <c r="C9" s="33">
        <v>42402</v>
      </c>
      <c r="D9" s="30" t="s">
        <v>41</v>
      </c>
      <c r="E9" s="30" t="s">
        <v>42</v>
      </c>
      <c r="F9" s="30" t="s">
        <v>40</v>
      </c>
      <c r="G9" s="44" t="s">
        <v>28</v>
      </c>
      <c r="H9" s="34">
        <v>10000</v>
      </c>
      <c r="I9" s="34">
        <v>3535</v>
      </c>
      <c r="J9" s="34">
        <f>H9*I9</f>
        <v>35350000</v>
      </c>
      <c r="K9" s="34"/>
      <c r="P9" s="33">
        <v>42412</v>
      </c>
      <c r="Q9" s="30" t="s">
        <v>101</v>
      </c>
      <c r="R9" s="30" t="s">
        <v>102</v>
      </c>
      <c r="S9" s="30" t="s">
        <v>40</v>
      </c>
      <c r="T9" s="44" t="s">
        <v>58</v>
      </c>
      <c r="U9" s="44">
        <v>1</v>
      </c>
      <c r="V9" s="30">
        <v>7200</v>
      </c>
      <c r="W9" s="30"/>
      <c r="X9" s="30">
        <v>3850</v>
      </c>
      <c r="Y9" s="34">
        <f t="shared" si="0"/>
        <v>27720000</v>
      </c>
      <c r="Z9" s="29"/>
      <c r="AA9" s="29"/>
    </row>
    <row r="10" spans="2:27">
      <c r="B10">
        <v>5</v>
      </c>
      <c r="C10" s="33">
        <v>42402</v>
      </c>
      <c r="D10" s="30" t="s">
        <v>41</v>
      </c>
      <c r="E10" s="30" t="s">
        <v>42</v>
      </c>
      <c r="F10" s="30" t="s">
        <v>40</v>
      </c>
      <c r="G10" s="44" t="s">
        <v>33</v>
      </c>
      <c r="H10" s="34"/>
      <c r="I10" s="34"/>
      <c r="J10" s="34"/>
      <c r="K10" s="34">
        <v>2350000</v>
      </c>
      <c r="P10" s="33">
        <v>42415</v>
      </c>
      <c r="Q10" s="30" t="s">
        <v>116</v>
      </c>
      <c r="R10" s="30" t="s">
        <v>117</v>
      </c>
      <c r="S10" s="30" t="s">
        <v>40</v>
      </c>
      <c r="T10" s="44" t="s">
        <v>58</v>
      </c>
      <c r="U10" s="44">
        <v>1</v>
      </c>
      <c r="V10" s="34">
        <v>15000</v>
      </c>
      <c r="W10" s="34"/>
      <c r="X10" s="34">
        <v>3850</v>
      </c>
      <c r="Y10" s="34">
        <f t="shared" si="0"/>
        <v>57750000</v>
      </c>
      <c r="Z10" s="29"/>
      <c r="AA10" s="29"/>
    </row>
    <row r="11" spans="2:27">
      <c r="B11">
        <v>5</v>
      </c>
      <c r="C11" s="33">
        <v>42404</v>
      </c>
      <c r="D11" s="30" t="s">
        <v>61</v>
      </c>
      <c r="E11" s="30" t="s">
        <v>62</v>
      </c>
      <c r="F11" s="30" t="s">
        <v>40</v>
      </c>
      <c r="G11" s="44" t="s">
        <v>28</v>
      </c>
      <c r="H11" s="30">
        <v>5000</v>
      </c>
      <c r="I11" s="30">
        <v>3535</v>
      </c>
      <c r="J11" s="34">
        <f t="shared" ref="J11:J17" si="1">H11*I11</f>
        <v>17675000</v>
      </c>
      <c r="K11" s="34"/>
      <c r="P11" s="33">
        <v>42417</v>
      </c>
      <c r="Q11" s="37" t="s">
        <v>167</v>
      </c>
      <c r="R11" s="37" t="s">
        <v>168</v>
      </c>
      <c r="S11" s="37" t="s">
        <v>40</v>
      </c>
      <c r="T11" s="44" t="s">
        <v>58</v>
      </c>
      <c r="U11" s="44">
        <v>1</v>
      </c>
      <c r="V11" s="34">
        <v>10000</v>
      </c>
      <c r="W11" s="34"/>
      <c r="X11" s="34">
        <v>3850</v>
      </c>
      <c r="Y11" s="34">
        <f t="shared" si="0"/>
        <v>38500000</v>
      </c>
      <c r="Z11" s="29"/>
      <c r="AA11" s="29"/>
    </row>
    <row r="12" spans="2:27">
      <c r="B12">
        <v>5</v>
      </c>
      <c r="C12" s="33">
        <v>42405</v>
      </c>
      <c r="D12" s="30" t="s">
        <v>74</v>
      </c>
      <c r="E12" s="30" t="s">
        <v>75</v>
      </c>
      <c r="F12" s="30" t="s">
        <v>40</v>
      </c>
      <c r="G12" s="44" t="s">
        <v>24</v>
      </c>
      <c r="H12" s="30">
        <v>15000</v>
      </c>
      <c r="I12" s="30">
        <v>3770</v>
      </c>
      <c r="J12" s="34">
        <f t="shared" si="1"/>
        <v>56550000</v>
      </c>
      <c r="K12" s="34"/>
      <c r="P12" s="33">
        <v>42418</v>
      </c>
      <c r="Q12" s="30" t="s">
        <v>179</v>
      </c>
      <c r="R12" s="30" t="s">
        <v>180</v>
      </c>
      <c r="S12" s="30" t="s">
        <v>40</v>
      </c>
      <c r="T12" s="44" t="s">
        <v>58</v>
      </c>
      <c r="U12" s="44">
        <v>1</v>
      </c>
      <c r="V12" s="34">
        <v>5000</v>
      </c>
      <c r="W12" s="34"/>
      <c r="X12" s="34">
        <v>3900</v>
      </c>
      <c r="Y12" s="34">
        <f t="shared" si="0"/>
        <v>19500000</v>
      </c>
      <c r="Z12" s="29"/>
      <c r="AA12" s="29"/>
    </row>
    <row r="13" spans="2:27">
      <c r="B13">
        <v>5</v>
      </c>
      <c r="C13" s="33">
        <v>42405</v>
      </c>
      <c r="D13" s="30" t="s">
        <v>74</v>
      </c>
      <c r="E13" s="30" t="s">
        <v>75</v>
      </c>
      <c r="F13" s="30" t="s">
        <v>40</v>
      </c>
      <c r="G13" s="44" t="s">
        <v>28</v>
      </c>
      <c r="H13" s="30">
        <v>15000</v>
      </c>
      <c r="I13" s="30">
        <v>3535</v>
      </c>
      <c r="J13" s="34">
        <f t="shared" si="1"/>
        <v>53025000</v>
      </c>
      <c r="K13" s="34"/>
      <c r="P13" s="32">
        <v>42419</v>
      </c>
      <c r="Q13" s="29" t="s">
        <v>225</v>
      </c>
      <c r="R13" s="29" t="s">
        <v>226</v>
      </c>
      <c r="S13" s="29" t="s">
        <v>40</v>
      </c>
      <c r="T13" s="48" t="s">
        <v>58</v>
      </c>
      <c r="U13" s="48">
        <v>1</v>
      </c>
      <c r="V13" s="34">
        <v>5800</v>
      </c>
      <c r="W13" s="34"/>
      <c r="X13" s="34">
        <v>3900</v>
      </c>
      <c r="Y13" s="34">
        <f t="shared" si="0"/>
        <v>22620000</v>
      </c>
      <c r="Z13" s="29"/>
      <c r="AA13" s="29"/>
    </row>
    <row r="14" spans="2:27">
      <c r="B14">
        <v>5</v>
      </c>
      <c r="C14" s="33">
        <v>42410</v>
      </c>
      <c r="D14" s="30" t="s">
        <v>88</v>
      </c>
      <c r="E14" s="30" t="s">
        <v>89</v>
      </c>
      <c r="F14" s="30" t="s">
        <v>40</v>
      </c>
      <c r="G14" s="44" t="s">
        <v>24</v>
      </c>
      <c r="H14" s="30">
        <v>10000</v>
      </c>
      <c r="I14" s="30">
        <v>3645</v>
      </c>
      <c r="J14" s="34">
        <f t="shared" si="1"/>
        <v>36450000</v>
      </c>
      <c r="K14" s="34"/>
      <c r="P14" s="32">
        <v>42419</v>
      </c>
      <c r="Q14" s="39" t="s">
        <v>227</v>
      </c>
      <c r="R14" s="39" t="s">
        <v>228</v>
      </c>
      <c r="S14" s="39" t="s">
        <v>40</v>
      </c>
      <c r="T14" s="48" t="s">
        <v>58</v>
      </c>
      <c r="U14" s="48">
        <v>1</v>
      </c>
      <c r="V14" s="34">
        <v>5000</v>
      </c>
      <c r="W14" s="34"/>
      <c r="X14" s="34">
        <v>3900</v>
      </c>
      <c r="Y14" s="34">
        <f t="shared" si="0"/>
        <v>19500000</v>
      </c>
      <c r="Z14" s="29"/>
      <c r="AA14" s="29"/>
    </row>
    <row r="15" spans="2:27">
      <c r="B15">
        <v>5</v>
      </c>
      <c r="C15" s="33">
        <v>42410</v>
      </c>
      <c r="D15" s="30" t="s">
        <v>88</v>
      </c>
      <c r="E15" s="30" t="s">
        <v>89</v>
      </c>
      <c r="F15" s="30" t="s">
        <v>40</v>
      </c>
      <c r="G15" s="44" t="s">
        <v>58</v>
      </c>
      <c r="H15" s="30">
        <v>20000</v>
      </c>
      <c r="I15" s="30">
        <v>3850</v>
      </c>
      <c r="J15" s="34">
        <f t="shared" si="1"/>
        <v>77000000</v>
      </c>
      <c r="K15" s="34"/>
      <c r="P15" s="32">
        <v>42422</v>
      </c>
      <c r="Q15" s="29" t="s">
        <v>262</v>
      </c>
      <c r="R15" s="29" t="s">
        <v>263</v>
      </c>
      <c r="S15" s="29" t="s">
        <v>40</v>
      </c>
      <c r="T15" s="43" t="s">
        <v>58</v>
      </c>
      <c r="U15" s="43">
        <v>1</v>
      </c>
      <c r="V15" s="34">
        <v>7200</v>
      </c>
      <c r="W15" s="34"/>
      <c r="X15" s="34">
        <v>3885</v>
      </c>
      <c r="Y15" s="34">
        <f t="shared" si="0"/>
        <v>27972000</v>
      </c>
      <c r="Z15" s="29"/>
      <c r="AA15" s="29"/>
    </row>
    <row r="16" spans="2:27">
      <c r="B16">
        <v>5</v>
      </c>
      <c r="C16" s="33">
        <v>42412</v>
      </c>
      <c r="D16" s="52" t="s">
        <v>93</v>
      </c>
      <c r="E16" s="52" t="s">
        <v>94</v>
      </c>
      <c r="F16" s="52" t="s">
        <v>40</v>
      </c>
      <c r="G16" s="53" t="s">
        <v>24</v>
      </c>
      <c r="H16" s="52">
        <v>10000</v>
      </c>
      <c r="I16" s="30">
        <v>3645</v>
      </c>
      <c r="J16" s="34">
        <f t="shared" si="1"/>
        <v>36450000</v>
      </c>
      <c r="K16" s="34"/>
      <c r="P16" s="32">
        <v>42422</v>
      </c>
      <c r="Q16" s="29" t="s">
        <v>264</v>
      </c>
      <c r="R16" s="29" t="s">
        <v>265</v>
      </c>
      <c r="S16" s="29" t="s">
        <v>40</v>
      </c>
      <c r="T16" s="48" t="s">
        <v>58</v>
      </c>
      <c r="U16" s="48">
        <v>1</v>
      </c>
      <c r="V16" s="34">
        <v>15000</v>
      </c>
      <c r="W16" s="34"/>
      <c r="X16" s="34">
        <v>3885</v>
      </c>
      <c r="Y16" s="34">
        <f t="shared" si="0"/>
        <v>58275000</v>
      </c>
      <c r="Z16" s="29"/>
      <c r="AA16" s="29"/>
    </row>
    <row r="17" spans="2:27">
      <c r="B17">
        <v>5</v>
      </c>
      <c r="C17" s="33">
        <v>42412</v>
      </c>
      <c r="D17" s="30" t="s">
        <v>93</v>
      </c>
      <c r="E17" s="30" t="s">
        <v>94</v>
      </c>
      <c r="F17" s="30" t="s">
        <v>40</v>
      </c>
      <c r="G17" s="44" t="s">
        <v>58</v>
      </c>
      <c r="H17" s="30">
        <v>5000</v>
      </c>
      <c r="I17" s="30">
        <v>3850</v>
      </c>
      <c r="J17" s="34">
        <f t="shared" si="1"/>
        <v>19250000</v>
      </c>
      <c r="K17" s="34"/>
      <c r="P17" s="32">
        <v>42425</v>
      </c>
      <c r="Q17" s="39" t="s">
        <v>280</v>
      </c>
      <c r="R17" s="39" t="s">
        <v>281</v>
      </c>
      <c r="S17" s="39" t="s">
        <v>40</v>
      </c>
      <c r="T17" s="48" t="s">
        <v>58</v>
      </c>
      <c r="U17" s="48">
        <v>1</v>
      </c>
      <c r="V17" s="39">
        <v>15000</v>
      </c>
      <c r="W17" s="39"/>
      <c r="X17" s="39">
        <v>3885</v>
      </c>
      <c r="Y17" s="34">
        <f t="shared" si="0"/>
        <v>58275000</v>
      </c>
      <c r="Z17" s="29"/>
      <c r="AA17" s="29"/>
    </row>
    <row r="18" spans="2:27">
      <c r="B18">
        <v>5</v>
      </c>
      <c r="C18" s="33">
        <v>42412</v>
      </c>
      <c r="D18" s="30" t="s">
        <v>93</v>
      </c>
      <c r="E18" s="30" t="s">
        <v>94</v>
      </c>
      <c r="F18" s="30" t="s">
        <v>40</v>
      </c>
      <c r="G18" s="44" t="s">
        <v>33</v>
      </c>
      <c r="H18" s="30"/>
      <c r="I18" s="30"/>
      <c r="J18" s="34"/>
      <c r="K18" s="30">
        <v>3525000</v>
      </c>
      <c r="P18" s="32">
        <v>42426</v>
      </c>
      <c r="Q18" s="39" t="s">
        <v>294</v>
      </c>
      <c r="R18" s="39" t="s">
        <v>295</v>
      </c>
      <c r="S18" s="39" t="s">
        <v>40</v>
      </c>
      <c r="T18" s="48" t="s">
        <v>58</v>
      </c>
      <c r="U18" s="48">
        <v>1</v>
      </c>
      <c r="V18" s="39">
        <v>4500</v>
      </c>
      <c r="W18" s="39">
        <f>SUM(V7:V18)</f>
        <v>114700</v>
      </c>
      <c r="X18" s="39">
        <v>3885</v>
      </c>
      <c r="Y18" s="34">
        <f t="shared" si="0"/>
        <v>17482500</v>
      </c>
      <c r="Z18" s="29" t="str">
        <f>T18</f>
        <v>Nafta Unica 90</v>
      </c>
      <c r="AA18" s="38">
        <f>SUM(Y7:Y18)</f>
        <v>443844500</v>
      </c>
    </row>
    <row r="19" spans="2:27">
      <c r="B19">
        <v>5</v>
      </c>
      <c r="C19" s="33">
        <v>42412</v>
      </c>
      <c r="D19" s="30" t="s">
        <v>101</v>
      </c>
      <c r="E19" s="30" t="s">
        <v>102</v>
      </c>
      <c r="F19" s="30" t="s">
        <v>40</v>
      </c>
      <c r="G19" s="44" t="s">
        <v>17</v>
      </c>
      <c r="H19" s="30">
        <v>4300</v>
      </c>
      <c r="I19" s="30">
        <v>3200</v>
      </c>
      <c r="J19" s="34">
        <f>H19*I19</f>
        <v>13760000</v>
      </c>
      <c r="K19" s="34"/>
      <c r="P19" s="33">
        <v>42409</v>
      </c>
      <c r="Q19" s="30" t="s">
        <v>137</v>
      </c>
      <c r="R19" s="30" t="s">
        <v>138</v>
      </c>
      <c r="S19" s="30" t="s">
        <v>40</v>
      </c>
      <c r="T19" s="44" t="s">
        <v>17</v>
      </c>
      <c r="U19" s="44">
        <v>3</v>
      </c>
      <c r="V19" s="34">
        <v>4500</v>
      </c>
      <c r="W19" s="34"/>
      <c r="X19" s="34">
        <v>3380</v>
      </c>
      <c r="Y19" s="34">
        <f t="shared" si="0"/>
        <v>15210000</v>
      </c>
      <c r="Z19" s="29"/>
      <c r="AA19" s="29"/>
    </row>
    <row r="20" spans="2:27">
      <c r="B20">
        <v>5</v>
      </c>
      <c r="C20" s="33">
        <v>42412</v>
      </c>
      <c r="D20" s="30" t="s">
        <v>101</v>
      </c>
      <c r="E20" s="30" t="s">
        <v>102</v>
      </c>
      <c r="F20" s="30" t="s">
        <v>40</v>
      </c>
      <c r="G20" s="44" t="s">
        <v>58</v>
      </c>
      <c r="H20" s="30">
        <v>7200</v>
      </c>
      <c r="I20" s="30">
        <v>3850</v>
      </c>
      <c r="J20" s="34">
        <f>H20*I20</f>
        <v>27720000</v>
      </c>
      <c r="K20" s="34"/>
      <c r="P20" s="33">
        <v>42412</v>
      </c>
      <c r="Q20" s="30" t="s">
        <v>101</v>
      </c>
      <c r="R20" s="30" t="s">
        <v>102</v>
      </c>
      <c r="S20" s="30" t="s">
        <v>40</v>
      </c>
      <c r="T20" s="44" t="s">
        <v>17</v>
      </c>
      <c r="U20" s="44">
        <v>3</v>
      </c>
      <c r="V20" s="30">
        <v>4300</v>
      </c>
      <c r="W20" s="30"/>
      <c r="X20" s="30">
        <v>3200</v>
      </c>
      <c r="Y20" s="34">
        <f t="shared" si="0"/>
        <v>13760000</v>
      </c>
      <c r="Z20" s="29"/>
      <c r="AA20" s="29"/>
    </row>
    <row r="21" spans="2:27">
      <c r="B21">
        <v>5</v>
      </c>
      <c r="C21" s="33">
        <v>42415</v>
      </c>
      <c r="D21" s="30" t="s">
        <v>116</v>
      </c>
      <c r="E21" s="30" t="s">
        <v>117</v>
      </c>
      <c r="F21" s="30" t="s">
        <v>40</v>
      </c>
      <c r="G21" s="44" t="s">
        <v>17</v>
      </c>
      <c r="H21" s="50">
        <v>5000</v>
      </c>
      <c r="I21" s="34">
        <v>3200</v>
      </c>
      <c r="J21" s="34">
        <f>H21*I21</f>
        <v>16000000</v>
      </c>
      <c r="K21" s="34"/>
      <c r="P21" s="33">
        <v>42415</v>
      </c>
      <c r="Q21" s="30" t="s">
        <v>116</v>
      </c>
      <c r="R21" s="30" t="s">
        <v>117</v>
      </c>
      <c r="S21" s="30" t="s">
        <v>40</v>
      </c>
      <c r="T21" s="44" t="s">
        <v>17</v>
      </c>
      <c r="U21" s="44">
        <v>3</v>
      </c>
      <c r="V21" s="50">
        <v>5000</v>
      </c>
      <c r="W21" s="50">
        <f>V21+V20+V19</f>
        <v>13800</v>
      </c>
      <c r="X21" s="34">
        <v>3200</v>
      </c>
      <c r="Y21" s="34">
        <f t="shared" si="0"/>
        <v>16000000</v>
      </c>
      <c r="Z21" s="29" t="str">
        <f>T21</f>
        <v>Nafta Eco Sol 85</v>
      </c>
      <c r="AA21" s="38">
        <f>Y21+Y20+Y19</f>
        <v>44970000</v>
      </c>
    </row>
    <row r="22" spans="2:27">
      <c r="B22">
        <v>5</v>
      </c>
      <c r="C22" s="33">
        <v>42415</v>
      </c>
      <c r="D22" s="30" t="s">
        <v>116</v>
      </c>
      <c r="E22" s="30" t="s">
        <v>117</v>
      </c>
      <c r="F22" s="30" t="s">
        <v>40</v>
      </c>
      <c r="G22" s="44" t="s">
        <v>58</v>
      </c>
      <c r="H22" s="34">
        <v>15000</v>
      </c>
      <c r="I22" s="34">
        <v>3850</v>
      </c>
      <c r="J22" s="34">
        <f>H22*I22</f>
        <v>57750000</v>
      </c>
      <c r="K22" s="34"/>
      <c r="P22" s="33">
        <v>42402</v>
      </c>
      <c r="Q22" s="30" t="s">
        <v>38</v>
      </c>
      <c r="R22" s="30" t="s">
        <v>39</v>
      </c>
      <c r="S22" s="30" t="s">
        <v>40</v>
      </c>
      <c r="T22" s="44" t="s">
        <v>28</v>
      </c>
      <c r="U22" s="44">
        <v>6</v>
      </c>
      <c r="V22" s="34">
        <v>20000</v>
      </c>
      <c r="W22" s="34"/>
      <c r="X22" s="34">
        <v>3535</v>
      </c>
      <c r="Y22" s="34">
        <f t="shared" si="0"/>
        <v>70700000</v>
      </c>
      <c r="Z22" s="29"/>
      <c r="AA22" s="29"/>
    </row>
    <row r="23" spans="2:27">
      <c r="B23">
        <v>5</v>
      </c>
      <c r="C23" s="33">
        <v>42415</v>
      </c>
      <c r="D23" s="30" t="s">
        <v>116</v>
      </c>
      <c r="E23" s="30" t="s">
        <v>117</v>
      </c>
      <c r="F23" s="30" t="s">
        <v>40</v>
      </c>
      <c r="G23" s="44" t="s">
        <v>33</v>
      </c>
      <c r="H23" s="34"/>
      <c r="I23" s="34"/>
      <c r="J23" s="34"/>
      <c r="K23" s="34">
        <v>4700000</v>
      </c>
      <c r="P23" s="33">
        <v>42402</v>
      </c>
      <c r="Q23" s="30" t="s">
        <v>41</v>
      </c>
      <c r="R23" s="30" t="s">
        <v>42</v>
      </c>
      <c r="S23" s="30" t="s">
        <v>40</v>
      </c>
      <c r="T23" s="44" t="s">
        <v>28</v>
      </c>
      <c r="U23" s="44">
        <v>6</v>
      </c>
      <c r="V23" s="34">
        <v>10000</v>
      </c>
      <c r="W23" s="34"/>
      <c r="X23" s="34">
        <v>3535</v>
      </c>
      <c r="Y23" s="34">
        <f t="shared" si="0"/>
        <v>35350000</v>
      </c>
      <c r="Z23" s="29"/>
      <c r="AA23" s="29"/>
    </row>
    <row r="24" spans="2:27">
      <c r="B24">
        <v>5</v>
      </c>
      <c r="C24" s="33">
        <v>42408</v>
      </c>
      <c r="D24" s="30" t="s">
        <v>127</v>
      </c>
      <c r="E24" s="30" t="s">
        <v>128</v>
      </c>
      <c r="F24" s="30" t="s">
        <v>40</v>
      </c>
      <c r="G24" s="44" t="s">
        <v>24</v>
      </c>
      <c r="H24" s="34">
        <v>5000</v>
      </c>
      <c r="I24" s="34">
        <v>3695</v>
      </c>
      <c r="J24" s="34">
        <f>H24*I24</f>
        <v>18475000</v>
      </c>
      <c r="K24" s="34"/>
      <c r="P24" s="33">
        <v>42404</v>
      </c>
      <c r="Q24" s="30" t="s">
        <v>61</v>
      </c>
      <c r="R24" s="30" t="s">
        <v>62</v>
      </c>
      <c r="S24" s="30" t="s">
        <v>40</v>
      </c>
      <c r="T24" s="44" t="s">
        <v>28</v>
      </c>
      <c r="U24" s="44">
        <v>6</v>
      </c>
      <c r="V24" s="30">
        <v>5000</v>
      </c>
      <c r="W24" s="30"/>
      <c r="X24" s="30">
        <v>3535</v>
      </c>
      <c r="Y24" s="34">
        <f t="shared" si="0"/>
        <v>17675000</v>
      </c>
      <c r="Z24" s="29"/>
      <c r="AA24" s="29"/>
    </row>
    <row r="25" spans="2:27">
      <c r="B25">
        <v>5</v>
      </c>
      <c r="C25" s="33">
        <v>42408</v>
      </c>
      <c r="D25" s="30" t="s">
        <v>127</v>
      </c>
      <c r="E25" s="30" t="s">
        <v>128</v>
      </c>
      <c r="F25" s="30" t="s">
        <v>40</v>
      </c>
      <c r="G25" s="44" t="s">
        <v>28</v>
      </c>
      <c r="H25" s="34">
        <v>15000</v>
      </c>
      <c r="I25" s="34">
        <v>3380</v>
      </c>
      <c r="J25" s="34">
        <f>H25*I25</f>
        <v>50700000</v>
      </c>
      <c r="K25" s="34"/>
      <c r="P25" s="33">
        <v>42405</v>
      </c>
      <c r="Q25" s="30" t="s">
        <v>74</v>
      </c>
      <c r="R25" s="30" t="s">
        <v>75</v>
      </c>
      <c r="S25" s="30" t="s">
        <v>40</v>
      </c>
      <c r="T25" s="44" t="s">
        <v>28</v>
      </c>
      <c r="U25" s="44">
        <v>6</v>
      </c>
      <c r="V25" s="30">
        <v>15000</v>
      </c>
      <c r="W25" s="30"/>
      <c r="X25" s="30">
        <v>3535</v>
      </c>
      <c r="Y25" s="34">
        <f t="shared" si="0"/>
        <v>53025000</v>
      </c>
      <c r="Z25" s="29"/>
      <c r="AA25" s="29"/>
    </row>
    <row r="26" spans="2:27">
      <c r="B26">
        <v>5</v>
      </c>
      <c r="C26" s="33">
        <v>42408</v>
      </c>
      <c r="D26" s="30" t="s">
        <v>127</v>
      </c>
      <c r="E26" s="30" t="s">
        <v>128</v>
      </c>
      <c r="F26" s="30" t="s">
        <v>40</v>
      </c>
      <c r="G26" s="44" t="s">
        <v>33</v>
      </c>
      <c r="H26" s="34"/>
      <c r="I26" s="34"/>
      <c r="J26" s="34"/>
      <c r="K26" s="34">
        <v>4700000</v>
      </c>
      <c r="P26" s="33">
        <v>42408</v>
      </c>
      <c r="Q26" s="30" t="s">
        <v>127</v>
      </c>
      <c r="R26" s="30" t="s">
        <v>128</v>
      </c>
      <c r="S26" s="30" t="s">
        <v>40</v>
      </c>
      <c r="T26" s="44" t="s">
        <v>28</v>
      </c>
      <c r="U26" s="44">
        <v>6</v>
      </c>
      <c r="V26" s="34">
        <v>15000</v>
      </c>
      <c r="W26" s="34">
        <f>V26+V25+V24+V23+V22</f>
        <v>65000</v>
      </c>
      <c r="X26" s="34">
        <v>3380</v>
      </c>
      <c r="Y26" s="34">
        <f t="shared" si="0"/>
        <v>50700000</v>
      </c>
      <c r="Z26" s="29" t="str">
        <f>T26</f>
        <v>Nafta Sol Normal</v>
      </c>
      <c r="AA26" s="38">
        <f>Y26+Y25+Y24+Y23+Y22</f>
        <v>227450000</v>
      </c>
    </row>
    <row r="27" spans="2:27">
      <c r="B27">
        <v>5</v>
      </c>
      <c r="C27" s="33">
        <v>42409</v>
      </c>
      <c r="D27" s="30" t="s">
        <v>137</v>
      </c>
      <c r="E27" s="30" t="s">
        <v>138</v>
      </c>
      <c r="F27" s="30" t="s">
        <v>40</v>
      </c>
      <c r="G27" s="44" t="s">
        <v>24</v>
      </c>
      <c r="H27" s="34">
        <v>4300</v>
      </c>
      <c r="I27" s="34">
        <v>3695</v>
      </c>
      <c r="J27" s="34">
        <f t="shared" ref="J27:J44" si="2">H27*I27</f>
        <v>15888500</v>
      </c>
      <c r="K27" s="34"/>
      <c r="P27" s="33">
        <v>42402</v>
      </c>
      <c r="Q27" s="30" t="s">
        <v>38</v>
      </c>
      <c r="R27" s="30" t="s">
        <v>39</v>
      </c>
      <c r="S27" s="30" t="s">
        <v>40</v>
      </c>
      <c r="T27" s="44" t="s">
        <v>24</v>
      </c>
      <c r="U27" s="44">
        <v>7</v>
      </c>
      <c r="V27" s="34">
        <v>10000</v>
      </c>
      <c r="W27" s="34"/>
      <c r="X27" s="34">
        <v>3770</v>
      </c>
      <c r="Y27" s="34">
        <f t="shared" si="0"/>
        <v>37700000</v>
      </c>
      <c r="Z27" s="29"/>
      <c r="AA27" s="29"/>
    </row>
    <row r="28" spans="2:27">
      <c r="B28">
        <v>5</v>
      </c>
      <c r="C28" s="33">
        <v>42409</v>
      </c>
      <c r="D28" s="30" t="s">
        <v>137</v>
      </c>
      <c r="E28" s="30" t="s">
        <v>138</v>
      </c>
      <c r="F28" s="30" t="s">
        <v>40</v>
      </c>
      <c r="G28" s="44" t="s">
        <v>17</v>
      </c>
      <c r="H28" s="34">
        <v>4500</v>
      </c>
      <c r="I28" s="34">
        <v>3380</v>
      </c>
      <c r="J28" s="34">
        <f t="shared" si="2"/>
        <v>15210000</v>
      </c>
      <c r="K28" s="34"/>
      <c r="P28" s="33">
        <v>42405</v>
      </c>
      <c r="Q28" s="30" t="s">
        <v>74</v>
      </c>
      <c r="R28" s="30" t="s">
        <v>75</v>
      </c>
      <c r="S28" s="30" t="s">
        <v>40</v>
      </c>
      <c r="T28" s="44" t="s">
        <v>24</v>
      </c>
      <c r="U28" s="44">
        <v>7</v>
      </c>
      <c r="V28" s="30">
        <v>15000</v>
      </c>
      <c r="W28" s="30"/>
      <c r="X28" s="30">
        <v>3770</v>
      </c>
      <c r="Y28" s="34">
        <f t="shared" si="0"/>
        <v>56550000</v>
      </c>
      <c r="Z28" s="29"/>
      <c r="AA28" s="29"/>
    </row>
    <row r="29" spans="2:27">
      <c r="B29">
        <v>5</v>
      </c>
      <c r="C29" s="33">
        <v>42417</v>
      </c>
      <c r="D29" s="37" t="s">
        <v>167</v>
      </c>
      <c r="E29" s="37" t="s">
        <v>168</v>
      </c>
      <c r="F29" s="37" t="s">
        <v>40</v>
      </c>
      <c r="G29" s="45" t="s">
        <v>24</v>
      </c>
      <c r="H29" s="35">
        <v>20000</v>
      </c>
      <c r="I29" s="35">
        <v>3645</v>
      </c>
      <c r="J29" s="35">
        <f t="shared" si="2"/>
        <v>72900000</v>
      </c>
      <c r="K29" s="35"/>
      <c r="P29" s="33">
        <v>42408</v>
      </c>
      <c r="Q29" s="30" t="s">
        <v>127</v>
      </c>
      <c r="R29" s="30" t="s">
        <v>128</v>
      </c>
      <c r="S29" s="30" t="s">
        <v>40</v>
      </c>
      <c r="T29" s="44" t="s">
        <v>24</v>
      </c>
      <c r="U29" s="44">
        <v>7</v>
      </c>
      <c r="V29" s="34">
        <v>5000</v>
      </c>
      <c r="W29" s="34"/>
      <c r="X29" s="34">
        <v>3695</v>
      </c>
      <c r="Y29" s="34">
        <f t="shared" si="0"/>
        <v>18475000</v>
      </c>
      <c r="Z29" s="29"/>
      <c r="AA29" s="29"/>
    </row>
    <row r="30" spans="2:27">
      <c r="B30">
        <v>5</v>
      </c>
      <c r="C30" s="33">
        <v>42417</v>
      </c>
      <c r="D30" s="37" t="s">
        <v>167</v>
      </c>
      <c r="E30" s="37" t="s">
        <v>168</v>
      </c>
      <c r="F30" s="37" t="s">
        <v>40</v>
      </c>
      <c r="G30" s="44" t="s">
        <v>58</v>
      </c>
      <c r="H30" s="34">
        <v>10000</v>
      </c>
      <c r="I30" s="34">
        <v>3850</v>
      </c>
      <c r="J30" s="34">
        <f t="shared" si="2"/>
        <v>38500000</v>
      </c>
      <c r="K30" s="34"/>
      <c r="P30" s="33">
        <v>42409</v>
      </c>
      <c r="Q30" s="30" t="s">
        <v>137</v>
      </c>
      <c r="R30" s="30" t="s">
        <v>138</v>
      </c>
      <c r="S30" s="30" t="s">
        <v>40</v>
      </c>
      <c r="T30" s="44" t="s">
        <v>24</v>
      </c>
      <c r="U30" s="44">
        <v>7</v>
      </c>
      <c r="V30" s="34">
        <v>4300</v>
      </c>
      <c r="W30" s="34"/>
      <c r="X30" s="34">
        <v>3695</v>
      </c>
      <c r="Y30" s="34">
        <f t="shared" si="0"/>
        <v>15888500</v>
      </c>
      <c r="Z30" s="29"/>
      <c r="AA30" s="29"/>
    </row>
    <row r="31" spans="2:27">
      <c r="B31">
        <v>5</v>
      </c>
      <c r="C31" s="33">
        <v>42418</v>
      </c>
      <c r="D31" s="30" t="s">
        <v>179</v>
      </c>
      <c r="E31" s="30" t="s">
        <v>180</v>
      </c>
      <c r="F31" s="30" t="s">
        <v>40</v>
      </c>
      <c r="G31" s="44" t="s">
        <v>58</v>
      </c>
      <c r="H31" s="34">
        <v>5000</v>
      </c>
      <c r="I31" s="34">
        <v>3900</v>
      </c>
      <c r="J31" s="34">
        <f t="shared" si="2"/>
        <v>19500000</v>
      </c>
      <c r="K31" s="31"/>
      <c r="P31" s="33">
        <v>42410</v>
      </c>
      <c r="Q31" s="30" t="s">
        <v>88</v>
      </c>
      <c r="R31" s="30" t="s">
        <v>89</v>
      </c>
      <c r="S31" s="30" t="s">
        <v>40</v>
      </c>
      <c r="T31" s="44" t="s">
        <v>24</v>
      </c>
      <c r="U31" s="44">
        <v>7</v>
      </c>
      <c r="V31" s="30">
        <v>10000</v>
      </c>
      <c r="W31" s="30"/>
      <c r="X31" s="30">
        <v>3645</v>
      </c>
      <c r="Y31" s="34">
        <f t="shared" si="0"/>
        <v>36450000</v>
      </c>
      <c r="Z31" s="29"/>
      <c r="AA31" s="29"/>
    </row>
    <row r="32" spans="2:27">
      <c r="B32">
        <v>5</v>
      </c>
      <c r="C32" s="33">
        <v>42418</v>
      </c>
      <c r="D32" s="30" t="s">
        <v>179</v>
      </c>
      <c r="E32" s="30" t="s">
        <v>180</v>
      </c>
      <c r="F32" s="30" t="s">
        <v>40</v>
      </c>
      <c r="G32" s="44" t="s">
        <v>33</v>
      </c>
      <c r="H32" s="34"/>
      <c r="I32" s="34"/>
      <c r="J32" s="34">
        <f t="shared" si="2"/>
        <v>0</v>
      </c>
      <c r="K32" s="31">
        <v>1175000</v>
      </c>
      <c r="P32" s="33">
        <v>42412</v>
      </c>
      <c r="Q32" s="52" t="s">
        <v>93</v>
      </c>
      <c r="R32" s="30" t="s">
        <v>94</v>
      </c>
      <c r="S32" s="30" t="s">
        <v>40</v>
      </c>
      <c r="T32" s="44" t="s">
        <v>24</v>
      </c>
      <c r="U32" s="44">
        <v>7</v>
      </c>
      <c r="V32" s="52">
        <v>10000</v>
      </c>
      <c r="W32" s="52"/>
      <c r="X32" s="30">
        <v>3645</v>
      </c>
      <c r="Y32" s="34">
        <f t="shared" si="0"/>
        <v>36450000</v>
      </c>
      <c r="Z32" s="29"/>
      <c r="AA32" s="29"/>
    </row>
    <row r="33" spans="2:27">
      <c r="B33">
        <v>5</v>
      </c>
      <c r="C33" s="32">
        <v>42419</v>
      </c>
      <c r="D33" s="29" t="s">
        <v>225</v>
      </c>
      <c r="E33" s="29" t="s">
        <v>226</v>
      </c>
      <c r="F33" s="29" t="s">
        <v>40</v>
      </c>
      <c r="G33" s="48" t="s">
        <v>24</v>
      </c>
      <c r="H33" s="34">
        <v>5900</v>
      </c>
      <c r="I33" s="34">
        <v>3695</v>
      </c>
      <c r="J33" s="34">
        <f t="shared" si="2"/>
        <v>21800500</v>
      </c>
      <c r="K33" s="31"/>
      <c r="P33" s="33">
        <v>42417</v>
      </c>
      <c r="Q33" s="37" t="s">
        <v>167</v>
      </c>
      <c r="R33" s="37" t="s">
        <v>168</v>
      </c>
      <c r="S33" s="37" t="s">
        <v>40</v>
      </c>
      <c r="T33" s="45" t="s">
        <v>24</v>
      </c>
      <c r="U33" s="45">
        <v>7</v>
      </c>
      <c r="V33" s="35">
        <v>20000</v>
      </c>
      <c r="W33" s="35"/>
      <c r="X33" s="35">
        <v>3645</v>
      </c>
      <c r="Y33" s="35">
        <f t="shared" si="0"/>
        <v>72900000</v>
      </c>
      <c r="Z33" s="29"/>
      <c r="AA33" s="29"/>
    </row>
    <row r="34" spans="2:27">
      <c r="B34">
        <v>5</v>
      </c>
      <c r="C34" s="32">
        <v>42419</v>
      </c>
      <c r="D34" s="29" t="s">
        <v>225</v>
      </c>
      <c r="E34" s="29" t="s">
        <v>226</v>
      </c>
      <c r="F34" s="29" t="s">
        <v>40</v>
      </c>
      <c r="G34" s="48" t="s">
        <v>58</v>
      </c>
      <c r="H34" s="34">
        <v>5800</v>
      </c>
      <c r="I34" s="34">
        <v>3900</v>
      </c>
      <c r="J34" s="34">
        <f t="shared" si="2"/>
        <v>22620000</v>
      </c>
      <c r="K34" s="31"/>
      <c r="P34" s="32">
        <v>42419</v>
      </c>
      <c r="Q34" s="29" t="s">
        <v>225</v>
      </c>
      <c r="R34" s="29" t="s">
        <v>226</v>
      </c>
      <c r="S34" s="29" t="s">
        <v>40</v>
      </c>
      <c r="T34" s="48" t="s">
        <v>24</v>
      </c>
      <c r="U34" s="48">
        <v>7</v>
      </c>
      <c r="V34" s="34">
        <v>5900</v>
      </c>
      <c r="W34" s="34"/>
      <c r="X34" s="34">
        <v>3695</v>
      </c>
      <c r="Y34" s="34">
        <f t="shared" si="0"/>
        <v>21800500</v>
      </c>
      <c r="Z34" s="29"/>
      <c r="AA34" s="29"/>
    </row>
    <row r="35" spans="2:27">
      <c r="B35">
        <v>5</v>
      </c>
      <c r="C35" s="32">
        <v>42419</v>
      </c>
      <c r="D35" s="29" t="s">
        <v>225</v>
      </c>
      <c r="E35" s="29" t="s">
        <v>226</v>
      </c>
      <c r="F35" s="29" t="s">
        <v>40</v>
      </c>
      <c r="G35" s="48" t="s">
        <v>33</v>
      </c>
      <c r="H35" s="34"/>
      <c r="I35" s="34"/>
      <c r="J35" s="34">
        <f t="shared" si="2"/>
        <v>0</v>
      </c>
      <c r="K35" s="31">
        <v>2340000</v>
      </c>
      <c r="P35" s="32">
        <v>42419</v>
      </c>
      <c r="Q35" s="39" t="s">
        <v>227</v>
      </c>
      <c r="R35" s="39" t="s">
        <v>228</v>
      </c>
      <c r="S35" s="39" t="s">
        <v>40</v>
      </c>
      <c r="T35" s="48" t="s">
        <v>24</v>
      </c>
      <c r="U35" s="48">
        <v>7</v>
      </c>
      <c r="V35" s="34">
        <v>10000</v>
      </c>
      <c r="W35" s="34"/>
      <c r="X35" s="34">
        <v>3695</v>
      </c>
      <c r="Y35" s="34">
        <f t="shared" si="0"/>
        <v>36950000</v>
      </c>
      <c r="Z35" s="29"/>
      <c r="AA35" s="29"/>
    </row>
    <row r="36" spans="2:27">
      <c r="B36">
        <v>5</v>
      </c>
      <c r="C36" s="32">
        <v>42419</v>
      </c>
      <c r="D36" s="39" t="s">
        <v>227</v>
      </c>
      <c r="E36" s="39" t="s">
        <v>228</v>
      </c>
      <c r="F36" s="39" t="s">
        <v>40</v>
      </c>
      <c r="G36" s="48" t="s">
        <v>24</v>
      </c>
      <c r="H36" s="34">
        <v>10000</v>
      </c>
      <c r="I36" s="34">
        <v>3695</v>
      </c>
      <c r="J36" s="34">
        <f t="shared" si="2"/>
        <v>36950000</v>
      </c>
      <c r="K36" s="31"/>
      <c r="P36" s="32">
        <v>42422</v>
      </c>
      <c r="Q36" s="29" t="s">
        <v>264</v>
      </c>
      <c r="R36" s="29" t="s">
        <v>265</v>
      </c>
      <c r="S36" s="29" t="s">
        <v>40</v>
      </c>
      <c r="T36" s="48" t="s">
        <v>24</v>
      </c>
      <c r="U36" s="48">
        <v>7</v>
      </c>
      <c r="V36" s="34">
        <v>15000</v>
      </c>
      <c r="W36" s="34">
        <f>V36+V35+V34+V33+V32+V31+V30+V29+V28+V27</f>
        <v>105200</v>
      </c>
      <c r="X36" s="34">
        <v>3595</v>
      </c>
      <c r="Y36" s="34">
        <f t="shared" si="0"/>
        <v>53925000</v>
      </c>
      <c r="Z36" s="29" t="str">
        <f>T36</f>
        <v>Diesel Tipo I</v>
      </c>
      <c r="AA36" s="38">
        <f>Y36+Y35+Y34+Y33+Y32+Y31+Y30+Y29+Y28+Y27</f>
        <v>387089000</v>
      </c>
    </row>
    <row r="37" spans="2:27">
      <c r="B37">
        <v>5</v>
      </c>
      <c r="C37" s="32">
        <v>42419</v>
      </c>
      <c r="D37" s="39" t="s">
        <v>227</v>
      </c>
      <c r="E37" s="39" t="s">
        <v>228</v>
      </c>
      <c r="F37" s="39" t="s">
        <v>40</v>
      </c>
      <c r="G37" s="48" t="s">
        <v>58</v>
      </c>
      <c r="H37" s="34">
        <v>5000</v>
      </c>
      <c r="I37" s="34">
        <v>3900</v>
      </c>
      <c r="J37" s="34">
        <f t="shared" si="2"/>
        <v>19500000</v>
      </c>
      <c r="K37" s="31"/>
      <c r="P37" s="33">
        <v>42402</v>
      </c>
      <c r="Q37" s="30" t="s">
        <v>41</v>
      </c>
      <c r="R37" s="30" t="s">
        <v>42</v>
      </c>
      <c r="S37" s="30" t="s">
        <v>40</v>
      </c>
      <c r="T37" s="44" t="s">
        <v>33</v>
      </c>
      <c r="U37" s="44">
        <v>10</v>
      </c>
      <c r="V37" s="34"/>
      <c r="W37" s="34"/>
      <c r="X37" s="34">
        <v>2350000</v>
      </c>
      <c r="Y37" s="34"/>
      <c r="Z37" s="29"/>
      <c r="AA37" s="29"/>
    </row>
    <row r="38" spans="2:27">
      <c r="B38">
        <v>5</v>
      </c>
      <c r="C38" s="32">
        <v>42419</v>
      </c>
      <c r="D38" s="39" t="s">
        <v>227</v>
      </c>
      <c r="E38" s="39" t="s">
        <v>228</v>
      </c>
      <c r="F38" s="39" t="s">
        <v>40</v>
      </c>
      <c r="G38" s="48" t="s">
        <v>33</v>
      </c>
      <c r="H38" s="34"/>
      <c r="I38" s="34"/>
      <c r="J38" s="34">
        <f t="shared" si="2"/>
        <v>0</v>
      </c>
      <c r="K38" s="31">
        <v>3525000</v>
      </c>
      <c r="P38" s="33">
        <v>42408</v>
      </c>
      <c r="Q38" s="30" t="s">
        <v>127</v>
      </c>
      <c r="R38" s="30" t="s">
        <v>128</v>
      </c>
      <c r="S38" s="30" t="s">
        <v>40</v>
      </c>
      <c r="T38" s="44" t="s">
        <v>33</v>
      </c>
      <c r="U38" s="44">
        <v>10</v>
      </c>
      <c r="V38" s="34"/>
      <c r="W38" s="34"/>
      <c r="X38" s="34">
        <v>4700000</v>
      </c>
      <c r="Y38" s="34"/>
      <c r="Z38" s="29"/>
      <c r="AA38" s="29"/>
    </row>
    <row r="39" spans="2:27">
      <c r="B39">
        <v>5</v>
      </c>
      <c r="C39" s="32">
        <v>42422</v>
      </c>
      <c r="D39" s="29" t="s">
        <v>262</v>
      </c>
      <c r="E39" s="29" t="s">
        <v>263</v>
      </c>
      <c r="F39" s="29" t="s">
        <v>40</v>
      </c>
      <c r="G39" s="43" t="s">
        <v>58</v>
      </c>
      <c r="H39" s="34">
        <v>7200</v>
      </c>
      <c r="I39" s="34">
        <v>3885</v>
      </c>
      <c r="J39" s="34">
        <f t="shared" si="2"/>
        <v>27972000</v>
      </c>
      <c r="K39" s="31"/>
      <c r="P39" s="33">
        <v>42412</v>
      </c>
      <c r="Q39" s="30" t="s">
        <v>93</v>
      </c>
      <c r="R39" s="30" t="s">
        <v>94</v>
      </c>
      <c r="S39" s="30" t="s">
        <v>40</v>
      </c>
      <c r="T39" s="44" t="s">
        <v>33</v>
      </c>
      <c r="U39" s="44">
        <v>10</v>
      </c>
      <c r="V39" s="30"/>
      <c r="W39" s="30"/>
      <c r="X39" s="30">
        <v>3525000</v>
      </c>
      <c r="Y39" s="34"/>
      <c r="Z39" s="29"/>
      <c r="AA39" s="29"/>
    </row>
    <row r="40" spans="2:27">
      <c r="B40">
        <v>5</v>
      </c>
      <c r="C40" s="32">
        <v>42422</v>
      </c>
      <c r="D40" s="29" t="s">
        <v>264</v>
      </c>
      <c r="E40" s="29" t="s">
        <v>265</v>
      </c>
      <c r="F40" s="29" t="s">
        <v>40</v>
      </c>
      <c r="G40" s="48" t="s">
        <v>24</v>
      </c>
      <c r="H40" s="34">
        <v>15000</v>
      </c>
      <c r="I40" s="34">
        <v>3595</v>
      </c>
      <c r="J40" s="34">
        <f t="shared" si="2"/>
        <v>53925000</v>
      </c>
      <c r="K40" s="31"/>
      <c r="P40" s="33">
        <v>42415</v>
      </c>
      <c r="Q40" s="30" t="s">
        <v>116</v>
      </c>
      <c r="R40" s="30" t="s">
        <v>117</v>
      </c>
      <c r="S40" s="30" t="s">
        <v>40</v>
      </c>
      <c r="T40" s="44" t="s">
        <v>33</v>
      </c>
      <c r="U40" s="44">
        <v>10</v>
      </c>
      <c r="V40" s="34"/>
      <c r="W40" s="34"/>
      <c r="X40" s="34">
        <v>4700000</v>
      </c>
      <c r="Y40" s="34"/>
      <c r="Z40" s="29"/>
      <c r="AA40" s="29"/>
    </row>
    <row r="41" spans="2:27">
      <c r="B41">
        <v>5</v>
      </c>
      <c r="C41" s="32">
        <v>42422</v>
      </c>
      <c r="D41" s="29" t="s">
        <v>264</v>
      </c>
      <c r="E41" s="29" t="s">
        <v>265</v>
      </c>
      <c r="F41" s="29" t="s">
        <v>40</v>
      </c>
      <c r="G41" s="48" t="s">
        <v>58</v>
      </c>
      <c r="H41" s="34">
        <v>15000</v>
      </c>
      <c r="I41" s="34">
        <v>3885</v>
      </c>
      <c r="J41" s="34">
        <f t="shared" si="2"/>
        <v>58275000</v>
      </c>
      <c r="K41" s="31"/>
      <c r="P41" s="33">
        <v>42418</v>
      </c>
      <c r="Q41" s="30" t="s">
        <v>179</v>
      </c>
      <c r="R41" s="30" t="s">
        <v>180</v>
      </c>
      <c r="S41" s="30" t="s">
        <v>40</v>
      </c>
      <c r="T41" s="44" t="s">
        <v>33</v>
      </c>
      <c r="U41" s="44">
        <v>10</v>
      </c>
      <c r="V41" s="34"/>
      <c r="W41" s="34"/>
      <c r="X41" s="31">
        <v>1175000</v>
      </c>
      <c r="Y41" s="34">
        <f>V41*X41</f>
        <v>0</v>
      </c>
      <c r="Z41" s="29"/>
      <c r="AA41" s="29"/>
    </row>
    <row r="42" spans="2:27">
      <c r="B42">
        <v>5</v>
      </c>
      <c r="C42" s="32">
        <v>42425</v>
      </c>
      <c r="D42" s="39" t="s">
        <v>280</v>
      </c>
      <c r="E42" s="39" t="s">
        <v>281</v>
      </c>
      <c r="F42" s="39" t="s">
        <v>40</v>
      </c>
      <c r="G42" s="48" t="s">
        <v>58</v>
      </c>
      <c r="H42" s="39">
        <v>15000</v>
      </c>
      <c r="I42" s="39">
        <v>3885</v>
      </c>
      <c r="J42" s="34">
        <f t="shared" si="2"/>
        <v>58275000</v>
      </c>
      <c r="K42" s="31"/>
      <c r="P42" s="32">
        <v>42419</v>
      </c>
      <c r="Q42" s="29" t="s">
        <v>225</v>
      </c>
      <c r="R42" s="29" t="s">
        <v>226</v>
      </c>
      <c r="S42" s="29" t="s">
        <v>40</v>
      </c>
      <c r="T42" s="48" t="s">
        <v>33</v>
      </c>
      <c r="U42" s="48">
        <v>10</v>
      </c>
      <c r="V42" s="34"/>
      <c r="W42" s="34"/>
      <c r="X42" s="31">
        <v>2340000</v>
      </c>
      <c r="Y42" s="34">
        <f>V42*X42</f>
        <v>0</v>
      </c>
      <c r="Z42" s="29"/>
      <c r="AA42" s="29"/>
    </row>
    <row r="43" spans="2:27">
      <c r="B43">
        <v>5</v>
      </c>
      <c r="C43" s="32">
        <v>42425</v>
      </c>
      <c r="D43" s="39" t="s">
        <v>280</v>
      </c>
      <c r="E43" s="39" t="s">
        <v>281</v>
      </c>
      <c r="F43" s="39" t="s">
        <v>40</v>
      </c>
      <c r="G43" s="48" t="s">
        <v>33</v>
      </c>
      <c r="H43" s="39"/>
      <c r="I43" s="39"/>
      <c r="J43" s="34">
        <f t="shared" si="2"/>
        <v>0</v>
      </c>
      <c r="K43" s="31">
        <v>3525000</v>
      </c>
      <c r="P43" s="32">
        <v>42419</v>
      </c>
      <c r="Q43" s="39" t="s">
        <v>227</v>
      </c>
      <c r="R43" s="39" t="s">
        <v>228</v>
      </c>
      <c r="S43" s="39" t="s">
        <v>40</v>
      </c>
      <c r="T43" s="48" t="s">
        <v>33</v>
      </c>
      <c r="U43" s="48">
        <v>10</v>
      </c>
      <c r="V43" s="34"/>
      <c r="W43" s="34"/>
      <c r="X43" s="31">
        <v>3525000</v>
      </c>
      <c r="Y43" s="34">
        <f>V43*X43</f>
        <v>0</v>
      </c>
      <c r="Z43" s="29"/>
      <c r="AA43" s="29"/>
    </row>
    <row r="44" spans="2:27">
      <c r="B44">
        <v>5</v>
      </c>
      <c r="C44" s="32">
        <v>42426</v>
      </c>
      <c r="D44" s="39" t="s">
        <v>294</v>
      </c>
      <c r="E44" s="39" t="s">
        <v>295</v>
      </c>
      <c r="F44" s="39" t="s">
        <v>40</v>
      </c>
      <c r="G44" s="48" t="s">
        <v>58</v>
      </c>
      <c r="H44" s="39">
        <v>4500</v>
      </c>
      <c r="I44" s="39">
        <v>3885</v>
      </c>
      <c r="J44" s="34">
        <f t="shared" si="2"/>
        <v>17482500</v>
      </c>
      <c r="K44" s="31"/>
      <c r="P44" s="32">
        <v>42425</v>
      </c>
      <c r="Q44" s="39" t="s">
        <v>280</v>
      </c>
      <c r="R44" s="39" t="s">
        <v>281</v>
      </c>
      <c r="S44" s="39" t="s">
        <v>40</v>
      </c>
      <c r="T44" s="48" t="s">
        <v>33</v>
      </c>
      <c r="U44" s="48">
        <v>10</v>
      </c>
      <c r="V44" s="39"/>
      <c r="W44" s="39"/>
      <c r="X44" s="31">
        <v>3525000</v>
      </c>
      <c r="Y44" s="34">
        <f>V44*X44</f>
        <v>0</v>
      </c>
      <c r="Z44" s="29"/>
      <c r="AA44" s="29"/>
    </row>
    <row r="45" spans="2:27">
      <c r="H45" s="38">
        <f>SUM(H7:H44)</f>
        <v>298700</v>
      </c>
      <c r="I45" s="38"/>
      <c r="J45" s="38">
        <f>SUM(J7:J44)</f>
        <v>1103353500</v>
      </c>
      <c r="K45" s="38">
        <f>SUM(K7:K44)</f>
        <v>25840000</v>
      </c>
      <c r="V45" s="38">
        <f>SUM(V7:V44)</f>
        <v>298700</v>
      </c>
      <c r="W45" s="38">
        <f>SUM(W7:W44)</f>
        <v>298700</v>
      </c>
      <c r="X45" s="38"/>
      <c r="Y45" s="38">
        <f>SUM(Y7:Y44)</f>
        <v>1103353500</v>
      </c>
      <c r="Z45" s="29"/>
      <c r="AA45" s="38">
        <f>SUM(AA36,AA26,AA21,AA18)</f>
        <v>1103353500</v>
      </c>
    </row>
    <row r="52" spans="3:14">
      <c r="C52" s="29" t="s">
        <v>7</v>
      </c>
      <c r="D52" s="29" t="s">
        <v>0</v>
      </c>
      <c r="E52" s="29" t="s">
        <v>1</v>
      </c>
      <c r="F52" s="29" t="s">
        <v>310</v>
      </c>
      <c r="G52" s="29" t="s">
        <v>6</v>
      </c>
      <c r="H52" s="29" t="s">
        <v>5</v>
      </c>
      <c r="I52" s="29" t="s">
        <v>8</v>
      </c>
      <c r="J52" s="29" t="s">
        <v>3</v>
      </c>
      <c r="K52" s="29" t="s">
        <v>174</v>
      </c>
      <c r="L52" s="39" t="s">
        <v>304</v>
      </c>
      <c r="M52" s="39" t="s">
        <v>305</v>
      </c>
      <c r="N52" s="39" t="s">
        <v>306</v>
      </c>
    </row>
    <row r="53" spans="3:14">
      <c r="C53" s="33">
        <v>42402</v>
      </c>
      <c r="D53" s="30" t="s">
        <v>38</v>
      </c>
      <c r="E53" s="30" t="s">
        <v>39</v>
      </c>
      <c r="F53" s="30" t="s">
        <v>40</v>
      </c>
      <c r="G53" s="44" t="s">
        <v>24</v>
      </c>
      <c r="H53" s="34">
        <v>10000</v>
      </c>
      <c r="I53" s="34">
        <v>3770</v>
      </c>
      <c r="J53" s="34">
        <f>H53*I53</f>
        <v>37700000</v>
      </c>
      <c r="K53" s="34"/>
      <c r="L53" s="29"/>
      <c r="M53" s="29"/>
      <c r="N53" s="29"/>
    </row>
    <row r="54" spans="3:14">
      <c r="C54" s="33">
        <v>42402</v>
      </c>
      <c r="D54" s="30" t="s">
        <v>38</v>
      </c>
      <c r="E54" s="30" t="s">
        <v>39</v>
      </c>
      <c r="F54" s="30" t="s">
        <v>40</v>
      </c>
      <c r="G54" s="44" t="s">
        <v>28</v>
      </c>
      <c r="H54" s="34">
        <v>20000</v>
      </c>
      <c r="I54" s="34">
        <v>3535</v>
      </c>
      <c r="J54" s="34">
        <f>H54*I54</f>
        <v>70700000</v>
      </c>
      <c r="K54" s="34"/>
      <c r="L54" s="29"/>
      <c r="M54" s="29"/>
      <c r="N54" s="29"/>
    </row>
    <row r="55" spans="3:14">
      <c r="C55" s="33">
        <v>42402</v>
      </c>
      <c r="D55" s="30" t="s">
        <v>41</v>
      </c>
      <c r="E55" s="30" t="s">
        <v>42</v>
      </c>
      <c r="F55" s="30" t="s">
        <v>40</v>
      </c>
      <c r="G55" s="44" t="s">
        <v>28</v>
      </c>
      <c r="H55" s="34">
        <v>10000</v>
      </c>
      <c r="I55" s="34">
        <v>3535</v>
      </c>
      <c r="J55" s="34">
        <f>H55*I55</f>
        <v>35350000</v>
      </c>
      <c r="K55" s="34"/>
      <c r="L55" s="29"/>
      <c r="M55" s="29"/>
      <c r="N55" s="29"/>
    </row>
    <row r="56" spans="3:14">
      <c r="C56" s="33">
        <v>42402</v>
      </c>
      <c r="D56" s="30" t="s">
        <v>41</v>
      </c>
      <c r="E56" s="30" t="s">
        <v>42</v>
      </c>
      <c r="F56" s="30" t="s">
        <v>40</v>
      </c>
      <c r="G56" s="44" t="s">
        <v>33</v>
      </c>
      <c r="H56" s="34"/>
      <c r="I56" s="34"/>
      <c r="J56" s="34"/>
      <c r="K56" s="34">
        <v>2350000</v>
      </c>
      <c r="L56" s="29">
        <v>2</v>
      </c>
      <c r="M56" s="38">
        <f>J55+J54+J53</f>
        <v>143750000</v>
      </c>
      <c r="N56" s="38">
        <f>K56</f>
        <v>2350000</v>
      </c>
    </row>
    <row r="57" spans="3:14">
      <c r="C57" s="33">
        <v>42404</v>
      </c>
      <c r="D57" s="30" t="s">
        <v>61</v>
      </c>
      <c r="E57" s="30" t="s">
        <v>62</v>
      </c>
      <c r="F57" s="30" t="s">
        <v>40</v>
      </c>
      <c r="G57" s="44" t="s">
        <v>28</v>
      </c>
      <c r="H57" s="30">
        <v>5000</v>
      </c>
      <c r="I57" s="30">
        <v>3535</v>
      </c>
      <c r="J57" s="34">
        <f>H57*I57</f>
        <v>17675000</v>
      </c>
      <c r="K57" s="34"/>
      <c r="L57" s="29">
        <v>4</v>
      </c>
      <c r="M57" s="38">
        <f>J57</f>
        <v>17675000</v>
      </c>
      <c r="N57" s="29"/>
    </row>
    <row r="58" spans="3:14">
      <c r="C58" s="33">
        <v>42405</v>
      </c>
      <c r="D58" s="30" t="s">
        <v>74</v>
      </c>
      <c r="E58" s="30" t="s">
        <v>75</v>
      </c>
      <c r="F58" s="30" t="s">
        <v>40</v>
      </c>
      <c r="G58" s="44" t="s">
        <v>24</v>
      </c>
      <c r="H58" s="30">
        <v>15000</v>
      </c>
      <c r="I58" s="30">
        <v>3770</v>
      </c>
      <c r="J58" s="34">
        <f>H58*I58</f>
        <v>56550000</v>
      </c>
      <c r="K58" s="34"/>
      <c r="L58" s="29"/>
      <c r="M58" s="29"/>
      <c r="N58" s="29"/>
    </row>
    <row r="59" spans="3:14">
      <c r="C59" s="33">
        <v>42405</v>
      </c>
      <c r="D59" s="30" t="s">
        <v>74</v>
      </c>
      <c r="E59" s="30" t="s">
        <v>75</v>
      </c>
      <c r="F59" s="30" t="s">
        <v>40</v>
      </c>
      <c r="G59" s="44" t="s">
        <v>28</v>
      </c>
      <c r="H59" s="30">
        <v>15000</v>
      </c>
      <c r="I59" s="30">
        <v>3535</v>
      </c>
      <c r="J59" s="34">
        <f>H59*I59</f>
        <v>53025000</v>
      </c>
      <c r="K59" s="34"/>
      <c r="L59" s="29">
        <v>5</v>
      </c>
      <c r="M59" s="38">
        <f>J59+J58</f>
        <v>109575000</v>
      </c>
      <c r="N59" s="29"/>
    </row>
    <row r="60" spans="3:14">
      <c r="C60" s="33">
        <v>42408</v>
      </c>
      <c r="D60" s="30" t="s">
        <v>127</v>
      </c>
      <c r="E60" s="30" t="s">
        <v>128</v>
      </c>
      <c r="F60" s="30" t="s">
        <v>40</v>
      </c>
      <c r="G60" s="44" t="s">
        <v>24</v>
      </c>
      <c r="H60" s="34">
        <v>5000</v>
      </c>
      <c r="I60" s="34">
        <v>3695</v>
      </c>
      <c r="J60" s="34">
        <f>H60*I60</f>
        <v>18475000</v>
      </c>
      <c r="K60" s="34"/>
      <c r="L60" s="29"/>
      <c r="M60" s="29"/>
      <c r="N60" s="29"/>
    </row>
    <row r="61" spans="3:14">
      <c r="C61" s="33">
        <v>42408</v>
      </c>
      <c r="D61" s="30" t="s">
        <v>127</v>
      </c>
      <c r="E61" s="30" t="s">
        <v>128</v>
      </c>
      <c r="F61" s="30" t="s">
        <v>40</v>
      </c>
      <c r="G61" s="44" t="s">
        <v>28</v>
      </c>
      <c r="H61" s="34">
        <v>15000</v>
      </c>
      <c r="I61" s="34">
        <v>3380</v>
      </c>
      <c r="J61" s="34">
        <f>H61*I61</f>
        <v>50700000</v>
      </c>
      <c r="K61" s="34"/>
      <c r="L61" s="29"/>
      <c r="M61" s="29"/>
      <c r="N61" s="29"/>
    </row>
    <row r="62" spans="3:14">
      <c r="C62" s="33">
        <v>42408</v>
      </c>
      <c r="D62" s="30" t="s">
        <v>127</v>
      </c>
      <c r="E62" s="30" t="s">
        <v>128</v>
      </c>
      <c r="F62" s="30" t="s">
        <v>40</v>
      </c>
      <c r="G62" s="44" t="s">
        <v>33</v>
      </c>
      <c r="H62" s="34"/>
      <c r="I62" s="34"/>
      <c r="J62" s="34"/>
      <c r="K62" s="34">
        <v>4700000</v>
      </c>
      <c r="L62" s="29">
        <v>8</v>
      </c>
      <c r="M62" s="38">
        <f>J61+J60</f>
        <v>69175000</v>
      </c>
      <c r="N62" s="38">
        <f>K62</f>
        <v>4700000</v>
      </c>
    </row>
    <row r="63" spans="3:14">
      <c r="C63" s="33">
        <v>42409</v>
      </c>
      <c r="D63" s="30" t="s">
        <v>137</v>
      </c>
      <c r="E63" s="30" t="s">
        <v>138</v>
      </c>
      <c r="F63" s="30" t="s">
        <v>40</v>
      </c>
      <c r="G63" s="44" t="s">
        <v>24</v>
      </c>
      <c r="H63" s="34">
        <v>4300</v>
      </c>
      <c r="I63" s="34">
        <v>3695</v>
      </c>
      <c r="J63" s="34">
        <f t="shared" ref="J63:J68" si="3">H63*I63</f>
        <v>15888500</v>
      </c>
      <c r="K63" s="34"/>
      <c r="L63" s="29"/>
      <c r="M63" s="29"/>
      <c r="N63" s="29"/>
    </row>
    <row r="64" spans="3:14">
      <c r="C64" s="33">
        <v>42409</v>
      </c>
      <c r="D64" s="30" t="s">
        <v>137</v>
      </c>
      <c r="E64" s="30" t="s">
        <v>138</v>
      </c>
      <c r="F64" s="30" t="s">
        <v>40</v>
      </c>
      <c r="G64" s="44" t="s">
        <v>17</v>
      </c>
      <c r="H64" s="34">
        <v>4500</v>
      </c>
      <c r="I64" s="34">
        <v>3380</v>
      </c>
      <c r="J64" s="34">
        <f t="shared" si="3"/>
        <v>15210000</v>
      </c>
      <c r="K64" s="34"/>
      <c r="L64" s="29">
        <v>9</v>
      </c>
      <c r="M64" s="38">
        <f>J64+J63</f>
        <v>31098500</v>
      </c>
      <c r="N64" s="29"/>
    </row>
    <row r="65" spans="3:14">
      <c r="C65" s="33">
        <v>42410</v>
      </c>
      <c r="D65" s="30" t="s">
        <v>88</v>
      </c>
      <c r="E65" s="30" t="s">
        <v>89</v>
      </c>
      <c r="F65" s="30" t="s">
        <v>40</v>
      </c>
      <c r="G65" s="44" t="s">
        <v>24</v>
      </c>
      <c r="H65" s="30">
        <v>10000</v>
      </c>
      <c r="I65" s="30">
        <v>3645</v>
      </c>
      <c r="J65" s="34">
        <f t="shared" si="3"/>
        <v>36450000</v>
      </c>
      <c r="K65" s="34"/>
      <c r="L65" s="29"/>
      <c r="M65" s="29"/>
      <c r="N65" s="29"/>
    </row>
    <row r="66" spans="3:14">
      <c r="C66" s="33">
        <v>42410</v>
      </c>
      <c r="D66" s="30" t="s">
        <v>88</v>
      </c>
      <c r="E66" s="30" t="s">
        <v>89</v>
      </c>
      <c r="F66" s="30" t="s">
        <v>40</v>
      </c>
      <c r="G66" s="44" t="s">
        <v>58</v>
      </c>
      <c r="H66" s="30">
        <v>20000</v>
      </c>
      <c r="I66" s="30">
        <v>3850</v>
      </c>
      <c r="J66" s="34">
        <f t="shared" si="3"/>
        <v>77000000</v>
      </c>
      <c r="K66" s="34"/>
      <c r="L66" s="29">
        <v>10</v>
      </c>
      <c r="M66" s="38">
        <f>J66+J65</f>
        <v>113450000</v>
      </c>
      <c r="N66" s="29"/>
    </row>
    <row r="67" spans="3:14">
      <c r="C67" s="33">
        <v>42412</v>
      </c>
      <c r="D67" s="52" t="s">
        <v>93</v>
      </c>
      <c r="E67" s="30" t="s">
        <v>94</v>
      </c>
      <c r="F67" s="30" t="s">
        <v>40</v>
      </c>
      <c r="G67" s="44" t="s">
        <v>24</v>
      </c>
      <c r="H67" s="52">
        <v>10000</v>
      </c>
      <c r="I67" s="30">
        <v>3645</v>
      </c>
      <c r="J67" s="34">
        <f t="shared" si="3"/>
        <v>36450000</v>
      </c>
      <c r="K67" s="34"/>
      <c r="L67" s="29"/>
      <c r="M67" s="29"/>
      <c r="N67" s="29"/>
    </row>
    <row r="68" spans="3:14">
      <c r="C68" s="33">
        <v>42412</v>
      </c>
      <c r="D68" s="30" t="s">
        <v>93</v>
      </c>
      <c r="E68" s="30" t="s">
        <v>94</v>
      </c>
      <c r="F68" s="30" t="s">
        <v>40</v>
      </c>
      <c r="G68" s="44" t="s">
        <v>58</v>
      </c>
      <c r="H68" s="30">
        <v>5000</v>
      </c>
      <c r="I68" s="30">
        <v>3850</v>
      </c>
      <c r="J68" s="34">
        <f t="shared" si="3"/>
        <v>19250000</v>
      </c>
      <c r="K68" s="34"/>
      <c r="L68" s="29"/>
      <c r="M68" s="29"/>
      <c r="N68" s="29"/>
    </row>
    <row r="69" spans="3:14">
      <c r="C69" s="33">
        <v>42412</v>
      </c>
      <c r="D69" s="30" t="s">
        <v>93</v>
      </c>
      <c r="E69" s="30" t="s">
        <v>94</v>
      </c>
      <c r="F69" s="30" t="s">
        <v>40</v>
      </c>
      <c r="G69" s="44" t="s">
        <v>33</v>
      </c>
      <c r="H69" s="30"/>
      <c r="I69" s="30"/>
      <c r="J69" s="34"/>
      <c r="K69" s="30">
        <v>3525000</v>
      </c>
      <c r="L69" s="29"/>
      <c r="M69" s="29"/>
      <c r="N69" s="29"/>
    </row>
    <row r="70" spans="3:14">
      <c r="C70" s="33">
        <v>42412</v>
      </c>
      <c r="D70" s="30" t="s">
        <v>101</v>
      </c>
      <c r="E70" s="30" t="s">
        <v>102</v>
      </c>
      <c r="F70" s="30" t="s">
        <v>40</v>
      </c>
      <c r="G70" s="44" t="s">
        <v>17</v>
      </c>
      <c r="H70" s="30">
        <v>4300</v>
      </c>
      <c r="I70" s="30">
        <v>3200</v>
      </c>
      <c r="J70" s="34">
        <f>H70*I70</f>
        <v>13760000</v>
      </c>
      <c r="K70" s="34"/>
      <c r="L70" s="29"/>
      <c r="M70" s="29"/>
      <c r="N70" s="29"/>
    </row>
    <row r="71" spans="3:14">
      <c r="C71" s="33">
        <v>42412</v>
      </c>
      <c r="D71" s="30" t="s">
        <v>101</v>
      </c>
      <c r="E71" s="30" t="s">
        <v>102</v>
      </c>
      <c r="F71" s="30" t="s">
        <v>40</v>
      </c>
      <c r="G71" s="44" t="s">
        <v>58</v>
      </c>
      <c r="H71" s="30">
        <v>7200</v>
      </c>
      <c r="I71" s="30">
        <v>3850</v>
      </c>
      <c r="J71" s="34">
        <f>H71*I71</f>
        <v>27720000</v>
      </c>
      <c r="K71" s="34"/>
      <c r="L71" s="29">
        <v>12</v>
      </c>
      <c r="M71" s="38">
        <f>J71+J70+J68+J67</f>
        <v>97180000</v>
      </c>
      <c r="N71" s="29">
        <f>K69</f>
        <v>3525000</v>
      </c>
    </row>
    <row r="72" spans="3:14">
      <c r="C72" s="33">
        <v>42415</v>
      </c>
      <c r="D72" s="30" t="s">
        <v>116</v>
      </c>
      <c r="E72" s="30" t="s">
        <v>117</v>
      </c>
      <c r="F72" s="30" t="s">
        <v>40</v>
      </c>
      <c r="G72" s="44" t="s">
        <v>17</v>
      </c>
      <c r="H72" s="50">
        <v>5000</v>
      </c>
      <c r="I72" s="34">
        <v>3200</v>
      </c>
      <c r="J72" s="34">
        <f>H72*I72</f>
        <v>16000000</v>
      </c>
      <c r="K72" s="34"/>
      <c r="L72" s="29"/>
      <c r="M72" s="29"/>
      <c r="N72" s="29"/>
    </row>
    <row r="73" spans="3:14">
      <c r="C73" s="33">
        <v>42415</v>
      </c>
      <c r="D73" s="30" t="s">
        <v>116</v>
      </c>
      <c r="E73" s="30" t="s">
        <v>117</v>
      </c>
      <c r="F73" s="30" t="s">
        <v>40</v>
      </c>
      <c r="G73" s="44" t="s">
        <v>58</v>
      </c>
      <c r="H73" s="34">
        <v>15000</v>
      </c>
      <c r="I73" s="34">
        <v>3850</v>
      </c>
      <c r="J73" s="34">
        <f>H73*I73</f>
        <v>57750000</v>
      </c>
      <c r="K73" s="34"/>
      <c r="L73" s="29"/>
      <c r="M73" s="29"/>
      <c r="N73" s="29"/>
    </row>
    <row r="74" spans="3:14">
      <c r="C74" s="33">
        <v>42415</v>
      </c>
      <c r="D74" s="30" t="s">
        <v>116</v>
      </c>
      <c r="E74" s="30" t="s">
        <v>117</v>
      </c>
      <c r="F74" s="30" t="s">
        <v>40</v>
      </c>
      <c r="G74" s="44" t="s">
        <v>33</v>
      </c>
      <c r="H74" s="34"/>
      <c r="I74" s="34"/>
      <c r="J74" s="34"/>
      <c r="K74" s="34">
        <v>4700000</v>
      </c>
      <c r="L74" s="29">
        <v>15</v>
      </c>
      <c r="M74" s="38">
        <f>J73+J72</f>
        <v>73750000</v>
      </c>
      <c r="N74" s="38">
        <f>K74</f>
        <v>4700000</v>
      </c>
    </row>
    <row r="75" spans="3:14">
      <c r="C75" s="33">
        <v>42417</v>
      </c>
      <c r="D75" s="37" t="s">
        <v>167</v>
      </c>
      <c r="E75" s="37" t="s">
        <v>168</v>
      </c>
      <c r="F75" s="37" t="s">
        <v>40</v>
      </c>
      <c r="G75" s="45" t="s">
        <v>24</v>
      </c>
      <c r="H75" s="35">
        <v>20000</v>
      </c>
      <c r="I75" s="35">
        <v>3645</v>
      </c>
      <c r="J75" s="35">
        <f t="shared" ref="J75:J90" si="4">H75*I75</f>
        <v>72900000</v>
      </c>
      <c r="K75" s="35"/>
      <c r="L75" s="29"/>
      <c r="M75" s="29"/>
      <c r="N75" s="29"/>
    </row>
    <row r="76" spans="3:14">
      <c r="C76" s="33">
        <v>42417</v>
      </c>
      <c r="D76" s="37" t="s">
        <v>167</v>
      </c>
      <c r="E76" s="37" t="s">
        <v>168</v>
      </c>
      <c r="F76" s="37" t="s">
        <v>40</v>
      </c>
      <c r="G76" s="44" t="s">
        <v>58</v>
      </c>
      <c r="H76" s="34">
        <v>10000</v>
      </c>
      <c r="I76" s="34">
        <v>3850</v>
      </c>
      <c r="J76" s="34">
        <f t="shared" si="4"/>
        <v>38500000</v>
      </c>
      <c r="K76" s="34"/>
      <c r="L76" s="29">
        <v>17</v>
      </c>
      <c r="M76" s="38">
        <f>J76+J75</f>
        <v>111400000</v>
      </c>
      <c r="N76" s="29"/>
    </row>
    <row r="77" spans="3:14">
      <c r="C77" s="33">
        <v>42418</v>
      </c>
      <c r="D77" s="30" t="s">
        <v>179</v>
      </c>
      <c r="E77" s="30" t="s">
        <v>180</v>
      </c>
      <c r="F77" s="30" t="s">
        <v>40</v>
      </c>
      <c r="G77" s="44" t="s">
        <v>58</v>
      </c>
      <c r="H77" s="34">
        <v>5000</v>
      </c>
      <c r="I77" s="34">
        <v>3900</v>
      </c>
      <c r="J77" s="34">
        <f t="shared" si="4"/>
        <v>19500000</v>
      </c>
      <c r="K77" s="31"/>
      <c r="L77" s="29"/>
      <c r="M77" s="29"/>
      <c r="N77" s="29"/>
    </row>
    <row r="78" spans="3:14">
      <c r="C78" s="33">
        <v>42418</v>
      </c>
      <c r="D78" s="30" t="s">
        <v>179</v>
      </c>
      <c r="E78" s="30" t="s">
        <v>180</v>
      </c>
      <c r="F78" s="30" t="s">
        <v>40</v>
      </c>
      <c r="G78" s="44" t="s">
        <v>33</v>
      </c>
      <c r="H78" s="34"/>
      <c r="I78" s="34"/>
      <c r="J78" s="34">
        <f t="shared" si="4"/>
        <v>0</v>
      </c>
      <c r="K78" s="31">
        <v>1175000</v>
      </c>
      <c r="L78" s="29">
        <v>18</v>
      </c>
      <c r="M78" s="38">
        <f>J77</f>
        <v>19500000</v>
      </c>
      <c r="N78" s="38">
        <f>K78</f>
        <v>1175000</v>
      </c>
    </row>
    <row r="79" spans="3:14">
      <c r="C79" s="32">
        <v>42419</v>
      </c>
      <c r="D79" s="29" t="s">
        <v>225</v>
      </c>
      <c r="E79" s="29" t="s">
        <v>226</v>
      </c>
      <c r="F79" s="29" t="s">
        <v>40</v>
      </c>
      <c r="G79" s="48" t="s">
        <v>24</v>
      </c>
      <c r="H79" s="34">
        <v>5900</v>
      </c>
      <c r="I79" s="34">
        <v>3695</v>
      </c>
      <c r="J79" s="34">
        <f t="shared" si="4"/>
        <v>21800500</v>
      </c>
      <c r="K79" s="31"/>
      <c r="L79" s="29"/>
      <c r="M79" s="29"/>
      <c r="N79" s="29"/>
    </row>
    <row r="80" spans="3:14">
      <c r="C80" s="32">
        <v>42419</v>
      </c>
      <c r="D80" s="29" t="s">
        <v>225</v>
      </c>
      <c r="E80" s="29" t="s">
        <v>226</v>
      </c>
      <c r="F80" s="29" t="s">
        <v>40</v>
      </c>
      <c r="G80" s="48" t="s">
        <v>58</v>
      </c>
      <c r="H80" s="34">
        <v>5800</v>
      </c>
      <c r="I80" s="34">
        <v>3900</v>
      </c>
      <c r="J80" s="34">
        <f t="shared" si="4"/>
        <v>22620000</v>
      </c>
      <c r="K80" s="31"/>
      <c r="L80" s="29"/>
      <c r="M80" s="29"/>
      <c r="N80" s="29"/>
    </row>
    <row r="81" spans="3:14">
      <c r="C81" s="32">
        <v>42419</v>
      </c>
      <c r="D81" s="29" t="s">
        <v>225</v>
      </c>
      <c r="E81" s="29" t="s">
        <v>226</v>
      </c>
      <c r="F81" s="29" t="s">
        <v>40</v>
      </c>
      <c r="G81" s="48" t="s">
        <v>33</v>
      </c>
      <c r="H81" s="34"/>
      <c r="I81" s="34"/>
      <c r="J81" s="34">
        <f t="shared" si="4"/>
        <v>0</v>
      </c>
      <c r="K81" s="31">
        <v>2340000</v>
      </c>
      <c r="L81" s="29"/>
      <c r="M81" s="29"/>
      <c r="N81" s="29"/>
    </row>
    <row r="82" spans="3:14">
      <c r="C82" s="32">
        <v>42419</v>
      </c>
      <c r="D82" s="39" t="s">
        <v>227</v>
      </c>
      <c r="E82" s="39" t="s">
        <v>228</v>
      </c>
      <c r="F82" s="39" t="s">
        <v>40</v>
      </c>
      <c r="G82" s="48" t="s">
        <v>24</v>
      </c>
      <c r="H82" s="34">
        <v>10000</v>
      </c>
      <c r="I82" s="34">
        <v>3695</v>
      </c>
      <c r="J82" s="34">
        <f t="shared" si="4"/>
        <v>36950000</v>
      </c>
      <c r="K82" s="31"/>
      <c r="L82" s="29"/>
      <c r="M82" s="29"/>
      <c r="N82" s="29"/>
    </row>
    <row r="83" spans="3:14">
      <c r="C83" s="32">
        <v>42419</v>
      </c>
      <c r="D83" s="39" t="s">
        <v>227</v>
      </c>
      <c r="E83" s="39" t="s">
        <v>228</v>
      </c>
      <c r="F83" s="39" t="s">
        <v>40</v>
      </c>
      <c r="G83" s="48" t="s">
        <v>58</v>
      </c>
      <c r="H83" s="34">
        <v>5000</v>
      </c>
      <c r="I83" s="34">
        <v>3900</v>
      </c>
      <c r="J83" s="34">
        <f t="shared" si="4"/>
        <v>19500000</v>
      </c>
      <c r="K83" s="31"/>
      <c r="L83" s="29"/>
      <c r="M83" s="29"/>
      <c r="N83" s="29"/>
    </row>
    <row r="84" spans="3:14">
      <c r="C84" s="32">
        <v>42419</v>
      </c>
      <c r="D84" s="39" t="s">
        <v>227</v>
      </c>
      <c r="E84" s="39" t="s">
        <v>228</v>
      </c>
      <c r="F84" s="39" t="s">
        <v>40</v>
      </c>
      <c r="G84" s="48" t="s">
        <v>33</v>
      </c>
      <c r="H84" s="34"/>
      <c r="I84" s="34"/>
      <c r="J84" s="34">
        <f t="shared" si="4"/>
        <v>0</v>
      </c>
      <c r="K84" s="31">
        <v>3525000</v>
      </c>
      <c r="L84" s="29">
        <v>19</v>
      </c>
      <c r="M84" s="38">
        <f>J83+J82+J80+J79</f>
        <v>100870500</v>
      </c>
      <c r="N84" s="38">
        <f>K84+K81</f>
        <v>5865000</v>
      </c>
    </row>
    <row r="85" spans="3:14">
      <c r="C85" s="32">
        <v>42422</v>
      </c>
      <c r="D85" s="29" t="s">
        <v>262</v>
      </c>
      <c r="E85" s="29" t="s">
        <v>263</v>
      </c>
      <c r="F85" s="29" t="s">
        <v>40</v>
      </c>
      <c r="G85" s="43" t="s">
        <v>58</v>
      </c>
      <c r="H85" s="34">
        <v>7200</v>
      </c>
      <c r="I85" s="34">
        <v>3885</v>
      </c>
      <c r="J85" s="34">
        <f t="shared" si="4"/>
        <v>27972000</v>
      </c>
      <c r="K85" s="31"/>
      <c r="L85" s="29"/>
      <c r="M85" s="29"/>
      <c r="N85" s="29"/>
    </row>
    <row r="86" spans="3:14">
      <c r="C86" s="32">
        <v>42422</v>
      </c>
      <c r="D86" s="29" t="s">
        <v>264</v>
      </c>
      <c r="E86" s="29" t="s">
        <v>265</v>
      </c>
      <c r="F86" s="29" t="s">
        <v>40</v>
      </c>
      <c r="G86" s="48" t="s">
        <v>24</v>
      </c>
      <c r="H86" s="34">
        <v>15000</v>
      </c>
      <c r="I86" s="34">
        <v>3595</v>
      </c>
      <c r="J86" s="34">
        <f t="shared" si="4"/>
        <v>53925000</v>
      </c>
      <c r="K86" s="31"/>
      <c r="L86" s="29"/>
      <c r="M86" s="29"/>
      <c r="N86" s="29"/>
    </row>
    <row r="87" spans="3:14">
      <c r="C87" s="32">
        <v>42422</v>
      </c>
      <c r="D87" s="29" t="s">
        <v>264</v>
      </c>
      <c r="E87" s="29" t="s">
        <v>265</v>
      </c>
      <c r="F87" s="29" t="s">
        <v>40</v>
      </c>
      <c r="G87" s="48" t="s">
        <v>58</v>
      </c>
      <c r="H87" s="34">
        <v>15000</v>
      </c>
      <c r="I87" s="34">
        <v>3885</v>
      </c>
      <c r="J87" s="34">
        <f t="shared" si="4"/>
        <v>58275000</v>
      </c>
      <c r="K87" s="31"/>
      <c r="L87" s="29">
        <v>22</v>
      </c>
      <c r="M87" s="38">
        <f>J87+J86+J85</f>
        <v>140172000</v>
      </c>
      <c r="N87" s="29"/>
    </row>
    <row r="88" spans="3:14">
      <c r="C88" s="32">
        <v>42425</v>
      </c>
      <c r="D88" s="39" t="s">
        <v>280</v>
      </c>
      <c r="E88" s="39" t="s">
        <v>281</v>
      </c>
      <c r="F88" s="39" t="s">
        <v>40</v>
      </c>
      <c r="G88" s="48" t="s">
        <v>58</v>
      </c>
      <c r="H88" s="39">
        <v>15000</v>
      </c>
      <c r="I88" s="39">
        <v>3885</v>
      </c>
      <c r="J88" s="34">
        <f t="shared" si="4"/>
        <v>58275000</v>
      </c>
      <c r="K88" s="31"/>
      <c r="L88" s="29"/>
      <c r="M88" s="29"/>
      <c r="N88" s="29"/>
    </row>
    <row r="89" spans="3:14">
      <c r="C89" s="32">
        <v>42425</v>
      </c>
      <c r="D89" s="39" t="s">
        <v>280</v>
      </c>
      <c r="E89" s="39" t="s">
        <v>281</v>
      </c>
      <c r="F89" s="39" t="s">
        <v>40</v>
      </c>
      <c r="G89" s="48" t="s">
        <v>33</v>
      </c>
      <c r="H89" s="39"/>
      <c r="I89" s="39"/>
      <c r="J89" s="34">
        <f t="shared" si="4"/>
        <v>0</v>
      </c>
      <c r="K89" s="31">
        <v>3525000</v>
      </c>
      <c r="L89" s="29">
        <v>25</v>
      </c>
      <c r="M89" s="38">
        <f>J88</f>
        <v>58275000</v>
      </c>
      <c r="N89" s="38">
        <f>K89</f>
        <v>3525000</v>
      </c>
    </row>
    <row r="90" spans="3:14">
      <c r="C90" s="32">
        <v>42426</v>
      </c>
      <c r="D90" s="39" t="s">
        <v>294</v>
      </c>
      <c r="E90" s="39" t="s">
        <v>295</v>
      </c>
      <c r="F90" s="39" t="s">
        <v>40</v>
      </c>
      <c r="G90" s="48" t="s">
        <v>58</v>
      </c>
      <c r="H90" s="39">
        <v>4500</v>
      </c>
      <c r="I90" s="39">
        <v>3885</v>
      </c>
      <c r="J90" s="34">
        <f t="shared" si="4"/>
        <v>17482500</v>
      </c>
      <c r="K90" s="31"/>
      <c r="L90" s="29">
        <v>26</v>
      </c>
      <c r="M90" s="38">
        <f>J90</f>
        <v>17482500</v>
      </c>
      <c r="N90" s="29"/>
    </row>
    <row r="91" spans="3:14">
      <c r="H91" s="38">
        <f>SUM(H53:H90)</f>
        <v>298700</v>
      </c>
      <c r="I91" s="38"/>
      <c r="J91" s="38">
        <f>SUM(J53:J90)</f>
        <v>1103353500</v>
      </c>
      <c r="K91" s="38">
        <f>SUM(K53:K90)</f>
        <v>25840000</v>
      </c>
      <c r="L91" s="29"/>
      <c r="M91" s="38">
        <f>SUM(M56:M90)</f>
        <v>1103353500</v>
      </c>
      <c r="N91" s="38">
        <f>SUM(N56:N90)</f>
        <v>25840000</v>
      </c>
    </row>
  </sheetData>
  <sortState ref="P7:Z44">
    <sortCondition ref="U7:U4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A31"/>
  <sheetViews>
    <sheetView topLeftCell="M1" workbookViewId="0">
      <selection activeCell="AB8" sqref="AB8:AD9"/>
    </sheetView>
  </sheetViews>
  <sheetFormatPr baseColWidth="10" defaultRowHeight="15"/>
  <cols>
    <col min="3" max="3" width="9" bestFit="1" customWidth="1"/>
    <col min="4" max="5" width="10.42578125" bestFit="1" customWidth="1"/>
    <col min="6" max="7" width="12.28515625" bestFit="1" customWidth="1"/>
    <col min="8" max="9" width="6.570312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20" width="12.28515625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6" max="26" width="13.140625" bestFit="1" customWidth="1"/>
    <col min="27" max="27" width="9.5703125" bestFit="1" customWidth="1"/>
  </cols>
  <sheetData>
    <row r="3" spans="2:27" ht="15.75" thickBot="1"/>
    <row r="4" spans="2:27" ht="21.75" thickBot="1">
      <c r="C4" s="139" t="s">
        <v>48</v>
      </c>
      <c r="D4" s="140"/>
      <c r="E4" s="140"/>
      <c r="F4" s="140"/>
      <c r="G4" s="140"/>
      <c r="H4" s="140"/>
      <c r="I4" s="140"/>
      <c r="J4" s="140"/>
      <c r="K4" s="141"/>
    </row>
    <row r="6" spans="2:27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312</v>
      </c>
      <c r="X6" s="29" t="s">
        <v>8</v>
      </c>
      <c r="Y6" s="29" t="s">
        <v>3</v>
      </c>
      <c r="Z6" s="29" t="s">
        <v>305</v>
      </c>
      <c r="AA6" s="39" t="s">
        <v>311</v>
      </c>
    </row>
    <row r="7" spans="2:27">
      <c r="B7">
        <v>6</v>
      </c>
      <c r="C7" s="33">
        <v>42402</v>
      </c>
      <c r="D7" s="30" t="s">
        <v>46</v>
      </c>
      <c r="E7" s="30" t="s">
        <v>47</v>
      </c>
      <c r="F7" s="30" t="s">
        <v>48</v>
      </c>
      <c r="G7" s="44" t="s">
        <v>28</v>
      </c>
      <c r="H7" s="34">
        <v>5000</v>
      </c>
      <c r="I7" s="34">
        <v>4450</v>
      </c>
      <c r="J7" s="34">
        <f t="shared" ref="J7" si="0">H7*I7</f>
        <v>22250000</v>
      </c>
      <c r="K7" s="34"/>
      <c r="P7" s="33">
        <v>42418</v>
      </c>
      <c r="Q7" s="37" t="s">
        <v>175</v>
      </c>
      <c r="R7" s="37" t="s">
        <v>176</v>
      </c>
      <c r="S7" s="37" t="s">
        <v>48</v>
      </c>
      <c r="T7" s="44" t="s">
        <v>58</v>
      </c>
      <c r="U7" s="44">
        <v>1</v>
      </c>
      <c r="V7" s="34">
        <v>5000</v>
      </c>
      <c r="W7" s="34"/>
      <c r="X7" s="34">
        <v>4738</v>
      </c>
      <c r="Y7" s="34">
        <f>V7*X7</f>
        <v>23690000</v>
      </c>
      <c r="Z7" s="31"/>
      <c r="AA7" s="29"/>
    </row>
    <row r="8" spans="2:27">
      <c r="B8">
        <v>6</v>
      </c>
      <c r="C8" s="33">
        <v>42402</v>
      </c>
      <c r="D8" s="30" t="s">
        <v>46</v>
      </c>
      <c r="E8" s="30" t="s">
        <v>47</v>
      </c>
      <c r="F8" s="30" t="s">
        <v>48</v>
      </c>
      <c r="G8" s="44" t="s">
        <v>33</v>
      </c>
      <c r="H8" s="34"/>
      <c r="I8" s="34"/>
      <c r="J8" s="34"/>
      <c r="K8" s="34">
        <v>1500000</v>
      </c>
      <c r="P8" s="32">
        <v>42425</v>
      </c>
      <c r="Q8" s="39" t="s">
        <v>284</v>
      </c>
      <c r="R8" s="39" t="s">
        <v>285</v>
      </c>
      <c r="S8" s="39" t="s">
        <v>48</v>
      </c>
      <c r="T8" s="48" t="s">
        <v>58</v>
      </c>
      <c r="U8" s="48">
        <v>1</v>
      </c>
      <c r="V8" s="39">
        <v>5000</v>
      </c>
      <c r="W8" s="41">
        <f>V8+V7</f>
        <v>10000</v>
      </c>
      <c r="X8" s="39">
        <v>4738</v>
      </c>
      <c r="Y8" s="34">
        <f>V8*X8</f>
        <v>23690000</v>
      </c>
      <c r="Z8" s="31" t="str">
        <f>T8</f>
        <v>Nafta Unica 90</v>
      </c>
      <c r="AA8" s="38">
        <f>Y8+Y7</f>
        <v>47380000</v>
      </c>
    </row>
    <row r="9" spans="2:27">
      <c r="B9">
        <v>6</v>
      </c>
      <c r="C9" s="33">
        <v>42408</v>
      </c>
      <c r="D9" s="30" t="s">
        <v>131</v>
      </c>
      <c r="E9" s="30" t="s">
        <v>132</v>
      </c>
      <c r="F9" s="30" t="s">
        <v>48</v>
      </c>
      <c r="G9" s="44" t="s">
        <v>28</v>
      </c>
      <c r="H9" s="34">
        <v>5000</v>
      </c>
      <c r="I9" s="34">
        <v>4738</v>
      </c>
      <c r="J9" s="34">
        <f>H9*I9</f>
        <v>23690000</v>
      </c>
      <c r="K9" s="34"/>
      <c r="P9" s="33">
        <v>42402</v>
      </c>
      <c r="Q9" s="30" t="s">
        <v>46</v>
      </c>
      <c r="R9" s="30" t="s">
        <v>47</v>
      </c>
      <c r="S9" s="30" t="s">
        <v>48</v>
      </c>
      <c r="T9" s="44" t="s">
        <v>28</v>
      </c>
      <c r="U9" s="44">
        <v>6</v>
      </c>
      <c r="V9" s="34">
        <v>5000</v>
      </c>
      <c r="W9" s="34"/>
      <c r="X9" s="34">
        <v>4450</v>
      </c>
      <c r="Y9" s="34">
        <f>V9*X9</f>
        <v>22250000</v>
      </c>
      <c r="Z9" s="34"/>
      <c r="AA9" s="29"/>
    </row>
    <row r="10" spans="2:27">
      <c r="B10">
        <v>6</v>
      </c>
      <c r="C10" s="33">
        <v>42408</v>
      </c>
      <c r="D10" s="30" t="s">
        <v>131</v>
      </c>
      <c r="E10" s="30" t="s">
        <v>132</v>
      </c>
      <c r="F10" s="30" t="s">
        <v>48</v>
      </c>
      <c r="G10" s="44" t="s">
        <v>33</v>
      </c>
      <c r="H10" s="34"/>
      <c r="I10" s="34"/>
      <c r="J10" s="34"/>
      <c r="K10" s="34">
        <v>1500000</v>
      </c>
      <c r="P10" s="33">
        <v>42408</v>
      </c>
      <c r="Q10" s="30" t="s">
        <v>131</v>
      </c>
      <c r="R10" s="30" t="s">
        <v>132</v>
      </c>
      <c r="S10" s="30" t="s">
        <v>48</v>
      </c>
      <c r="T10" s="44" t="s">
        <v>28</v>
      </c>
      <c r="U10" s="44">
        <v>6</v>
      </c>
      <c r="V10" s="34">
        <v>5000</v>
      </c>
      <c r="W10" s="34">
        <f>V10+V9</f>
        <v>10000</v>
      </c>
      <c r="X10" s="34">
        <v>4738</v>
      </c>
      <c r="Y10" s="34">
        <f>V10*X10</f>
        <v>23690000</v>
      </c>
      <c r="Z10" s="34" t="str">
        <f>T10</f>
        <v>Nafta Sol Normal</v>
      </c>
      <c r="AA10" s="38">
        <f>Y10+Y9</f>
        <v>45940000</v>
      </c>
    </row>
    <row r="11" spans="2:27">
      <c r="B11">
        <v>6</v>
      </c>
      <c r="C11" s="33">
        <v>42418</v>
      </c>
      <c r="D11" s="37" t="s">
        <v>175</v>
      </c>
      <c r="E11" s="37" t="s">
        <v>176</v>
      </c>
      <c r="F11" s="37" t="s">
        <v>48</v>
      </c>
      <c r="G11" s="44" t="s">
        <v>58</v>
      </c>
      <c r="H11" s="34">
        <v>5000</v>
      </c>
      <c r="I11" s="34">
        <v>4738</v>
      </c>
      <c r="J11" s="34">
        <f>H11*I11</f>
        <v>23690000</v>
      </c>
      <c r="K11" s="31"/>
      <c r="P11" s="33">
        <v>42402</v>
      </c>
      <c r="Q11" s="30" t="s">
        <v>46</v>
      </c>
      <c r="R11" s="30" t="s">
        <v>47</v>
      </c>
      <c r="S11" s="30" t="s">
        <v>48</v>
      </c>
      <c r="T11" s="44" t="s">
        <v>33</v>
      </c>
      <c r="U11" s="44">
        <v>10</v>
      </c>
      <c r="V11" s="34"/>
      <c r="W11" s="34"/>
      <c r="X11" s="34">
        <v>1500000</v>
      </c>
      <c r="Y11" s="34"/>
      <c r="Z11" s="34"/>
      <c r="AA11" s="29"/>
    </row>
    <row r="12" spans="2:27">
      <c r="B12">
        <v>6</v>
      </c>
      <c r="C12" s="33">
        <v>42418</v>
      </c>
      <c r="D12" s="37" t="s">
        <v>175</v>
      </c>
      <c r="E12" s="37" t="s">
        <v>176</v>
      </c>
      <c r="F12" s="37" t="s">
        <v>48</v>
      </c>
      <c r="G12" s="44" t="s">
        <v>33</v>
      </c>
      <c r="H12" s="34"/>
      <c r="I12" s="34"/>
      <c r="J12" s="34">
        <f>H12*I12</f>
        <v>0</v>
      </c>
      <c r="K12" s="31">
        <v>1500000</v>
      </c>
      <c r="P12" s="33">
        <v>42408</v>
      </c>
      <c r="Q12" s="30" t="s">
        <v>131</v>
      </c>
      <c r="R12" s="30" t="s">
        <v>132</v>
      </c>
      <c r="S12" s="30" t="s">
        <v>48</v>
      </c>
      <c r="T12" s="44" t="s">
        <v>33</v>
      </c>
      <c r="U12" s="44">
        <v>10</v>
      </c>
      <c r="V12" s="34"/>
      <c r="W12" s="34"/>
      <c r="X12" s="34">
        <v>1500000</v>
      </c>
      <c r="Y12" s="34"/>
      <c r="Z12" s="34"/>
      <c r="AA12" s="29"/>
    </row>
    <row r="13" spans="2:27">
      <c r="B13">
        <v>6</v>
      </c>
      <c r="C13" s="32">
        <v>42425</v>
      </c>
      <c r="D13" s="39" t="s">
        <v>284</v>
      </c>
      <c r="E13" s="39" t="s">
        <v>285</v>
      </c>
      <c r="F13" s="39" t="s">
        <v>48</v>
      </c>
      <c r="G13" s="48" t="s">
        <v>58</v>
      </c>
      <c r="H13" s="39">
        <v>5000</v>
      </c>
      <c r="I13" s="39">
        <v>4738</v>
      </c>
      <c r="J13" s="34">
        <f>H13*I13</f>
        <v>23690000</v>
      </c>
      <c r="K13" s="31"/>
      <c r="P13" s="33">
        <v>42418</v>
      </c>
      <c r="Q13" s="37" t="s">
        <v>175</v>
      </c>
      <c r="R13" s="37" t="s">
        <v>176</v>
      </c>
      <c r="S13" s="37" t="s">
        <v>48</v>
      </c>
      <c r="T13" s="44" t="s">
        <v>33</v>
      </c>
      <c r="U13" s="44">
        <v>10</v>
      </c>
      <c r="V13" s="34"/>
      <c r="W13" s="34"/>
      <c r="X13" s="31">
        <v>1500000</v>
      </c>
      <c r="Y13" s="34">
        <f>V13*X13</f>
        <v>0</v>
      </c>
      <c r="Z13" s="31"/>
      <c r="AA13" s="29"/>
    </row>
    <row r="14" spans="2:27">
      <c r="B14">
        <v>6</v>
      </c>
      <c r="C14" s="32">
        <v>42425</v>
      </c>
      <c r="D14" s="39" t="s">
        <v>284</v>
      </c>
      <c r="E14" s="39" t="s">
        <v>285</v>
      </c>
      <c r="F14" s="39" t="s">
        <v>48</v>
      </c>
      <c r="G14" s="48" t="s">
        <v>33</v>
      </c>
      <c r="H14" s="39"/>
      <c r="I14" s="39"/>
      <c r="J14" s="34">
        <f>H14*I14</f>
        <v>0</v>
      </c>
      <c r="K14" s="31">
        <v>1500000</v>
      </c>
      <c r="P14" s="32">
        <v>42425</v>
      </c>
      <c r="Q14" s="39" t="s">
        <v>284</v>
      </c>
      <c r="R14" s="39" t="s">
        <v>285</v>
      </c>
      <c r="S14" s="39" t="s">
        <v>48</v>
      </c>
      <c r="T14" s="48" t="s">
        <v>33</v>
      </c>
      <c r="U14" s="48">
        <v>10</v>
      </c>
      <c r="V14" s="39"/>
      <c r="W14" s="39"/>
      <c r="X14" s="31">
        <v>1500000</v>
      </c>
      <c r="Y14" s="34">
        <f>V14*X14</f>
        <v>0</v>
      </c>
      <c r="Z14" s="31"/>
      <c r="AA14" s="29"/>
    </row>
    <row r="15" spans="2:27">
      <c r="H15" s="38">
        <f>SUM(H7:H14)</f>
        <v>20000</v>
      </c>
      <c r="I15" s="38"/>
      <c r="J15" s="38">
        <f>SUM(J7:J14)</f>
        <v>93320000</v>
      </c>
      <c r="K15" s="38">
        <f>SUM(K7:K14)</f>
        <v>6000000</v>
      </c>
      <c r="V15" s="38">
        <f>SUM(V7:V14)</f>
        <v>20000</v>
      </c>
      <c r="W15" s="38">
        <f>SUM(W7:W14)</f>
        <v>20000</v>
      </c>
      <c r="X15" s="38"/>
      <c r="Y15" s="38">
        <f>SUM(Y7:Y14)</f>
        <v>93320000</v>
      </c>
      <c r="Z15" s="38"/>
      <c r="AA15" s="38">
        <f>SUM(AA7:AA14)</f>
        <v>93320000</v>
      </c>
    </row>
    <row r="22" spans="3:14">
      <c r="C22" s="29" t="s">
        <v>7</v>
      </c>
      <c r="D22" s="29" t="s">
        <v>0</v>
      </c>
      <c r="E22" s="29" t="s">
        <v>1</v>
      </c>
      <c r="F22" s="29" t="s">
        <v>310</v>
      </c>
      <c r="G22" s="29" t="s">
        <v>6</v>
      </c>
      <c r="H22" s="29" t="s">
        <v>5</v>
      </c>
      <c r="I22" s="29" t="s">
        <v>8</v>
      </c>
      <c r="J22" s="29" t="s">
        <v>3</v>
      </c>
      <c r="K22" s="29" t="s">
        <v>174</v>
      </c>
      <c r="L22" s="39" t="s">
        <v>304</v>
      </c>
      <c r="M22" s="39" t="s">
        <v>305</v>
      </c>
      <c r="N22" s="39" t="s">
        <v>306</v>
      </c>
    </row>
    <row r="23" spans="3:14">
      <c r="C23" s="33">
        <v>42402</v>
      </c>
      <c r="D23" s="30" t="s">
        <v>46</v>
      </c>
      <c r="E23" s="30" t="s">
        <v>47</v>
      </c>
      <c r="F23" s="30" t="s">
        <v>48</v>
      </c>
      <c r="G23" s="44" t="s">
        <v>28</v>
      </c>
      <c r="H23" s="34">
        <v>5000</v>
      </c>
      <c r="I23" s="34">
        <v>4450</v>
      </c>
      <c r="J23" s="34">
        <f t="shared" ref="J23" si="1">H23*I23</f>
        <v>22250000</v>
      </c>
      <c r="K23" s="34"/>
      <c r="L23" s="29"/>
      <c r="M23" s="29"/>
      <c r="N23" s="29"/>
    </row>
    <row r="24" spans="3:14">
      <c r="C24" s="33">
        <v>42402</v>
      </c>
      <c r="D24" s="30" t="s">
        <v>46</v>
      </c>
      <c r="E24" s="30" t="s">
        <v>47</v>
      </c>
      <c r="F24" s="30" t="s">
        <v>48</v>
      </c>
      <c r="G24" s="44" t="s">
        <v>33</v>
      </c>
      <c r="H24" s="34"/>
      <c r="I24" s="34"/>
      <c r="J24" s="34"/>
      <c r="K24" s="34">
        <v>1500000</v>
      </c>
      <c r="L24" s="29">
        <v>2</v>
      </c>
      <c r="M24" s="38">
        <f>J23</f>
        <v>22250000</v>
      </c>
      <c r="N24" s="38">
        <f>K24</f>
        <v>1500000</v>
      </c>
    </row>
    <row r="25" spans="3:14">
      <c r="C25" s="33">
        <v>42408</v>
      </c>
      <c r="D25" s="30" t="s">
        <v>131</v>
      </c>
      <c r="E25" s="30" t="s">
        <v>132</v>
      </c>
      <c r="F25" s="30" t="s">
        <v>48</v>
      </c>
      <c r="G25" s="44" t="s">
        <v>28</v>
      </c>
      <c r="H25" s="34">
        <v>5000</v>
      </c>
      <c r="I25" s="34">
        <v>4738</v>
      </c>
      <c r="J25" s="34">
        <f>H25*I25</f>
        <v>23690000</v>
      </c>
      <c r="K25" s="34"/>
      <c r="L25" s="29"/>
      <c r="M25" s="29"/>
      <c r="N25" s="29"/>
    </row>
    <row r="26" spans="3:14">
      <c r="C26" s="33">
        <v>42408</v>
      </c>
      <c r="D26" s="30" t="s">
        <v>131</v>
      </c>
      <c r="E26" s="30" t="s">
        <v>132</v>
      </c>
      <c r="F26" s="30" t="s">
        <v>48</v>
      </c>
      <c r="G26" s="44" t="s">
        <v>33</v>
      </c>
      <c r="H26" s="34"/>
      <c r="I26" s="34"/>
      <c r="J26" s="34"/>
      <c r="K26" s="34">
        <v>1500000</v>
      </c>
      <c r="L26" s="29">
        <v>8</v>
      </c>
      <c r="M26" s="38">
        <f>J25</f>
        <v>23690000</v>
      </c>
      <c r="N26" s="38">
        <f>K26</f>
        <v>1500000</v>
      </c>
    </row>
    <row r="27" spans="3:14">
      <c r="C27" s="33">
        <v>42418</v>
      </c>
      <c r="D27" s="37" t="s">
        <v>175</v>
      </c>
      <c r="E27" s="37" t="s">
        <v>176</v>
      </c>
      <c r="F27" s="37" t="s">
        <v>48</v>
      </c>
      <c r="G27" s="44" t="s">
        <v>58</v>
      </c>
      <c r="H27" s="34">
        <v>5000</v>
      </c>
      <c r="I27" s="34">
        <v>4738</v>
      </c>
      <c r="J27" s="34">
        <f>H27*I27</f>
        <v>23690000</v>
      </c>
      <c r="K27" s="31"/>
      <c r="L27" s="29"/>
      <c r="M27" s="29"/>
      <c r="N27" s="29"/>
    </row>
    <row r="28" spans="3:14">
      <c r="C28" s="33">
        <v>42418</v>
      </c>
      <c r="D28" s="37" t="s">
        <v>175</v>
      </c>
      <c r="E28" s="37" t="s">
        <v>176</v>
      </c>
      <c r="F28" s="37" t="s">
        <v>48</v>
      </c>
      <c r="G28" s="44" t="s">
        <v>33</v>
      </c>
      <c r="H28" s="34"/>
      <c r="I28" s="34"/>
      <c r="J28" s="34">
        <f>H28*I28</f>
        <v>0</v>
      </c>
      <c r="K28" s="31">
        <v>1500000</v>
      </c>
      <c r="L28" s="29">
        <v>18</v>
      </c>
      <c r="M28" s="38">
        <f>J27</f>
        <v>23690000</v>
      </c>
      <c r="N28" s="38">
        <f>K28</f>
        <v>1500000</v>
      </c>
    </row>
    <row r="29" spans="3:14">
      <c r="C29" s="32">
        <v>42425</v>
      </c>
      <c r="D29" s="39" t="s">
        <v>284</v>
      </c>
      <c r="E29" s="39" t="s">
        <v>285</v>
      </c>
      <c r="F29" s="39" t="s">
        <v>48</v>
      </c>
      <c r="G29" s="48" t="s">
        <v>58</v>
      </c>
      <c r="H29" s="39">
        <v>5000</v>
      </c>
      <c r="I29" s="39">
        <v>4738</v>
      </c>
      <c r="J29" s="34">
        <f>H29*I29</f>
        <v>23690000</v>
      </c>
      <c r="K29" s="31"/>
      <c r="L29" s="29"/>
      <c r="M29" s="29"/>
      <c r="N29" s="29"/>
    </row>
    <row r="30" spans="3:14">
      <c r="C30" s="32">
        <v>42425</v>
      </c>
      <c r="D30" s="39" t="s">
        <v>284</v>
      </c>
      <c r="E30" s="39" t="s">
        <v>285</v>
      </c>
      <c r="F30" s="39" t="s">
        <v>48</v>
      </c>
      <c r="G30" s="48" t="s">
        <v>33</v>
      </c>
      <c r="H30" s="39"/>
      <c r="I30" s="39"/>
      <c r="J30" s="34">
        <f>H30*I30</f>
        <v>0</v>
      </c>
      <c r="K30" s="31">
        <v>1500000</v>
      </c>
      <c r="L30" s="29">
        <v>25</v>
      </c>
      <c r="M30" s="38">
        <f>J29</f>
        <v>23690000</v>
      </c>
      <c r="N30" s="38">
        <f>K30</f>
        <v>1500000</v>
      </c>
    </row>
    <row r="31" spans="3:14">
      <c r="H31" s="38">
        <f>SUM(H23:H30)</f>
        <v>20000</v>
      </c>
      <c r="I31" s="38"/>
      <c r="J31" s="38">
        <f>SUM(J23:J30)</f>
        <v>93320000</v>
      </c>
      <c r="K31" s="38">
        <f>SUM(K23:K30)</f>
        <v>6000000</v>
      </c>
      <c r="L31" s="29"/>
      <c r="M31" s="38">
        <f>SUM(M24:M30)</f>
        <v>93320000</v>
      </c>
      <c r="N31" s="38">
        <f>SUM(N24:N30)</f>
        <v>6000000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3:AA31"/>
  <sheetViews>
    <sheetView topLeftCell="A19" workbookViewId="0">
      <selection activeCell="E44" sqref="E44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2" bestFit="1" customWidth="1"/>
    <col min="8" max="9" width="6.5703125" bestFit="1" customWidth="1"/>
    <col min="10" max="10" width="9.5703125" bestFit="1" customWidth="1"/>
    <col min="11" max="11" width="8.7109375" bestFit="1" customWidth="1"/>
    <col min="12" max="12" width="4.28515625" bestFit="1" customWidth="1"/>
    <col min="13" max="13" width="9.5703125" bestFit="1" customWidth="1"/>
    <col min="14" max="14" width="8.7109375" bestFit="1" customWidth="1"/>
    <col min="16" max="16" width="9" bestFit="1" customWidth="1"/>
    <col min="17" max="18" width="10.42578125" bestFit="1" customWidth="1"/>
    <col min="19" max="19" width="13.7109375" bestFit="1" customWidth="1"/>
    <col min="20" max="20" width="12" bestFit="1" customWidth="1"/>
    <col min="21" max="21" width="4.7109375" bestFit="1" customWidth="1"/>
    <col min="22" max="22" width="6.5703125" bestFit="1" customWidth="1"/>
    <col min="23" max="23" width="6.5703125" customWidth="1"/>
    <col min="24" max="24" width="8.7109375" bestFit="1" customWidth="1"/>
    <col min="25" max="25" width="9.5703125" bestFit="1" customWidth="1"/>
    <col min="26" max="26" width="12.42578125" bestFit="1" customWidth="1"/>
    <col min="27" max="27" width="9.5703125" bestFit="1" customWidth="1"/>
  </cols>
  <sheetData>
    <row r="3" spans="2:27" ht="15.75" thickBot="1"/>
    <row r="4" spans="2:27" ht="19.5" thickBot="1">
      <c r="C4" s="142" t="s">
        <v>45</v>
      </c>
      <c r="D4" s="143"/>
      <c r="E4" s="143"/>
      <c r="F4" s="143"/>
      <c r="G4" s="143"/>
      <c r="H4" s="143"/>
      <c r="I4" s="143"/>
      <c r="J4" s="143"/>
      <c r="K4" s="144"/>
    </row>
    <row r="6" spans="2:27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  <c r="K6" s="29" t="s">
        <v>174</v>
      </c>
      <c r="P6" s="29" t="s">
        <v>7</v>
      </c>
      <c r="Q6" s="29" t="s">
        <v>0</v>
      </c>
      <c r="R6" s="29" t="s">
        <v>1</v>
      </c>
      <c r="S6" s="29" t="s">
        <v>310</v>
      </c>
      <c r="T6" s="29" t="s">
        <v>6</v>
      </c>
      <c r="U6" s="29" t="s">
        <v>307</v>
      </c>
      <c r="V6" s="29" t="s">
        <v>5</v>
      </c>
      <c r="W6" s="29" t="s">
        <v>308</v>
      </c>
      <c r="X6" s="29" t="s">
        <v>8</v>
      </c>
      <c r="Y6" s="29" t="s">
        <v>3</v>
      </c>
      <c r="Z6" s="29" t="s">
        <v>305</v>
      </c>
      <c r="AA6" s="39" t="s">
        <v>309</v>
      </c>
    </row>
    <row r="7" spans="2:27">
      <c r="B7">
        <v>7</v>
      </c>
      <c r="C7" s="33">
        <v>42402</v>
      </c>
      <c r="D7" s="30" t="s">
        <v>43</v>
      </c>
      <c r="E7" s="30" t="s">
        <v>44</v>
      </c>
      <c r="F7" s="30" t="s">
        <v>45</v>
      </c>
      <c r="G7" s="44" t="s">
        <v>24</v>
      </c>
      <c r="H7" s="34">
        <v>5000</v>
      </c>
      <c r="I7" s="34">
        <v>4190</v>
      </c>
      <c r="J7" s="34">
        <f>H7*I7</f>
        <v>20950000</v>
      </c>
      <c r="K7" s="34"/>
      <c r="P7" s="32">
        <v>42419</v>
      </c>
      <c r="Q7" s="29" t="s">
        <v>203</v>
      </c>
      <c r="R7" s="29" t="s">
        <v>204</v>
      </c>
      <c r="S7" s="29" t="s">
        <v>45</v>
      </c>
      <c r="T7" s="43" t="s">
        <v>58</v>
      </c>
      <c r="U7" s="43">
        <v>1</v>
      </c>
      <c r="V7" s="34">
        <v>5000</v>
      </c>
      <c r="W7" s="34">
        <f>V7</f>
        <v>5000</v>
      </c>
      <c r="X7" s="34">
        <v>4738</v>
      </c>
      <c r="Y7" s="34">
        <f>V7*X7</f>
        <v>23690000</v>
      </c>
      <c r="Z7" s="31" t="str">
        <f>T7</f>
        <v>Nafta Unica 90</v>
      </c>
      <c r="AA7" s="38">
        <f>Y7</f>
        <v>23690000</v>
      </c>
    </row>
    <row r="8" spans="2:27">
      <c r="B8">
        <v>7</v>
      </c>
      <c r="C8" s="33">
        <v>42402</v>
      </c>
      <c r="D8" s="30" t="s">
        <v>43</v>
      </c>
      <c r="E8" s="30" t="s">
        <v>44</v>
      </c>
      <c r="F8" s="30" t="s">
        <v>45</v>
      </c>
      <c r="G8" s="44" t="s">
        <v>33</v>
      </c>
      <c r="H8" s="34"/>
      <c r="I8" s="34"/>
      <c r="J8" s="34"/>
      <c r="K8" s="34">
        <v>1500000</v>
      </c>
      <c r="P8" s="33">
        <v>42408</v>
      </c>
      <c r="Q8" s="30" t="s">
        <v>129</v>
      </c>
      <c r="R8" s="30" t="s">
        <v>130</v>
      </c>
      <c r="S8" s="30" t="s">
        <v>45</v>
      </c>
      <c r="T8" s="44" t="s">
        <v>17</v>
      </c>
      <c r="U8" s="44">
        <v>3</v>
      </c>
      <c r="V8" s="34">
        <v>5000</v>
      </c>
      <c r="W8" s="34">
        <f>V8</f>
        <v>5000</v>
      </c>
      <c r="X8" s="34">
        <v>3671</v>
      </c>
      <c r="Y8" s="34">
        <f>V8*X8</f>
        <v>18355000</v>
      </c>
      <c r="Z8" s="34" t="str">
        <f>T8</f>
        <v>Nafta Eco Sol 85</v>
      </c>
      <c r="AA8" s="38">
        <f>Y8</f>
        <v>18355000</v>
      </c>
    </row>
    <row r="9" spans="2:27">
      <c r="B9">
        <v>7</v>
      </c>
      <c r="C9" s="33">
        <v>42415</v>
      </c>
      <c r="D9" s="30" t="s">
        <v>120</v>
      </c>
      <c r="E9" s="30" t="s">
        <v>121</v>
      </c>
      <c r="F9" s="30" t="s">
        <v>45</v>
      </c>
      <c r="G9" s="44" t="s">
        <v>24</v>
      </c>
      <c r="H9" s="34">
        <v>5000</v>
      </c>
      <c r="I9" s="34">
        <v>3990</v>
      </c>
      <c r="J9" s="34">
        <f>H9*I9</f>
        <v>19950000</v>
      </c>
      <c r="K9" s="34"/>
      <c r="P9" s="33">
        <v>42402</v>
      </c>
      <c r="Q9" s="30" t="s">
        <v>43</v>
      </c>
      <c r="R9" s="30" t="s">
        <v>44</v>
      </c>
      <c r="S9" s="30" t="s">
        <v>45</v>
      </c>
      <c r="T9" s="44" t="s">
        <v>24</v>
      </c>
      <c r="U9" s="44">
        <v>7</v>
      </c>
      <c r="V9" s="34">
        <v>5000</v>
      </c>
      <c r="W9" s="34"/>
      <c r="X9" s="34">
        <v>4190</v>
      </c>
      <c r="Y9" s="34">
        <f>V9*X9</f>
        <v>20950000</v>
      </c>
      <c r="Z9" s="34"/>
      <c r="AA9" s="29"/>
    </row>
    <row r="10" spans="2:27">
      <c r="B10">
        <v>7</v>
      </c>
      <c r="C10" s="33">
        <v>42415</v>
      </c>
      <c r="D10" s="30" t="s">
        <v>120</v>
      </c>
      <c r="E10" s="30" t="s">
        <v>121</v>
      </c>
      <c r="F10" s="30" t="s">
        <v>45</v>
      </c>
      <c r="G10" s="44" t="s">
        <v>33</v>
      </c>
      <c r="H10" s="34"/>
      <c r="I10" s="34"/>
      <c r="J10" s="34"/>
      <c r="K10" s="34">
        <v>1500000</v>
      </c>
      <c r="P10" s="33">
        <v>42415</v>
      </c>
      <c r="Q10" s="30" t="s">
        <v>120</v>
      </c>
      <c r="R10" s="30" t="s">
        <v>121</v>
      </c>
      <c r="S10" s="30" t="s">
        <v>45</v>
      </c>
      <c r="T10" s="44" t="s">
        <v>24</v>
      </c>
      <c r="U10" s="44">
        <v>7</v>
      </c>
      <c r="V10" s="34">
        <v>5000</v>
      </c>
      <c r="W10" s="34">
        <f>V10+V9</f>
        <v>10000</v>
      </c>
      <c r="X10" s="34">
        <v>3990</v>
      </c>
      <c r="Y10" s="34">
        <f>V10*X10</f>
        <v>19950000</v>
      </c>
      <c r="Z10" s="34" t="str">
        <f>T10</f>
        <v>Diesel Tipo I</v>
      </c>
      <c r="AA10" s="38">
        <f>Y10+Y9</f>
        <v>40900000</v>
      </c>
    </row>
    <row r="11" spans="2:27">
      <c r="B11">
        <v>7</v>
      </c>
      <c r="C11" s="33">
        <v>42408</v>
      </c>
      <c r="D11" s="30" t="s">
        <v>129</v>
      </c>
      <c r="E11" s="30" t="s">
        <v>130</v>
      </c>
      <c r="F11" s="30" t="s">
        <v>45</v>
      </c>
      <c r="G11" s="44" t="s">
        <v>17</v>
      </c>
      <c r="H11" s="34">
        <v>5000</v>
      </c>
      <c r="I11" s="34">
        <v>3671</v>
      </c>
      <c r="J11" s="34">
        <f t="shared" ref="J11:J14" si="0">H11*I11</f>
        <v>18355000</v>
      </c>
      <c r="K11" s="34"/>
      <c r="P11" s="33">
        <v>42402</v>
      </c>
      <c r="Q11" s="30" t="s">
        <v>43</v>
      </c>
      <c r="R11" s="30" t="s">
        <v>44</v>
      </c>
      <c r="S11" s="30" t="s">
        <v>45</v>
      </c>
      <c r="T11" s="44" t="s">
        <v>33</v>
      </c>
      <c r="U11" s="44">
        <v>10</v>
      </c>
      <c r="V11" s="34"/>
      <c r="W11" s="34"/>
      <c r="X11" s="34">
        <v>1500000</v>
      </c>
      <c r="Y11" s="34"/>
      <c r="Z11" s="29"/>
      <c r="AA11" s="29"/>
    </row>
    <row r="12" spans="2:27">
      <c r="B12">
        <v>7</v>
      </c>
      <c r="C12" s="33">
        <v>42408</v>
      </c>
      <c r="D12" s="30" t="s">
        <v>129</v>
      </c>
      <c r="E12" s="30" t="s">
        <v>130</v>
      </c>
      <c r="F12" s="30" t="s">
        <v>45</v>
      </c>
      <c r="G12" s="44" t="s">
        <v>33</v>
      </c>
      <c r="H12" s="34"/>
      <c r="I12" s="34"/>
      <c r="J12" s="34">
        <f t="shared" si="0"/>
        <v>0</v>
      </c>
      <c r="K12" s="34">
        <v>1500000</v>
      </c>
      <c r="P12" s="33">
        <v>42408</v>
      </c>
      <c r="Q12" s="30" t="s">
        <v>129</v>
      </c>
      <c r="R12" s="30" t="s">
        <v>130</v>
      </c>
      <c r="S12" s="30" t="s">
        <v>45</v>
      </c>
      <c r="T12" s="44" t="s">
        <v>33</v>
      </c>
      <c r="U12" s="44">
        <v>10</v>
      </c>
      <c r="V12" s="34"/>
      <c r="W12" s="34"/>
      <c r="X12" s="34">
        <v>1500000</v>
      </c>
      <c r="Y12" s="34">
        <f>V12*X12</f>
        <v>0</v>
      </c>
      <c r="Z12" s="29"/>
      <c r="AA12" s="29"/>
    </row>
    <row r="13" spans="2:27">
      <c r="B13">
        <v>7</v>
      </c>
      <c r="C13" s="32">
        <v>42419</v>
      </c>
      <c r="D13" s="29" t="s">
        <v>203</v>
      </c>
      <c r="E13" s="29" t="s">
        <v>204</v>
      </c>
      <c r="F13" s="29" t="s">
        <v>45</v>
      </c>
      <c r="G13" s="43" t="s">
        <v>58</v>
      </c>
      <c r="H13" s="34">
        <v>5000</v>
      </c>
      <c r="I13" s="34">
        <v>4738</v>
      </c>
      <c r="J13" s="34">
        <f t="shared" si="0"/>
        <v>23690000</v>
      </c>
      <c r="K13" s="31"/>
      <c r="P13" s="33">
        <v>42415</v>
      </c>
      <c r="Q13" s="30" t="s">
        <v>120</v>
      </c>
      <c r="R13" s="30" t="s">
        <v>121</v>
      </c>
      <c r="S13" s="30" t="s">
        <v>45</v>
      </c>
      <c r="T13" s="44" t="s">
        <v>33</v>
      </c>
      <c r="U13" s="44">
        <v>10</v>
      </c>
      <c r="V13" s="34"/>
      <c r="W13" s="34"/>
      <c r="X13" s="34">
        <v>1500000</v>
      </c>
      <c r="Y13" s="34"/>
      <c r="Z13" s="29"/>
      <c r="AA13" s="29"/>
    </row>
    <row r="14" spans="2:27">
      <c r="B14">
        <v>7</v>
      </c>
      <c r="C14" s="32">
        <v>42419</v>
      </c>
      <c r="D14" s="29" t="s">
        <v>203</v>
      </c>
      <c r="E14" s="29" t="s">
        <v>204</v>
      </c>
      <c r="F14" s="29" t="s">
        <v>45</v>
      </c>
      <c r="G14" s="43" t="s">
        <v>33</v>
      </c>
      <c r="H14" s="34"/>
      <c r="I14" s="34"/>
      <c r="J14" s="34">
        <f t="shared" si="0"/>
        <v>0</v>
      </c>
      <c r="K14" s="31">
        <v>1500000</v>
      </c>
      <c r="P14" s="32">
        <v>42419</v>
      </c>
      <c r="Q14" s="29" t="s">
        <v>203</v>
      </c>
      <c r="R14" s="29" t="s">
        <v>204</v>
      </c>
      <c r="S14" s="29" t="s">
        <v>45</v>
      </c>
      <c r="T14" s="43" t="s">
        <v>33</v>
      </c>
      <c r="U14" s="43">
        <v>10</v>
      </c>
      <c r="V14" s="34"/>
      <c r="W14" s="34"/>
      <c r="X14" s="31">
        <v>1500000</v>
      </c>
      <c r="Y14" s="34">
        <f>V14*X14</f>
        <v>0</v>
      </c>
      <c r="Z14" s="29"/>
      <c r="AA14" s="29"/>
    </row>
    <row r="15" spans="2:27">
      <c r="H15" s="38">
        <f>SUM(H7:H14)</f>
        <v>20000</v>
      </c>
      <c r="I15" s="38"/>
      <c r="J15" s="38">
        <f>SUM(J7:J14)</f>
        <v>82945000</v>
      </c>
      <c r="K15" s="38">
        <f>SUM(K7:K14)</f>
        <v>6000000</v>
      </c>
      <c r="V15" s="38">
        <f>SUM(V7:V14)</f>
        <v>20000</v>
      </c>
      <c r="W15" s="38">
        <f>SUM(W7:W14)</f>
        <v>20000</v>
      </c>
      <c r="X15" s="38"/>
      <c r="Y15" s="38">
        <f>SUM(Y7:Y14)</f>
        <v>82945000</v>
      </c>
      <c r="Z15" s="29"/>
      <c r="AA15" s="38">
        <f>SUM(AA7:AA14)</f>
        <v>82945000</v>
      </c>
    </row>
    <row r="22" spans="3:14">
      <c r="C22" s="29" t="s">
        <v>7</v>
      </c>
      <c r="D22" s="29" t="s">
        <v>0</v>
      </c>
      <c r="E22" s="29" t="s">
        <v>1</v>
      </c>
      <c r="F22" s="29" t="s">
        <v>310</v>
      </c>
      <c r="G22" s="29" t="s">
        <v>6</v>
      </c>
      <c r="H22" s="29" t="s">
        <v>5</v>
      </c>
      <c r="I22" s="29" t="s">
        <v>8</v>
      </c>
      <c r="J22" s="29" t="s">
        <v>3</v>
      </c>
      <c r="K22" s="43" t="s">
        <v>174</v>
      </c>
      <c r="L22" s="39" t="s">
        <v>304</v>
      </c>
      <c r="M22" s="39" t="s">
        <v>305</v>
      </c>
      <c r="N22" s="39" t="s">
        <v>306</v>
      </c>
    </row>
    <row r="23" spans="3:14">
      <c r="C23" s="33">
        <v>42402</v>
      </c>
      <c r="D23" s="30" t="s">
        <v>43</v>
      </c>
      <c r="E23" s="30" t="s">
        <v>44</v>
      </c>
      <c r="F23" s="30" t="s">
        <v>45</v>
      </c>
      <c r="G23" s="44" t="s">
        <v>24</v>
      </c>
      <c r="H23" s="34">
        <v>5000</v>
      </c>
      <c r="I23" s="34">
        <v>4190</v>
      </c>
      <c r="J23" s="34">
        <f>H23*I23</f>
        <v>20950000</v>
      </c>
      <c r="K23" s="54"/>
      <c r="L23" s="29"/>
      <c r="M23" s="29"/>
      <c r="N23" s="29"/>
    </row>
    <row r="24" spans="3:14">
      <c r="C24" s="33">
        <v>42402</v>
      </c>
      <c r="D24" s="30" t="s">
        <v>43</v>
      </c>
      <c r="E24" s="30" t="s">
        <v>44</v>
      </c>
      <c r="F24" s="30" t="s">
        <v>45</v>
      </c>
      <c r="G24" s="44" t="s">
        <v>33</v>
      </c>
      <c r="H24" s="34"/>
      <c r="I24" s="34"/>
      <c r="J24" s="34"/>
      <c r="K24" s="54">
        <v>1500000</v>
      </c>
      <c r="L24" s="29">
        <v>2</v>
      </c>
      <c r="M24" s="38">
        <f>J23</f>
        <v>20950000</v>
      </c>
      <c r="N24" s="38">
        <f>K24</f>
        <v>1500000</v>
      </c>
    </row>
    <row r="25" spans="3:14">
      <c r="C25" s="33">
        <v>42408</v>
      </c>
      <c r="D25" s="30" t="s">
        <v>129</v>
      </c>
      <c r="E25" s="30" t="s">
        <v>130</v>
      </c>
      <c r="F25" s="30" t="s">
        <v>45</v>
      </c>
      <c r="G25" s="44" t="s">
        <v>17</v>
      </c>
      <c r="H25" s="34">
        <v>5000</v>
      </c>
      <c r="I25" s="34">
        <v>3671</v>
      </c>
      <c r="J25" s="34">
        <f>H25*I25</f>
        <v>18355000</v>
      </c>
      <c r="K25" s="54"/>
      <c r="L25" s="29"/>
      <c r="M25" s="29"/>
      <c r="N25" s="29"/>
    </row>
    <row r="26" spans="3:14">
      <c r="C26" s="33">
        <v>42408</v>
      </c>
      <c r="D26" s="30" t="s">
        <v>129</v>
      </c>
      <c r="E26" s="30" t="s">
        <v>130</v>
      </c>
      <c r="F26" s="30" t="s">
        <v>45</v>
      </c>
      <c r="G26" s="44" t="s">
        <v>33</v>
      </c>
      <c r="H26" s="34"/>
      <c r="I26" s="34"/>
      <c r="J26" s="34">
        <f>H26*I26</f>
        <v>0</v>
      </c>
      <c r="K26" s="54">
        <v>1500000</v>
      </c>
      <c r="L26" s="29">
        <v>8</v>
      </c>
      <c r="M26" s="38">
        <f>J25</f>
        <v>18355000</v>
      </c>
      <c r="N26" s="38">
        <f>K26</f>
        <v>1500000</v>
      </c>
    </row>
    <row r="27" spans="3:14">
      <c r="C27" s="33">
        <v>42415</v>
      </c>
      <c r="D27" s="30" t="s">
        <v>120</v>
      </c>
      <c r="E27" s="30" t="s">
        <v>121</v>
      </c>
      <c r="F27" s="30" t="s">
        <v>45</v>
      </c>
      <c r="G27" s="44" t="s">
        <v>24</v>
      </c>
      <c r="H27" s="34">
        <v>5000</v>
      </c>
      <c r="I27" s="34">
        <v>3990</v>
      </c>
      <c r="J27" s="34">
        <f>H27*I27</f>
        <v>19950000</v>
      </c>
      <c r="K27" s="54"/>
      <c r="L27" s="29"/>
      <c r="M27" s="29"/>
      <c r="N27" s="29"/>
    </row>
    <row r="28" spans="3:14">
      <c r="C28" s="33">
        <v>42415</v>
      </c>
      <c r="D28" s="30" t="s">
        <v>120</v>
      </c>
      <c r="E28" s="30" t="s">
        <v>121</v>
      </c>
      <c r="F28" s="30" t="s">
        <v>45</v>
      </c>
      <c r="G28" s="44" t="s">
        <v>33</v>
      </c>
      <c r="H28" s="34"/>
      <c r="I28" s="34"/>
      <c r="J28" s="34"/>
      <c r="K28" s="54">
        <v>1500000</v>
      </c>
      <c r="L28" s="29">
        <v>15</v>
      </c>
      <c r="M28" s="38">
        <f>J27</f>
        <v>19950000</v>
      </c>
      <c r="N28" s="38">
        <f>K28</f>
        <v>1500000</v>
      </c>
    </row>
    <row r="29" spans="3:14">
      <c r="C29" s="32">
        <v>42419</v>
      </c>
      <c r="D29" s="29" t="s">
        <v>203</v>
      </c>
      <c r="E29" s="29" t="s">
        <v>204</v>
      </c>
      <c r="F29" s="29" t="s">
        <v>45</v>
      </c>
      <c r="G29" s="43" t="s">
        <v>58</v>
      </c>
      <c r="H29" s="34">
        <v>5000</v>
      </c>
      <c r="I29" s="34">
        <v>4738</v>
      </c>
      <c r="J29" s="34">
        <f>H29*I29</f>
        <v>23690000</v>
      </c>
      <c r="K29" s="55"/>
      <c r="L29" s="29"/>
      <c r="M29" s="29"/>
      <c r="N29" s="29"/>
    </row>
    <row r="30" spans="3:14">
      <c r="C30" s="32">
        <v>42419</v>
      </c>
      <c r="D30" s="29" t="s">
        <v>203</v>
      </c>
      <c r="E30" s="29" t="s">
        <v>204</v>
      </c>
      <c r="F30" s="29" t="s">
        <v>45</v>
      </c>
      <c r="G30" s="43" t="s">
        <v>33</v>
      </c>
      <c r="H30" s="34"/>
      <c r="I30" s="34"/>
      <c r="J30" s="34">
        <f>H30*I30</f>
        <v>0</v>
      </c>
      <c r="K30" s="55">
        <v>1500000</v>
      </c>
      <c r="L30" s="29">
        <v>19</v>
      </c>
      <c r="M30" s="38">
        <f>J29</f>
        <v>23690000</v>
      </c>
      <c r="N30" s="38">
        <f>K30</f>
        <v>1500000</v>
      </c>
    </row>
    <row r="31" spans="3:14">
      <c r="H31" s="38">
        <f>SUM(H23:H30)</f>
        <v>20000</v>
      </c>
      <c r="I31" s="38"/>
      <c r="J31" s="38">
        <f>SUM(J23:J30)</f>
        <v>82945000</v>
      </c>
      <c r="K31" s="56">
        <f>SUM(K23:K30)</f>
        <v>6000000</v>
      </c>
      <c r="L31" s="29"/>
      <c r="M31" s="38">
        <f>SUM(M24:M30)</f>
        <v>82945000</v>
      </c>
      <c r="N31" s="38">
        <f>SUM(N24:N30)</f>
        <v>6000000</v>
      </c>
    </row>
  </sheetData>
  <sortState ref="P7:Z14">
    <sortCondition ref="U7:U14"/>
  </sortState>
  <mergeCells count="1">
    <mergeCell ref="C4:K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3:N35"/>
  <sheetViews>
    <sheetView topLeftCell="A19" workbookViewId="0">
      <selection activeCell="O31" sqref="O31:Q34"/>
    </sheetView>
  </sheetViews>
  <sheetFormatPr baseColWidth="10" defaultRowHeight="15"/>
  <cols>
    <col min="3" max="3" width="9" bestFit="1" customWidth="1"/>
    <col min="4" max="5" width="10.42578125" bestFit="1" customWidth="1"/>
    <col min="6" max="6" width="19.140625" bestFit="1" customWidth="1"/>
    <col min="7" max="7" width="15" bestFit="1" customWidth="1"/>
    <col min="8" max="9" width="6.5703125" bestFit="1" customWidth="1"/>
    <col min="10" max="10" width="10.42578125" bestFit="1" customWidth="1"/>
    <col min="11" max="11" width="5.7109375" bestFit="1" customWidth="1"/>
    <col min="12" max="12" width="10.42578125" bestFit="1" customWidth="1"/>
    <col min="13" max="13" width="15" bestFit="1" customWidth="1"/>
    <col min="14" max="14" width="10.42578125" bestFit="1" customWidth="1"/>
  </cols>
  <sheetData>
    <row r="3" spans="2:10" ht="15.75" thickBot="1"/>
    <row r="4" spans="2:10" ht="19.5" thickBot="1">
      <c r="C4" s="142" t="s">
        <v>65</v>
      </c>
      <c r="D4" s="143"/>
      <c r="E4" s="143"/>
      <c r="F4" s="143"/>
      <c r="G4" s="143"/>
      <c r="H4" s="143"/>
      <c r="I4" s="143"/>
      <c r="J4" s="144"/>
    </row>
    <row r="6" spans="2:10">
      <c r="C6" s="29" t="s">
        <v>7</v>
      </c>
      <c r="D6" s="29" t="s">
        <v>0</v>
      </c>
      <c r="E6" s="29" t="s">
        <v>1</v>
      </c>
      <c r="F6" s="29" t="s">
        <v>310</v>
      </c>
      <c r="G6" s="29" t="s">
        <v>6</v>
      </c>
      <c r="H6" s="29" t="s">
        <v>5</v>
      </c>
      <c r="I6" s="29" t="s">
        <v>8</v>
      </c>
      <c r="J6" s="29" t="s">
        <v>3</v>
      </c>
    </row>
    <row r="7" spans="2:10">
      <c r="B7">
        <v>9</v>
      </c>
      <c r="C7" s="33">
        <v>42404</v>
      </c>
      <c r="D7" s="30" t="s">
        <v>63</v>
      </c>
      <c r="E7" s="30" t="s">
        <v>64</v>
      </c>
      <c r="F7" s="30" t="s">
        <v>65</v>
      </c>
      <c r="G7" s="44" t="s">
        <v>24</v>
      </c>
      <c r="H7" s="30">
        <v>5000</v>
      </c>
      <c r="I7" s="30">
        <v>3770</v>
      </c>
      <c r="J7" s="34">
        <f t="shared" ref="J7:J11" si="0">H7*I7</f>
        <v>18850000</v>
      </c>
    </row>
    <row r="8" spans="2:10">
      <c r="B8">
        <v>9</v>
      </c>
      <c r="C8" s="33">
        <v>42404</v>
      </c>
      <c r="D8" s="30" t="s">
        <v>63</v>
      </c>
      <c r="E8" s="30" t="s">
        <v>64</v>
      </c>
      <c r="F8" s="30" t="s">
        <v>65</v>
      </c>
      <c r="G8" s="44" t="s">
        <v>28</v>
      </c>
      <c r="H8" s="30">
        <v>10000</v>
      </c>
      <c r="I8" s="30">
        <v>3535</v>
      </c>
      <c r="J8" s="34">
        <f t="shared" si="0"/>
        <v>35350000</v>
      </c>
    </row>
    <row r="9" spans="2:10">
      <c r="B9">
        <v>9</v>
      </c>
      <c r="C9" s="33">
        <v>42415</v>
      </c>
      <c r="D9" s="30" t="s">
        <v>118</v>
      </c>
      <c r="E9" s="30" t="s">
        <v>119</v>
      </c>
      <c r="F9" s="30" t="s">
        <v>65</v>
      </c>
      <c r="G9" s="44" t="s">
        <v>58</v>
      </c>
      <c r="H9" s="34">
        <v>5000</v>
      </c>
      <c r="I9" s="34">
        <v>3850</v>
      </c>
      <c r="J9" s="34">
        <f t="shared" si="0"/>
        <v>19250000</v>
      </c>
    </row>
    <row r="10" spans="2:10">
      <c r="B10">
        <v>9</v>
      </c>
      <c r="C10" s="32">
        <v>42422</v>
      </c>
      <c r="D10" s="29" t="s">
        <v>247</v>
      </c>
      <c r="E10" s="29" t="s">
        <v>248</v>
      </c>
      <c r="F10" s="29" t="s">
        <v>65</v>
      </c>
      <c r="G10" s="43" t="s">
        <v>246</v>
      </c>
      <c r="H10" s="34">
        <v>15000</v>
      </c>
      <c r="I10" s="34">
        <v>3595</v>
      </c>
      <c r="J10" s="34">
        <f t="shared" si="0"/>
        <v>53925000</v>
      </c>
    </row>
    <row r="11" spans="2:10">
      <c r="B11">
        <v>9</v>
      </c>
      <c r="C11" s="32">
        <v>42425</v>
      </c>
      <c r="D11" s="39" t="s">
        <v>282</v>
      </c>
      <c r="E11" s="40" t="s">
        <v>283</v>
      </c>
      <c r="F11" s="39" t="s">
        <v>65</v>
      </c>
      <c r="G11" s="48" t="s">
        <v>58</v>
      </c>
      <c r="H11" s="34">
        <v>5000</v>
      </c>
      <c r="I11" s="34">
        <v>3885</v>
      </c>
      <c r="J11" s="34">
        <f t="shared" si="0"/>
        <v>19425000</v>
      </c>
    </row>
    <row r="12" spans="2:10">
      <c r="H12" s="34">
        <f>SUM(H7:H11)</f>
        <v>40000</v>
      </c>
      <c r="I12" s="34"/>
      <c r="J12" s="34">
        <f>SUM(J7:J11)</f>
        <v>146800000</v>
      </c>
    </row>
    <row r="17" spans="3:14">
      <c r="C17" s="29" t="s">
        <v>7</v>
      </c>
      <c r="D17" s="29" t="s">
        <v>0</v>
      </c>
      <c r="E17" s="29" t="s">
        <v>1</v>
      </c>
      <c r="F17" s="29" t="s">
        <v>310</v>
      </c>
      <c r="G17" s="29" t="s">
        <v>6</v>
      </c>
      <c r="H17" s="29" t="s">
        <v>5</v>
      </c>
      <c r="I17" s="29" t="s">
        <v>8</v>
      </c>
      <c r="J17" s="29" t="s">
        <v>3</v>
      </c>
      <c r="K17" s="39" t="s">
        <v>304</v>
      </c>
      <c r="L17" s="39" t="s">
        <v>309</v>
      </c>
    </row>
    <row r="18" spans="3:14">
      <c r="C18" s="33">
        <v>42404</v>
      </c>
      <c r="D18" s="30" t="s">
        <v>63</v>
      </c>
      <c r="E18" s="30" t="s">
        <v>64</v>
      </c>
      <c r="F18" s="30" t="s">
        <v>65</v>
      </c>
      <c r="G18" s="44" t="s">
        <v>24</v>
      </c>
      <c r="H18" s="30">
        <v>5000</v>
      </c>
      <c r="I18" s="30">
        <v>3770</v>
      </c>
      <c r="J18" s="34">
        <f t="shared" ref="J18:J22" si="1">H18*I18</f>
        <v>18850000</v>
      </c>
      <c r="K18" s="29"/>
      <c r="L18" s="29"/>
    </row>
    <row r="19" spans="3:14">
      <c r="C19" s="33">
        <v>42404</v>
      </c>
      <c r="D19" s="30" t="s">
        <v>63</v>
      </c>
      <c r="E19" s="30" t="s">
        <v>64</v>
      </c>
      <c r="F19" s="30" t="s">
        <v>65</v>
      </c>
      <c r="G19" s="44" t="s">
        <v>28</v>
      </c>
      <c r="H19" s="30">
        <v>10000</v>
      </c>
      <c r="I19" s="30">
        <v>3535</v>
      </c>
      <c r="J19" s="34">
        <f t="shared" si="1"/>
        <v>35350000</v>
      </c>
      <c r="K19" s="29">
        <v>4</v>
      </c>
      <c r="L19" s="38">
        <f>J19+J18</f>
        <v>54200000</v>
      </c>
    </row>
    <row r="20" spans="3:14">
      <c r="C20" s="33">
        <v>42415</v>
      </c>
      <c r="D20" s="30" t="s">
        <v>118</v>
      </c>
      <c r="E20" s="30" t="s">
        <v>119</v>
      </c>
      <c r="F20" s="30" t="s">
        <v>65</v>
      </c>
      <c r="G20" s="44" t="s">
        <v>58</v>
      </c>
      <c r="H20" s="34">
        <v>5000</v>
      </c>
      <c r="I20" s="34">
        <v>3850</v>
      </c>
      <c r="J20" s="34">
        <f t="shared" si="1"/>
        <v>19250000</v>
      </c>
      <c r="K20" s="29">
        <v>15</v>
      </c>
      <c r="L20" s="38">
        <f>J20</f>
        <v>19250000</v>
      </c>
    </row>
    <row r="21" spans="3:14">
      <c r="C21" s="32">
        <v>42422</v>
      </c>
      <c r="D21" s="29" t="s">
        <v>247</v>
      </c>
      <c r="E21" s="29" t="s">
        <v>248</v>
      </c>
      <c r="F21" s="29" t="s">
        <v>65</v>
      </c>
      <c r="G21" s="43" t="s">
        <v>246</v>
      </c>
      <c r="H21" s="34">
        <v>15000</v>
      </c>
      <c r="I21" s="34">
        <v>3595</v>
      </c>
      <c r="J21" s="34">
        <f t="shared" si="1"/>
        <v>53925000</v>
      </c>
      <c r="K21" s="38">
        <v>22</v>
      </c>
      <c r="L21" s="38">
        <f>J21</f>
        <v>53925000</v>
      </c>
    </row>
    <row r="22" spans="3:14">
      <c r="C22" s="32">
        <v>42425</v>
      </c>
      <c r="D22" s="39" t="s">
        <v>282</v>
      </c>
      <c r="E22" s="40" t="s">
        <v>283</v>
      </c>
      <c r="F22" s="39" t="s">
        <v>65</v>
      </c>
      <c r="G22" s="48" t="s">
        <v>58</v>
      </c>
      <c r="H22" s="34">
        <v>5000</v>
      </c>
      <c r="I22" s="34">
        <v>3885</v>
      </c>
      <c r="J22" s="34">
        <f t="shared" si="1"/>
        <v>19425000</v>
      </c>
      <c r="K22" s="29">
        <v>25</v>
      </c>
      <c r="L22" s="38">
        <f>J22</f>
        <v>19425000</v>
      </c>
    </row>
    <row r="23" spans="3:14">
      <c r="H23" s="34">
        <f>SUM(H18:H22)</f>
        <v>40000</v>
      </c>
      <c r="I23" s="34"/>
      <c r="J23" s="34">
        <f>SUM(J18:J22)</f>
        <v>146800000</v>
      </c>
      <c r="K23" s="29"/>
      <c r="L23" s="38">
        <f>SUM(L18:L22)</f>
        <v>146800000</v>
      </c>
    </row>
    <row r="29" spans="3:14">
      <c r="C29" s="29" t="s">
        <v>7</v>
      </c>
      <c r="D29" s="29" t="s">
        <v>0</v>
      </c>
      <c r="E29" s="29" t="s">
        <v>1</v>
      </c>
      <c r="F29" s="29" t="s">
        <v>310</v>
      </c>
      <c r="G29" s="29" t="s">
        <v>6</v>
      </c>
      <c r="H29" s="29" t="s">
        <v>307</v>
      </c>
      <c r="I29" s="29" t="s">
        <v>5</v>
      </c>
      <c r="J29" s="29" t="s">
        <v>308</v>
      </c>
      <c r="K29" s="29" t="s">
        <v>8</v>
      </c>
      <c r="L29" s="29" t="s">
        <v>3</v>
      </c>
      <c r="M29" s="39" t="s">
        <v>305</v>
      </c>
      <c r="N29" s="39" t="s">
        <v>309</v>
      </c>
    </row>
    <row r="30" spans="3:14">
      <c r="C30" s="33">
        <v>42415</v>
      </c>
      <c r="D30" s="30" t="s">
        <v>118</v>
      </c>
      <c r="E30" s="30" t="s">
        <v>119</v>
      </c>
      <c r="F30" s="30" t="s">
        <v>65</v>
      </c>
      <c r="G30" s="44" t="s">
        <v>58</v>
      </c>
      <c r="H30" s="44">
        <v>1</v>
      </c>
      <c r="I30" s="34">
        <v>5000</v>
      </c>
      <c r="J30" s="34"/>
      <c r="K30" s="34">
        <v>3850</v>
      </c>
      <c r="L30" s="34">
        <f>I30*K30</f>
        <v>19250000</v>
      </c>
      <c r="M30" s="29"/>
      <c r="N30" s="29"/>
    </row>
    <row r="31" spans="3:14">
      <c r="C31" s="32">
        <v>42425</v>
      </c>
      <c r="D31" s="39" t="s">
        <v>282</v>
      </c>
      <c r="E31" s="40" t="s">
        <v>283</v>
      </c>
      <c r="F31" s="39" t="s">
        <v>65</v>
      </c>
      <c r="G31" s="48" t="s">
        <v>58</v>
      </c>
      <c r="H31" s="48">
        <v>1</v>
      </c>
      <c r="I31" s="34">
        <v>5000</v>
      </c>
      <c r="J31" s="34">
        <f>I31+I30</f>
        <v>10000</v>
      </c>
      <c r="K31" s="34">
        <v>3885</v>
      </c>
      <c r="L31" s="34">
        <f>I31*K31</f>
        <v>19425000</v>
      </c>
      <c r="M31" s="29" t="str">
        <f>G31</f>
        <v>Nafta Unica 90</v>
      </c>
      <c r="N31" s="38">
        <f>L31+L30</f>
        <v>38675000</v>
      </c>
    </row>
    <row r="32" spans="3:14">
      <c r="C32" s="32">
        <v>42422</v>
      </c>
      <c r="D32" s="29" t="s">
        <v>247</v>
      </c>
      <c r="E32" s="29" t="s">
        <v>248</v>
      </c>
      <c r="F32" s="29" t="s">
        <v>65</v>
      </c>
      <c r="G32" s="43" t="s">
        <v>246</v>
      </c>
      <c r="H32" s="43">
        <v>2</v>
      </c>
      <c r="I32" s="34">
        <v>15000</v>
      </c>
      <c r="J32" s="34">
        <f>I32</f>
        <v>15000</v>
      </c>
      <c r="K32" s="34">
        <v>3595</v>
      </c>
      <c r="L32" s="34">
        <f>I32*K32</f>
        <v>53925000</v>
      </c>
      <c r="M32" s="29" t="str">
        <f>G32</f>
        <v>Diesel Comun Tipo III</v>
      </c>
      <c r="N32" s="38">
        <f>L32</f>
        <v>53925000</v>
      </c>
    </row>
    <row r="33" spans="3:14">
      <c r="C33" s="33">
        <v>42404</v>
      </c>
      <c r="D33" s="30" t="s">
        <v>63</v>
      </c>
      <c r="E33" s="30" t="s">
        <v>64</v>
      </c>
      <c r="F33" s="30" t="s">
        <v>65</v>
      </c>
      <c r="G33" s="44" t="s">
        <v>28</v>
      </c>
      <c r="H33" s="44">
        <v>6</v>
      </c>
      <c r="I33" s="30">
        <v>10000</v>
      </c>
      <c r="J33" s="30">
        <f>I33</f>
        <v>10000</v>
      </c>
      <c r="K33" s="30">
        <v>3535</v>
      </c>
      <c r="L33" s="34">
        <f>I33*K33</f>
        <v>35350000</v>
      </c>
      <c r="M33" s="29" t="str">
        <f>G33</f>
        <v>Nafta Sol Normal</v>
      </c>
      <c r="N33" s="38">
        <f>L33</f>
        <v>35350000</v>
      </c>
    </row>
    <row r="34" spans="3:14">
      <c r="C34" s="33">
        <v>42404</v>
      </c>
      <c r="D34" s="30" t="s">
        <v>63</v>
      </c>
      <c r="E34" s="30" t="s">
        <v>64</v>
      </c>
      <c r="F34" s="30" t="s">
        <v>65</v>
      </c>
      <c r="G34" s="44" t="s">
        <v>24</v>
      </c>
      <c r="H34" s="44">
        <v>7</v>
      </c>
      <c r="I34" s="30">
        <v>5000</v>
      </c>
      <c r="J34" s="30">
        <f>I34</f>
        <v>5000</v>
      </c>
      <c r="K34" s="30">
        <v>3770</v>
      </c>
      <c r="L34" s="34">
        <f>I34*K34</f>
        <v>18850000</v>
      </c>
      <c r="M34" s="29" t="str">
        <f>G34</f>
        <v>Diesel Tipo I</v>
      </c>
      <c r="N34" s="38">
        <f>L34</f>
        <v>18850000</v>
      </c>
    </row>
    <row r="35" spans="3:14">
      <c r="I35" s="34">
        <f>SUM(I30:I34)</f>
        <v>40000</v>
      </c>
      <c r="J35" s="34">
        <f>SUM(J30:J34)</f>
        <v>40000</v>
      </c>
      <c r="K35" s="34"/>
      <c r="L35" s="34">
        <f>SUM(L30:L34)</f>
        <v>146800000</v>
      </c>
      <c r="M35" s="29"/>
      <c r="N35" s="38">
        <f>SUM(N30:N34)</f>
        <v>146800000</v>
      </c>
    </row>
  </sheetData>
  <sortState ref="C30:L34">
    <sortCondition ref="H30:H34"/>
  </sortState>
  <mergeCells count="1">
    <mergeCell ref="C4:J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4:Y47"/>
  <sheetViews>
    <sheetView topLeftCell="K7" workbookViewId="0">
      <selection activeCell="Z11" sqref="Z11:AB14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11.85546875" bestFit="1" customWidth="1"/>
    <col min="7" max="7" width="16.425781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6" max="16" width="6.28515625" bestFit="1" customWidth="1"/>
    <col min="17" max="17" width="11.85546875" bestFit="1" customWidth="1"/>
    <col min="18" max="18" width="16.42578125" bestFit="1" customWidth="1"/>
    <col min="19" max="19" width="4.710937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6.42578125" bestFit="1" customWidth="1"/>
    <col min="25" max="25" width="10.42578125" bestFit="1" customWidth="1"/>
  </cols>
  <sheetData>
    <row r="4" spans="2:25" ht="15.75" thickBot="1"/>
    <row r="5" spans="2:25" ht="21.75" thickBot="1">
      <c r="C5" s="145" t="s">
        <v>85</v>
      </c>
      <c r="D5" s="146"/>
      <c r="E5" s="146"/>
      <c r="F5" s="146"/>
      <c r="G5" s="146"/>
      <c r="H5" s="146"/>
      <c r="I5" s="146"/>
      <c r="J5" s="147"/>
    </row>
    <row r="7" spans="2:25">
      <c r="C7" s="29" t="s">
        <v>7</v>
      </c>
      <c r="D7" s="29" t="s">
        <v>0</v>
      </c>
      <c r="E7" s="29" t="s">
        <v>314</v>
      </c>
      <c r="F7" s="29" t="s">
        <v>315</v>
      </c>
      <c r="G7" s="29" t="s">
        <v>6</v>
      </c>
      <c r="H7" s="29" t="s">
        <v>5</v>
      </c>
      <c r="I7" s="29" t="s">
        <v>8</v>
      </c>
      <c r="J7" s="29" t="s">
        <v>3</v>
      </c>
      <c r="N7" s="29" t="s">
        <v>7</v>
      </c>
      <c r="O7" s="29" t="s">
        <v>0</v>
      </c>
      <c r="P7" s="29" t="s">
        <v>314</v>
      </c>
      <c r="Q7" s="29" t="s">
        <v>315</v>
      </c>
      <c r="R7" s="29" t="s">
        <v>6</v>
      </c>
      <c r="S7" s="29" t="s">
        <v>307</v>
      </c>
      <c r="T7" s="29" t="s">
        <v>5</v>
      </c>
      <c r="U7" s="29" t="s">
        <v>308</v>
      </c>
      <c r="V7" s="29" t="s">
        <v>8</v>
      </c>
      <c r="W7" s="29" t="s">
        <v>3</v>
      </c>
      <c r="X7" s="39" t="s">
        <v>305</v>
      </c>
      <c r="Y7" s="39" t="s">
        <v>309</v>
      </c>
    </row>
    <row r="8" spans="2:25">
      <c r="B8">
        <v>1</v>
      </c>
      <c r="C8" s="32">
        <v>42410</v>
      </c>
      <c r="D8" s="29" t="s">
        <v>84</v>
      </c>
      <c r="E8" s="29"/>
      <c r="F8" s="29" t="s">
        <v>85</v>
      </c>
      <c r="G8" s="43" t="s">
        <v>86</v>
      </c>
      <c r="H8" s="31">
        <v>10000</v>
      </c>
      <c r="I8" s="31">
        <v>4470</v>
      </c>
      <c r="J8" s="31">
        <f t="shared" ref="J8:J22" si="0">H8*I8</f>
        <v>44700000</v>
      </c>
      <c r="N8" s="32">
        <v>42412</v>
      </c>
      <c r="O8" s="29" t="s">
        <v>90</v>
      </c>
      <c r="P8" s="29"/>
      <c r="Q8" s="29" t="s">
        <v>85</v>
      </c>
      <c r="R8" s="43" t="s">
        <v>92</v>
      </c>
      <c r="S8" s="43">
        <v>1</v>
      </c>
      <c r="T8" s="31">
        <v>9300</v>
      </c>
      <c r="U8" s="31"/>
      <c r="V8" s="31">
        <v>3445</v>
      </c>
      <c r="W8" s="31">
        <f t="shared" ref="W8:W22" si="1">T8*V8</f>
        <v>32038500</v>
      </c>
      <c r="X8" s="29"/>
      <c r="Y8" s="29"/>
    </row>
    <row r="9" spans="2:25">
      <c r="B9">
        <v>1</v>
      </c>
      <c r="C9" s="32">
        <v>42410</v>
      </c>
      <c r="D9" s="29" t="s">
        <v>84</v>
      </c>
      <c r="E9" s="29"/>
      <c r="F9" s="29" t="s">
        <v>85</v>
      </c>
      <c r="G9" s="43" t="s">
        <v>87</v>
      </c>
      <c r="H9" s="31">
        <v>20000</v>
      </c>
      <c r="I9" s="31">
        <v>4280</v>
      </c>
      <c r="J9" s="31">
        <f t="shared" si="0"/>
        <v>85600000</v>
      </c>
      <c r="N9" s="32">
        <v>42415</v>
      </c>
      <c r="O9" s="29" t="s">
        <v>115</v>
      </c>
      <c r="P9" s="29"/>
      <c r="Q9" s="29" t="s">
        <v>85</v>
      </c>
      <c r="R9" s="43" t="s">
        <v>92</v>
      </c>
      <c r="S9" s="43">
        <v>1</v>
      </c>
      <c r="T9" s="31">
        <v>5000</v>
      </c>
      <c r="U9" s="31"/>
      <c r="V9" s="31">
        <v>3445</v>
      </c>
      <c r="W9" s="31">
        <f t="shared" si="1"/>
        <v>17225000</v>
      </c>
      <c r="X9" s="29"/>
      <c r="Y9" s="29"/>
    </row>
    <row r="10" spans="2:25">
      <c r="B10">
        <v>1</v>
      </c>
      <c r="C10" s="32">
        <v>42412</v>
      </c>
      <c r="D10" s="29" t="s">
        <v>90</v>
      </c>
      <c r="E10" s="29"/>
      <c r="F10" s="29" t="s">
        <v>85</v>
      </c>
      <c r="G10" s="43" t="s">
        <v>86</v>
      </c>
      <c r="H10" s="31">
        <v>15000</v>
      </c>
      <c r="I10" s="31">
        <v>4470</v>
      </c>
      <c r="J10" s="31">
        <f t="shared" si="0"/>
        <v>67050000</v>
      </c>
      <c r="N10" s="32">
        <v>42417</v>
      </c>
      <c r="O10" s="29" t="s">
        <v>166</v>
      </c>
      <c r="P10" s="29"/>
      <c r="Q10" s="29" t="s">
        <v>85</v>
      </c>
      <c r="R10" s="43" t="s">
        <v>92</v>
      </c>
      <c r="S10" s="43">
        <v>1</v>
      </c>
      <c r="T10" s="31">
        <v>5300</v>
      </c>
      <c r="U10" s="31"/>
      <c r="V10" s="31">
        <v>3445</v>
      </c>
      <c r="W10" s="31">
        <f t="shared" si="1"/>
        <v>18258500</v>
      </c>
      <c r="X10" s="29"/>
      <c r="Y10" s="29"/>
    </row>
    <row r="11" spans="2:25">
      <c r="B11">
        <v>1</v>
      </c>
      <c r="C11" s="32">
        <v>42412</v>
      </c>
      <c r="D11" s="29" t="s">
        <v>90</v>
      </c>
      <c r="E11" s="29"/>
      <c r="F11" s="29" t="s">
        <v>85</v>
      </c>
      <c r="G11" s="43" t="s">
        <v>91</v>
      </c>
      <c r="H11" s="31">
        <v>5000</v>
      </c>
      <c r="I11" s="31">
        <v>5150</v>
      </c>
      <c r="J11" s="31">
        <f t="shared" si="0"/>
        <v>25750000</v>
      </c>
      <c r="N11" s="32">
        <v>42418</v>
      </c>
      <c r="O11" s="39" t="s">
        <v>171</v>
      </c>
      <c r="P11" s="39"/>
      <c r="Q11" s="39" t="s">
        <v>85</v>
      </c>
      <c r="R11" s="43" t="s">
        <v>92</v>
      </c>
      <c r="S11" s="43">
        <v>1</v>
      </c>
      <c r="T11" s="31">
        <v>5000</v>
      </c>
      <c r="U11" s="31">
        <f>T11+T10+T9+T8</f>
        <v>24600</v>
      </c>
      <c r="V11" s="31">
        <v>3445</v>
      </c>
      <c r="W11" s="31">
        <f t="shared" si="1"/>
        <v>17225000</v>
      </c>
      <c r="X11" s="29" t="str">
        <f>R11</f>
        <v>Nafta Economica</v>
      </c>
      <c r="Y11" s="38">
        <f>W11+W10+W9+W8</f>
        <v>84747000</v>
      </c>
    </row>
    <row r="12" spans="2:25">
      <c r="B12">
        <v>1</v>
      </c>
      <c r="C12" s="32">
        <v>42412</v>
      </c>
      <c r="D12" s="29" t="s">
        <v>90</v>
      </c>
      <c r="E12" s="29"/>
      <c r="F12" s="29" t="s">
        <v>85</v>
      </c>
      <c r="G12" s="43" t="s">
        <v>87</v>
      </c>
      <c r="H12" s="31">
        <v>27500</v>
      </c>
      <c r="I12" s="31">
        <v>4280</v>
      </c>
      <c r="J12" s="31">
        <f t="shared" si="0"/>
        <v>117700000</v>
      </c>
      <c r="N12" s="32">
        <v>42410</v>
      </c>
      <c r="O12" s="29" t="s">
        <v>84</v>
      </c>
      <c r="P12" s="29"/>
      <c r="Q12" s="29" t="s">
        <v>85</v>
      </c>
      <c r="R12" s="43" t="s">
        <v>87</v>
      </c>
      <c r="S12" s="43">
        <v>4</v>
      </c>
      <c r="T12" s="31">
        <v>20000</v>
      </c>
      <c r="U12" s="31"/>
      <c r="V12" s="31">
        <v>4280</v>
      </c>
      <c r="W12" s="31">
        <f t="shared" si="1"/>
        <v>85600000</v>
      </c>
      <c r="X12" s="29"/>
      <c r="Y12" s="29"/>
    </row>
    <row r="13" spans="2:25">
      <c r="B13">
        <v>1</v>
      </c>
      <c r="C13" s="32">
        <v>42412</v>
      </c>
      <c r="D13" s="29" t="s">
        <v>90</v>
      </c>
      <c r="E13" s="29"/>
      <c r="F13" s="29" t="s">
        <v>85</v>
      </c>
      <c r="G13" s="43" t="s">
        <v>92</v>
      </c>
      <c r="H13" s="31">
        <v>9300</v>
      </c>
      <c r="I13" s="31">
        <v>3445</v>
      </c>
      <c r="J13" s="31">
        <f t="shared" si="0"/>
        <v>32038500</v>
      </c>
      <c r="N13" s="32">
        <v>42412</v>
      </c>
      <c r="O13" s="29" t="s">
        <v>90</v>
      </c>
      <c r="P13" s="29"/>
      <c r="Q13" s="29" t="s">
        <v>85</v>
      </c>
      <c r="R13" s="43" t="s">
        <v>87</v>
      </c>
      <c r="S13" s="43">
        <v>4</v>
      </c>
      <c r="T13" s="31">
        <v>27500</v>
      </c>
      <c r="U13" s="31"/>
      <c r="V13" s="31">
        <v>4280</v>
      </c>
      <c r="W13" s="31">
        <f t="shared" si="1"/>
        <v>117700000</v>
      </c>
      <c r="X13" s="29"/>
      <c r="Y13" s="29"/>
    </row>
    <row r="14" spans="2:25">
      <c r="B14">
        <v>1</v>
      </c>
      <c r="C14" s="32">
        <v>42415</v>
      </c>
      <c r="D14" s="29" t="s">
        <v>115</v>
      </c>
      <c r="E14" s="29"/>
      <c r="F14" s="29" t="s">
        <v>85</v>
      </c>
      <c r="G14" s="43" t="s">
        <v>87</v>
      </c>
      <c r="H14" s="31">
        <v>20000</v>
      </c>
      <c r="I14" s="31">
        <v>4280</v>
      </c>
      <c r="J14" s="31">
        <f t="shared" si="0"/>
        <v>85600000</v>
      </c>
      <c r="N14" s="32">
        <v>42415</v>
      </c>
      <c r="O14" s="29" t="s">
        <v>115</v>
      </c>
      <c r="P14" s="29"/>
      <c r="Q14" s="29" t="s">
        <v>85</v>
      </c>
      <c r="R14" s="43" t="s">
        <v>87</v>
      </c>
      <c r="S14" s="43">
        <v>4</v>
      </c>
      <c r="T14" s="31">
        <v>20000</v>
      </c>
      <c r="U14" s="31"/>
      <c r="V14" s="31">
        <v>4280</v>
      </c>
      <c r="W14" s="31">
        <f t="shared" si="1"/>
        <v>85600000</v>
      </c>
      <c r="X14" s="29"/>
      <c r="Y14" s="29"/>
    </row>
    <row r="15" spans="2:25">
      <c r="B15">
        <v>1</v>
      </c>
      <c r="C15" s="32">
        <v>42415</v>
      </c>
      <c r="D15" s="29" t="s">
        <v>115</v>
      </c>
      <c r="E15" s="29"/>
      <c r="F15" s="29" t="s">
        <v>85</v>
      </c>
      <c r="G15" s="43" t="s">
        <v>86</v>
      </c>
      <c r="H15" s="31">
        <v>5000</v>
      </c>
      <c r="I15" s="31">
        <v>4470</v>
      </c>
      <c r="J15" s="31">
        <f t="shared" si="0"/>
        <v>22350000</v>
      </c>
      <c r="N15" s="32">
        <v>42417</v>
      </c>
      <c r="O15" s="29" t="s">
        <v>166</v>
      </c>
      <c r="P15" s="29"/>
      <c r="Q15" s="29" t="s">
        <v>85</v>
      </c>
      <c r="R15" s="48" t="s">
        <v>87</v>
      </c>
      <c r="S15" s="48">
        <v>4</v>
      </c>
      <c r="T15" s="31">
        <v>10000</v>
      </c>
      <c r="U15" s="31"/>
      <c r="V15" s="31">
        <v>4280</v>
      </c>
      <c r="W15" s="31">
        <f t="shared" si="1"/>
        <v>42800000</v>
      </c>
      <c r="X15" s="29"/>
      <c r="Y15" s="29"/>
    </row>
    <row r="16" spans="2:25">
      <c r="B16">
        <v>1</v>
      </c>
      <c r="C16" s="32">
        <v>42415</v>
      </c>
      <c r="D16" s="29" t="s">
        <v>115</v>
      </c>
      <c r="E16" s="29"/>
      <c r="F16" s="29" t="s">
        <v>85</v>
      </c>
      <c r="G16" s="43" t="s">
        <v>92</v>
      </c>
      <c r="H16" s="31">
        <v>5000</v>
      </c>
      <c r="I16" s="31">
        <v>3445</v>
      </c>
      <c r="J16" s="31">
        <f t="shared" si="0"/>
        <v>17225000</v>
      </c>
      <c r="N16" s="32">
        <v>42418</v>
      </c>
      <c r="O16" s="39" t="s">
        <v>171</v>
      </c>
      <c r="P16" s="39"/>
      <c r="Q16" s="39" t="s">
        <v>85</v>
      </c>
      <c r="R16" s="43" t="s">
        <v>87</v>
      </c>
      <c r="S16" s="43">
        <v>4</v>
      </c>
      <c r="T16" s="31">
        <v>10000</v>
      </c>
      <c r="U16" s="31">
        <f>T16+T15+T14+T13+T12</f>
        <v>87500</v>
      </c>
      <c r="V16" s="31">
        <v>4280</v>
      </c>
      <c r="W16" s="31">
        <f t="shared" si="1"/>
        <v>42800000</v>
      </c>
      <c r="X16" s="29" t="str">
        <f>R16</f>
        <v>Nafta Especial</v>
      </c>
      <c r="Y16" s="38">
        <f>W16+W15+W14+W13+W12</f>
        <v>374500000</v>
      </c>
    </row>
    <row r="17" spans="2:25">
      <c r="B17">
        <v>1</v>
      </c>
      <c r="C17" s="32">
        <v>42417</v>
      </c>
      <c r="D17" s="29" t="s">
        <v>166</v>
      </c>
      <c r="E17" s="29"/>
      <c r="F17" s="29" t="s">
        <v>85</v>
      </c>
      <c r="G17" s="48" t="s">
        <v>86</v>
      </c>
      <c r="H17" s="31">
        <v>46000</v>
      </c>
      <c r="I17" s="31">
        <v>4470</v>
      </c>
      <c r="J17" s="31">
        <f t="shared" si="0"/>
        <v>205620000</v>
      </c>
      <c r="N17" s="32">
        <v>42412</v>
      </c>
      <c r="O17" s="29" t="s">
        <v>90</v>
      </c>
      <c r="P17" s="29"/>
      <c r="Q17" s="29" t="s">
        <v>85</v>
      </c>
      <c r="R17" s="43" t="s">
        <v>91</v>
      </c>
      <c r="S17" s="43">
        <v>5</v>
      </c>
      <c r="T17" s="31">
        <v>5000</v>
      </c>
      <c r="U17" s="31">
        <f>T17</f>
        <v>5000</v>
      </c>
      <c r="V17" s="31">
        <v>5150</v>
      </c>
      <c r="W17" s="31">
        <f t="shared" si="1"/>
        <v>25750000</v>
      </c>
      <c r="X17" s="29" t="str">
        <f>R17</f>
        <v xml:space="preserve">Nafta Super </v>
      </c>
      <c r="Y17" s="38">
        <f>W17</f>
        <v>25750000</v>
      </c>
    </row>
    <row r="18" spans="2:25">
      <c r="B18">
        <v>1</v>
      </c>
      <c r="C18" s="32">
        <v>42417</v>
      </c>
      <c r="D18" s="29" t="s">
        <v>166</v>
      </c>
      <c r="E18" s="29"/>
      <c r="F18" s="29" t="s">
        <v>85</v>
      </c>
      <c r="G18" s="48" t="s">
        <v>87</v>
      </c>
      <c r="H18" s="31">
        <v>10000</v>
      </c>
      <c r="I18" s="31">
        <v>4280</v>
      </c>
      <c r="J18" s="31">
        <f t="shared" si="0"/>
        <v>42800000</v>
      </c>
      <c r="N18" s="32">
        <v>42410</v>
      </c>
      <c r="O18" s="29" t="s">
        <v>84</v>
      </c>
      <c r="P18" s="29"/>
      <c r="Q18" s="29" t="s">
        <v>85</v>
      </c>
      <c r="R18" s="43" t="s">
        <v>86</v>
      </c>
      <c r="S18" s="43">
        <v>7</v>
      </c>
      <c r="T18" s="31">
        <v>10000</v>
      </c>
      <c r="U18" s="31"/>
      <c r="V18" s="31">
        <v>4470</v>
      </c>
      <c r="W18" s="31">
        <f t="shared" si="1"/>
        <v>44700000</v>
      </c>
      <c r="X18" s="29"/>
      <c r="Y18" s="29"/>
    </row>
    <row r="19" spans="2:25">
      <c r="B19">
        <v>1</v>
      </c>
      <c r="C19" s="32">
        <v>42417</v>
      </c>
      <c r="D19" s="29" t="s">
        <v>166</v>
      </c>
      <c r="E19" s="29"/>
      <c r="F19" s="29" t="s">
        <v>85</v>
      </c>
      <c r="G19" s="43" t="s">
        <v>92</v>
      </c>
      <c r="H19" s="31">
        <v>5300</v>
      </c>
      <c r="I19" s="31">
        <v>3445</v>
      </c>
      <c r="J19" s="31">
        <f t="shared" si="0"/>
        <v>18258500</v>
      </c>
      <c r="N19" s="32">
        <v>42412</v>
      </c>
      <c r="O19" s="29" t="s">
        <v>90</v>
      </c>
      <c r="P19" s="29"/>
      <c r="Q19" s="29" t="s">
        <v>85</v>
      </c>
      <c r="R19" s="43" t="s">
        <v>86</v>
      </c>
      <c r="S19" s="43">
        <v>7</v>
      </c>
      <c r="T19" s="31">
        <v>15000</v>
      </c>
      <c r="U19" s="31"/>
      <c r="V19" s="31">
        <v>4470</v>
      </c>
      <c r="W19" s="31">
        <f t="shared" si="1"/>
        <v>67050000</v>
      </c>
      <c r="X19" s="29"/>
      <c r="Y19" s="29"/>
    </row>
    <row r="20" spans="2:25">
      <c r="B20">
        <v>1</v>
      </c>
      <c r="C20" s="32">
        <v>42418</v>
      </c>
      <c r="D20" s="39" t="s">
        <v>171</v>
      </c>
      <c r="E20" s="39"/>
      <c r="F20" s="39" t="s">
        <v>85</v>
      </c>
      <c r="G20" s="43" t="s">
        <v>86</v>
      </c>
      <c r="H20" s="31">
        <v>15000</v>
      </c>
      <c r="I20" s="31">
        <v>4470</v>
      </c>
      <c r="J20" s="31">
        <f t="shared" si="0"/>
        <v>67050000</v>
      </c>
      <c r="N20" s="32">
        <v>42415</v>
      </c>
      <c r="O20" s="29" t="s">
        <v>115</v>
      </c>
      <c r="P20" s="29"/>
      <c r="Q20" s="29" t="s">
        <v>85</v>
      </c>
      <c r="R20" s="43" t="s">
        <v>86</v>
      </c>
      <c r="S20" s="43">
        <v>7</v>
      </c>
      <c r="T20" s="31">
        <v>5000</v>
      </c>
      <c r="U20" s="31"/>
      <c r="V20" s="31">
        <v>4470</v>
      </c>
      <c r="W20" s="31">
        <f t="shared" si="1"/>
        <v>22350000</v>
      </c>
      <c r="X20" s="29"/>
      <c r="Y20" s="29"/>
    </row>
    <row r="21" spans="2:25">
      <c r="B21">
        <v>1</v>
      </c>
      <c r="C21" s="32">
        <v>42418</v>
      </c>
      <c r="D21" s="39" t="s">
        <v>171</v>
      </c>
      <c r="E21" s="39"/>
      <c r="F21" s="39" t="s">
        <v>85</v>
      </c>
      <c r="G21" s="43" t="s">
        <v>87</v>
      </c>
      <c r="H21" s="31">
        <v>10000</v>
      </c>
      <c r="I21" s="31">
        <v>4280</v>
      </c>
      <c r="J21" s="31">
        <f t="shared" si="0"/>
        <v>42800000</v>
      </c>
      <c r="N21" s="32">
        <v>42417</v>
      </c>
      <c r="O21" s="29" t="s">
        <v>166</v>
      </c>
      <c r="P21" s="29"/>
      <c r="Q21" s="29" t="s">
        <v>85</v>
      </c>
      <c r="R21" s="48" t="s">
        <v>86</v>
      </c>
      <c r="S21" s="48">
        <v>7</v>
      </c>
      <c r="T21" s="31">
        <v>46000</v>
      </c>
      <c r="U21" s="31"/>
      <c r="V21" s="31">
        <v>4470</v>
      </c>
      <c r="W21" s="31">
        <f t="shared" si="1"/>
        <v>205620000</v>
      </c>
      <c r="X21" s="29"/>
      <c r="Y21" s="29"/>
    </row>
    <row r="22" spans="2:25">
      <c r="B22">
        <v>1</v>
      </c>
      <c r="C22" s="32">
        <v>42418</v>
      </c>
      <c r="D22" s="39" t="s">
        <v>171</v>
      </c>
      <c r="E22" s="39"/>
      <c r="F22" s="39" t="s">
        <v>85</v>
      </c>
      <c r="G22" s="43" t="s">
        <v>92</v>
      </c>
      <c r="H22" s="31">
        <v>5000</v>
      </c>
      <c r="I22" s="31">
        <v>3445</v>
      </c>
      <c r="J22" s="31">
        <f t="shared" si="0"/>
        <v>17225000</v>
      </c>
      <c r="N22" s="32">
        <v>42418</v>
      </c>
      <c r="O22" s="39" t="s">
        <v>171</v>
      </c>
      <c r="P22" s="39"/>
      <c r="Q22" s="39" t="s">
        <v>85</v>
      </c>
      <c r="R22" s="43" t="s">
        <v>86</v>
      </c>
      <c r="S22" s="43">
        <v>7</v>
      </c>
      <c r="T22" s="31">
        <v>15000</v>
      </c>
      <c r="U22" s="31">
        <f>T22+T21+T20+T19+T18</f>
        <v>91000</v>
      </c>
      <c r="V22" s="31">
        <v>4470</v>
      </c>
      <c r="W22" s="31">
        <f t="shared" si="1"/>
        <v>67050000</v>
      </c>
      <c r="X22" s="29" t="str">
        <f>R22</f>
        <v>Diesel Tipo I - Premium</v>
      </c>
      <c r="Y22" s="38">
        <f>W22+W20+W19+W18+W21</f>
        <v>406770000</v>
      </c>
    </row>
    <row r="23" spans="2:25">
      <c r="H23" s="38">
        <f>SUM(H8:H22)</f>
        <v>208100</v>
      </c>
      <c r="I23" s="38"/>
      <c r="J23" s="38">
        <f>SUM(J8:J22)</f>
        <v>891767000</v>
      </c>
      <c r="T23" s="38">
        <f>SUM(T8:T22)</f>
        <v>208100</v>
      </c>
      <c r="U23" s="38">
        <f>SUM(U8:U22)</f>
        <v>208100</v>
      </c>
      <c r="V23" s="38"/>
      <c r="W23" s="38">
        <f>SUM(W8:W22)</f>
        <v>891767000</v>
      </c>
      <c r="X23" s="29"/>
      <c r="Y23" s="38">
        <f>SUM(Y8:Y22)</f>
        <v>891767000</v>
      </c>
    </row>
    <row r="31" spans="2:25">
      <c r="C31" s="29" t="s">
        <v>7</v>
      </c>
      <c r="D31" s="29" t="s">
        <v>0</v>
      </c>
      <c r="E31" s="29" t="s">
        <v>314</v>
      </c>
      <c r="F31" s="29" t="s">
        <v>315</v>
      </c>
      <c r="G31" s="29" t="s">
        <v>6</v>
      </c>
      <c r="H31" s="29" t="s">
        <v>5</v>
      </c>
      <c r="I31" s="29" t="s">
        <v>8</v>
      </c>
      <c r="J31" s="29" t="s">
        <v>3</v>
      </c>
      <c r="K31" s="39" t="s">
        <v>304</v>
      </c>
      <c r="L31" s="39" t="s">
        <v>316</v>
      </c>
    </row>
    <row r="32" spans="2:25">
      <c r="C32" s="32">
        <v>42410</v>
      </c>
      <c r="D32" s="29" t="s">
        <v>84</v>
      </c>
      <c r="E32" s="29"/>
      <c r="F32" s="29" t="s">
        <v>85</v>
      </c>
      <c r="G32" s="43" t="s">
        <v>86</v>
      </c>
      <c r="H32" s="31">
        <v>10000</v>
      </c>
      <c r="I32" s="31">
        <v>4470</v>
      </c>
      <c r="J32" s="31">
        <f t="shared" ref="J32:J46" si="2">H32*I32</f>
        <v>44700000</v>
      </c>
      <c r="K32" s="29"/>
      <c r="L32" s="29"/>
    </row>
    <row r="33" spans="3:12">
      <c r="C33" s="32">
        <v>42410</v>
      </c>
      <c r="D33" s="29" t="s">
        <v>84</v>
      </c>
      <c r="E33" s="29"/>
      <c r="F33" s="29" t="s">
        <v>85</v>
      </c>
      <c r="G33" s="43" t="s">
        <v>87</v>
      </c>
      <c r="H33" s="31">
        <v>20000</v>
      </c>
      <c r="I33" s="31">
        <v>4280</v>
      </c>
      <c r="J33" s="31">
        <f t="shared" si="2"/>
        <v>85600000</v>
      </c>
      <c r="K33" s="29">
        <v>10</v>
      </c>
      <c r="L33" s="38">
        <f>J33+J32</f>
        <v>130300000</v>
      </c>
    </row>
    <row r="34" spans="3:12">
      <c r="C34" s="32">
        <v>42412</v>
      </c>
      <c r="D34" s="29" t="s">
        <v>90</v>
      </c>
      <c r="E34" s="29"/>
      <c r="F34" s="29" t="s">
        <v>85</v>
      </c>
      <c r="G34" s="43" t="s">
        <v>86</v>
      </c>
      <c r="H34" s="31">
        <v>15000</v>
      </c>
      <c r="I34" s="31">
        <v>4470</v>
      </c>
      <c r="J34" s="31">
        <f t="shared" si="2"/>
        <v>67050000</v>
      </c>
      <c r="K34" s="29"/>
      <c r="L34" s="29"/>
    </row>
    <row r="35" spans="3:12">
      <c r="C35" s="32">
        <v>42412</v>
      </c>
      <c r="D35" s="29" t="s">
        <v>90</v>
      </c>
      <c r="E35" s="29"/>
      <c r="F35" s="29" t="s">
        <v>85</v>
      </c>
      <c r="G35" s="43" t="s">
        <v>91</v>
      </c>
      <c r="H35" s="31">
        <v>5000</v>
      </c>
      <c r="I35" s="31">
        <v>5150</v>
      </c>
      <c r="J35" s="31">
        <f t="shared" si="2"/>
        <v>25750000</v>
      </c>
      <c r="K35" s="29"/>
      <c r="L35" s="29"/>
    </row>
    <row r="36" spans="3:12">
      <c r="C36" s="32">
        <v>42412</v>
      </c>
      <c r="D36" s="29" t="s">
        <v>90</v>
      </c>
      <c r="E36" s="29"/>
      <c r="F36" s="29" t="s">
        <v>85</v>
      </c>
      <c r="G36" s="43" t="s">
        <v>87</v>
      </c>
      <c r="H36" s="31">
        <v>27500</v>
      </c>
      <c r="I36" s="31">
        <v>4280</v>
      </c>
      <c r="J36" s="31">
        <f t="shared" si="2"/>
        <v>117700000</v>
      </c>
      <c r="K36" s="29"/>
      <c r="L36" s="29"/>
    </row>
    <row r="37" spans="3:12">
      <c r="C37" s="32">
        <v>42412</v>
      </c>
      <c r="D37" s="29" t="s">
        <v>90</v>
      </c>
      <c r="E37" s="29"/>
      <c r="F37" s="29" t="s">
        <v>85</v>
      </c>
      <c r="G37" s="43" t="s">
        <v>92</v>
      </c>
      <c r="H37" s="31">
        <v>9300</v>
      </c>
      <c r="I37" s="31">
        <v>3445</v>
      </c>
      <c r="J37" s="31">
        <f t="shared" si="2"/>
        <v>32038500</v>
      </c>
      <c r="K37" s="29">
        <v>12</v>
      </c>
      <c r="L37" s="38">
        <f>J37+J36+J35+J34</f>
        <v>242538500</v>
      </c>
    </row>
    <row r="38" spans="3:12">
      <c r="C38" s="32">
        <v>42415</v>
      </c>
      <c r="D38" s="29" t="s">
        <v>115</v>
      </c>
      <c r="E38" s="29"/>
      <c r="F38" s="29" t="s">
        <v>85</v>
      </c>
      <c r="G38" s="43" t="s">
        <v>87</v>
      </c>
      <c r="H38" s="31">
        <v>20000</v>
      </c>
      <c r="I38" s="31">
        <v>4280</v>
      </c>
      <c r="J38" s="31">
        <f t="shared" si="2"/>
        <v>85600000</v>
      </c>
      <c r="K38" s="29"/>
      <c r="L38" s="29"/>
    </row>
    <row r="39" spans="3:12">
      <c r="C39" s="32">
        <v>42415</v>
      </c>
      <c r="D39" s="29" t="s">
        <v>115</v>
      </c>
      <c r="E39" s="29"/>
      <c r="F39" s="29" t="s">
        <v>85</v>
      </c>
      <c r="G39" s="43" t="s">
        <v>86</v>
      </c>
      <c r="H39" s="31">
        <v>5000</v>
      </c>
      <c r="I39" s="31">
        <v>4470</v>
      </c>
      <c r="J39" s="31">
        <f t="shared" si="2"/>
        <v>22350000</v>
      </c>
      <c r="K39" s="29"/>
      <c r="L39" s="29"/>
    </row>
    <row r="40" spans="3:12">
      <c r="C40" s="32">
        <v>42415</v>
      </c>
      <c r="D40" s="29" t="s">
        <v>115</v>
      </c>
      <c r="E40" s="29"/>
      <c r="F40" s="29" t="s">
        <v>85</v>
      </c>
      <c r="G40" s="43" t="s">
        <v>92</v>
      </c>
      <c r="H40" s="31">
        <v>5000</v>
      </c>
      <c r="I40" s="31">
        <v>3445</v>
      </c>
      <c r="J40" s="31">
        <f t="shared" si="2"/>
        <v>17225000</v>
      </c>
      <c r="K40" s="29">
        <v>15</v>
      </c>
      <c r="L40" s="38">
        <f>J40+J39+J38</f>
        <v>125175000</v>
      </c>
    </row>
    <row r="41" spans="3:12">
      <c r="C41" s="32">
        <v>42417</v>
      </c>
      <c r="D41" s="29" t="s">
        <v>166</v>
      </c>
      <c r="E41" s="29"/>
      <c r="F41" s="29" t="s">
        <v>85</v>
      </c>
      <c r="G41" s="48" t="s">
        <v>86</v>
      </c>
      <c r="H41" s="31">
        <v>46000</v>
      </c>
      <c r="I41" s="31">
        <v>4470</v>
      </c>
      <c r="J41" s="31">
        <f t="shared" si="2"/>
        <v>205620000</v>
      </c>
      <c r="K41" s="29"/>
      <c r="L41" s="29"/>
    </row>
    <row r="42" spans="3:12">
      <c r="C42" s="32">
        <v>42417</v>
      </c>
      <c r="D42" s="29" t="s">
        <v>166</v>
      </c>
      <c r="E42" s="29"/>
      <c r="F42" s="29" t="s">
        <v>85</v>
      </c>
      <c r="G42" s="48" t="s">
        <v>87</v>
      </c>
      <c r="H42" s="31">
        <v>10000</v>
      </c>
      <c r="I42" s="31">
        <v>4280</v>
      </c>
      <c r="J42" s="31">
        <f t="shared" si="2"/>
        <v>42800000</v>
      </c>
      <c r="K42" s="29"/>
      <c r="L42" s="29"/>
    </row>
    <row r="43" spans="3:12">
      <c r="C43" s="32">
        <v>42417</v>
      </c>
      <c r="D43" s="29" t="s">
        <v>166</v>
      </c>
      <c r="E43" s="29"/>
      <c r="F43" s="29" t="s">
        <v>85</v>
      </c>
      <c r="G43" s="43" t="s">
        <v>92</v>
      </c>
      <c r="H43" s="31">
        <v>5300</v>
      </c>
      <c r="I43" s="31">
        <v>3445</v>
      </c>
      <c r="J43" s="31">
        <f t="shared" si="2"/>
        <v>18258500</v>
      </c>
      <c r="K43" s="29">
        <v>17</v>
      </c>
      <c r="L43" s="38">
        <f>J43+J42+J41</f>
        <v>266678500</v>
      </c>
    </row>
    <row r="44" spans="3:12">
      <c r="C44" s="32">
        <v>42418</v>
      </c>
      <c r="D44" s="39" t="s">
        <v>171</v>
      </c>
      <c r="E44" s="39"/>
      <c r="F44" s="39" t="s">
        <v>85</v>
      </c>
      <c r="G44" s="43" t="s">
        <v>86</v>
      </c>
      <c r="H44" s="31">
        <v>15000</v>
      </c>
      <c r="I44" s="31">
        <v>4470</v>
      </c>
      <c r="J44" s="31">
        <f t="shared" si="2"/>
        <v>67050000</v>
      </c>
      <c r="K44" s="29"/>
      <c r="L44" s="29"/>
    </row>
    <row r="45" spans="3:12">
      <c r="C45" s="32">
        <v>42418</v>
      </c>
      <c r="D45" s="39" t="s">
        <v>171</v>
      </c>
      <c r="E45" s="39"/>
      <c r="F45" s="39" t="s">
        <v>85</v>
      </c>
      <c r="G45" s="43" t="s">
        <v>87</v>
      </c>
      <c r="H45" s="31">
        <v>10000</v>
      </c>
      <c r="I45" s="31">
        <v>4280</v>
      </c>
      <c r="J45" s="31">
        <f t="shared" si="2"/>
        <v>42800000</v>
      </c>
      <c r="K45" s="29"/>
      <c r="L45" s="29"/>
    </row>
    <row r="46" spans="3:12">
      <c r="C46" s="32">
        <v>42418</v>
      </c>
      <c r="D46" s="39" t="s">
        <v>171</v>
      </c>
      <c r="E46" s="39"/>
      <c r="F46" s="39" t="s">
        <v>85</v>
      </c>
      <c r="G46" s="43" t="s">
        <v>92</v>
      </c>
      <c r="H46" s="31">
        <v>5000</v>
      </c>
      <c r="I46" s="31">
        <v>3445</v>
      </c>
      <c r="J46" s="31">
        <f t="shared" si="2"/>
        <v>17225000</v>
      </c>
      <c r="K46" s="29">
        <v>18</v>
      </c>
      <c r="L46" s="38">
        <f>J46+J45+J44</f>
        <v>127075000</v>
      </c>
    </row>
    <row r="47" spans="3:12">
      <c r="H47" s="38">
        <f>SUM(H32:H46)</f>
        <v>208100</v>
      </c>
      <c r="I47" s="38"/>
      <c r="J47" s="38">
        <f>SUM(J32:J46)</f>
        <v>891767000</v>
      </c>
      <c r="K47" s="29"/>
      <c r="L47" s="38">
        <f>SUM(L32:L46)</f>
        <v>891767000</v>
      </c>
    </row>
  </sheetData>
  <sortState ref="N8:W22">
    <sortCondition ref="S8:S22"/>
  </sortState>
  <mergeCells count="1">
    <mergeCell ref="C5:J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3:Z69"/>
  <sheetViews>
    <sheetView workbookViewId="0">
      <selection activeCell="L38" sqref="L38:N39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8.28515625" bestFit="1" customWidth="1"/>
    <col min="7" max="7" width="17" bestFit="1" customWidth="1"/>
    <col min="8" max="8" width="8.710937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3" max="13" width="15.140625" bestFit="1" customWidth="1"/>
    <col min="15" max="15" width="9" bestFit="1" customWidth="1"/>
    <col min="16" max="16" width="10.42578125" bestFit="1" customWidth="1"/>
    <col min="17" max="17" width="6.28515625" bestFit="1" customWidth="1"/>
    <col min="18" max="18" width="8.28515625" bestFit="1" customWidth="1"/>
    <col min="19" max="19" width="17" bestFit="1" customWidth="1"/>
    <col min="20" max="20" width="4.7109375" bestFit="1" customWidth="1"/>
    <col min="21" max="21" width="8.7109375" bestFit="1" customWidth="1"/>
    <col min="22" max="22" width="8.7109375" customWidth="1"/>
    <col min="23" max="23" width="5.7109375" bestFit="1" customWidth="1"/>
    <col min="24" max="24" width="11.7109375" bestFit="1" customWidth="1"/>
    <col min="25" max="25" width="14.85546875" bestFit="1" customWidth="1"/>
    <col min="26" max="26" width="11.7109375" bestFit="1" customWidth="1"/>
  </cols>
  <sheetData>
    <row r="3" spans="2:26" ht="15.75" thickBot="1"/>
    <row r="4" spans="2:26" ht="21.75" thickBot="1">
      <c r="C4" s="148" t="s">
        <v>19</v>
      </c>
      <c r="D4" s="149"/>
      <c r="E4" s="149"/>
      <c r="F4" s="149"/>
      <c r="G4" s="149"/>
      <c r="H4" s="149"/>
      <c r="I4" s="149"/>
      <c r="J4" s="150"/>
    </row>
    <row r="6" spans="2:26">
      <c r="C6" s="29" t="s">
        <v>7</v>
      </c>
      <c r="D6" s="29" t="s">
        <v>0</v>
      </c>
      <c r="E6" s="29" t="s">
        <v>314</v>
      </c>
      <c r="F6" s="29" t="s">
        <v>315</v>
      </c>
      <c r="G6" s="29" t="s">
        <v>6</v>
      </c>
      <c r="H6" s="29" t="s">
        <v>5</v>
      </c>
      <c r="I6" s="29" t="s">
        <v>8</v>
      </c>
      <c r="J6" s="29" t="s">
        <v>3</v>
      </c>
      <c r="O6" s="29" t="s">
        <v>7</v>
      </c>
      <c r="P6" s="29" t="s">
        <v>0</v>
      </c>
      <c r="Q6" s="29" t="s">
        <v>314</v>
      </c>
      <c r="R6" s="29" t="s">
        <v>315</v>
      </c>
      <c r="S6" s="29" t="s">
        <v>6</v>
      </c>
      <c r="T6" s="29" t="s">
        <v>307</v>
      </c>
      <c r="U6" s="29" t="s">
        <v>5</v>
      </c>
      <c r="V6" s="29" t="s">
        <v>308</v>
      </c>
      <c r="W6" s="29" t="s">
        <v>8</v>
      </c>
      <c r="X6" s="29" t="s">
        <v>3</v>
      </c>
      <c r="Y6" s="39" t="s">
        <v>305</v>
      </c>
      <c r="Z6" s="39" t="s">
        <v>309</v>
      </c>
    </row>
    <row r="7" spans="2:26">
      <c r="B7">
        <v>2</v>
      </c>
      <c r="C7" s="32">
        <v>42406</v>
      </c>
      <c r="D7" s="29" t="s">
        <v>18</v>
      </c>
      <c r="E7" s="29"/>
      <c r="F7" s="29" t="s">
        <v>19</v>
      </c>
      <c r="G7" s="43" t="s">
        <v>20</v>
      </c>
      <c r="H7" s="31">
        <v>165700</v>
      </c>
      <c r="I7" s="31">
        <v>3180</v>
      </c>
      <c r="J7" s="31">
        <f t="shared" ref="J7:J30" si="0">H7*I7</f>
        <v>526926000</v>
      </c>
      <c r="O7" s="32">
        <v>42406</v>
      </c>
      <c r="P7" s="29" t="s">
        <v>18</v>
      </c>
      <c r="Q7" s="29"/>
      <c r="R7" s="29" t="s">
        <v>19</v>
      </c>
      <c r="S7" s="43" t="s">
        <v>21</v>
      </c>
      <c r="T7" s="43">
        <v>1</v>
      </c>
      <c r="U7" s="31">
        <v>5200</v>
      </c>
      <c r="V7" s="31"/>
      <c r="W7" s="31">
        <v>3180</v>
      </c>
      <c r="X7" s="31">
        <f t="shared" ref="X7:X30" si="1">U7*W7</f>
        <v>16536000</v>
      </c>
      <c r="Y7" s="29"/>
      <c r="Z7" s="29"/>
    </row>
    <row r="8" spans="2:26">
      <c r="B8">
        <v>2</v>
      </c>
      <c r="C8" s="32">
        <v>42406</v>
      </c>
      <c r="D8" s="29" t="s">
        <v>18</v>
      </c>
      <c r="E8" s="29"/>
      <c r="F8" s="29" t="s">
        <v>19</v>
      </c>
      <c r="G8" s="43" t="s">
        <v>21</v>
      </c>
      <c r="H8" s="31">
        <v>5200</v>
      </c>
      <c r="I8" s="31">
        <v>3180</v>
      </c>
      <c r="J8" s="31">
        <f t="shared" si="0"/>
        <v>16536000</v>
      </c>
      <c r="O8" s="32">
        <v>42415</v>
      </c>
      <c r="P8" s="29" t="s">
        <v>122</v>
      </c>
      <c r="Q8" s="29"/>
      <c r="R8" s="29" t="s">
        <v>19</v>
      </c>
      <c r="S8" s="48" t="s">
        <v>21</v>
      </c>
      <c r="T8" s="48">
        <v>1</v>
      </c>
      <c r="U8" s="59">
        <v>65600</v>
      </c>
      <c r="V8" s="59"/>
      <c r="W8" s="59">
        <v>3180</v>
      </c>
      <c r="X8" s="59">
        <f t="shared" si="1"/>
        <v>208608000</v>
      </c>
      <c r="Y8" s="29"/>
      <c r="Z8" s="29"/>
    </row>
    <row r="9" spans="2:26">
      <c r="B9">
        <v>2</v>
      </c>
      <c r="C9" s="32">
        <v>42406</v>
      </c>
      <c r="D9" s="29" t="s">
        <v>18</v>
      </c>
      <c r="E9" s="29"/>
      <c r="F9" s="29" t="s">
        <v>19</v>
      </c>
      <c r="G9" s="43" t="s">
        <v>22</v>
      </c>
      <c r="H9" s="31">
        <v>5900</v>
      </c>
      <c r="I9" s="31">
        <v>4060</v>
      </c>
      <c r="J9" s="31">
        <f t="shared" si="0"/>
        <v>23954000</v>
      </c>
      <c r="O9" s="32">
        <v>42415</v>
      </c>
      <c r="P9" s="29" t="s">
        <v>122</v>
      </c>
      <c r="Q9" s="29"/>
      <c r="R9" s="29" t="s">
        <v>19</v>
      </c>
      <c r="S9" s="48" t="s">
        <v>21</v>
      </c>
      <c r="T9" s="48">
        <v>1</v>
      </c>
      <c r="U9" s="59">
        <v>29100</v>
      </c>
      <c r="V9" s="59"/>
      <c r="W9" s="59">
        <v>3180</v>
      </c>
      <c r="X9" s="59">
        <f t="shared" si="1"/>
        <v>92538000</v>
      </c>
      <c r="Y9" s="29"/>
      <c r="Z9" s="29"/>
    </row>
    <row r="10" spans="2:26">
      <c r="B10">
        <v>2</v>
      </c>
      <c r="C10" s="32">
        <v>42406</v>
      </c>
      <c r="D10" s="29" t="s">
        <v>18</v>
      </c>
      <c r="E10" s="29"/>
      <c r="F10" s="29" t="s">
        <v>19</v>
      </c>
      <c r="G10" s="43" t="s">
        <v>23</v>
      </c>
      <c r="H10" s="31">
        <v>5200</v>
      </c>
      <c r="I10" s="31">
        <v>4815</v>
      </c>
      <c r="J10" s="31">
        <f t="shared" si="0"/>
        <v>25038000</v>
      </c>
      <c r="O10" s="32">
        <v>42422</v>
      </c>
      <c r="P10" s="39" t="s">
        <v>185</v>
      </c>
      <c r="Q10" s="39"/>
      <c r="R10" s="39" t="s">
        <v>19</v>
      </c>
      <c r="S10" s="43" t="s">
        <v>21</v>
      </c>
      <c r="T10" s="43">
        <v>1</v>
      </c>
      <c r="U10" s="31">
        <v>51700</v>
      </c>
      <c r="V10" s="31"/>
      <c r="W10" s="31">
        <v>3180</v>
      </c>
      <c r="X10" s="31">
        <f t="shared" si="1"/>
        <v>164406000</v>
      </c>
      <c r="Y10" s="29"/>
      <c r="Z10" s="29"/>
    </row>
    <row r="11" spans="2:26">
      <c r="B11">
        <v>2</v>
      </c>
      <c r="C11" s="32">
        <v>42406</v>
      </c>
      <c r="D11" s="29" t="s">
        <v>18</v>
      </c>
      <c r="E11" s="29"/>
      <c r="F11" s="29" t="s">
        <v>19</v>
      </c>
      <c r="G11" s="43" t="s">
        <v>24</v>
      </c>
      <c r="H11" s="31">
        <v>115600</v>
      </c>
      <c r="I11" s="31">
        <v>3640</v>
      </c>
      <c r="J11" s="31">
        <f t="shared" si="0"/>
        <v>420784000</v>
      </c>
      <c r="O11" s="32">
        <v>42426</v>
      </c>
      <c r="P11" s="29" t="s">
        <v>249</v>
      </c>
      <c r="Q11" s="29"/>
      <c r="R11" s="29" t="s">
        <v>19</v>
      </c>
      <c r="S11" s="43" t="s">
        <v>253</v>
      </c>
      <c r="T11" s="43">
        <v>1</v>
      </c>
      <c r="U11" s="31">
        <v>87000</v>
      </c>
      <c r="V11" s="31">
        <f>U11+U10+U9+U8+U7</f>
        <v>238600</v>
      </c>
      <c r="W11" s="31">
        <v>3180</v>
      </c>
      <c r="X11" s="31">
        <f t="shared" si="1"/>
        <v>276660000</v>
      </c>
      <c r="Y11" s="43" t="s">
        <v>21</v>
      </c>
      <c r="Z11" s="38">
        <f>X11+X10+X9+X8+X7</f>
        <v>758748000</v>
      </c>
    </row>
    <row r="12" spans="2:26">
      <c r="B12">
        <v>2</v>
      </c>
      <c r="C12" s="32">
        <v>42406</v>
      </c>
      <c r="D12" s="29" t="s">
        <v>79</v>
      </c>
      <c r="E12" s="29"/>
      <c r="F12" s="29" t="s">
        <v>19</v>
      </c>
      <c r="G12" s="43" t="s">
        <v>24</v>
      </c>
      <c r="H12" s="31">
        <v>32400</v>
      </c>
      <c r="I12" s="31">
        <v>3455</v>
      </c>
      <c r="J12" s="31">
        <f t="shared" si="0"/>
        <v>111942000</v>
      </c>
      <c r="O12" s="32">
        <v>42406</v>
      </c>
      <c r="P12" s="29" t="s">
        <v>18</v>
      </c>
      <c r="Q12" s="29"/>
      <c r="R12" s="29" t="s">
        <v>19</v>
      </c>
      <c r="S12" s="43" t="s">
        <v>20</v>
      </c>
      <c r="T12" s="43">
        <v>3</v>
      </c>
      <c r="U12" s="31">
        <v>165700</v>
      </c>
      <c r="V12" s="31">
        <f>U12</f>
        <v>165700</v>
      </c>
      <c r="W12" s="31">
        <v>3180</v>
      </c>
      <c r="X12" s="31">
        <f t="shared" si="1"/>
        <v>526926000</v>
      </c>
      <c r="Y12" s="29" t="str">
        <f>S12</f>
        <v xml:space="preserve">Nafta Comun TLP </v>
      </c>
      <c r="Z12" s="38">
        <f>X12</f>
        <v>526926000</v>
      </c>
    </row>
    <row r="13" spans="2:26">
      <c r="B13">
        <v>2</v>
      </c>
      <c r="C13" s="32">
        <v>42415</v>
      </c>
      <c r="D13" s="29" t="s">
        <v>105</v>
      </c>
      <c r="E13" s="29"/>
      <c r="F13" s="29" t="s">
        <v>19</v>
      </c>
      <c r="G13" s="43" t="s">
        <v>22</v>
      </c>
      <c r="H13" s="31">
        <v>40700</v>
      </c>
      <c r="I13" s="31">
        <v>3180</v>
      </c>
      <c r="J13" s="31">
        <f t="shared" si="0"/>
        <v>129426000</v>
      </c>
      <c r="O13" s="32">
        <v>42406</v>
      </c>
      <c r="P13" s="29" t="s">
        <v>18</v>
      </c>
      <c r="Q13" s="29"/>
      <c r="R13" s="29" t="s">
        <v>19</v>
      </c>
      <c r="S13" s="43" t="s">
        <v>23</v>
      </c>
      <c r="T13" s="43">
        <v>5</v>
      </c>
      <c r="U13" s="31">
        <v>5200</v>
      </c>
      <c r="V13" s="31"/>
      <c r="W13" s="31">
        <v>4815</v>
      </c>
      <c r="X13" s="31">
        <f t="shared" si="1"/>
        <v>25038000</v>
      </c>
      <c r="Y13" s="29"/>
      <c r="Z13" s="29"/>
    </row>
    <row r="14" spans="2:26">
      <c r="B14">
        <v>2</v>
      </c>
      <c r="C14" s="32">
        <v>42415</v>
      </c>
      <c r="D14" s="29" t="s">
        <v>112</v>
      </c>
      <c r="E14" s="29"/>
      <c r="F14" s="29" t="s">
        <v>19</v>
      </c>
      <c r="G14" s="43" t="s">
        <v>24</v>
      </c>
      <c r="H14" s="31">
        <v>21700</v>
      </c>
      <c r="I14" s="31">
        <v>3455</v>
      </c>
      <c r="J14" s="31">
        <f t="shared" si="0"/>
        <v>74973500</v>
      </c>
      <c r="O14" s="32">
        <v>42415</v>
      </c>
      <c r="P14" s="29" t="s">
        <v>122</v>
      </c>
      <c r="Q14" s="29"/>
      <c r="R14" s="29" t="s">
        <v>19</v>
      </c>
      <c r="S14" s="48" t="s">
        <v>23</v>
      </c>
      <c r="T14" s="48">
        <v>5</v>
      </c>
      <c r="U14" s="59">
        <v>5000</v>
      </c>
      <c r="V14" s="59"/>
      <c r="W14" s="59">
        <v>4815</v>
      </c>
      <c r="X14" s="59">
        <f t="shared" si="1"/>
        <v>24075000</v>
      </c>
      <c r="Y14" s="29"/>
      <c r="Z14" s="29"/>
    </row>
    <row r="15" spans="2:26">
      <c r="B15">
        <v>2</v>
      </c>
      <c r="C15" s="32">
        <v>42415</v>
      </c>
      <c r="D15" s="29" t="s">
        <v>122</v>
      </c>
      <c r="E15" s="29"/>
      <c r="F15" s="29" t="s">
        <v>19</v>
      </c>
      <c r="G15" s="48" t="s">
        <v>21</v>
      </c>
      <c r="H15" s="59">
        <v>65600</v>
      </c>
      <c r="I15" s="59">
        <v>3180</v>
      </c>
      <c r="J15" s="59">
        <f t="shared" si="0"/>
        <v>208608000</v>
      </c>
      <c r="O15" s="32">
        <v>42426</v>
      </c>
      <c r="P15" s="29" t="s">
        <v>249</v>
      </c>
      <c r="Q15" s="29"/>
      <c r="R15" s="29" t="s">
        <v>19</v>
      </c>
      <c r="S15" s="43" t="s">
        <v>252</v>
      </c>
      <c r="T15" s="43">
        <v>5</v>
      </c>
      <c r="U15" s="31">
        <v>6200</v>
      </c>
      <c r="V15" s="31">
        <f>U15+U14+U13</f>
        <v>16400</v>
      </c>
      <c r="W15" s="31">
        <v>4515</v>
      </c>
      <c r="X15" s="31">
        <f t="shared" si="1"/>
        <v>27993000</v>
      </c>
      <c r="Y15" s="29" t="str">
        <f>S15</f>
        <v>Nafta Super TLP 95</v>
      </c>
      <c r="Z15" s="38">
        <f>X15+X14+X13</f>
        <v>77106000</v>
      </c>
    </row>
    <row r="16" spans="2:26">
      <c r="B16">
        <v>2</v>
      </c>
      <c r="C16" s="32">
        <v>42415</v>
      </c>
      <c r="D16" s="29" t="s">
        <v>122</v>
      </c>
      <c r="E16" s="29"/>
      <c r="F16" s="29" t="s">
        <v>19</v>
      </c>
      <c r="G16" s="48" t="s">
        <v>21</v>
      </c>
      <c r="H16" s="59">
        <v>29100</v>
      </c>
      <c r="I16" s="59">
        <v>3180</v>
      </c>
      <c r="J16" s="59">
        <f t="shared" si="0"/>
        <v>92538000</v>
      </c>
      <c r="O16" s="32">
        <v>42406</v>
      </c>
      <c r="P16" s="29" t="s">
        <v>18</v>
      </c>
      <c r="Q16" s="29"/>
      <c r="R16" s="29" t="s">
        <v>19</v>
      </c>
      <c r="S16" s="43" t="s">
        <v>22</v>
      </c>
      <c r="T16" s="43">
        <v>6</v>
      </c>
      <c r="U16" s="31">
        <v>5900</v>
      </c>
      <c r="V16" s="31"/>
      <c r="W16" s="31">
        <v>4060</v>
      </c>
      <c r="X16" s="31">
        <f t="shared" si="1"/>
        <v>23954000</v>
      </c>
      <c r="Y16" s="29"/>
      <c r="Z16" s="29"/>
    </row>
    <row r="17" spans="2:26">
      <c r="B17">
        <v>2</v>
      </c>
      <c r="C17" s="32">
        <v>42415</v>
      </c>
      <c r="D17" s="29" t="s">
        <v>122</v>
      </c>
      <c r="E17" s="29"/>
      <c r="F17" s="29" t="s">
        <v>19</v>
      </c>
      <c r="G17" s="48" t="s">
        <v>22</v>
      </c>
      <c r="H17" s="59">
        <v>20600</v>
      </c>
      <c r="I17" s="59">
        <v>4060</v>
      </c>
      <c r="J17" s="59">
        <f t="shared" si="0"/>
        <v>83636000</v>
      </c>
      <c r="O17" s="32">
        <v>42415</v>
      </c>
      <c r="P17" s="29" t="s">
        <v>105</v>
      </c>
      <c r="Q17" s="29"/>
      <c r="R17" s="29" t="s">
        <v>19</v>
      </c>
      <c r="S17" s="43" t="s">
        <v>22</v>
      </c>
      <c r="T17" s="43">
        <v>6</v>
      </c>
      <c r="U17" s="31">
        <v>40700</v>
      </c>
      <c r="V17" s="31"/>
      <c r="W17" s="31">
        <v>3180</v>
      </c>
      <c r="X17" s="31">
        <f t="shared" si="1"/>
        <v>129426000</v>
      </c>
      <c r="Y17" s="29"/>
      <c r="Z17" s="29"/>
    </row>
    <row r="18" spans="2:26">
      <c r="B18">
        <v>2</v>
      </c>
      <c r="C18" s="32">
        <v>42415</v>
      </c>
      <c r="D18" s="29" t="s">
        <v>122</v>
      </c>
      <c r="E18" s="29"/>
      <c r="F18" s="29" t="s">
        <v>19</v>
      </c>
      <c r="G18" s="48" t="s">
        <v>23</v>
      </c>
      <c r="H18" s="59">
        <v>5000</v>
      </c>
      <c r="I18" s="59">
        <v>4815</v>
      </c>
      <c r="J18" s="59">
        <f t="shared" si="0"/>
        <v>24075000</v>
      </c>
      <c r="O18" s="32">
        <v>42415</v>
      </c>
      <c r="P18" s="29" t="s">
        <v>122</v>
      </c>
      <c r="Q18" s="29"/>
      <c r="R18" s="29" t="s">
        <v>19</v>
      </c>
      <c r="S18" s="48" t="s">
        <v>22</v>
      </c>
      <c r="T18" s="48">
        <v>6</v>
      </c>
      <c r="U18" s="59">
        <v>20600</v>
      </c>
      <c r="V18" s="59"/>
      <c r="W18" s="59">
        <v>4060</v>
      </c>
      <c r="X18" s="59">
        <f t="shared" si="1"/>
        <v>83636000</v>
      </c>
      <c r="Y18" s="29"/>
      <c r="Z18" s="29"/>
    </row>
    <row r="19" spans="2:26">
      <c r="B19">
        <v>2</v>
      </c>
      <c r="C19" s="32">
        <v>42415</v>
      </c>
      <c r="D19" s="29" t="s">
        <v>122</v>
      </c>
      <c r="E19" s="29"/>
      <c r="F19" s="29" t="s">
        <v>19</v>
      </c>
      <c r="G19" s="48" t="s">
        <v>24</v>
      </c>
      <c r="H19" s="59">
        <v>161600</v>
      </c>
      <c r="I19" s="59">
        <v>3640</v>
      </c>
      <c r="J19" s="59">
        <f t="shared" si="0"/>
        <v>588224000</v>
      </c>
      <c r="O19" s="32">
        <v>42422</v>
      </c>
      <c r="P19" s="39" t="s">
        <v>185</v>
      </c>
      <c r="Q19" s="39"/>
      <c r="R19" s="39" t="s">
        <v>19</v>
      </c>
      <c r="S19" s="43" t="s">
        <v>22</v>
      </c>
      <c r="T19" s="43">
        <v>6</v>
      </c>
      <c r="U19" s="31">
        <v>119900</v>
      </c>
      <c r="V19" s="31"/>
      <c r="W19" s="31">
        <v>3700</v>
      </c>
      <c r="X19" s="31">
        <f t="shared" si="1"/>
        <v>443630000</v>
      </c>
      <c r="Y19" s="29"/>
      <c r="Z19" s="29"/>
    </row>
    <row r="20" spans="2:26">
      <c r="B20">
        <v>2</v>
      </c>
      <c r="C20" s="32">
        <v>42422</v>
      </c>
      <c r="D20" s="39" t="s">
        <v>181</v>
      </c>
      <c r="E20" s="39"/>
      <c r="F20" s="39" t="s">
        <v>19</v>
      </c>
      <c r="G20" s="43" t="s">
        <v>186</v>
      </c>
      <c r="H20" s="31">
        <v>10000</v>
      </c>
      <c r="I20" s="31">
        <v>3455</v>
      </c>
      <c r="J20" s="31">
        <f t="shared" si="0"/>
        <v>34550000</v>
      </c>
      <c r="O20" s="32">
        <v>42426</v>
      </c>
      <c r="P20" s="29" t="s">
        <v>249</v>
      </c>
      <c r="Q20" s="29"/>
      <c r="R20" s="29" t="s">
        <v>19</v>
      </c>
      <c r="S20" s="43" t="s">
        <v>22</v>
      </c>
      <c r="T20" s="43">
        <v>6</v>
      </c>
      <c r="U20" s="31">
        <v>125400</v>
      </c>
      <c r="V20" s="31">
        <f>U20+U19+U18+U17+U16</f>
        <v>312500</v>
      </c>
      <c r="W20" s="31">
        <v>3685</v>
      </c>
      <c r="X20" s="31">
        <f t="shared" si="1"/>
        <v>462099000</v>
      </c>
      <c r="Y20" s="29" t="str">
        <f>S20</f>
        <v>Nafta Normal TLP</v>
      </c>
      <c r="Z20" s="38">
        <f>X20+X19+X17+X18+X16</f>
        <v>1142745000</v>
      </c>
    </row>
    <row r="21" spans="2:26">
      <c r="B21">
        <v>2</v>
      </c>
      <c r="C21" s="32">
        <v>42422</v>
      </c>
      <c r="D21" s="39" t="s">
        <v>185</v>
      </c>
      <c r="E21" s="39"/>
      <c r="F21" s="39" t="s">
        <v>19</v>
      </c>
      <c r="G21" s="43" t="s">
        <v>21</v>
      </c>
      <c r="H21" s="31">
        <v>51700</v>
      </c>
      <c r="I21" s="31">
        <v>3180</v>
      </c>
      <c r="J21" s="31">
        <f t="shared" si="0"/>
        <v>164406000</v>
      </c>
      <c r="O21" s="32">
        <v>42406</v>
      </c>
      <c r="P21" s="29" t="s">
        <v>18</v>
      </c>
      <c r="Q21" s="29"/>
      <c r="R21" s="29" t="s">
        <v>19</v>
      </c>
      <c r="S21" s="43" t="s">
        <v>24</v>
      </c>
      <c r="T21" s="43">
        <v>7</v>
      </c>
      <c r="U21" s="31">
        <v>115600</v>
      </c>
      <c r="V21" s="31"/>
      <c r="W21" s="31">
        <v>3640</v>
      </c>
      <c r="X21" s="31">
        <f t="shared" si="1"/>
        <v>420784000</v>
      </c>
      <c r="Y21" s="29"/>
      <c r="Z21" s="29"/>
    </row>
    <row r="22" spans="2:26">
      <c r="B22">
        <v>2</v>
      </c>
      <c r="C22" s="32">
        <v>42422</v>
      </c>
      <c r="D22" s="39" t="s">
        <v>185</v>
      </c>
      <c r="E22" s="39"/>
      <c r="F22" s="39" t="s">
        <v>19</v>
      </c>
      <c r="G22" s="43" t="s">
        <v>22</v>
      </c>
      <c r="H22" s="31">
        <v>119900</v>
      </c>
      <c r="I22" s="31">
        <v>3700</v>
      </c>
      <c r="J22" s="31">
        <f t="shared" si="0"/>
        <v>443630000</v>
      </c>
      <c r="O22" s="32">
        <v>42406</v>
      </c>
      <c r="P22" s="29" t="s">
        <v>79</v>
      </c>
      <c r="Q22" s="29"/>
      <c r="R22" s="29" t="s">
        <v>19</v>
      </c>
      <c r="S22" s="43" t="s">
        <v>24</v>
      </c>
      <c r="T22" s="43">
        <v>7</v>
      </c>
      <c r="U22" s="31">
        <v>32400</v>
      </c>
      <c r="V22" s="31"/>
      <c r="W22" s="31">
        <v>3455</v>
      </c>
      <c r="X22" s="31">
        <f t="shared" si="1"/>
        <v>111942000</v>
      </c>
      <c r="Y22" s="29"/>
      <c r="Z22" s="29"/>
    </row>
    <row r="23" spans="2:26">
      <c r="B23">
        <v>2</v>
      </c>
      <c r="C23" s="32">
        <v>42422</v>
      </c>
      <c r="D23" s="39" t="s">
        <v>185</v>
      </c>
      <c r="E23" s="39"/>
      <c r="F23" s="39" t="s">
        <v>19</v>
      </c>
      <c r="G23" s="43" t="s">
        <v>182</v>
      </c>
      <c r="H23" s="31">
        <v>84700</v>
      </c>
      <c r="I23" s="31">
        <v>3640</v>
      </c>
      <c r="J23" s="31">
        <f t="shared" si="0"/>
        <v>308308000</v>
      </c>
      <c r="O23" s="32">
        <v>42415</v>
      </c>
      <c r="P23" s="29" t="s">
        <v>112</v>
      </c>
      <c r="Q23" s="29"/>
      <c r="R23" s="29" t="s">
        <v>19</v>
      </c>
      <c r="S23" s="43" t="s">
        <v>24</v>
      </c>
      <c r="T23" s="43">
        <v>7</v>
      </c>
      <c r="U23" s="31">
        <v>21700</v>
      </c>
      <c r="V23" s="31"/>
      <c r="W23" s="31">
        <v>3455</v>
      </c>
      <c r="X23" s="31">
        <f t="shared" si="1"/>
        <v>74973500</v>
      </c>
      <c r="Y23" s="29"/>
      <c r="Z23" s="29"/>
    </row>
    <row r="24" spans="2:26">
      <c r="B24">
        <v>2</v>
      </c>
      <c r="C24" s="32">
        <v>42422</v>
      </c>
      <c r="D24" s="39" t="s">
        <v>185</v>
      </c>
      <c r="E24" s="39"/>
      <c r="F24" s="39" t="s">
        <v>19</v>
      </c>
      <c r="G24" s="43" t="s">
        <v>187</v>
      </c>
      <c r="H24" s="31">
        <v>10500</v>
      </c>
      <c r="I24" s="31">
        <v>4160</v>
      </c>
      <c r="J24" s="31">
        <f t="shared" si="0"/>
        <v>43680000</v>
      </c>
      <c r="O24" s="32">
        <v>42415</v>
      </c>
      <c r="P24" s="29" t="s">
        <v>122</v>
      </c>
      <c r="Q24" s="29"/>
      <c r="R24" s="29" t="s">
        <v>19</v>
      </c>
      <c r="S24" s="48" t="s">
        <v>24</v>
      </c>
      <c r="T24" s="48">
        <v>7</v>
      </c>
      <c r="U24" s="59">
        <v>161600</v>
      </c>
      <c r="V24" s="59"/>
      <c r="W24" s="59">
        <v>3640</v>
      </c>
      <c r="X24" s="59">
        <f t="shared" si="1"/>
        <v>588224000</v>
      </c>
      <c r="Y24" s="29"/>
      <c r="Z24" s="29"/>
    </row>
    <row r="25" spans="2:26">
      <c r="B25">
        <v>2</v>
      </c>
      <c r="C25" s="32">
        <v>42426</v>
      </c>
      <c r="D25" s="37" t="s">
        <v>233</v>
      </c>
      <c r="E25" s="29"/>
      <c r="F25" s="29" t="s">
        <v>19</v>
      </c>
      <c r="G25" s="43" t="s">
        <v>186</v>
      </c>
      <c r="H25" s="31">
        <v>50800</v>
      </c>
      <c r="I25" s="31">
        <v>3455</v>
      </c>
      <c r="J25" s="31">
        <f t="shared" si="0"/>
        <v>175514000</v>
      </c>
      <c r="O25" s="32">
        <v>42422</v>
      </c>
      <c r="P25" s="39" t="s">
        <v>181</v>
      </c>
      <c r="Q25" s="39"/>
      <c r="R25" s="39" t="s">
        <v>19</v>
      </c>
      <c r="S25" s="43" t="s">
        <v>186</v>
      </c>
      <c r="T25" s="43">
        <v>7</v>
      </c>
      <c r="U25" s="31">
        <v>10000</v>
      </c>
      <c r="V25" s="31"/>
      <c r="W25" s="31">
        <v>3455</v>
      </c>
      <c r="X25" s="31">
        <f t="shared" si="1"/>
        <v>34550000</v>
      </c>
      <c r="Y25" s="29"/>
      <c r="Z25" s="29"/>
    </row>
    <row r="26" spans="2:26">
      <c r="B26">
        <v>2</v>
      </c>
      <c r="C26" s="32">
        <v>42426</v>
      </c>
      <c r="D26" s="29" t="s">
        <v>249</v>
      </c>
      <c r="E26" s="29"/>
      <c r="F26" s="29" t="s">
        <v>19</v>
      </c>
      <c r="G26" s="43" t="s">
        <v>253</v>
      </c>
      <c r="H26" s="31">
        <v>87000</v>
      </c>
      <c r="I26" s="31">
        <v>3180</v>
      </c>
      <c r="J26" s="31">
        <f t="shared" si="0"/>
        <v>276660000</v>
      </c>
      <c r="O26" s="32">
        <v>42422</v>
      </c>
      <c r="P26" s="39" t="s">
        <v>185</v>
      </c>
      <c r="Q26" s="39"/>
      <c r="R26" s="39" t="s">
        <v>19</v>
      </c>
      <c r="S26" s="43" t="s">
        <v>182</v>
      </c>
      <c r="T26" s="43">
        <v>7</v>
      </c>
      <c r="U26" s="31">
        <v>84700</v>
      </c>
      <c r="V26" s="31"/>
      <c r="W26" s="31">
        <v>3640</v>
      </c>
      <c r="X26" s="31">
        <f t="shared" si="1"/>
        <v>308308000</v>
      </c>
      <c r="Y26" s="29"/>
      <c r="Z26" s="29"/>
    </row>
    <row r="27" spans="2:26">
      <c r="B27">
        <v>2</v>
      </c>
      <c r="C27" s="32">
        <v>42426</v>
      </c>
      <c r="D27" s="29" t="s">
        <v>249</v>
      </c>
      <c r="E27" s="29"/>
      <c r="F27" s="29" t="s">
        <v>19</v>
      </c>
      <c r="G27" s="43" t="s">
        <v>22</v>
      </c>
      <c r="H27" s="31">
        <v>125400</v>
      </c>
      <c r="I27" s="31">
        <v>3685</v>
      </c>
      <c r="J27" s="31">
        <f t="shared" si="0"/>
        <v>462099000</v>
      </c>
      <c r="O27" s="32">
        <v>42426</v>
      </c>
      <c r="P27" s="37" t="s">
        <v>233</v>
      </c>
      <c r="Q27" s="29"/>
      <c r="R27" s="29" t="s">
        <v>19</v>
      </c>
      <c r="S27" s="43" t="s">
        <v>186</v>
      </c>
      <c r="T27" s="43">
        <v>7</v>
      </c>
      <c r="U27" s="31">
        <v>50800</v>
      </c>
      <c r="V27" s="31"/>
      <c r="W27" s="31">
        <v>3455</v>
      </c>
      <c r="X27" s="31">
        <f t="shared" si="1"/>
        <v>175514000</v>
      </c>
      <c r="Y27" s="29"/>
      <c r="Z27" s="29"/>
    </row>
    <row r="28" spans="2:26">
      <c r="B28">
        <v>2</v>
      </c>
      <c r="C28" s="32">
        <v>42426</v>
      </c>
      <c r="D28" s="29" t="s">
        <v>249</v>
      </c>
      <c r="E28" s="29"/>
      <c r="F28" s="29" t="s">
        <v>19</v>
      </c>
      <c r="G28" s="43" t="s">
        <v>252</v>
      </c>
      <c r="H28" s="31">
        <v>6200</v>
      </c>
      <c r="I28" s="31">
        <v>4515</v>
      </c>
      <c r="J28" s="31">
        <f t="shared" si="0"/>
        <v>27993000</v>
      </c>
      <c r="O28" s="32">
        <v>42426</v>
      </c>
      <c r="P28" s="29" t="s">
        <v>249</v>
      </c>
      <c r="Q28" s="29"/>
      <c r="R28" s="29" t="s">
        <v>19</v>
      </c>
      <c r="S28" s="43" t="s">
        <v>250</v>
      </c>
      <c r="T28" s="43">
        <v>7</v>
      </c>
      <c r="U28" s="31">
        <v>133400</v>
      </c>
      <c r="V28" s="31">
        <f>U28+U27+U26+U25+U24+U23+U22+U21</f>
        <v>610200</v>
      </c>
      <c r="W28" s="31">
        <v>3540</v>
      </c>
      <c r="X28" s="31">
        <f t="shared" si="1"/>
        <v>472236000</v>
      </c>
      <c r="Y28" s="29" t="str">
        <f>S28</f>
        <v>Diesel Tipo I TLP</v>
      </c>
      <c r="Z28" s="38">
        <f>X28+X27+X26+X25+X24+X23+X22+X21</f>
        <v>2186531500</v>
      </c>
    </row>
    <row r="29" spans="2:26">
      <c r="B29">
        <v>2</v>
      </c>
      <c r="C29" s="32">
        <v>42426</v>
      </c>
      <c r="D29" s="29" t="s">
        <v>249</v>
      </c>
      <c r="E29" s="29"/>
      <c r="F29" s="29" t="s">
        <v>19</v>
      </c>
      <c r="G29" s="43" t="s">
        <v>250</v>
      </c>
      <c r="H29" s="31">
        <v>133400</v>
      </c>
      <c r="I29" s="31">
        <v>3540</v>
      </c>
      <c r="J29" s="31">
        <f t="shared" si="0"/>
        <v>472236000</v>
      </c>
      <c r="O29" s="32">
        <v>42422</v>
      </c>
      <c r="P29" s="39" t="s">
        <v>185</v>
      </c>
      <c r="Q29" s="39"/>
      <c r="R29" s="39" t="s">
        <v>19</v>
      </c>
      <c r="S29" s="43" t="s">
        <v>187</v>
      </c>
      <c r="T29" s="43">
        <v>8</v>
      </c>
      <c r="U29" s="31">
        <v>10500</v>
      </c>
      <c r="V29" s="31"/>
      <c r="W29" s="31">
        <v>4160</v>
      </c>
      <c r="X29" s="31">
        <f t="shared" si="1"/>
        <v>43680000</v>
      </c>
      <c r="Y29" s="29"/>
      <c r="Z29" s="29"/>
    </row>
    <row r="30" spans="2:26">
      <c r="B30">
        <v>2</v>
      </c>
      <c r="C30" s="32">
        <v>42426</v>
      </c>
      <c r="D30" s="29" t="s">
        <v>249</v>
      </c>
      <c r="E30" s="29"/>
      <c r="F30" s="29" t="s">
        <v>19</v>
      </c>
      <c r="G30" s="43" t="s">
        <v>251</v>
      </c>
      <c r="H30" s="31">
        <v>4300</v>
      </c>
      <c r="I30" s="31">
        <v>3850</v>
      </c>
      <c r="J30" s="31">
        <f t="shared" si="0"/>
        <v>16555000</v>
      </c>
      <c r="O30" s="32">
        <v>42426</v>
      </c>
      <c r="P30" s="29" t="s">
        <v>249</v>
      </c>
      <c r="Q30" s="29"/>
      <c r="R30" s="29" t="s">
        <v>19</v>
      </c>
      <c r="S30" s="43" t="s">
        <v>251</v>
      </c>
      <c r="T30" s="43">
        <v>8</v>
      </c>
      <c r="U30" s="31">
        <v>4300</v>
      </c>
      <c r="V30" s="31">
        <f>U30+U29</f>
        <v>14800</v>
      </c>
      <c r="W30" s="31">
        <v>3850</v>
      </c>
      <c r="X30" s="31">
        <f t="shared" si="1"/>
        <v>16555000</v>
      </c>
      <c r="Y30" s="29" t="str">
        <f>S30</f>
        <v>Diesel tipo extra I</v>
      </c>
      <c r="Z30" s="38">
        <f>X30+X29</f>
        <v>60235000</v>
      </c>
    </row>
    <row r="31" spans="2:26">
      <c r="H31" s="38">
        <f>SUM(H7:H30)</f>
        <v>1358200</v>
      </c>
      <c r="I31" s="38"/>
      <c r="J31" s="38">
        <f>SUM(J7:J30)</f>
        <v>4752291500</v>
      </c>
      <c r="U31" s="38">
        <f>SUM(U7:U30)</f>
        <v>1358200</v>
      </c>
      <c r="V31" s="38">
        <f>SUM(V7:V30)</f>
        <v>1358200</v>
      </c>
      <c r="W31" s="38"/>
      <c r="X31" s="38">
        <f>SUM(X7:X30)</f>
        <v>4752291500</v>
      </c>
      <c r="Y31" s="29"/>
      <c r="Z31" s="38">
        <f>SUM(Z7:Z30)</f>
        <v>4752291500</v>
      </c>
    </row>
    <row r="34" spans="2:13" ht="15.75" thickBot="1"/>
    <row r="35" spans="2:13" ht="21.75" thickBot="1">
      <c r="C35" s="145" t="s">
        <v>12</v>
      </c>
      <c r="D35" s="146"/>
      <c r="E35" s="146"/>
      <c r="F35" s="146"/>
      <c r="G35" s="146"/>
      <c r="H35" s="146"/>
      <c r="I35" s="146"/>
      <c r="J35" s="147"/>
    </row>
    <row r="37" spans="2:13">
      <c r="C37" s="29" t="s">
        <v>7</v>
      </c>
      <c r="D37" s="29" t="s">
        <v>0</v>
      </c>
      <c r="E37" s="29" t="s">
        <v>314</v>
      </c>
      <c r="F37" s="29" t="s">
        <v>315</v>
      </c>
      <c r="G37" s="29" t="s">
        <v>6</v>
      </c>
      <c r="H37" s="29" t="s">
        <v>5</v>
      </c>
      <c r="I37" s="29" t="s">
        <v>8</v>
      </c>
      <c r="J37" s="29" t="s">
        <v>3</v>
      </c>
    </row>
    <row r="38" spans="2:13">
      <c r="B38">
        <v>4</v>
      </c>
      <c r="C38" s="32">
        <v>42403</v>
      </c>
      <c r="D38" s="30" t="s">
        <v>11</v>
      </c>
      <c r="E38" s="29"/>
      <c r="F38" s="29" t="s">
        <v>12</v>
      </c>
      <c r="G38" s="43" t="s">
        <v>13</v>
      </c>
      <c r="H38" s="31">
        <v>15822</v>
      </c>
      <c r="I38" s="31">
        <v>3530.97</v>
      </c>
      <c r="J38" s="31">
        <f>H38*I38</f>
        <v>55867007.339999996</v>
      </c>
      <c r="M38" s="69"/>
    </row>
    <row r="39" spans="2:13">
      <c r="B39">
        <v>4</v>
      </c>
      <c r="C39" s="32">
        <v>42422</v>
      </c>
      <c r="D39" s="37" t="s">
        <v>242</v>
      </c>
      <c r="E39" s="29"/>
      <c r="F39" s="29" t="s">
        <v>12</v>
      </c>
      <c r="G39" s="43" t="s">
        <v>243</v>
      </c>
      <c r="H39" s="31">
        <v>30000</v>
      </c>
      <c r="I39" s="31">
        <v>3796.46</v>
      </c>
      <c r="J39" s="31">
        <f>H39*I39</f>
        <v>113893800</v>
      </c>
      <c r="M39" s="69"/>
    </row>
    <row r="40" spans="2:13">
      <c r="H40" s="38">
        <f>SUM(H38:H39)</f>
        <v>45822</v>
      </c>
      <c r="I40" s="38"/>
      <c r="J40" s="38">
        <f>SUM(J38:J39)</f>
        <v>169760807.34</v>
      </c>
    </row>
    <row r="44" spans="2:13">
      <c r="C44" s="29" t="s">
        <v>7</v>
      </c>
      <c r="D44" s="29" t="s">
        <v>0</v>
      </c>
      <c r="E44" s="29" t="s">
        <v>314</v>
      </c>
      <c r="F44" s="29" t="s">
        <v>315</v>
      </c>
      <c r="G44" s="29" t="s">
        <v>6</v>
      </c>
      <c r="H44" s="29" t="s">
        <v>5</v>
      </c>
      <c r="I44" s="29" t="s">
        <v>8</v>
      </c>
      <c r="J44" s="29" t="s">
        <v>3</v>
      </c>
      <c r="K44" s="39" t="s">
        <v>304</v>
      </c>
      <c r="L44" s="39" t="s">
        <v>309</v>
      </c>
    </row>
    <row r="45" spans="2:13">
      <c r="C45" s="32">
        <v>42406</v>
      </c>
      <c r="D45" s="29" t="s">
        <v>18</v>
      </c>
      <c r="E45" s="29"/>
      <c r="F45" s="29" t="s">
        <v>19</v>
      </c>
      <c r="G45" s="43" t="s">
        <v>20</v>
      </c>
      <c r="H45" s="31">
        <v>165700</v>
      </c>
      <c r="I45" s="31">
        <v>3180</v>
      </c>
      <c r="J45" s="31">
        <f t="shared" ref="J45:J68" si="2">H45*I45</f>
        <v>526926000</v>
      </c>
      <c r="K45" s="29"/>
      <c r="L45" s="29"/>
    </row>
    <row r="46" spans="2:13">
      <c r="C46" s="32">
        <v>42406</v>
      </c>
      <c r="D46" s="29" t="s">
        <v>18</v>
      </c>
      <c r="E46" s="29"/>
      <c r="F46" s="29" t="s">
        <v>19</v>
      </c>
      <c r="G46" s="43" t="s">
        <v>21</v>
      </c>
      <c r="H46" s="31">
        <v>5200</v>
      </c>
      <c r="I46" s="31">
        <v>3180</v>
      </c>
      <c r="J46" s="31">
        <f t="shared" si="2"/>
        <v>16536000</v>
      </c>
      <c r="K46" s="29"/>
      <c r="L46" s="29"/>
    </row>
    <row r="47" spans="2:13">
      <c r="C47" s="32">
        <v>42406</v>
      </c>
      <c r="D47" s="29" t="s">
        <v>18</v>
      </c>
      <c r="E47" s="29"/>
      <c r="F47" s="29" t="s">
        <v>19</v>
      </c>
      <c r="G47" s="43" t="s">
        <v>22</v>
      </c>
      <c r="H47" s="31">
        <v>5900</v>
      </c>
      <c r="I47" s="31">
        <v>4060</v>
      </c>
      <c r="J47" s="31">
        <f t="shared" si="2"/>
        <v>23954000</v>
      </c>
      <c r="K47" s="29"/>
      <c r="L47" s="29"/>
    </row>
    <row r="48" spans="2:13">
      <c r="C48" s="32">
        <v>42406</v>
      </c>
      <c r="D48" s="29" t="s">
        <v>18</v>
      </c>
      <c r="E48" s="29"/>
      <c r="F48" s="29" t="s">
        <v>19</v>
      </c>
      <c r="G48" s="43" t="s">
        <v>23</v>
      </c>
      <c r="H48" s="31">
        <v>5200</v>
      </c>
      <c r="I48" s="31">
        <v>4815</v>
      </c>
      <c r="J48" s="31">
        <f t="shared" si="2"/>
        <v>25038000</v>
      </c>
      <c r="K48" s="29"/>
      <c r="L48" s="29"/>
    </row>
    <row r="49" spans="3:12">
      <c r="C49" s="32">
        <v>42406</v>
      </c>
      <c r="D49" s="29" t="s">
        <v>18</v>
      </c>
      <c r="E49" s="29"/>
      <c r="F49" s="29" t="s">
        <v>19</v>
      </c>
      <c r="G49" s="43" t="s">
        <v>24</v>
      </c>
      <c r="H49" s="31">
        <v>115600</v>
      </c>
      <c r="I49" s="31">
        <v>3640</v>
      </c>
      <c r="J49" s="31">
        <f t="shared" si="2"/>
        <v>420784000</v>
      </c>
      <c r="K49" s="29"/>
      <c r="L49" s="29"/>
    </row>
    <row r="50" spans="3:12">
      <c r="C50" s="32">
        <v>42406</v>
      </c>
      <c r="D50" s="29" t="s">
        <v>79</v>
      </c>
      <c r="E50" s="29"/>
      <c r="F50" s="29" t="s">
        <v>19</v>
      </c>
      <c r="G50" s="43" t="s">
        <v>24</v>
      </c>
      <c r="H50" s="31">
        <v>32400</v>
      </c>
      <c r="I50" s="31">
        <v>3455</v>
      </c>
      <c r="J50" s="31">
        <f t="shared" si="2"/>
        <v>111942000</v>
      </c>
      <c r="K50" s="29">
        <v>6</v>
      </c>
      <c r="L50" s="38">
        <f>J50+J49+J48+J47+J46+J45</f>
        <v>1125180000</v>
      </c>
    </row>
    <row r="51" spans="3:12">
      <c r="C51" s="32">
        <v>42415</v>
      </c>
      <c r="D51" s="29" t="s">
        <v>105</v>
      </c>
      <c r="E51" s="29"/>
      <c r="F51" s="29" t="s">
        <v>19</v>
      </c>
      <c r="G51" s="43" t="s">
        <v>22</v>
      </c>
      <c r="H51" s="31">
        <v>40700</v>
      </c>
      <c r="I51" s="31">
        <v>3180</v>
      </c>
      <c r="J51" s="31">
        <f t="shared" si="2"/>
        <v>129426000</v>
      </c>
      <c r="K51" s="29"/>
      <c r="L51" s="29"/>
    </row>
    <row r="52" spans="3:12">
      <c r="C52" s="32">
        <v>42415</v>
      </c>
      <c r="D52" s="29" t="s">
        <v>112</v>
      </c>
      <c r="E52" s="29"/>
      <c r="F52" s="29" t="s">
        <v>19</v>
      </c>
      <c r="G52" s="43" t="s">
        <v>24</v>
      </c>
      <c r="H52" s="31">
        <v>21700</v>
      </c>
      <c r="I52" s="31">
        <v>3455</v>
      </c>
      <c r="J52" s="31">
        <f t="shared" si="2"/>
        <v>74973500</v>
      </c>
      <c r="K52" s="29"/>
      <c r="L52" s="29"/>
    </row>
    <row r="53" spans="3:12">
      <c r="C53" s="32">
        <v>42415</v>
      </c>
      <c r="D53" s="29" t="s">
        <v>122</v>
      </c>
      <c r="E53" s="29"/>
      <c r="F53" s="29" t="s">
        <v>19</v>
      </c>
      <c r="G53" s="48" t="s">
        <v>21</v>
      </c>
      <c r="H53" s="59">
        <v>65600</v>
      </c>
      <c r="I53" s="59">
        <v>3180</v>
      </c>
      <c r="J53" s="59">
        <f t="shared" si="2"/>
        <v>208608000</v>
      </c>
      <c r="K53" s="29"/>
      <c r="L53" s="29"/>
    </row>
    <row r="54" spans="3:12">
      <c r="C54" s="32">
        <v>42415</v>
      </c>
      <c r="D54" s="29" t="s">
        <v>122</v>
      </c>
      <c r="E54" s="29"/>
      <c r="F54" s="29" t="s">
        <v>19</v>
      </c>
      <c r="G54" s="48" t="s">
        <v>21</v>
      </c>
      <c r="H54" s="59">
        <v>29100</v>
      </c>
      <c r="I54" s="59">
        <v>3180</v>
      </c>
      <c r="J54" s="59">
        <f t="shared" si="2"/>
        <v>92538000</v>
      </c>
      <c r="K54" s="29"/>
      <c r="L54" s="29"/>
    </row>
    <row r="55" spans="3:12">
      <c r="C55" s="32">
        <v>42415</v>
      </c>
      <c r="D55" s="29" t="s">
        <v>122</v>
      </c>
      <c r="E55" s="29"/>
      <c r="F55" s="29" t="s">
        <v>19</v>
      </c>
      <c r="G55" s="48" t="s">
        <v>22</v>
      </c>
      <c r="H55" s="59">
        <v>20600</v>
      </c>
      <c r="I55" s="59">
        <v>4060</v>
      </c>
      <c r="J55" s="59">
        <f t="shared" si="2"/>
        <v>83636000</v>
      </c>
      <c r="K55" s="29"/>
      <c r="L55" s="29"/>
    </row>
    <row r="56" spans="3:12">
      <c r="C56" s="32">
        <v>42415</v>
      </c>
      <c r="D56" s="29" t="s">
        <v>122</v>
      </c>
      <c r="E56" s="29"/>
      <c r="F56" s="29" t="s">
        <v>19</v>
      </c>
      <c r="G56" s="48" t="s">
        <v>23</v>
      </c>
      <c r="H56" s="59">
        <v>5000</v>
      </c>
      <c r="I56" s="59">
        <v>4815</v>
      </c>
      <c r="J56" s="59">
        <f t="shared" si="2"/>
        <v>24075000</v>
      </c>
      <c r="K56" s="29"/>
      <c r="L56" s="29"/>
    </row>
    <row r="57" spans="3:12">
      <c r="C57" s="32">
        <v>42415</v>
      </c>
      <c r="D57" s="29" t="s">
        <v>122</v>
      </c>
      <c r="E57" s="29"/>
      <c r="F57" s="29" t="s">
        <v>19</v>
      </c>
      <c r="G57" s="48" t="s">
        <v>24</v>
      </c>
      <c r="H57" s="59">
        <v>161600</v>
      </c>
      <c r="I57" s="59">
        <v>3640</v>
      </c>
      <c r="J57" s="59">
        <f t="shared" si="2"/>
        <v>588224000</v>
      </c>
      <c r="K57" s="29">
        <v>15</v>
      </c>
      <c r="L57" s="38">
        <f>J57+J56+J55+J54+J53+J52+J51</f>
        <v>1201480500</v>
      </c>
    </row>
    <row r="58" spans="3:12">
      <c r="C58" s="32">
        <v>42422</v>
      </c>
      <c r="D58" s="39" t="s">
        <v>181</v>
      </c>
      <c r="E58" s="39"/>
      <c r="F58" s="39" t="s">
        <v>19</v>
      </c>
      <c r="G58" s="43" t="s">
        <v>186</v>
      </c>
      <c r="H58" s="31">
        <v>10000</v>
      </c>
      <c r="I58" s="31">
        <v>3455</v>
      </c>
      <c r="J58" s="31">
        <f t="shared" si="2"/>
        <v>34550000</v>
      </c>
      <c r="K58" s="29"/>
      <c r="L58" s="29"/>
    </row>
    <row r="59" spans="3:12">
      <c r="C59" s="32">
        <v>42422</v>
      </c>
      <c r="D59" s="39" t="s">
        <v>185</v>
      </c>
      <c r="E59" s="39"/>
      <c r="F59" s="39" t="s">
        <v>19</v>
      </c>
      <c r="G59" s="43" t="s">
        <v>21</v>
      </c>
      <c r="H59" s="31">
        <v>51700</v>
      </c>
      <c r="I59" s="31">
        <v>3180</v>
      </c>
      <c r="J59" s="31">
        <f t="shared" si="2"/>
        <v>164406000</v>
      </c>
      <c r="K59" s="29"/>
      <c r="L59" s="29"/>
    </row>
    <row r="60" spans="3:12">
      <c r="C60" s="32">
        <v>42422</v>
      </c>
      <c r="D60" s="39" t="s">
        <v>185</v>
      </c>
      <c r="E60" s="39"/>
      <c r="F60" s="39" t="s">
        <v>19</v>
      </c>
      <c r="G60" s="43" t="s">
        <v>22</v>
      </c>
      <c r="H60" s="31">
        <v>119900</v>
      </c>
      <c r="I60" s="31">
        <v>3700</v>
      </c>
      <c r="J60" s="31">
        <f t="shared" si="2"/>
        <v>443630000</v>
      </c>
      <c r="K60" s="29"/>
      <c r="L60" s="29"/>
    </row>
    <row r="61" spans="3:12">
      <c r="C61" s="32">
        <v>42422</v>
      </c>
      <c r="D61" s="39" t="s">
        <v>185</v>
      </c>
      <c r="E61" s="39"/>
      <c r="F61" s="39" t="s">
        <v>19</v>
      </c>
      <c r="G61" s="43" t="s">
        <v>182</v>
      </c>
      <c r="H61" s="31">
        <v>84700</v>
      </c>
      <c r="I61" s="31">
        <v>3640</v>
      </c>
      <c r="J61" s="31">
        <f t="shared" si="2"/>
        <v>308308000</v>
      </c>
      <c r="K61" s="29"/>
      <c r="L61" s="29"/>
    </row>
    <row r="62" spans="3:12">
      <c r="C62" s="32">
        <v>42422</v>
      </c>
      <c r="D62" s="39" t="s">
        <v>185</v>
      </c>
      <c r="E62" s="39"/>
      <c r="F62" s="39" t="s">
        <v>19</v>
      </c>
      <c r="G62" s="43" t="s">
        <v>187</v>
      </c>
      <c r="H62" s="31">
        <v>10500</v>
      </c>
      <c r="I62" s="31">
        <v>4160</v>
      </c>
      <c r="J62" s="31">
        <f t="shared" si="2"/>
        <v>43680000</v>
      </c>
      <c r="K62" s="29">
        <v>22</v>
      </c>
      <c r="L62" s="38">
        <f>J62+J61+J60+J59+J58</f>
        <v>994574000</v>
      </c>
    </row>
    <row r="63" spans="3:12">
      <c r="C63" s="32">
        <v>42426</v>
      </c>
      <c r="D63" s="37" t="s">
        <v>233</v>
      </c>
      <c r="E63" s="29"/>
      <c r="F63" s="29" t="s">
        <v>19</v>
      </c>
      <c r="G63" s="43" t="s">
        <v>186</v>
      </c>
      <c r="H63" s="31">
        <v>50800</v>
      </c>
      <c r="I63" s="31">
        <v>3455</v>
      </c>
      <c r="J63" s="31">
        <f t="shared" si="2"/>
        <v>175514000</v>
      </c>
      <c r="K63" s="29"/>
      <c r="L63" s="29"/>
    </row>
    <row r="64" spans="3:12">
      <c r="C64" s="32">
        <v>42426</v>
      </c>
      <c r="D64" s="29" t="s">
        <v>249</v>
      </c>
      <c r="E64" s="29"/>
      <c r="F64" s="29" t="s">
        <v>19</v>
      </c>
      <c r="G64" s="43" t="s">
        <v>253</v>
      </c>
      <c r="H64" s="31">
        <v>87000</v>
      </c>
      <c r="I64" s="31">
        <v>3180</v>
      </c>
      <c r="J64" s="31">
        <f t="shared" si="2"/>
        <v>276660000</v>
      </c>
      <c r="K64" s="29"/>
      <c r="L64" s="29"/>
    </row>
    <row r="65" spans="3:12">
      <c r="C65" s="32">
        <v>42426</v>
      </c>
      <c r="D65" s="29" t="s">
        <v>249</v>
      </c>
      <c r="E65" s="29"/>
      <c r="F65" s="29" t="s">
        <v>19</v>
      </c>
      <c r="G65" s="43" t="s">
        <v>22</v>
      </c>
      <c r="H65" s="31">
        <v>125400</v>
      </c>
      <c r="I65" s="31">
        <v>3685</v>
      </c>
      <c r="J65" s="31">
        <f t="shared" si="2"/>
        <v>462099000</v>
      </c>
      <c r="K65" s="29"/>
      <c r="L65" s="29"/>
    </row>
    <row r="66" spans="3:12">
      <c r="C66" s="32">
        <v>42426</v>
      </c>
      <c r="D66" s="29" t="s">
        <v>249</v>
      </c>
      <c r="E66" s="29"/>
      <c r="F66" s="29" t="s">
        <v>19</v>
      </c>
      <c r="G66" s="43" t="s">
        <v>252</v>
      </c>
      <c r="H66" s="31">
        <v>6200</v>
      </c>
      <c r="I66" s="31">
        <v>4515</v>
      </c>
      <c r="J66" s="31">
        <f t="shared" si="2"/>
        <v>27993000</v>
      </c>
      <c r="K66" s="29"/>
      <c r="L66" s="29"/>
    </row>
    <row r="67" spans="3:12">
      <c r="C67" s="32">
        <v>42426</v>
      </c>
      <c r="D67" s="29" t="s">
        <v>249</v>
      </c>
      <c r="E67" s="29"/>
      <c r="F67" s="29" t="s">
        <v>19</v>
      </c>
      <c r="G67" s="43" t="s">
        <v>250</v>
      </c>
      <c r="H67" s="31">
        <v>133400</v>
      </c>
      <c r="I67" s="31">
        <v>3540</v>
      </c>
      <c r="J67" s="31">
        <f t="shared" si="2"/>
        <v>472236000</v>
      </c>
      <c r="K67" s="29"/>
      <c r="L67" s="29"/>
    </row>
    <row r="68" spans="3:12">
      <c r="C68" s="32">
        <v>42426</v>
      </c>
      <c r="D68" s="29" t="s">
        <v>249</v>
      </c>
      <c r="E68" s="29"/>
      <c r="F68" s="29" t="s">
        <v>19</v>
      </c>
      <c r="G68" s="43" t="s">
        <v>251</v>
      </c>
      <c r="H68" s="31">
        <v>4300</v>
      </c>
      <c r="I68" s="31">
        <v>3850</v>
      </c>
      <c r="J68" s="31">
        <f t="shared" si="2"/>
        <v>16555000</v>
      </c>
      <c r="K68" s="29">
        <v>26</v>
      </c>
      <c r="L68" s="38">
        <f>J68+J67+J66+J65+J64+J63</f>
        <v>1431057000</v>
      </c>
    </row>
    <row r="69" spans="3:12">
      <c r="H69" s="38">
        <f>SUM(H45:H68)</f>
        <v>1358200</v>
      </c>
      <c r="I69" s="38"/>
      <c r="J69" s="38">
        <f>SUM(J45:J68)</f>
        <v>4752291500</v>
      </c>
      <c r="K69" s="29"/>
      <c r="L69" s="38">
        <f>SUM(L45:L68)</f>
        <v>4752291500</v>
      </c>
    </row>
  </sheetData>
  <sortState ref="O7:X30">
    <sortCondition ref="T7:T30"/>
  </sortState>
  <mergeCells count="2">
    <mergeCell ref="C4:J4"/>
    <mergeCell ref="C35:J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7:L47"/>
  <sheetViews>
    <sheetView topLeftCell="A13" workbookViewId="0">
      <selection activeCell="M47" sqref="M47"/>
    </sheetView>
  </sheetViews>
  <sheetFormatPr baseColWidth="10" defaultRowHeight="15"/>
  <cols>
    <col min="2" max="2" width="3.5703125" bestFit="1" customWidth="1"/>
    <col min="3" max="3" width="20" bestFit="1" customWidth="1"/>
    <col min="4" max="4" width="11.7109375" bestFit="1" customWidth="1"/>
    <col min="5" max="7" width="10.42578125" bestFit="1" customWidth="1"/>
    <col min="8" max="8" width="10.7109375" bestFit="1" customWidth="1"/>
    <col min="9" max="10" width="11.7109375" bestFit="1" customWidth="1"/>
  </cols>
  <sheetData>
    <row r="7" spans="2:12">
      <c r="G7" s="60" t="s">
        <v>317</v>
      </c>
    </row>
    <row r="9" spans="2:12">
      <c r="B9" s="29" t="s">
        <v>318</v>
      </c>
      <c r="C9" s="61" t="s">
        <v>319</v>
      </c>
      <c r="D9" s="62" t="s">
        <v>320</v>
      </c>
      <c r="E9" s="62" t="s">
        <v>321</v>
      </c>
      <c r="F9" s="31" t="s">
        <v>322</v>
      </c>
      <c r="G9" s="31" t="s">
        <v>323</v>
      </c>
      <c r="H9" s="31" t="s">
        <v>324</v>
      </c>
      <c r="I9" s="31" t="s">
        <v>325</v>
      </c>
      <c r="J9" s="31" t="s">
        <v>326</v>
      </c>
      <c r="K9" s="31" t="s">
        <v>327</v>
      </c>
      <c r="L9" s="63" t="s">
        <v>328</v>
      </c>
    </row>
    <row r="10" spans="2:12">
      <c r="B10" s="29">
        <v>1</v>
      </c>
      <c r="C10" s="61" t="s">
        <v>329</v>
      </c>
      <c r="D10" s="31">
        <v>98090500</v>
      </c>
      <c r="E10" s="31">
        <v>53925000</v>
      </c>
      <c r="F10" s="31">
        <v>18382000</v>
      </c>
      <c r="G10" s="31"/>
      <c r="H10" s="31">
        <v>50050800</v>
      </c>
      <c r="I10" s="64">
        <v>98258000</v>
      </c>
      <c r="J10" s="31">
        <v>97383000</v>
      </c>
      <c r="K10" s="31"/>
      <c r="L10" s="31">
        <f t="shared" ref="L10:L16" si="0">SUM(D10:K10)</f>
        <v>416089300</v>
      </c>
    </row>
    <row r="11" spans="2:12">
      <c r="B11" s="29">
        <v>2</v>
      </c>
      <c r="C11" s="43" t="s">
        <v>330</v>
      </c>
      <c r="D11" s="31">
        <v>107892500</v>
      </c>
      <c r="E11" s="31"/>
      <c r="F11" s="31">
        <v>147318000</v>
      </c>
      <c r="G11" s="31">
        <v>17415000</v>
      </c>
      <c r="H11" s="31"/>
      <c r="I11" s="31">
        <v>129679000</v>
      </c>
      <c r="J11" s="31">
        <v>389401500</v>
      </c>
      <c r="K11" s="31"/>
      <c r="L11" s="31">
        <f t="shared" si="0"/>
        <v>791706000</v>
      </c>
    </row>
    <row r="12" spans="2:12">
      <c r="B12" s="29">
        <v>3</v>
      </c>
      <c r="C12" s="43" t="s">
        <v>331</v>
      </c>
      <c r="D12" s="31">
        <v>441904500</v>
      </c>
      <c r="E12" s="31"/>
      <c r="F12" s="31">
        <v>263640000</v>
      </c>
      <c r="G12" s="31"/>
      <c r="H12" s="31"/>
      <c r="I12" s="31">
        <v>162242000</v>
      </c>
      <c r="J12" s="31">
        <v>642281000</v>
      </c>
      <c r="K12" s="31"/>
      <c r="L12" s="31">
        <f t="shared" si="0"/>
        <v>1510067500</v>
      </c>
    </row>
    <row r="13" spans="2:12">
      <c r="B13" s="29">
        <v>4</v>
      </c>
      <c r="C13" s="43" t="s">
        <v>332</v>
      </c>
      <c r="D13" s="31">
        <v>362808000</v>
      </c>
      <c r="E13" s="31"/>
      <c r="F13" s="31">
        <v>228909000</v>
      </c>
      <c r="G13" s="31">
        <v>45780000</v>
      </c>
      <c r="H13" s="31">
        <v>54308000</v>
      </c>
      <c r="I13" s="31">
        <v>119923500</v>
      </c>
      <c r="J13" s="31">
        <v>985733000</v>
      </c>
      <c r="K13" s="31"/>
      <c r="L13" s="31">
        <f t="shared" si="0"/>
        <v>1797461500</v>
      </c>
    </row>
    <row r="14" spans="2:12">
      <c r="B14" s="29">
        <v>5</v>
      </c>
      <c r="C14" s="43" t="s">
        <v>40</v>
      </c>
      <c r="D14" s="31">
        <v>443844500</v>
      </c>
      <c r="E14" s="31"/>
      <c r="F14" s="31">
        <v>44970000</v>
      </c>
      <c r="G14" s="31"/>
      <c r="H14" s="31"/>
      <c r="I14" s="31">
        <v>227450000</v>
      </c>
      <c r="J14" s="31">
        <v>387089000</v>
      </c>
      <c r="K14" s="31"/>
      <c r="L14" s="31">
        <f t="shared" si="0"/>
        <v>1103353500</v>
      </c>
    </row>
    <row r="15" spans="2:12">
      <c r="B15" s="29">
        <v>6</v>
      </c>
      <c r="C15" s="43" t="s">
        <v>48</v>
      </c>
      <c r="D15" s="31">
        <v>47380000</v>
      </c>
      <c r="E15" s="31"/>
      <c r="F15" s="31"/>
      <c r="G15" s="31"/>
      <c r="H15" s="31"/>
      <c r="I15" s="31">
        <v>45940000</v>
      </c>
      <c r="J15" s="31"/>
      <c r="K15" s="31"/>
      <c r="L15" s="31">
        <f t="shared" si="0"/>
        <v>93320000</v>
      </c>
    </row>
    <row r="16" spans="2:12">
      <c r="B16" s="29">
        <v>7</v>
      </c>
      <c r="C16" s="43" t="s">
        <v>45</v>
      </c>
      <c r="D16" s="31">
        <v>23690000</v>
      </c>
      <c r="E16" s="31"/>
      <c r="F16" s="31">
        <v>18355000</v>
      </c>
      <c r="G16" s="31"/>
      <c r="H16" s="31"/>
      <c r="I16" s="31"/>
      <c r="J16" s="31">
        <v>40900000</v>
      </c>
      <c r="K16" s="31"/>
      <c r="L16" s="31">
        <f t="shared" si="0"/>
        <v>82945000</v>
      </c>
    </row>
    <row r="17" spans="2:12">
      <c r="B17" s="29">
        <v>8</v>
      </c>
      <c r="C17" s="43" t="s">
        <v>333</v>
      </c>
      <c r="D17" s="31"/>
      <c r="E17" s="31"/>
      <c r="F17" s="31"/>
      <c r="G17" s="31"/>
      <c r="H17" s="31"/>
      <c r="I17" s="31"/>
      <c r="J17" s="31"/>
      <c r="K17" s="31"/>
      <c r="L17" s="31">
        <f t="shared" ref="L17:L21" si="1">SUM(D17:J17)</f>
        <v>0</v>
      </c>
    </row>
    <row r="18" spans="2:12">
      <c r="B18" s="29">
        <v>9</v>
      </c>
      <c r="C18" s="43" t="s">
        <v>334</v>
      </c>
      <c r="D18" s="31">
        <v>38675000</v>
      </c>
      <c r="E18" s="31">
        <v>53925000</v>
      </c>
      <c r="F18" s="31"/>
      <c r="G18" s="31"/>
      <c r="H18" s="31"/>
      <c r="I18" s="31">
        <v>35350000</v>
      </c>
      <c r="J18" s="31">
        <v>18850000</v>
      </c>
      <c r="K18" s="31"/>
      <c r="L18" s="31">
        <f t="shared" si="1"/>
        <v>146800000</v>
      </c>
    </row>
    <row r="19" spans="2:12">
      <c r="B19" s="39">
        <v>10</v>
      </c>
      <c r="C19" s="30" t="s">
        <v>335</v>
      </c>
      <c r="D19" s="31"/>
      <c r="E19" s="31"/>
      <c r="F19" s="31"/>
      <c r="G19" s="31"/>
      <c r="H19" s="31"/>
      <c r="I19" s="31"/>
      <c r="J19" s="31"/>
      <c r="K19" s="31"/>
      <c r="L19" s="31">
        <f>SUM(D19:K19)</f>
        <v>0</v>
      </c>
    </row>
    <row r="20" spans="2:12">
      <c r="B20" s="39">
        <v>11</v>
      </c>
      <c r="C20" s="29" t="s">
        <v>336</v>
      </c>
      <c r="D20" s="31"/>
      <c r="E20" s="31"/>
      <c r="F20" s="31"/>
      <c r="G20" s="31"/>
      <c r="H20" s="31"/>
      <c r="I20" s="31"/>
      <c r="J20" s="31"/>
      <c r="K20" s="31"/>
      <c r="L20" s="31">
        <f>SUM(D20:K20)</f>
        <v>0</v>
      </c>
    </row>
    <row r="21" spans="2:12">
      <c r="B21" s="39">
        <v>12</v>
      </c>
      <c r="C21" s="29" t="s">
        <v>337</v>
      </c>
      <c r="D21" s="31"/>
      <c r="E21" s="31"/>
      <c r="F21" s="31"/>
      <c r="G21" s="31"/>
      <c r="H21" s="31"/>
      <c r="I21" s="31"/>
      <c r="J21" s="31"/>
      <c r="K21" s="31"/>
      <c r="L21" s="31">
        <f t="shared" si="1"/>
        <v>0</v>
      </c>
    </row>
    <row r="22" spans="2:12">
      <c r="B22" s="39">
        <v>13</v>
      </c>
      <c r="C22" s="29" t="s">
        <v>338</v>
      </c>
      <c r="D22" s="31"/>
      <c r="E22" s="31"/>
      <c r="F22" s="31"/>
      <c r="G22" s="31"/>
      <c r="H22" s="31"/>
      <c r="I22" s="31"/>
      <c r="J22" s="31"/>
      <c r="K22" s="31"/>
      <c r="L22" s="31">
        <f>SUM(D22:K22)</f>
        <v>0</v>
      </c>
    </row>
    <row r="23" spans="2:12">
      <c r="B23" s="39">
        <v>14</v>
      </c>
      <c r="C23" s="30" t="s">
        <v>339</v>
      </c>
      <c r="D23" s="31"/>
      <c r="E23" s="31"/>
      <c r="F23" s="31"/>
      <c r="G23" s="31"/>
      <c r="H23" s="31"/>
      <c r="I23" s="31"/>
      <c r="J23" s="31"/>
      <c r="K23" s="31"/>
      <c r="L23" s="31">
        <f>SUM(D23:K23)</f>
        <v>0</v>
      </c>
    </row>
    <row r="24" spans="2:12">
      <c r="B24" s="39">
        <v>15</v>
      </c>
      <c r="C24" s="30" t="s">
        <v>340</v>
      </c>
      <c r="D24" s="31"/>
      <c r="E24" s="31"/>
      <c r="F24" s="31"/>
      <c r="G24" s="31"/>
      <c r="H24" s="31"/>
      <c r="I24" s="65"/>
      <c r="J24" s="31"/>
      <c r="K24" s="31"/>
      <c r="L24" s="31">
        <f>SUM(D24:J24)</f>
        <v>0</v>
      </c>
    </row>
    <row r="25" spans="2:12">
      <c r="B25" s="30">
        <v>16</v>
      </c>
      <c r="C25" s="30" t="s">
        <v>341</v>
      </c>
      <c r="D25" s="30"/>
      <c r="E25" s="30"/>
      <c r="F25" s="30"/>
      <c r="G25" s="30"/>
      <c r="H25" s="30"/>
      <c r="I25" s="30"/>
      <c r="J25" s="31"/>
      <c r="K25" s="31"/>
      <c r="L25" s="31">
        <f>SUM(D25:K25)</f>
        <v>0</v>
      </c>
    </row>
    <row r="26" spans="2:12">
      <c r="B26" s="29"/>
      <c r="C26" s="29"/>
      <c r="D26" s="31">
        <f t="shared" ref="D26:K26" si="2">SUM(D10:D25)</f>
        <v>1564285000</v>
      </c>
      <c r="E26" s="31">
        <f t="shared" si="2"/>
        <v>107850000</v>
      </c>
      <c r="F26" s="31">
        <f t="shared" si="2"/>
        <v>721574000</v>
      </c>
      <c r="G26" s="31">
        <f t="shared" si="2"/>
        <v>63195000</v>
      </c>
      <c r="H26" s="31">
        <f>SUM(H10:H25)</f>
        <v>104358800</v>
      </c>
      <c r="I26" s="31">
        <f t="shared" si="2"/>
        <v>818842500</v>
      </c>
      <c r="J26" s="31">
        <f t="shared" si="2"/>
        <v>2561637500</v>
      </c>
      <c r="K26" s="31">
        <f t="shared" si="2"/>
        <v>0</v>
      </c>
      <c r="L26" s="31">
        <f>SUM(D26:K26)</f>
        <v>5941742800</v>
      </c>
    </row>
    <row r="27" spans="2:12"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2:12" ht="18.75">
      <c r="B28" s="151" t="s">
        <v>5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</row>
    <row r="29" spans="2:12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</row>
    <row r="30" spans="2:12">
      <c r="B30" s="29" t="s">
        <v>318</v>
      </c>
      <c r="C30" s="61" t="s">
        <v>319</v>
      </c>
      <c r="D30" s="63">
        <v>1</v>
      </c>
      <c r="E30" s="63">
        <v>2</v>
      </c>
      <c r="F30" s="63">
        <v>3</v>
      </c>
      <c r="G30" s="63">
        <v>4</v>
      </c>
      <c r="H30" s="63">
        <v>5</v>
      </c>
      <c r="I30" s="63">
        <v>6</v>
      </c>
      <c r="J30" s="63">
        <v>7</v>
      </c>
      <c r="K30" s="63">
        <v>8</v>
      </c>
      <c r="L30" s="63" t="s">
        <v>342</v>
      </c>
    </row>
    <row r="31" spans="2:12">
      <c r="B31" s="29">
        <v>1</v>
      </c>
      <c r="C31" s="61" t="s">
        <v>329</v>
      </c>
      <c r="D31" s="31">
        <v>25300</v>
      </c>
      <c r="E31" s="31">
        <v>15000</v>
      </c>
      <c r="F31" s="31">
        <v>5200</v>
      </c>
      <c r="G31" s="31"/>
      <c r="H31" s="31">
        <v>10200</v>
      </c>
      <c r="I31" s="31">
        <v>28300</v>
      </c>
      <c r="J31" s="31">
        <v>26400</v>
      </c>
      <c r="K31" s="31"/>
      <c r="L31" s="38">
        <f>SUM(D31:K31)</f>
        <v>110400</v>
      </c>
    </row>
    <row r="32" spans="2:12">
      <c r="B32" s="29">
        <v>2</v>
      </c>
      <c r="C32" s="43" t="s">
        <v>330</v>
      </c>
      <c r="D32" s="31">
        <v>27800</v>
      </c>
      <c r="E32" s="31"/>
      <c r="F32" s="31">
        <v>44400</v>
      </c>
      <c r="G32" s="31">
        <v>4300</v>
      </c>
      <c r="H32" s="31"/>
      <c r="I32" s="31">
        <v>37000</v>
      </c>
      <c r="J32" s="31">
        <v>106200</v>
      </c>
      <c r="K32" s="31"/>
      <c r="L32" s="38">
        <f>SUM(D32:K32)</f>
        <v>219700</v>
      </c>
    </row>
    <row r="33" spans="2:12">
      <c r="B33" s="29">
        <v>3</v>
      </c>
      <c r="C33" s="43" t="s">
        <v>331</v>
      </c>
      <c r="D33" s="31">
        <v>115400</v>
      </c>
      <c r="E33" s="31"/>
      <c r="F33" s="31">
        <v>78000</v>
      </c>
      <c r="G33" s="31"/>
      <c r="H33" s="31"/>
      <c r="I33" s="31">
        <v>46900</v>
      </c>
      <c r="J33" s="31">
        <v>179200</v>
      </c>
      <c r="K33" s="31"/>
      <c r="L33" s="38">
        <f>SUM(D33:K33)</f>
        <v>419500</v>
      </c>
    </row>
    <row r="34" spans="2:12">
      <c r="B34" s="29">
        <v>4</v>
      </c>
      <c r="C34" s="43" t="s">
        <v>332</v>
      </c>
      <c r="D34" s="31">
        <v>91800</v>
      </c>
      <c r="E34" s="31"/>
      <c r="F34" s="31">
        <v>67000</v>
      </c>
      <c r="G34" s="31">
        <v>10500</v>
      </c>
      <c r="H34" s="31">
        <v>11200</v>
      </c>
      <c r="I34" s="31">
        <v>34100</v>
      </c>
      <c r="J34" s="31">
        <v>269200</v>
      </c>
      <c r="K34" s="31"/>
      <c r="L34" s="38">
        <f>SUM(D34:K34)</f>
        <v>483800</v>
      </c>
    </row>
    <row r="35" spans="2:12">
      <c r="B35" s="29">
        <v>5</v>
      </c>
      <c r="C35" s="43" t="s">
        <v>40</v>
      </c>
      <c r="D35" s="31">
        <v>114700</v>
      </c>
      <c r="E35" s="31"/>
      <c r="F35" s="31">
        <v>13800</v>
      </c>
      <c r="G35" s="31"/>
      <c r="H35" s="31"/>
      <c r="I35" s="31">
        <v>65000</v>
      </c>
      <c r="J35" s="31">
        <v>105200</v>
      </c>
      <c r="K35" s="31"/>
      <c r="L35" s="38">
        <f>SUM(D35:J35)</f>
        <v>298700</v>
      </c>
    </row>
    <row r="36" spans="2:12">
      <c r="B36" s="29">
        <v>6</v>
      </c>
      <c r="C36" s="43" t="s">
        <v>48</v>
      </c>
      <c r="D36" s="31">
        <v>10000</v>
      </c>
      <c r="E36" s="31"/>
      <c r="F36" s="31"/>
      <c r="G36" s="31"/>
      <c r="H36" s="31"/>
      <c r="I36" s="31">
        <v>10000</v>
      </c>
      <c r="J36" s="31"/>
      <c r="K36" s="31"/>
      <c r="L36" s="38">
        <f>SUM(D36:K36)</f>
        <v>20000</v>
      </c>
    </row>
    <row r="37" spans="2:12">
      <c r="B37" s="29">
        <v>7</v>
      </c>
      <c r="C37" s="43" t="s">
        <v>45</v>
      </c>
      <c r="D37" s="31">
        <v>5000</v>
      </c>
      <c r="E37" s="31"/>
      <c r="F37" s="31">
        <v>5000</v>
      </c>
      <c r="G37" s="31"/>
      <c r="H37" s="31"/>
      <c r="I37" s="31"/>
      <c r="J37" s="31">
        <v>10000</v>
      </c>
      <c r="K37" s="31"/>
      <c r="L37" s="38">
        <f>SUM(D37:K37)</f>
        <v>20000</v>
      </c>
    </row>
    <row r="38" spans="2:12">
      <c r="B38" s="29">
        <v>8</v>
      </c>
      <c r="C38" s="43" t="s">
        <v>333</v>
      </c>
      <c r="D38" s="31"/>
      <c r="E38" s="31"/>
      <c r="F38" s="31"/>
      <c r="G38" s="31"/>
      <c r="H38" s="31"/>
      <c r="I38" s="31"/>
      <c r="J38" s="31"/>
      <c r="K38" s="31"/>
      <c r="L38" s="38">
        <f t="shared" ref="L38" si="3">SUM(D38:J38)</f>
        <v>0</v>
      </c>
    </row>
    <row r="39" spans="2:12">
      <c r="B39" s="29">
        <v>9</v>
      </c>
      <c r="C39" s="43" t="s">
        <v>334</v>
      </c>
      <c r="D39" s="31">
        <v>10000</v>
      </c>
      <c r="E39" s="31">
        <v>15000</v>
      </c>
      <c r="F39" s="31"/>
      <c r="G39" s="31"/>
      <c r="H39" s="31"/>
      <c r="I39" s="31">
        <v>10000</v>
      </c>
      <c r="J39" s="31">
        <v>5000</v>
      </c>
      <c r="K39" s="31"/>
      <c r="L39" s="38">
        <f>SUM(D39:K39)</f>
        <v>40000</v>
      </c>
    </row>
    <row r="40" spans="2:12">
      <c r="B40" s="39">
        <v>10</v>
      </c>
      <c r="C40" s="30" t="s">
        <v>335</v>
      </c>
      <c r="D40" s="29"/>
      <c r="E40" s="66"/>
      <c r="F40" s="29"/>
      <c r="G40" s="29"/>
      <c r="H40" s="29"/>
      <c r="I40" s="31"/>
      <c r="J40" s="29"/>
      <c r="K40" s="29"/>
      <c r="L40" s="38">
        <f>SUM(D40:K40)</f>
        <v>0</v>
      </c>
    </row>
    <row r="41" spans="2:12">
      <c r="B41" s="39">
        <v>11</v>
      </c>
      <c r="C41" s="29" t="s">
        <v>336</v>
      </c>
      <c r="D41" s="29"/>
      <c r="E41" s="66"/>
      <c r="F41" s="66"/>
      <c r="G41" s="66"/>
      <c r="H41" s="66"/>
      <c r="I41" s="66"/>
      <c r="J41" s="66"/>
      <c r="K41" s="66"/>
      <c r="L41" s="38">
        <f>SUM(D41:K41)</f>
        <v>0</v>
      </c>
    </row>
    <row r="42" spans="2:12">
      <c r="B42" s="39">
        <v>12</v>
      </c>
      <c r="C42" s="29" t="s">
        <v>337</v>
      </c>
      <c r="D42" s="29"/>
      <c r="E42" s="66"/>
      <c r="F42" s="66"/>
      <c r="G42" s="66"/>
      <c r="H42" s="66"/>
      <c r="I42" s="66"/>
      <c r="J42" s="66"/>
      <c r="K42" s="66"/>
      <c r="L42" s="31">
        <f t="shared" ref="L42:L45" si="4">SUM(D42:J42)</f>
        <v>0</v>
      </c>
    </row>
    <row r="43" spans="2:12">
      <c r="B43" s="39">
        <v>13</v>
      </c>
      <c r="C43" s="29" t="s">
        <v>338</v>
      </c>
      <c r="D43" s="29"/>
      <c r="E43" s="66"/>
      <c r="F43" s="66"/>
      <c r="G43" s="66"/>
      <c r="H43" s="66"/>
      <c r="I43" s="66"/>
      <c r="J43" s="66"/>
      <c r="K43" s="66"/>
      <c r="L43" s="31">
        <f>SUM(D43:K43)</f>
        <v>0</v>
      </c>
    </row>
    <row r="44" spans="2:12">
      <c r="B44" s="39">
        <v>14</v>
      </c>
      <c r="C44" s="30" t="s">
        <v>339</v>
      </c>
      <c r="D44" s="29"/>
      <c r="E44" s="66"/>
      <c r="F44" s="66"/>
      <c r="G44" s="66"/>
      <c r="H44" s="66"/>
      <c r="I44" s="66"/>
      <c r="J44" s="66"/>
      <c r="K44" s="66"/>
      <c r="L44" s="31">
        <f>SUM(D44:K44)</f>
        <v>0</v>
      </c>
    </row>
    <row r="45" spans="2:12">
      <c r="B45" s="39">
        <v>15</v>
      </c>
      <c r="C45" s="30" t="s">
        <v>340</v>
      </c>
      <c r="D45" s="29"/>
      <c r="E45" s="66"/>
      <c r="F45" s="66"/>
      <c r="G45" s="66"/>
      <c r="H45" s="66"/>
      <c r="I45" s="66"/>
      <c r="J45" s="66"/>
      <c r="K45" s="66"/>
      <c r="L45" s="31">
        <f t="shared" si="4"/>
        <v>0</v>
      </c>
    </row>
    <row r="46" spans="2:12">
      <c r="B46" s="39">
        <v>16</v>
      </c>
      <c r="C46" s="30" t="s">
        <v>341</v>
      </c>
      <c r="D46" s="29"/>
      <c r="E46" s="66"/>
      <c r="F46" s="66"/>
      <c r="G46" s="66"/>
      <c r="H46" s="66"/>
      <c r="I46" s="66"/>
      <c r="J46" s="66"/>
      <c r="K46" s="66"/>
      <c r="L46" s="31">
        <f>SUM(K46)</f>
        <v>0</v>
      </c>
    </row>
    <row r="47" spans="2:12">
      <c r="B47" s="29"/>
      <c r="C47" s="29"/>
      <c r="D47" s="38">
        <f t="shared" ref="D47:K47" si="5">SUM(D31:D46)</f>
        <v>400000</v>
      </c>
      <c r="E47" s="38">
        <f t="shared" si="5"/>
        <v>30000</v>
      </c>
      <c r="F47" s="38">
        <f t="shared" si="5"/>
        <v>213400</v>
      </c>
      <c r="G47" s="38">
        <f t="shared" si="5"/>
        <v>14800</v>
      </c>
      <c r="H47" s="38">
        <f t="shared" si="5"/>
        <v>21400</v>
      </c>
      <c r="I47" s="38">
        <f t="shared" si="5"/>
        <v>231300</v>
      </c>
      <c r="J47" s="38">
        <f t="shared" si="5"/>
        <v>701200</v>
      </c>
      <c r="K47" s="38">
        <f t="shared" si="5"/>
        <v>0</v>
      </c>
      <c r="L47" s="31">
        <f>SUM(D47:K47)</f>
        <v>1612100</v>
      </c>
    </row>
  </sheetData>
  <mergeCells count="1">
    <mergeCell ref="B28:L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J225"/>
  <sheetViews>
    <sheetView topLeftCell="A212" workbookViewId="0">
      <selection activeCell="B7" sqref="B7:J225"/>
    </sheetView>
  </sheetViews>
  <sheetFormatPr baseColWidth="10" defaultRowHeight="15"/>
  <cols>
    <col min="3" max="4" width="12.42578125" bestFit="1" customWidth="1"/>
    <col min="5" max="5" width="24.85546875" bestFit="1" customWidth="1"/>
    <col min="6" max="6" width="19.85546875" bestFit="1" customWidth="1"/>
    <col min="7" max="7" width="10.5703125" bestFit="1" customWidth="1"/>
    <col min="9" max="9" width="14.140625" bestFit="1" customWidth="1"/>
    <col min="10" max="10" width="11.5703125" bestFit="1" customWidth="1"/>
  </cols>
  <sheetData>
    <row r="4" spans="2:10">
      <c r="E4" t="s">
        <v>389</v>
      </c>
    </row>
    <row r="7" spans="2:10">
      <c r="G7" s="131" t="s">
        <v>4</v>
      </c>
      <c r="H7" s="131"/>
    </row>
    <row r="8" spans="2:10">
      <c r="B8" s="1" t="s">
        <v>7</v>
      </c>
      <c r="C8" s="1" t="s">
        <v>0</v>
      </c>
      <c r="D8" s="1" t="s">
        <v>1</v>
      </c>
      <c r="E8" s="1" t="s">
        <v>2</v>
      </c>
      <c r="F8" s="1" t="s">
        <v>6</v>
      </c>
      <c r="G8" s="1" t="s">
        <v>5</v>
      </c>
      <c r="H8" s="1" t="s">
        <v>8</v>
      </c>
      <c r="I8" s="1" t="s">
        <v>3</v>
      </c>
      <c r="J8" s="1" t="s">
        <v>174</v>
      </c>
    </row>
    <row r="9" spans="2:10">
      <c r="B9" s="5">
        <v>42401</v>
      </c>
      <c r="C9" s="70" t="s">
        <v>25</v>
      </c>
      <c r="D9" s="14" t="s">
        <v>26</v>
      </c>
      <c r="E9" s="1" t="s">
        <v>27</v>
      </c>
      <c r="F9" s="1" t="s">
        <v>24</v>
      </c>
      <c r="G9" s="2">
        <v>21700</v>
      </c>
      <c r="H9" s="2">
        <v>3870</v>
      </c>
      <c r="I9" s="2">
        <f>G9*H9</f>
        <v>83979000</v>
      </c>
      <c r="J9" s="2"/>
    </row>
    <row r="10" spans="2:10">
      <c r="B10" s="5">
        <v>42401</v>
      </c>
      <c r="C10" s="7" t="s">
        <v>25</v>
      </c>
      <c r="D10" s="14" t="s">
        <v>26</v>
      </c>
      <c r="E10" s="1" t="s">
        <v>27</v>
      </c>
      <c r="F10" s="1" t="s">
        <v>28</v>
      </c>
      <c r="G10" s="2">
        <v>12000</v>
      </c>
      <c r="H10" s="2">
        <v>3535</v>
      </c>
      <c r="I10" s="2">
        <f>G10*H10</f>
        <v>42420000</v>
      </c>
      <c r="J10" s="2"/>
    </row>
    <row r="11" spans="2:10">
      <c r="B11" s="5">
        <v>42401</v>
      </c>
      <c r="C11" s="7" t="s">
        <v>29</v>
      </c>
      <c r="D11" s="7" t="s">
        <v>30</v>
      </c>
      <c r="E11" s="1" t="s">
        <v>31</v>
      </c>
      <c r="F11" s="1" t="s">
        <v>24</v>
      </c>
      <c r="G11" s="2">
        <v>6200</v>
      </c>
      <c r="H11" s="2">
        <v>3870</v>
      </c>
      <c r="I11" s="2">
        <f>G11*H11</f>
        <v>23994000</v>
      </c>
      <c r="J11" s="2"/>
    </row>
    <row r="12" spans="2:10">
      <c r="B12" s="5">
        <v>42401</v>
      </c>
      <c r="C12" s="7" t="s">
        <v>29</v>
      </c>
      <c r="D12" s="7" t="s">
        <v>30</v>
      </c>
      <c r="E12" s="1" t="s">
        <v>31</v>
      </c>
      <c r="F12" s="1" t="s">
        <v>32</v>
      </c>
      <c r="G12" s="2">
        <v>5200</v>
      </c>
      <c r="H12" s="2">
        <v>5154</v>
      </c>
      <c r="I12" s="2">
        <f>G12*H12</f>
        <v>26800800</v>
      </c>
      <c r="J12" s="2"/>
    </row>
    <row r="13" spans="2:10">
      <c r="B13" s="5">
        <v>42401</v>
      </c>
      <c r="C13" s="7" t="s">
        <v>29</v>
      </c>
      <c r="D13" s="7" t="s">
        <v>30</v>
      </c>
      <c r="E13" s="1" t="s">
        <v>31</v>
      </c>
      <c r="F13" s="1" t="s">
        <v>33</v>
      </c>
      <c r="G13" s="2"/>
      <c r="H13" s="2"/>
      <c r="I13" s="2"/>
      <c r="J13" s="2">
        <v>2679000</v>
      </c>
    </row>
    <row r="14" spans="2:10">
      <c r="B14" s="5">
        <v>42401</v>
      </c>
      <c r="C14" s="7" t="s">
        <v>34</v>
      </c>
      <c r="D14" s="7" t="s">
        <v>35</v>
      </c>
      <c r="E14" s="1" t="s">
        <v>31</v>
      </c>
      <c r="F14" s="1" t="s">
        <v>28</v>
      </c>
      <c r="G14" s="2">
        <v>5300</v>
      </c>
      <c r="H14" s="2">
        <v>3535</v>
      </c>
      <c r="I14" s="2">
        <f>G14*H14</f>
        <v>18735500</v>
      </c>
      <c r="J14" s="2"/>
    </row>
    <row r="15" spans="2:10">
      <c r="B15" s="5">
        <v>42401</v>
      </c>
      <c r="C15" s="7" t="s">
        <v>34</v>
      </c>
      <c r="D15" s="7" t="s">
        <v>35</v>
      </c>
      <c r="E15" s="1" t="s">
        <v>31</v>
      </c>
      <c r="F15" s="1" t="s">
        <v>33</v>
      </c>
      <c r="G15" s="2"/>
      <c r="H15" s="2"/>
      <c r="I15" s="2"/>
      <c r="J15" s="2">
        <v>1245500</v>
      </c>
    </row>
    <row r="16" spans="2:10">
      <c r="B16" s="14">
        <v>42401</v>
      </c>
      <c r="C16" s="7" t="s">
        <v>36</v>
      </c>
      <c r="D16" s="7" t="s">
        <v>37</v>
      </c>
      <c r="E16" s="7" t="s">
        <v>16</v>
      </c>
      <c r="F16" s="7" t="s">
        <v>24</v>
      </c>
      <c r="G16" s="15">
        <v>5200</v>
      </c>
      <c r="H16" s="15">
        <v>3770</v>
      </c>
      <c r="I16" s="15">
        <f>G16*H16</f>
        <v>19604000</v>
      </c>
      <c r="J16" s="15"/>
    </row>
    <row r="17" spans="2:10">
      <c r="B17" s="14">
        <v>42401</v>
      </c>
      <c r="C17" s="7" t="s">
        <v>36</v>
      </c>
      <c r="D17" s="7" t="s">
        <v>37</v>
      </c>
      <c r="E17" s="7" t="s">
        <v>16</v>
      </c>
      <c r="F17" s="7" t="s">
        <v>28</v>
      </c>
      <c r="G17" s="15">
        <v>10600</v>
      </c>
      <c r="H17" s="15">
        <v>3535</v>
      </c>
      <c r="I17" s="15">
        <f>G17*H17</f>
        <v>37471000</v>
      </c>
      <c r="J17" s="15"/>
    </row>
    <row r="18" spans="2:10">
      <c r="B18" s="14">
        <v>42402</v>
      </c>
      <c r="C18" s="7" t="s">
        <v>38</v>
      </c>
      <c r="D18" s="7" t="s">
        <v>39</v>
      </c>
      <c r="E18" s="7" t="s">
        <v>40</v>
      </c>
      <c r="F18" s="7" t="s">
        <v>24</v>
      </c>
      <c r="G18" s="15">
        <v>10000</v>
      </c>
      <c r="H18" s="15">
        <v>3770</v>
      </c>
      <c r="I18" s="15">
        <f>G18*H18</f>
        <v>37700000</v>
      </c>
      <c r="J18" s="15"/>
    </row>
    <row r="19" spans="2:10">
      <c r="B19" s="14">
        <v>42402</v>
      </c>
      <c r="C19" s="7" t="s">
        <v>38</v>
      </c>
      <c r="D19" s="7" t="s">
        <v>39</v>
      </c>
      <c r="E19" s="7" t="s">
        <v>40</v>
      </c>
      <c r="F19" s="7" t="s">
        <v>28</v>
      </c>
      <c r="G19" s="15">
        <v>20000</v>
      </c>
      <c r="H19" s="15">
        <v>3535</v>
      </c>
      <c r="I19" s="15">
        <f>G19*H19</f>
        <v>70700000</v>
      </c>
      <c r="J19" s="15"/>
    </row>
    <row r="20" spans="2:10">
      <c r="B20" s="14">
        <v>42402</v>
      </c>
      <c r="C20" s="7" t="s">
        <v>41</v>
      </c>
      <c r="D20" s="7" t="s">
        <v>42</v>
      </c>
      <c r="E20" s="7" t="s">
        <v>40</v>
      </c>
      <c r="F20" s="7" t="s">
        <v>28</v>
      </c>
      <c r="G20" s="15">
        <v>10000</v>
      </c>
      <c r="H20" s="15">
        <v>3535</v>
      </c>
      <c r="I20" s="15">
        <f>G20*H20</f>
        <v>35350000</v>
      </c>
      <c r="J20" s="15"/>
    </row>
    <row r="21" spans="2:10">
      <c r="B21" s="14">
        <v>42402</v>
      </c>
      <c r="C21" s="7" t="s">
        <v>41</v>
      </c>
      <c r="D21" s="7" t="s">
        <v>42</v>
      </c>
      <c r="E21" s="7" t="s">
        <v>40</v>
      </c>
      <c r="F21" s="7" t="s">
        <v>33</v>
      </c>
      <c r="G21" s="15"/>
      <c r="H21" s="15"/>
      <c r="I21" s="15"/>
      <c r="J21" s="15">
        <v>2350000</v>
      </c>
    </row>
    <row r="22" spans="2:10">
      <c r="B22" s="14">
        <v>42402</v>
      </c>
      <c r="C22" s="7" t="s">
        <v>43</v>
      </c>
      <c r="D22" s="7" t="s">
        <v>44</v>
      </c>
      <c r="E22" s="7" t="s">
        <v>45</v>
      </c>
      <c r="F22" s="7" t="s">
        <v>24</v>
      </c>
      <c r="G22" s="15">
        <v>5000</v>
      </c>
      <c r="H22" s="15">
        <v>4190</v>
      </c>
      <c r="I22" s="15">
        <f>G22*H22</f>
        <v>20950000</v>
      </c>
      <c r="J22" s="15"/>
    </row>
    <row r="23" spans="2:10">
      <c r="B23" s="14">
        <v>42402</v>
      </c>
      <c r="C23" s="7" t="s">
        <v>43</v>
      </c>
      <c r="D23" s="7" t="s">
        <v>44</v>
      </c>
      <c r="E23" s="7" t="s">
        <v>45</v>
      </c>
      <c r="F23" s="7" t="s">
        <v>33</v>
      </c>
      <c r="G23" s="15"/>
      <c r="H23" s="15"/>
      <c r="I23" s="15"/>
      <c r="J23" s="15">
        <v>1500000</v>
      </c>
    </row>
    <row r="24" spans="2:10">
      <c r="B24" s="14">
        <v>42402</v>
      </c>
      <c r="C24" s="7" t="s">
        <v>46</v>
      </c>
      <c r="D24" s="7" t="s">
        <v>47</v>
      </c>
      <c r="E24" s="7" t="s">
        <v>48</v>
      </c>
      <c r="F24" s="7" t="s">
        <v>28</v>
      </c>
      <c r="G24" s="15">
        <v>5000</v>
      </c>
      <c r="H24" s="15">
        <v>4450</v>
      </c>
      <c r="I24" s="15">
        <f>G24*H24</f>
        <v>22250000</v>
      </c>
      <c r="J24" s="15"/>
    </row>
    <row r="25" spans="2:10">
      <c r="B25" s="14">
        <v>42402</v>
      </c>
      <c r="C25" s="7" t="s">
        <v>46</v>
      </c>
      <c r="D25" s="7" t="s">
        <v>47</v>
      </c>
      <c r="E25" s="7" t="s">
        <v>48</v>
      </c>
      <c r="F25" s="7" t="s">
        <v>33</v>
      </c>
      <c r="G25" s="15"/>
      <c r="H25" s="15"/>
      <c r="I25" s="15"/>
      <c r="J25" s="15">
        <v>1500000</v>
      </c>
    </row>
    <row r="26" spans="2:10">
      <c r="B26" s="14">
        <v>42402</v>
      </c>
      <c r="C26" s="7" t="s">
        <v>49</v>
      </c>
      <c r="D26" s="7" t="s">
        <v>50</v>
      </c>
      <c r="E26" s="7" t="s">
        <v>16</v>
      </c>
      <c r="F26" s="7" t="s">
        <v>24</v>
      </c>
      <c r="G26" s="15">
        <v>6200</v>
      </c>
      <c r="H26" s="7">
        <v>3770</v>
      </c>
      <c r="I26" s="15">
        <f t="shared" ref="I26:I44" si="0">G26*H26</f>
        <v>23374000</v>
      </c>
      <c r="J26" s="15"/>
    </row>
    <row r="27" spans="2:10">
      <c r="B27" s="14">
        <v>42402</v>
      </c>
      <c r="C27" s="7" t="s">
        <v>51</v>
      </c>
      <c r="D27" s="7" t="s">
        <v>52</v>
      </c>
      <c r="E27" s="7" t="s">
        <v>16</v>
      </c>
      <c r="F27" s="7" t="s">
        <v>24</v>
      </c>
      <c r="G27" s="15">
        <v>5300</v>
      </c>
      <c r="H27" s="7">
        <v>3770</v>
      </c>
      <c r="I27" s="15">
        <f t="shared" si="0"/>
        <v>19981000</v>
      </c>
      <c r="J27" s="15"/>
    </row>
    <row r="28" spans="2:10">
      <c r="B28" s="14">
        <v>42402</v>
      </c>
      <c r="C28" s="7" t="s">
        <v>51</v>
      </c>
      <c r="D28" s="7" t="s">
        <v>52</v>
      </c>
      <c r="E28" s="7" t="s">
        <v>16</v>
      </c>
      <c r="F28" s="7" t="s">
        <v>28</v>
      </c>
      <c r="G28" s="7">
        <v>10200</v>
      </c>
      <c r="H28" s="7">
        <v>3535</v>
      </c>
      <c r="I28" s="15">
        <f t="shared" si="0"/>
        <v>36057000</v>
      </c>
      <c r="J28" s="15"/>
    </row>
    <row r="29" spans="2:10">
      <c r="B29" s="5">
        <v>42403</v>
      </c>
      <c r="C29" s="1" t="s">
        <v>14</v>
      </c>
      <c r="D29" s="7" t="s">
        <v>15</v>
      </c>
      <c r="E29" s="1" t="s">
        <v>16</v>
      </c>
      <c r="F29" s="1" t="s">
        <v>17</v>
      </c>
      <c r="G29" s="2">
        <v>15800</v>
      </c>
      <c r="H29" s="2">
        <v>3535</v>
      </c>
      <c r="I29" s="2">
        <f t="shared" si="0"/>
        <v>55853000</v>
      </c>
      <c r="J29" s="2"/>
    </row>
    <row r="30" spans="2:10">
      <c r="B30" s="14">
        <v>42403</v>
      </c>
      <c r="C30" s="7" t="s">
        <v>53</v>
      </c>
      <c r="D30" s="7" t="s">
        <v>54</v>
      </c>
      <c r="E30" s="7" t="s">
        <v>55</v>
      </c>
      <c r="F30" s="7" t="s">
        <v>24</v>
      </c>
      <c r="G30" s="7">
        <v>5000</v>
      </c>
      <c r="H30" s="7">
        <v>3770</v>
      </c>
      <c r="I30" s="15">
        <f t="shared" si="0"/>
        <v>18850000</v>
      </c>
      <c r="J30" s="15"/>
    </row>
    <row r="31" spans="2:10">
      <c r="B31" s="14">
        <v>42403</v>
      </c>
      <c r="C31" s="7" t="s">
        <v>53</v>
      </c>
      <c r="D31" s="7" t="s">
        <v>54</v>
      </c>
      <c r="E31" s="7" t="s">
        <v>55</v>
      </c>
      <c r="F31" s="7" t="s">
        <v>28</v>
      </c>
      <c r="G31" s="7">
        <v>5000</v>
      </c>
      <c r="H31" s="7">
        <v>3535</v>
      </c>
      <c r="I31" s="15">
        <f t="shared" si="0"/>
        <v>17675000</v>
      </c>
      <c r="J31" s="15"/>
    </row>
    <row r="32" spans="2:10">
      <c r="B32" s="14">
        <v>42404</v>
      </c>
      <c r="C32" s="7" t="s">
        <v>56</v>
      </c>
      <c r="D32" s="7" t="s">
        <v>57</v>
      </c>
      <c r="E32" s="7" t="s">
        <v>27</v>
      </c>
      <c r="F32" s="7" t="s">
        <v>24</v>
      </c>
      <c r="G32" s="7">
        <v>15800</v>
      </c>
      <c r="H32" s="7">
        <v>3770</v>
      </c>
      <c r="I32" s="15">
        <f t="shared" si="0"/>
        <v>59566000</v>
      </c>
      <c r="J32" s="15"/>
    </row>
    <row r="33" spans="2:10">
      <c r="B33" s="14">
        <v>42404</v>
      </c>
      <c r="C33" s="7" t="s">
        <v>56</v>
      </c>
      <c r="D33" s="7" t="s">
        <v>57</v>
      </c>
      <c r="E33" s="7" t="s">
        <v>27</v>
      </c>
      <c r="F33" s="7" t="s">
        <v>28</v>
      </c>
      <c r="G33" s="7">
        <v>12000</v>
      </c>
      <c r="H33" s="7">
        <v>3535</v>
      </c>
      <c r="I33" s="15">
        <f t="shared" si="0"/>
        <v>42420000</v>
      </c>
      <c r="J33" s="15"/>
    </row>
    <row r="34" spans="2:10">
      <c r="B34" s="14">
        <v>42404</v>
      </c>
      <c r="C34" s="7" t="s">
        <v>56</v>
      </c>
      <c r="D34" s="7" t="s">
        <v>57</v>
      </c>
      <c r="E34" s="7" t="s">
        <v>27</v>
      </c>
      <c r="F34" s="7" t="s">
        <v>58</v>
      </c>
      <c r="G34" s="7">
        <v>5900</v>
      </c>
      <c r="H34" s="7">
        <v>4330</v>
      </c>
      <c r="I34" s="15">
        <f t="shared" si="0"/>
        <v>25547000</v>
      </c>
      <c r="J34" s="15"/>
    </row>
    <row r="35" spans="2:10">
      <c r="B35" s="14">
        <v>42404</v>
      </c>
      <c r="C35" s="7" t="s">
        <v>59</v>
      </c>
      <c r="D35" s="7" t="s">
        <v>60</v>
      </c>
      <c r="E35" s="7" t="s">
        <v>55</v>
      </c>
      <c r="F35" s="7" t="s">
        <v>24</v>
      </c>
      <c r="G35" s="7">
        <v>4300</v>
      </c>
      <c r="H35" s="7">
        <v>3770</v>
      </c>
      <c r="I35" s="15">
        <f t="shared" si="0"/>
        <v>16211000</v>
      </c>
      <c r="J35" s="15"/>
    </row>
    <row r="36" spans="2:10">
      <c r="B36" s="14">
        <v>42404</v>
      </c>
      <c r="C36" s="7" t="s">
        <v>59</v>
      </c>
      <c r="D36" s="7" t="s">
        <v>60</v>
      </c>
      <c r="E36" s="7" t="s">
        <v>55</v>
      </c>
      <c r="F36" s="7" t="s">
        <v>28</v>
      </c>
      <c r="G36" s="7">
        <v>14800</v>
      </c>
      <c r="H36" s="7">
        <v>3535</v>
      </c>
      <c r="I36" s="15">
        <f t="shared" si="0"/>
        <v>52318000</v>
      </c>
      <c r="J36" s="15"/>
    </row>
    <row r="37" spans="2:10">
      <c r="B37" s="14">
        <v>42404</v>
      </c>
      <c r="C37" s="7" t="s">
        <v>61</v>
      </c>
      <c r="D37" s="7" t="s">
        <v>62</v>
      </c>
      <c r="E37" s="7" t="s">
        <v>40</v>
      </c>
      <c r="F37" s="7" t="s">
        <v>28</v>
      </c>
      <c r="G37" s="7">
        <v>5000</v>
      </c>
      <c r="H37" s="7">
        <v>3535</v>
      </c>
      <c r="I37" s="15">
        <f t="shared" si="0"/>
        <v>17675000</v>
      </c>
      <c r="J37" s="15"/>
    </row>
    <row r="38" spans="2:10">
      <c r="B38" s="14">
        <v>42404</v>
      </c>
      <c r="C38" s="7" t="s">
        <v>63</v>
      </c>
      <c r="D38" s="7" t="s">
        <v>64</v>
      </c>
      <c r="E38" s="7" t="s">
        <v>65</v>
      </c>
      <c r="F38" s="7" t="s">
        <v>24</v>
      </c>
      <c r="G38" s="7">
        <v>5000</v>
      </c>
      <c r="H38" s="7">
        <v>3770</v>
      </c>
      <c r="I38" s="15">
        <f t="shared" si="0"/>
        <v>18850000</v>
      </c>
      <c r="J38" s="15"/>
    </row>
    <row r="39" spans="2:10">
      <c r="B39" s="14">
        <v>42404</v>
      </c>
      <c r="C39" s="7" t="s">
        <v>63</v>
      </c>
      <c r="D39" s="7" t="s">
        <v>64</v>
      </c>
      <c r="E39" s="7" t="s">
        <v>65</v>
      </c>
      <c r="F39" s="7" t="s">
        <v>28</v>
      </c>
      <c r="G39" s="7">
        <v>10000</v>
      </c>
      <c r="H39" s="7">
        <v>3535</v>
      </c>
      <c r="I39" s="15">
        <f t="shared" si="0"/>
        <v>35350000</v>
      </c>
      <c r="J39" s="15"/>
    </row>
    <row r="40" spans="2:10">
      <c r="B40" s="14">
        <v>42404</v>
      </c>
      <c r="C40" s="7" t="s">
        <v>66</v>
      </c>
      <c r="D40" s="7" t="s">
        <v>67</v>
      </c>
      <c r="E40" s="7" t="s">
        <v>55</v>
      </c>
      <c r="F40" s="7" t="s">
        <v>24</v>
      </c>
      <c r="G40" s="7">
        <v>5000</v>
      </c>
      <c r="H40" s="7">
        <v>3770</v>
      </c>
      <c r="I40" s="15">
        <f t="shared" si="0"/>
        <v>18850000</v>
      </c>
      <c r="J40" s="15"/>
    </row>
    <row r="41" spans="2:10">
      <c r="B41" s="14">
        <v>42404</v>
      </c>
      <c r="C41" s="7" t="s">
        <v>66</v>
      </c>
      <c r="D41" s="7" t="s">
        <v>67</v>
      </c>
      <c r="E41" s="7" t="s">
        <v>55</v>
      </c>
      <c r="F41" s="7" t="s">
        <v>28</v>
      </c>
      <c r="G41" s="7">
        <v>10000</v>
      </c>
      <c r="H41" s="7">
        <v>3535</v>
      </c>
      <c r="I41" s="15">
        <f t="shared" si="0"/>
        <v>35350000</v>
      </c>
      <c r="J41" s="15"/>
    </row>
    <row r="42" spans="2:10">
      <c r="B42" s="14">
        <v>42404</v>
      </c>
      <c r="C42" s="7" t="s">
        <v>66</v>
      </c>
      <c r="D42" s="7" t="s">
        <v>67</v>
      </c>
      <c r="E42" s="7" t="s">
        <v>55</v>
      </c>
      <c r="F42" s="7" t="s">
        <v>33</v>
      </c>
      <c r="G42" s="7"/>
      <c r="H42" s="7"/>
      <c r="I42" s="15">
        <f t="shared" si="0"/>
        <v>0</v>
      </c>
      <c r="J42" s="7">
        <v>375000</v>
      </c>
    </row>
    <row r="43" spans="2:10">
      <c r="B43" s="14">
        <v>42404</v>
      </c>
      <c r="C43" s="7" t="s">
        <v>68</v>
      </c>
      <c r="D43" s="7" t="s">
        <v>69</v>
      </c>
      <c r="E43" s="7" t="s">
        <v>31</v>
      </c>
      <c r="F43" s="7" t="s">
        <v>17</v>
      </c>
      <c r="G43" s="7">
        <v>5200</v>
      </c>
      <c r="H43" s="7">
        <v>3535</v>
      </c>
      <c r="I43" s="15">
        <f t="shared" si="0"/>
        <v>18382000</v>
      </c>
      <c r="J43" s="15"/>
    </row>
    <row r="44" spans="2:10">
      <c r="B44" s="14">
        <v>42404</v>
      </c>
      <c r="C44" s="7" t="s">
        <v>68</v>
      </c>
      <c r="D44" s="7" t="s">
        <v>69</v>
      </c>
      <c r="E44" s="7" t="s">
        <v>31</v>
      </c>
      <c r="F44" s="7" t="s">
        <v>28</v>
      </c>
      <c r="G44" s="7">
        <v>6200</v>
      </c>
      <c r="H44" s="7">
        <v>3535</v>
      </c>
      <c r="I44" s="15">
        <f t="shared" si="0"/>
        <v>21917000</v>
      </c>
      <c r="J44" s="15"/>
    </row>
    <row r="45" spans="2:10">
      <c r="B45" s="14">
        <v>42404</v>
      </c>
      <c r="C45" s="7" t="s">
        <v>68</v>
      </c>
      <c r="D45" s="7" t="s">
        <v>69</v>
      </c>
      <c r="E45" s="7" t="s">
        <v>31</v>
      </c>
      <c r="F45" s="7" t="s">
        <v>33</v>
      </c>
      <c r="G45" s="7"/>
      <c r="H45" s="7"/>
      <c r="I45" s="15"/>
      <c r="J45" s="7">
        <v>2679000</v>
      </c>
    </row>
    <row r="46" spans="2:10">
      <c r="B46" s="14">
        <v>42404</v>
      </c>
      <c r="C46" s="7" t="s">
        <v>70</v>
      </c>
      <c r="D46" s="7" t="s">
        <v>71</v>
      </c>
      <c r="E46" s="7" t="s">
        <v>31</v>
      </c>
      <c r="F46" s="7" t="s">
        <v>28</v>
      </c>
      <c r="G46" s="7">
        <v>5300</v>
      </c>
      <c r="H46" s="7">
        <v>3535</v>
      </c>
      <c r="I46" s="15">
        <f>G46*H46</f>
        <v>18735500</v>
      </c>
      <c r="J46" s="15"/>
    </row>
    <row r="47" spans="2:10">
      <c r="B47" s="14">
        <v>42404</v>
      </c>
      <c r="C47" s="7" t="s">
        <v>70</v>
      </c>
      <c r="D47" s="7" t="s">
        <v>71</v>
      </c>
      <c r="E47" s="7" t="s">
        <v>31</v>
      </c>
      <c r="F47" s="7" t="s">
        <v>33</v>
      </c>
      <c r="G47" s="7"/>
      <c r="H47" s="7"/>
      <c r="I47" s="15"/>
      <c r="J47" s="7">
        <v>1245500</v>
      </c>
    </row>
    <row r="48" spans="2:10">
      <c r="B48" s="14">
        <v>42404</v>
      </c>
      <c r="C48" s="7" t="s">
        <v>72</v>
      </c>
      <c r="D48" s="7" t="s">
        <v>73</v>
      </c>
      <c r="E48" s="7" t="s">
        <v>16</v>
      </c>
      <c r="F48" s="7" t="s">
        <v>24</v>
      </c>
      <c r="G48" s="7">
        <v>15500</v>
      </c>
      <c r="H48" s="7">
        <v>3770</v>
      </c>
      <c r="I48" s="15">
        <f t="shared" ref="I48:I56" si="1">G48*H48</f>
        <v>58435000</v>
      </c>
      <c r="J48" s="15"/>
    </row>
    <row r="49" spans="2:10">
      <c r="B49" s="14">
        <v>42405</v>
      </c>
      <c r="C49" s="7" t="s">
        <v>74</v>
      </c>
      <c r="D49" s="7" t="s">
        <v>75</v>
      </c>
      <c r="E49" s="7" t="s">
        <v>40</v>
      </c>
      <c r="F49" s="7" t="s">
        <v>24</v>
      </c>
      <c r="G49" s="7">
        <v>15000</v>
      </c>
      <c r="H49" s="7">
        <v>3770</v>
      </c>
      <c r="I49" s="15">
        <f t="shared" si="1"/>
        <v>56550000</v>
      </c>
      <c r="J49" s="15"/>
    </row>
    <row r="50" spans="2:10">
      <c r="B50" s="14">
        <v>42405</v>
      </c>
      <c r="C50" s="7" t="s">
        <v>74</v>
      </c>
      <c r="D50" s="7" t="s">
        <v>75</v>
      </c>
      <c r="E50" s="7" t="s">
        <v>40</v>
      </c>
      <c r="F50" s="7" t="s">
        <v>28</v>
      </c>
      <c r="G50" s="7">
        <v>15000</v>
      </c>
      <c r="H50" s="7">
        <v>3535</v>
      </c>
      <c r="I50" s="15">
        <f t="shared" si="1"/>
        <v>53025000</v>
      </c>
      <c r="J50" s="15"/>
    </row>
    <row r="51" spans="2:10">
      <c r="B51" s="14">
        <v>42405</v>
      </c>
      <c r="C51" s="7" t="s">
        <v>76</v>
      </c>
      <c r="D51" s="7" t="s">
        <v>77</v>
      </c>
      <c r="E51" s="7" t="s">
        <v>16</v>
      </c>
      <c r="F51" s="7" t="s">
        <v>24</v>
      </c>
      <c r="G51" s="7">
        <v>6200</v>
      </c>
      <c r="H51" s="7">
        <v>3770</v>
      </c>
      <c r="I51" s="15">
        <f t="shared" si="1"/>
        <v>23374000</v>
      </c>
      <c r="J51" s="15"/>
    </row>
    <row r="52" spans="2:10">
      <c r="B52" s="14">
        <v>42405</v>
      </c>
      <c r="C52" s="7" t="s">
        <v>76</v>
      </c>
      <c r="D52" s="7" t="s">
        <v>77</v>
      </c>
      <c r="E52" s="7" t="s">
        <v>16</v>
      </c>
      <c r="F52" s="13" t="s">
        <v>28</v>
      </c>
      <c r="G52" s="13">
        <v>9300</v>
      </c>
      <c r="H52" s="13">
        <v>3535</v>
      </c>
      <c r="I52" s="16">
        <f t="shared" si="1"/>
        <v>32875500</v>
      </c>
      <c r="J52" s="21"/>
    </row>
    <row r="53" spans="2:10">
      <c r="B53" s="14">
        <v>42405</v>
      </c>
      <c r="C53" s="7" t="s">
        <v>80</v>
      </c>
      <c r="D53" s="7" t="s">
        <v>81</v>
      </c>
      <c r="E53" s="7" t="s">
        <v>16</v>
      </c>
      <c r="F53" s="7" t="s">
        <v>24</v>
      </c>
      <c r="G53" s="7">
        <v>16600</v>
      </c>
      <c r="H53" s="7">
        <v>3510</v>
      </c>
      <c r="I53" s="17">
        <f t="shared" si="1"/>
        <v>58266000</v>
      </c>
      <c r="J53" s="17"/>
    </row>
    <row r="54" spans="2:10">
      <c r="B54" s="14">
        <v>42406</v>
      </c>
      <c r="C54" s="7" t="s">
        <v>82</v>
      </c>
      <c r="D54" s="7" t="s">
        <v>83</v>
      </c>
      <c r="E54" s="7" t="s">
        <v>27</v>
      </c>
      <c r="F54" s="7" t="s">
        <v>24</v>
      </c>
      <c r="G54" s="7">
        <v>15800</v>
      </c>
      <c r="H54" s="7">
        <v>3510</v>
      </c>
      <c r="I54" s="15">
        <f t="shared" si="1"/>
        <v>55458000</v>
      </c>
      <c r="J54" s="15"/>
    </row>
    <row r="55" spans="2:10">
      <c r="B55" s="14">
        <v>42406</v>
      </c>
      <c r="C55" s="18" t="s">
        <v>151</v>
      </c>
      <c r="D55" s="18" t="s">
        <v>152</v>
      </c>
      <c r="E55" s="18" t="s">
        <v>31</v>
      </c>
      <c r="F55" s="18" t="s">
        <v>24</v>
      </c>
      <c r="G55" s="21">
        <v>5200</v>
      </c>
      <c r="H55" s="21">
        <v>3695</v>
      </c>
      <c r="I55" s="21">
        <f t="shared" si="1"/>
        <v>19214000</v>
      </c>
      <c r="J55" s="21"/>
    </row>
    <row r="56" spans="2:10">
      <c r="B56" s="14">
        <v>42406</v>
      </c>
      <c r="C56" s="18" t="s">
        <v>151</v>
      </c>
      <c r="D56" s="18" t="s">
        <v>152</v>
      </c>
      <c r="E56" s="18" t="s">
        <v>31</v>
      </c>
      <c r="F56" s="18" t="s">
        <v>28</v>
      </c>
      <c r="G56" s="21">
        <v>6200</v>
      </c>
      <c r="H56" s="21">
        <v>3380</v>
      </c>
      <c r="I56" s="21">
        <f t="shared" si="1"/>
        <v>20956000</v>
      </c>
      <c r="J56" s="21"/>
    </row>
    <row r="57" spans="2:10">
      <c r="B57" s="14">
        <v>42406</v>
      </c>
      <c r="C57" s="18" t="s">
        <v>151</v>
      </c>
      <c r="D57" s="18" t="s">
        <v>152</v>
      </c>
      <c r="E57" s="18" t="s">
        <v>31</v>
      </c>
      <c r="F57" s="18" t="s">
        <v>33</v>
      </c>
      <c r="G57" s="21"/>
      <c r="H57" s="21"/>
      <c r="I57" s="21"/>
      <c r="J57" s="21">
        <v>2679000</v>
      </c>
    </row>
    <row r="58" spans="2:10">
      <c r="B58" s="14">
        <v>42408</v>
      </c>
      <c r="C58" s="7" t="s">
        <v>123</v>
      </c>
      <c r="D58" s="7" t="s">
        <v>124</v>
      </c>
      <c r="E58" s="7" t="s">
        <v>27</v>
      </c>
      <c r="F58" s="7" t="s">
        <v>24</v>
      </c>
      <c r="G58" s="20">
        <v>10800</v>
      </c>
      <c r="H58" s="15">
        <v>3695</v>
      </c>
      <c r="I58" s="15">
        <f>G58*H58</f>
        <v>39906000</v>
      </c>
      <c r="J58" s="15"/>
    </row>
    <row r="59" spans="2:10">
      <c r="B59" s="14">
        <v>42408</v>
      </c>
      <c r="C59" s="7" t="s">
        <v>123</v>
      </c>
      <c r="D59" s="7" t="s">
        <v>124</v>
      </c>
      <c r="E59" s="7" t="s">
        <v>27</v>
      </c>
      <c r="F59" s="7" t="s">
        <v>28</v>
      </c>
      <c r="G59" s="15">
        <v>22900</v>
      </c>
      <c r="H59" s="15">
        <v>3380</v>
      </c>
      <c r="I59" s="15">
        <f>G59*H59</f>
        <v>77402000</v>
      </c>
      <c r="J59" s="15"/>
    </row>
    <row r="60" spans="2:10">
      <c r="B60" s="14">
        <v>42408</v>
      </c>
      <c r="C60" s="7" t="s">
        <v>125</v>
      </c>
      <c r="D60" s="7" t="s">
        <v>126</v>
      </c>
      <c r="E60" s="7" t="s">
        <v>55</v>
      </c>
      <c r="F60" s="7" t="s">
        <v>24</v>
      </c>
      <c r="G60" s="15">
        <v>15300</v>
      </c>
      <c r="H60" s="15">
        <v>3695</v>
      </c>
      <c r="I60" s="15">
        <f>G60*H60</f>
        <v>56533500</v>
      </c>
      <c r="J60" s="15"/>
    </row>
    <row r="61" spans="2:10">
      <c r="B61" s="14">
        <v>42408</v>
      </c>
      <c r="C61" s="7" t="s">
        <v>127</v>
      </c>
      <c r="D61" s="7" t="s">
        <v>128</v>
      </c>
      <c r="E61" s="7" t="s">
        <v>40</v>
      </c>
      <c r="F61" s="7" t="s">
        <v>24</v>
      </c>
      <c r="G61" s="15">
        <v>5000</v>
      </c>
      <c r="H61" s="15">
        <v>3695</v>
      </c>
      <c r="I61" s="15">
        <f>G61*H61</f>
        <v>18475000</v>
      </c>
      <c r="J61" s="15"/>
    </row>
    <row r="62" spans="2:10">
      <c r="B62" s="14">
        <v>42408</v>
      </c>
      <c r="C62" s="7" t="s">
        <v>127</v>
      </c>
      <c r="D62" s="7" t="s">
        <v>128</v>
      </c>
      <c r="E62" s="7" t="s">
        <v>40</v>
      </c>
      <c r="F62" s="7" t="s">
        <v>28</v>
      </c>
      <c r="G62" s="15">
        <v>15000</v>
      </c>
      <c r="H62" s="15">
        <v>3380</v>
      </c>
      <c r="I62" s="15">
        <f>G62*H62</f>
        <v>50700000</v>
      </c>
      <c r="J62" s="15"/>
    </row>
    <row r="63" spans="2:10">
      <c r="B63" s="14">
        <v>42408</v>
      </c>
      <c r="C63" s="7" t="s">
        <v>127</v>
      </c>
      <c r="D63" s="7" t="s">
        <v>128</v>
      </c>
      <c r="E63" s="7" t="s">
        <v>40</v>
      </c>
      <c r="F63" s="7" t="s">
        <v>33</v>
      </c>
      <c r="G63" s="15"/>
      <c r="H63" s="15"/>
      <c r="I63" s="15"/>
      <c r="J63" s="15">
        <v>4700000</v>
      </c>
    </row>
    <row r="64" spans="2:10">
      <c r="B64" s="14">
        <v>42408</v>
      </c>
      <c r="C64" s="7" t="s">
        <v>129</v>
      </c>
      <c r="D64" s="7" t="s">
        <v>130</v>
      </c>
      <c r="E64" s="7" t="s">
        <v>45</v>
      </c>
      <c r="F64" s="7" t="s">
        <v>17</v>
      </c>
      <c r="G64" s="15">
        <v>5000</v>
      </c>
      <c r="H64" s="15">
        <v>3671</v>
      </c>
      <c r="I64" s="15">
        <f>G64*H64</f>
        <v>18355000</v>
      </c>
      <c r="J64" s="15"/>
    </row>
    <row r="65" spans="2:10">
      <c r="B65" s="14">
        <v>42408</v>
      </c>
      <c r="C65" s="7" t="s">
        <v>129</v>
      </c>
      <c r="D65" s="7" t="s">
        <v>130</v>
      </c>
      <c r="E65" s="7" t="s">
        <v>45</v>
      </c>
      <c r="F65" s="7" t="s">
        <v>33</v>
      </c>
      <c r="G65" s="15"/>
      <c r="H65" s="15"/>
      <c r="I65" s="15">
        <f>G65*H65</f>
        <v>0</v>
      </c>
      <c r="J65" s="15">
        <v>1500000</v>
      </c>
    </row>
    <row r="66" spans="2:10">
      <c r="B66" s="14">
        <v>42408</v>
      </c>
      <c r="C66" s="7" t="s">
        <v>131</v>
      </c>
      <c r="D66" s="7" t="s">
        <v>132</v>
      </c>
      <c r="E66" s="7" t="s">
        <v>48</v>
      </c>
      <c r="F66" s="7" t="s">
        <v>28</v>
      </c>
      <c r="G66" s="15">
        <v>5000</v>
      </c>
      <c r="H66" s="15">
        <v>4738</v>
      </c>
      <c r="I66" s="15">
        <f>G66*H66</f>
        <v>23690000</v>
      </c>
      <c r="J66" s="15"/>
    </row>
    <row r="67" spans="2:10">
      <c r="B67" s="14">
        <v>42408</v>
      </c>
      <c r="C67" s="7" t="s">
        <v>131</v>
      </c>
      <c r="D67" s="7" t="s">
        <v>132</v>
      </c>
      <c r="E67" s="7" t="s">
        <v>48</v>
      </c>
      <c r="F67" s="7" t="s">
        <v>33</v>
      </c>
      <c r="G67" s="15"/>
      <c r="H67" s="15"/>
      <c r="I67" s="15"/>
      <c r="J67" s="15">
        <v>1500000</v>
      </c>
    </row>
    <row r="68" spans="2:10">
      <c r="B68" s="14">
        <v>42408</v>
      </c>
      <c r="C68" s="18" t="s">
        <v>153</v>
      </c>
      <c r="D68" s="18" t="s">
        <v>154</v>
      </c>
      <c r="E68" s="18" t="s">
        <v>31</v>
      </c>
      <c r="F68" s="18" t="s">
        <v>28</v>
      </c>
      <c r="G68" s="21">
        <v>5300</v>
      </c>
      <c r="H68" s="21">
        <v>3380</v>
      </c>
      <c r="I68" s="21">
        <f>G68*H68</f>
        <v>17914000</v>
      </c>
      <c r="J68" s="21"/>
    </row>
    <row r="69" spans="2:10">
      <c r="B69" s="14">
        <v>42408</v>
      </c>
      <c r="C69" s="18" t="s">
        <v>153</v>
      </c>
      <c r="D69" s="18" t="s">
        <v>154</v>
      </c>
      <c r="E69" s="18" t="s">
        <v>31</v>
      </c>
      <c r="F69" s="18" t="s">
        <v>33</v>
      </c>
      <c r="G69" s="21"/>
      <c r="H69" s="21"/>
      <c r="I69" s="21"/>
      <c r="J69" s="21">
        <v>1245500</v>
      </c>
    </row>
    <row r="70" spans="2:10">
      <c r="B70" s="14">
        <v>42408</v>
      </c>
      <c r="C70" s="18" t="s">
        <v>157</v>
      </c>
      <c r="D70" s="18" t="s">
        <v>158</v>
      </c>
      <c r="E70" s="18" t="s">
        <v>16</v>
      </c>
      <c r="F70" s="18" t="s">
        <v>24</v>
      </c>
      <c r="G70" s="21">
        <v>10200</v>
      </c>
      <c r="H70" s="21">
        <v>3695</v>
      </c>
      <c r="I70" s="21">
        <f t="shared" ref="I70:I88" si="2">G70*H70</f>
        <v>37689000</v>
      </c>
      <c r="J70" s="21"/>
    </row>
    <row r="71" spans="2:10">
      <c r="B71" s="14">
        <v>42408</v>
      </c>
      <c r="C71" s="18" t="s">
        <v>157</v>
      </c>
      <c r="D71" s="18" t="s">
        <v>158</v>
      </c>
      <c r="E71" s="18" t="s">
        <v>16</v>
      </c>
      <c r="F71" s="18" t="s">
        <v>17</v>
      </c>
      <c r="G71" s="21">
        <v>5300</v>
      </c>
      <c r="H71" s="21">
        <v>3380</v>
      </c>
      <c r="I71" s="21">
        <f t="shared" si="2"/>
        <v>17914000</v>
      </c>
      <c r="J71" s="21"/>
    </row>
    <row r="72" spans="2:10">
      <c r="B72" s="14">
        <v>42409</v>
      </c>
      <c r="C72" s="7" t="s">
        <v>133</v>
      </c>
      <c r="D72" s="7" t="s">
        <v>134</v>
      </c>
      <c r="E72" s="7" t="s">
        <v>55</v>
      </c>
      <c r="F72" s="7" t="s">
        <v>24</v>
      </c>
      <c r="G72" s="15">
        <v>10300</v>
      </c>
      <c r="H72" s="15">
        <v>3695</v>
      </c>
      <c r="I72" s="15">
        <f t="shared" si="2"/>
        <v>38058500</v>
      </c>
      <c r="J72" s="15"/>
    </row>
    <row r="73" spans="2:10">
      <c r="B73" s="14">
        <v>42409</v>
      </c>
      <c r="C73" s="7" t="s">
        <v>135</v>
      </c>
      <c r="D73" s="7" t="s">
        <v>136</v>
      </c>
      <c r="E73" s="7" t="s">
        <v>55</v>
      </c>
      <c r="F73" s="7" t="s">
        <v>17</v>
      </c>
      <c r="G73" s="15">
        <v>5000</v>
      </c>
      <c r="H73" s="15">
        <v>3380</v>
      </c>
      <c r="I73" s="15">
        <f t="shared" si="2"/>
        <v>16900000</v>
      </c>
      <c r="J73" s="15"/>
    </row>
    <row r="74" spans="2:10">
      <c r="B74" s="14">
        <v>42409</v>
      </c>
      <c r="C74" s="7" t="s">
        <v>135</v>
      </c>
      <c r="D74" s="7" t="s">
        <v>136</v>
      </c>
      <c r="E74" s="7" t="s">
        <v>55</v>
      </c>
      <c r="F74" s="7" t="s">
        <v>28</v>
      </c>
      <c r="G74" s="15">
        <v>7200</v>
      </c>
      <c r="H74" s="15">
        <v>3380</v>
      </c>
      <c r="I74" s="15">
        <f t="shared" si="2"/>
        <v>24336000</v>
      </c>
      <c r="J74" s="15"/>
    </row>
    <row r="75" spans="2:10">
      <c r="B75" s="14">
        <v>42409</v>
      </c>
      <c r="C75" s="7" t="s">
        <v>137</v>
      </c>
      <c r="D75" s="7" t="s">
        <v>138</v>
      </c>
      <c r="E75" s="7" t="s">
        <v>40</v>
      </c>
      <c r="F75" s="7" t="s">
        <v>24</v>
      </c>
      <c r="G75" s="15">
        <v>4300</v>
      </c>
      <c r="H75" s="15">
        <v>3695</v>
      </c>
      <c r="I75" s="15">
        <f t="shared" si="2"/>
        <v>15888500</v>
      </c>
      <c r="J75" s="15"/>
    </row>
    <row r="76" spans="2:10">
      <c r="B76" s="14">
        <v>42409</v>
      </c>
      <c r="C76" s="7" t="s">
        <v>137</v>
      </c>
      <c r="D76" s="7" t="s">
        <v>138</v>
      </c>
      <c r="E76" s="7" t="s">
        <v>40</v>
      </c>
      <c r="F76" s="7" t="s">
        <v>17</v>
      </c>
      <c r="G76" s="15">
        <v>4500</v>
      </c>
      <c r="H76" s="15">
        <v>3380</v>
      </c>
      <c r="I76" s="15">
        <f t="shared" si="2"/>
        <v>15210000</v>
      </c>
      <c r="J76" s="15"/>
    </row>
    <row r="77" spans="2:10">
      <c r="B77" s="14">
        <v>42409</v>
      </c>
      <c r="C77" s="7" t="s">
        <v>139</v>
      </c>
      <c r="D77" s="7" t="s">
        <v>140</v>
      </c>
      <c r="E77" s="7" t="s">
        <v>16</v>
      </c>
      <c r="F77" s="7" t="s">
        <v>24</v>
      </c>
      <c r="G77" s="15">
        <v>15800</v>
      </c>
      <c r="H77" s="15">
        <v>3695</v>
      </c>
      <c r="I77" s="15">
        <f t="shared" si="2"/>
        <v>58381000</v>
      </c>
      <c r="J77" s="15"/>
    </row>
    <row r="78" spans="2:10">
      <c r="B78" s="14">
        <v>42409</v>
      </c>
      <c r="C78" s="7" t="s">
        <v>141</v>
      </c>
      <c r="D78" s="7" t="s">
        <v>142</v>
      </c>
      <c r="E78" s="7" t="s">
        <v>16</v>
      </c>
      <c r="F78" s="7" t="s">
        <v>24</v>
      </c>
      <c r="G78" s="15">
        <v>11500</v>
      </c>
      <c r="H78" s="15">
        <v>3695</v>
      </c>
      <c r="I78" s="15">
        <f t="shared" si="2"/>
        <v>42492500</v>
      </c>
      <c r="J78" s="15"/>
    </row>
    <row r="79" spans="2:10">
      <c r="B79" s="14">
        <v>42409</v>
      </c>
      <c r="C79" s="7" t="s">
        <v>141</v>
      </c>
      <c r="D79" s="7" t="s">
        <v>142</v>
      </c>
      <c r="E79" s="7" t="s">
        <v>16</v>
      </c>
      <c r="F79" s="7" t="s">
        <v>28</v>
      </c>
      <c r="G79" s="15">
        <v>4000</v>
      </c>
      <c r="H79" s="15">
        <v>3380</v>
      </c>
      <c r="I79" s="15">
        <f t="shared" si="2"/>
        <v>13520000</v>
      </c>
      <c r="J79" s="15"/>
    </row>
    <row r="80" spans="2:10">
      <c r="B80" s="14">
        <v>42410</v>
      </c>
      <c r="C80" s="7" t="s">
        <v>88</v>
      </c>
      <c r="D80" s="7" t="s">
        <v>89</v>
      </c>
      <c r="E80" s="7" t="s">
        <v>40</v>
      </c>
      <c r="F80" s="7" t="s">
        <v>24</v>
      </c>
      <c r="G80" s="7">
        <v>10000</v>
      </c>
      <c r="H80" s="7">
        <v>3645</v>
      </c>
      <c r="I80" s="15">
        <f t="shared" si="2"/>
        <v>36450000</v>
      </c>
      <c r="J80" s="15"/>
    </row>
    <row r="81" spans="2:10">
      <c r="B81" s="14">
        <v>42410</v>
      </c>
      <c r="C81" s="7" t="s">
        <v>88</v>
      </c>
      <c r="D81" s="7" t="s">
        <v>89</v>
      </c>
      <c r="E81" s="7" t="s">
        <v>40</v>
      </c>
      <c r="F81" s="7" t="s">
        <v>58</v>
      </c>
      <c r="G81" s="7">
        <v>20000</v>
      </c>
      <c r="H81" s="7">
        <v>3850</v>
      </c>
      <c r="I81" s="15">
        <f t="shared" si="2"/>
        <v>77000000</v>
      </c>
      <c r="J81" s="15"/>
    </row>
    <row r="82" spans="2:10">
      <c r="B82" s="14">
        <v>42410</v>
      </c>
      <c r="C82" s="7" t="s">
        <v>110</v>
      </c>
      <c r="D82" s="7" t="s">
        <v>111</v>
      </c>
      <c r="E82" s="7" t="s">
        <v>27</v>
      </c>
      <c r="F82" s="7" t="s">
        <v>58</v>
      </c>
      <c r="G82" s="15">
        <v>12000</v>
      </c>
      <c r="H82" s="15">
        <v>4260</v>
      </c>
      <c r="I82" s="15">
        <f t="shared" si="2"/>
        <v>51120000</v>
      </c>
      <c r="J82" s="15"/>
    </row>
    <row r="83" spans="2:10">
      <c r="B83" s="14">
        <v>42410</v>
      </c>
      <c r="C83" s="7" t="s">
        <v>113</v>
      </c>
      <c r="D83" s="7" t="s">
        <v>114</v>
      </c>
      <c r="E83" s="7" t="s">
        <v>27</v>
      </c>
      <c r="F83" s="7" t="s">
        <v>24</v>
      </c>
      <c r="G83" s="20">
        <v>21700</v>
      </c>
      <c r="H83" s="15">
        <v>3510</v>
      </c>
      <c r="I83" s="15">
        <f t="shared" si="2"/>
        <v>76167000</v>
      </c>
      <c r="J83" s="15"/>
    </row>
    <row r="84" spans="2:10">
      <c r="B84" s="14">
        <v>42411</v>
      </c>
      <c r="C84" s="7" t="s">
        <v>143</v>
      </c>
      <c r="D84" s="7" t="s">
        <v>144</v>
      </c>
      <c r="E84" s="7" t="s">
        <v>16</v>
      </c>
      <c r="F84" s="7" t="s">
        <v>24</v>
      </c>
      <c r="G84" s="15">
        <v>6200</v>
      </c>
      <c r="H84" s="15">
        <v>3695</v>
      </c>
      <c r="I84" s="15">
        <f t="shared" si="2"/>
        <v>22909000</v>
      </c>
      <c r="J84" s="15"/>
    </row>
    <row r="85" spans="2:10">
      <c r="B85" s="14">
        <v>42411</v>
      </c>
      <c r="C85" s="7" t="s">
        <v>143</v>
      </c>
      <c r="D85" s="7" t="s">
        <v>144</v>
      </c>
      <c r="E85" s="7" t="s">
        <v>16</v>
      </c>
      <c r="F85" s="18" t="s">
        <v>17</v>
      </c>
      <c r="G85" s="21">
        <v>4000</v>
      </c>
      <c r="H85" s="21">
        <v>3380</v>
      </c>
      <c r="I85" s="21">
        <f t="shared" si="2"/>
        <v>13520000</v>
      </c>
      <c r="J85" s="21"/>
    </row>
    <row r="86" spans="2:10">
      <c r="B86" s="14">
        <v>42411</v>
      </c>
      <c r="C86" s="18" t="s">
        <v>145</v>
      </c>
      <c r="D86" s="18" t="s">
        <v>146</v>
      </c>
      <c r="E86" s="18" t="s">
        <v>16</v>
      </c>
      <c r="F86" s="18" t="s">
        <v>24</v>
      </c>
      <c r="G86" s="21">
        <v>15000</v>
      </c>
      <c r="H86" s="21">
        <v>3695</v>
      </c>
      <c r="I86" s="21">
        <f t="shared" si="2"/>
        <v>55425000</v>
      </c>
      <c r="J86" s="21"/>
    </row>
    <row r="87" spans="2:10">
      <c r="B87" s="14">
        <v>42411</v>
      </c>
      <c r="C87" s="18" t="s">
        <v>145</v>
      </c>
      <c r="D87" s="18" t="s">
        <v>146</v>
      </c>
      <c r="E87" s="18" t="s">
        <v>16</v>
      </c>
      <c r="F87" s="18" t="s">
        <v>58</v>
      </c>
      <c r="G87" s="21">
        <v>10000</v>
      </c>
      <c r="H87" s="21">
        <v>4260</v>
      </c>
      <c r="I87" s="21">
        <f t="shared" si="2"/>
        <v>42600000</v>
      </c>
      <c r="J87" s="21"/>
    </row>
    <row r="88" spans="2:10">
      <c r="B88" s="14">
        <v>42411</v>
      </c>
      <c r="C88" s="18" t="s">
        <v>145</v>
      </c>
      <c r="D88" s="18" t="s">
        <v>146</v>
      </c>
      <c r="E88" s="18" t="s">
        <v>16</v>
      </c>
      <c r="F88" s="18" t="s">
        <v>32</v>
      </c>
      <c r="G88" s="21">
        <v>5000</v>
      </c>
      <c r="H88" s="21">
        <v>5015</v>
      </c>
      <c r="I88" s="21">
        <f t="shared" si="2"/>
        <v>25075000</v>
      </c>
      <c r="J88" s="21"/>
    </row>
    <row r="89" spans="2:10">
      <c r="B89" s="14">
        <v>42411</v>
      </c>
      <c r="C89" s="18" t="s">
        <v>145</v>
      </c>
      <c r="D89" s="18" t="s">
        <v>146</v>
      </c>
      <c r="E89" s="18" t="s">
        <v>16</v>
      </c>
      <c r="F89" s="18" t="s">
        <v>33</v>
      </c>
      <c r="G89" s="21"/>
      <c r="H89" s="21"/>
      <c r="I89" s="21"/>
      <c r="J89" s="21">
        <v>6000000</v>
      </c>
    </row>
    <row r="90" spans="2:10">
      <c r="B90" s="14">
        <v>42411</v>
      </c>
      <c r="C90" s="18" t="s">
        <v>147</v>
      </c>
      <c r="D90" s="18" t="s">
        <v>148</v>
      </c>
      <c r="E90" s="18" t="s">
        <v>16</v>
      </c>
      <c r="F90" s="18" t="s">
        <v>24</v>
      </c>
      <c r="G90" s="21">
        <v>10400</v>
      </c>
      <c r="H90" s="21">
        <v>3695</v>
      </c>
      <c r="I90" s="21">
        <f t="shared" ref="I90:I95" si="3">G90*H90</f>
        <v>38428000</v>
      </c>
      <c r="J90" s="21"/>
    </row>
    <row r="91" spans="2:10">
      <c r="B91" s="14">
        <v>42411</v>
      </c>
      <c r="C91" s="18" t="s">
        <v>147</v>
      </c>
      <c r="D91" s="18" t="s">
        <v>148</v>
      </c>
      <c r="E91" s="18" t="s">
        <v>16</v>
      </c>
      <c r="F91" s="18" t="s">
        <v>58</v>
      </c>
      <c r="G91" s="21">
        <v>5400</v>
      </c>
      <c r="H91" s="21">
        <v>4260</v>
      </c>
      <c r="I91" s="21">
        <f t="shared" si="3"/>
        <v>23004000</v>
      </c>
      <c r="J91" s="21"/>
    </row>
    <row r="92" spans="2:10">
      <c r="B92" s="14">
        <v>42411</v>
      </c>
      <c r="C92" s="18" t="s">
        <v>149</v>
      </c>
      <c r="D92" s="18" t="s">
        <v>150</v>
      </c>
      <c r="E92" s="18" t="s">
        <v>16</v>
      </c>
      <c r="F92" s="18" t="s">
        <v>24</v>
      </c>
      <c r="G92" s="21">
        <v>10200</v>
      </c>
      <c r="H92" s="21">
        <v>3695</v>
      </c>
      <c r="I92" s="21">
        <f t="shared" si="3"/>
        <v>37689000</v>
      </c>
      <c r="J92" s="21"/>
    </row>
    <row r="93" spans="2:10">
      <c r="B93" s="14">
        <v>42411</v>
      </c>
      <c r="C93" s="18" t="s">
        <v>149</v>
      </c>
      <c r="D93" s="18" t="s">
        <v>150</v>
      </c>
      <c r="E93" s="18" t="s">
        <v>16</v>
      </c>
      <c r="F93" s="18" t="s">
        <v>17</v>
      </c>
      <c r="G93" s="21">
        <v>5300</v>
      </c>
      <c r="H93" s="21">
        <v>3380</v>
      </c>
      <c r="I93" s="21">
        <f t="shared" si="3"/>
        <v>17914000</v>
      </c>
      <c r="J93" s="21"/>
    </row>
    <row r="94" spans="2:10">
      <c r="B94" s="14">
        <v>42412</v>
      </c>
      <c r="C94" s="19" t="s">
        <v>93</v>
      </c>
      <c r="D94" s="7" t="s">
        <v>94</v>
      </c>
      <c r="E94" s="7" t="s">
        <v>40</v>
      </c>
      <c r="F94" s="7" t="s">
        <v>24</v>
      </c>
      <c r="G94" s="19">
        <v>10000</v>
      </c>
      <c r="H94" s="7">
        <v>3645</v>
      </c>
      <c r="I94" s="15">
        <f t="shared" si="3"/>
        <v>36450000</v>
      </c>
      <c r="J94" s="15"/>
    </row>
    <row r="95" spans="2:10">
      <c r="B95" s="14">
        <v>42412</v>
      </c>
      <c r="C95" s="7" t="s">
        <v>93</v>
      </c>
      <c r="D95" s="7" t="s">
        <v>94</v>
      </c>
      <c r="E95" s="7" t="s">
        <v>40</v>
      </c>
      <c r="F95" s="7" t="s">
        <v>58</v>
      </c>
      <c r="G95" s="7">
        <v>5000</v>
      </c>
      <c r="H95" s="7">
        <v>3850</v>
      </c>
      <c r="I95" s="15">
        <f t="shared" si="3"/>
        <v>19250000</v>
      </c>
      <c r="J95" s="15"/>
    </row>
    <row r="96" spans="2:10">
      <c r="B96" s="14">
        <v>42412</v>
      </c>
      <c r="C96" s="7" t="s">
        <v>93</v>
      </c>
      <c r="D96" s="7" t="s">
        <v>94</v>
      </c>
      <c r="E96" s="7" t="s">
        <v>40</v>
      </c>
      <c r="F96" s="7" t="s">
        <v>33</v>
      </c>
      <c r="G96" s="7"/>
      <c r="H96" s="7"/>
      <c r="I96" s="15"/>
      <c r="J96" s="7">
        <v>3525000</v>
      </c>
    </row>
    <row r="97" spans="2:10">
      <c r="B97" s="14">
        <v>42412</v>
      </c>
      <c r="C97" s="7" t="s">
        <v>95</v>
      </c>
      <c r="D97" s="7" t="s">
        <v>96</v>
      </c>
      <c r="E97" s="7" t="s">
        <v>31</v>
      </c>
      <c r="F97" s="7" t="s">
        <v>58</v>
      </c>
      <c r="G97" s="7">
        <v>5000</v>
      </c>
      <c r="H97" s="7">
        <v>3850</v>
      </c>
      <c r="I97" s="15">
        <f>G97*H97</f>
        <v>19250000</v>
      </c>
      <c r="J97" s="15"/>
    </row>
    <row r="98" spans="2:10">
      <c r="B98" s="14">
        <v>42412</v>
      </c>
      <c r="C98" s="7" t="s">
        <v>95</v>
      </c>
      <c r="D98" s="7" t="s">
        <v>96</v>
      </c>
      <c r="E98" s="7" t="s">
        <v>31</v>
      </c>
      <c r="F98" s="7" t="s">
        <v>33</v>
      </c>
      <c r="G98" s="7"/>
      <c r="H98" s="7"/>
      <c r="I98" s="15"/>
      <c r="J98" s="7">
        <v>1175000</v>
      </c>
    </row>
    <row r="99" spans="2:10">
      <c r="B99" s="14">
        <v>42412</v>
      </c>
      <c r="C99" s="7" t="s">
        <v>97</v>
      </c>
      <c r="D99" s="7" t="s">
        <v>98</v>
      </c>
      <c r="E99" s="7" t="s">
        <v>31</v>
      </c>
      <c r="F99" s="7" t="s">
        <v>58</v>
      </c>
      <c r="G99" s="7">
        <v>5000</v>
      </c>
      <c r="H99" s="7">
        <v>3850</v>
      </c>
      <c r="I99" s="15">
        <f>G99*H99</f>
        <v>19250000</v>
      </c>
      <c r="J99" s="15"/>
    </row>
    <row r="100" spans="2:10">
      <c r="B100" s="14">
        <v>42412</v>
      </c>
      <c r="C100" s="7" t="s">
        <v>97</v>
      </c>
      <c r="D100" s="7" t="s">
        <v>98</v>
      </c>
      <c r="E100" s="7" t="s">
        <v>31</v>
      </c>
      <c r="F100" s="7" t="s">
        <v>33</v>
      </c>
      <c r="G100" s="7"/>
      <c r="H100" s="7"/>
      <c r="I100" s="15"/>
      <c r="J100" s="7">
        <v>1175000</v>
      </c>
    </row>
    <row r="101" spans="2:10">
      <c r="B101" s="14">
        <v>42412</v>
      </c>
      <c r="C101" s="7" t="s">
        <v>99</v>
      </c>
      <c r="D101" s="7" t="s">
        <v>100</v>
      </c>
      <c r="E101" s="7" t="s">
        <v>31</v>
      </c>
      <c r="F101" s="7" t="s">
        <v>32</v>
      </c>
      <c r="G101" s="7">
        <v>5000</v>
      </c>
      <c r="H101" s="7">
        <v>4650</v>
      </c>
      <c r="I101" s="15">
        <f>G101*H101</f>
        <v>23250000</v>
      </c>
      <c r="J101" s="15"/>
    </row>
    <row r="102" spans="2:10">
      <c r="B102" s="14">
        <v>42412</v>
      </c>
      <c r="C102" s="7" t="s">
        <v>99</v>
      </c>
      <c r="D102" s="7" t="s">
        <v>100</v>
      </c>
      <c r="E102" s="7" t="s">
        <v>31</v>
      </c>
      <c r="F102" s="7" t="s">
        <v>33</v>
      </c>
      <c r="G102" s="7"/>
      <c r="H102" s="7"/>
      <c r="I102" s="15"/>
      <c r="J102" s="7">
        <v>1175000</v>
      </c>
    </row>
    <row r="103" spans="2:10">
      <c r="B103" s="14">
        <v>42412</v>
      </c>
      <c r="C103" s="7" t="s">
        <v>101</v>
      </c>
      <c r="D103" s="7" t="s">
        <v>102</v>
      </c>
      <c r="E103" s="7" t="s">
        <v>40</v>
      </c>
      <c r="F103" s="7" t="s">
        <v>17</v>
      </c>
      <c r="G103" s="7">
        <v>4300</v>
      </c>
      <c r="H103" s="7">
        <v>3200</v>
      </c>
      <c r="I103" s="15">
        <f t="shared" ref="I103:I113" si="4">G103*H103</f>
        <v>13760000</v>
      </c>
      <c r="J103" s="15"/>
    </row>
    <row r="104" spans="2:10">
      <c r="B104" s="14">
        <v>42412</v>
      </c>
      <c r="C104" s="7" t="s">
        <v>101</v>
      </c>
      <c r="D104" s="7" t="s">
        <v>102</v>
      </c>
      <c r="E104" s="7" t="s">
        <v>40</v>
      </c>
      <c r="F104" s="7" t="s">
        <v>58</v>
      </c>
      <c r="G104" s="7">
        <v>7200</v>
      </c>
      <c r="H104" s="7">
        <v>3850</v>
      </c>
      <c r="I104" s="15">
        <f t="shared" si="4"/>
        <v>27720000</v>
      </c>
      <c r="J104" s="15"/>
    </row>
    <row r="105" spans="2:10">
      <c r="B105" s="14">
        <v>42412</v>
      </c>
      <c r="C105" s="7" t="s">
        <v>103</v>
      </c>
      <c r="D105" s="7" t="s">
        <v>104</v>
      </c>
      <c r="E105" s="7" t="s">
        <v>55</v>
      </c>
      <c r="F105" s="7" t="s">
        <v>24</v>
      </c>
      <c r="G105" s="7">
        <v>5000</v>
      </c>
      <c r="H105" s="7">
        <v>3645</v>
      </c>
      <c r="I105" s="15">
        <f t="shared" si="4"/>
        <v>18225000</v>
      </c>
      <c r="J105" s="15"/>
    </row>
    <row r="106" spans="2:10">
      <c r="B106" s="14">
        <v>42412</v>
      </c>
      <c r="C106" s="7" t="s">
        <v>103</v>
      </c>
      <c r="D106" s="7" t="s">
        <v>104</v>
      </c>
      <c r="E106" s="7" t="s">
        <v>55</v>
      </c>
      <c r="F106" s="7" t="s">
        <v>17</v>
      </c>
      <c r="G106" s="7">
        <v>5000</v>
      </c>
      <c r="H106" s="7">
        <v>3200</v>
      </c>
      <c r="I106" s="15">
        <f t="shared" si="4"/>
        <v>16000000</v>
      </c>
      <c r="J106" s="15"/>
    </row>
    <row r="107" spans="2:10">
      <c r="B107" s="14">
        <v>42412</v>
      </c>
      <c r="C107" s="7" t="s">
        <v>103</v>
      </c>
      <c r="D107" s="7" t="s">
        <v>104</v>
      </c>
      <c r="E107" s="7" t="s">
        <v>55</v>
      </c>
      <c r="F107" s="7" t="s">
        <v>58</v>
      </c>
      <c r="G107" s="7">
        <v>5300</v>
      </c>
      <c r="H107" s="7">
        <v>3850</v>
      </c>
      <c r="I107" s="15">
        <f t="shared" si="4"/>
        <v>20405000</v>
      </c>
      <c r="J107" s="15"/>
    </row>
    <row r="108" spans="2:10">
      <c r="B108" s="14">
        <v>42412</v>
      </c>
      <c r="C108" s="7" t="s">
        <v>106</v>
      </c>
      <c r="D108" s="7" t="s">
        <v>107</v>
      </c>
      <c r="E108" s="7" t="s">
        <v>27</v>
      </c>
      <c r="F108" s="7" t="s">
        <v>58</v>
      </c>
      <c r="G108" s="20">
        <v>10800</v>
      </c>
      <c r="H108" s="15">
        <v>3380</v>
      </c>
      <c r="I108" s="15">
        <f t="shared" si="4"/>
        <v>36504000</v>
      </c>
      <c r="J108" s="15"/>
    </row>
    <row r="109" spans="2:10">
      <c r="B109" s="14">
        <v>42412</v>
      </c>
      <c r="C109" s="18" t="s">
        <v>155</v>
      </c>
      <c r="D109" s="18" t="s">
        <v>156</v>
      </c>
      <c r="E109" s="18" t="s">
        <v>16</v>
      </c>
      <c r="F109" s="18" t="s">
        <v>24</v>
      </c>
      <c r="G109" s="21">
        <v>10600</v>
      </c>
      <c r="H109" s="21">
        <v>3695</v>
      </c>
      <c r="I109" s="21">
        <f t="shared" si="4"/>
        <v>39167000</v>
      </c>
      <c r="J109" s="21"/>
    </row>
    <row r="110" spans="2:10">
      <c r="B110" s="14">
        <v>42412</v>
      </c>
      <c r="C110" s="18" t="s">
        <v>155</v>
      </c>
      <c r="D110" s="18" t="s">
        <v>156</v>
      </c>
      <c r="E110" s="18" t="s">
        <v>16</v>
      </c>
      <c r="F110" s="18" t="s">
        <v>58</v>
      </c>
      <c r="G110" s="21">
        <v>5200</v>
      </c>
      <c r="H110" s="21">
        <v>3900</v>
      </c>
      <c r="I110" s="21">
        <f t="shared" si="4"/>
        <v>20280000</v>
      </c>
      <c r="J110" s="21"/>
    </row>
    <row r="111" spans="2:10">
      <c r="B111" s="14">
        <v>42412</v>
      </c>
      <c r="C111" s="18" t="s">
        <v>159</v>
      </c>
      <c r="D111" s="18" t="s">
        <v>160</v>
      </c>
      <c r="E111" s="18" t="s">
        <v>27</v>
      </c>
      <c r="F111" s="18" t="s">
        <v>24</v>
      </c>
      <c r="G111" s="21">
        <v>5000</v>
      </c>
      <c r="H111" s="21">
        <v>3695</v>
      </c>
      <c r="I111" s="21">
        <f t="shared" si="4"/>
        <v>18475000</v>
      </c>
      <c r="J111" s="21"/>
    </row>
    <row r="112" spans="2:10">
      <c r="B112" s="14">
        <v>42415</v>
      </c>
      <c r="C112" s="7" t="s">
        <v>116</v>
      </c>
      <c r="D112" s="7" t="s">
        <v>117</v>
      </c>
      <c r="E112" s="7" t="s">
        <v>40</v>
      </c>
      <c r="F112" s="7" t="s">
        <v>17</v>
      </c>
      <c r="G112" s="20">
        <v>5000</v>
      </c>
      <c r="H112" s="15">
        <v>3200</v>
      </c>
      <c r="I112" s="15">
        <f t="shared" si="4"/>
        <v>16000000</v>
      </c>
      <c r="J112" s="15"/>
    </row>
    <row r="113" spans="2:10">
      <c r="B113" s="14">
        <v>42415</v>
      </c>
      <c r="C113" s="7" t="s">
        <v>116</v>
      </c>
      <c r="D113" s="7" t="s">
        <v>117</v>
      </c>
      <c r="E113" s="7" t="s">
        <v>40</v>
      </c>
      <c r="F113" s="7" t="s">
        <v>58</v>
      </c>
      <c r="G113" s="15">
        <v>15000</v>
      </c>
      <c r="H113" s="15">
        <v>3850</v>
      </c>
      <c r="I113" s="15">
        <f t="shared" si="4"/>
        <v>57750000</v>
      </c>
      <c r="J113" s="15"/>
    </row>
    <row r="114" spans="2:10">
      <c r="B114" s="14">
        <v>42415</v>
      </c>
      <c r="C114" s="7" t="s">
        <v>116</v>
      </c>
      <c r="D114" s="7" t="s">
        <v>117</v>
      </c>
      <c r="E114" s="7" t="s">
        <v>40</v>
      </c>
      <c r="F114" s="7" t="s">
        <v>33</v>
      </c>
      <c r="G114" s="15"/>
      <c r="H114" s="15"/>
      <c r="I114" s="15"/>
      <c r="J114" s="15">
        <v>4700000</v>
      </c>
    </row>
    <row r="115" spans="2:10">
      <c r="B115" s="14">
        <v>42415</v>
      </c>
      <c r="C115" s="7" t="s">
        <v>118</v>
      </c>
      <c r="D115" s="7" t="s">
        <v>119</v>
      </c>
      <c r="E115" s="7" t="s">
        <v>65</v>
      </c>
      <c r="F115" s="7" t="s">
        <v>58</v>
      </c>
      <c r="G115" s="15">
        <v>5000</v>
      </c>
      <c r="H115" s="15">
        <v>3850</v>
      </c>
      <c r="I115" s="15">
        <f>G115*H115</f>
        <v>19250000</v>
      </c>
      <c r="J115" s="15"/>
    </row>
    <row r="116" spans="2:10">
      <c r="B116" s="14">
        <v>42415</v>
      </c>
      <c r="C116" s="7" t="s">
        <v>120</v>
      </c>
      <c r="D116" s="7" t="s">
        <v>121</v>
      </c>
      <c r="E116" s="7" t="s">
        <v>45</v>
      </c>
      <c r="F116" s="7" t="s">
        <v>24</v>
      </c>
      <c r="G116" s="15">
        <v>5000</v>
      </c>
      <c r="H116" s="15">
        <v>3990</v>
      </c>
      <c r="I116" s="15">
        <f>G116*H116</f>
        <v>19950000</v>
      </c>
      <c r="J116" s="15"/>
    </row>
    <row r="117" spans="2:10">
      <c r="B117" s="14">
        <v>42415</v>
      </c>
      <c r="C117" s="7" t="s">
        <v>120</v>
      </c>
      <c r="D117" s="7" t="s">
        <v>121</v>
      </c>
      <c r="E117" s="7" t="s">
        <v>45</v>
      </c>
      <c r="F117" s="7" t="s">
        <v>33</v>
      </c>
      <c r="G117" s="15"/>
      <c r="H117" s="15"/>
      <c r="I117" s="15"/>
      <c r="J117" s="15">
        <v>1500000</v>
      </c>
    </row>
    <row r="118" spans="2:10">
      <c r="B118" s="14">
        <v>42415</v>
      </c>
      <c r="C118" s="7" t="s">
        <v>183</v>
      </c>
      <c r="D118" s="7" t="s">
        <v>184</v>
      </c>
      <c r="E118" s="7" t="s">
        <v>27</v>
      </c>
      <c r="F118" s="7" t="s">
        <v>24</v>
      </c>
      <c r="G118" s="15">
        <v>10000</v>
      </c>
      <c r="H118" s="15">
        <v>3510</v>
      </c>
      <c r="I118" s="15">
        <f t="shared" ref="I118:I149" si="5">G118*H118</f>
        <v>35100000</v>
      </c>
      <c r="J118" s="2"/>
    </row>
    <row r="119" spans="2:10">
      <c r="B119" s="14">
        <v>42415</v>
      </c>
      <c r="C119" s="7" t="s">
        <v>190</v>
      </c>
      <c r="D119" s="7" t="s">
        <v>191</v>
      </c>
      <c r="E119" s="7" t="s">
        <v>27</v>
      </c>
      <c r="F119" s="7" t="s">
        <v>17</v>
      </c>
      <c r="G119" s="15">
        <v>10000</v>
      </c>
      <c r="H119" s="15">
        <v>3380</v>
      </c>
      <c r="I119" s="15">
        <f t="shared" si="5"/>
        <v>33800000</v>
      </c>
      <c r="J119" s="2"/>
    </row>
    <row r="120" spans="2:10">
      <c r="B120" s="14">
        <v>42415</v>
      </c>
      <c r="C120" s="7" t="s">
        <v>192</v>
      </c>
      <c r="D120" s="7" t="s">
        <v>193</v>
      </c>
      <c r="E120" s="7" t="s">
        <v>27</v>
      </c>
      <c r="F120" s="1" t="s">
        <v>58</v>
      </c>
      <c r="G120" s="15">
        <v>15000</v>
      </c>
      <c r="H120" s="15">
        <v>3900</v>
      </c>
      <c r="I120" s="15">
        <f t="shared" si="5"/>
        <v>58500000</v>
      </c>
      <c r="J120" s="2"/>
    </row>
    <row r="121" spans="2:10">
      <c r="B121" s="14">
        <v>42415</v>
      </c>
      <c r="C121" s="7" t="s">
        <v>194</v>
      </c>
      <c r="D121" s="7" t="s">
        <v>195</v>
      </c>
      <c r="E121" s="7" t="s">
        <v>16</v>
      </c>
      <c r="F121" s="1" t="s">
        <v>24</v>
      </c>
      <c r="G121" s="15">
        <v>4000</v>
      </c>
      <c r="H121" s="15">
        <v>3695</v>
      </c>
      <c r="I121" s="15">
        <f t="shared" si="5"/>
        <v>14780000</v>
      </c>
      <c r="J121" s="2"/>
    </row>
    <row r="122" spans="2:10">
      <c r="B122" s="14">
        <v>42415</v>
      </c>
      <c r="C122" s="7" t="s">
        <v>194</v>
      </c>
      <c r="D122" s="7" t="s">
        <v>195</v>
      </c>
      <c r="E122" s="7" t="s">
        <v>16</v>
      </c>
      <c r="F122" s="1" t="s">
        <v>196</v>
      </c>
      <c r="G122" s="15">
        <v>5300</v>
      </c>
      <c r="H122" s="15">
        <v>4360</v>
      </c>
      <c r="I122" s="15">
        <f t="shared" si="5"/>
        <v>23108000</v>
      </c>
      <c r="J122" s="2"/>
    </row>
    <row r="123" spans="2:10">
      <c r="B123" s="14">
        <v>42415</v>
      </c>
      <c r="C123" s="7" t="s">
        <v>194</v>
      </c>
      <c r="D123" s="7" t="s">
        <v>195</v>
      </c>
      <c r="E123" s="7" t="s">
        <v>16</v>
      </c>
      <c r="F123" s="1" t="s">
        <v>17</v>
      </c>
      <c r="G123" s="15">
        <v>6200</v>
      </c>
      <c r="H123" s="15">
        <v>3380</v>
      </c>
      <c r="I123" s="15">
        <f t="shared" si="5"/>
        <v>20956000</v>
      </c>
      <c r="J123" s="2"/>
    </row>
    <row r="124" spans="2:10">
      <c r="B124" s="5">
        <v>42416</v>
      </c>
      <c r="C124" s="1" t="s">
        <v>197</v>
      </c>
      <c r="D124" s="1" t="s">
        <v>198</v>
      </c>
      <c r="E124" s="1" t="s">
        <v>27</v>
      </c>
      <c r="F124" s="1" t="s">
        <v>24</v>
      </c>
      <c r="G124" s="15">
        <v>5800</v>
      </c>
      <c r="H124" s="15">
        <v>3695</v>
      </c>
      <c r="I124" s="15">
        <f t="shared" si="5"/>
        <v>21431000</v>
      </c>
      <c r="J124" s="2"/>
    </row>
    <row r="125" spans="2:10">
      <c r="B125" s="5">
        <v>42416</v>
      </c>
      <c r="C125" s="1" t="s">
        <v>199</v>
      </c>
      <c r="D125" s="1" t="s">
        <v>200</v>
      </c>
      <c r="E125" s="1" t="s">
        <v>27</v>
      </c>
      <c r="F125" s="1" t="s">
        <v>17</v>
      </c>
      <c r="G125" s="15">
        <v>10000</v>
      </c>
      <c r="H125" s="15">
        <v>3380</v>
      </c>
      <c r="I125" s="15">
        <f t="shared" si="5"/>
        <v>33800000</v>
      </c>
      <c r="J125" s="2"/>
    </row>
    <row r="126" spans="2:10">
      <c r="B126" s="5">
        <v>42416</v>
      </c>
      <c r="C126" s="1" t="s">
        <v>201</v>
      </c>
      <c r="D126" s="1" t="s">
        <v>202</v>
      </c>
      <c r="E126" s="1" t="s">
        <v>27</v>
      </c>
      <c r="F126" s="1" t="s">
        <v>58</v>
      </c>
      <c r="G126" s="15">
        <v>17900</v>
      </c>
      <c r="H126" s="15">
        <v>3900</v>
      </c>
      <c r="I126" s="15">
        <f t="shared" si="5"/>
        <v>69810000</v>
      </c>
      <c r="J126" s="2"/>
    </row>
    <row r="127" spans="2:10">
      <c r="B127" s="14">
        <v>42417</v>
      </c>
      <c r="C127" s="18" t="s">
        <v>167</v>
      </c>
      <c r="D127" s="18" t="s">
        <v>168</v>
      </c>
      <c r="E127" s="18" t="s">
        <v>40</v>
      </c>
      <c r="F127" s="18" t="s">
        <v>24</v>
      </c>
      <c r="G127" s="21">
        <v>20000</v>
      </c>
      <c r="H127" s="21">
        <v>3645</v>
      </c>
      <c r="I127" s="21">
        <f t="shared" si="5"/>
        <v>72900000</v>
      </c>
      <c r="J127" s="21"/>
    </row>
    <row r="128" spans="2:10">
      <c r="B128" s="14">
        <v>42417</v>
      </c>
      <c r="C128" s="18" t="s">
        <v>167</v>
      </c>
      <c r="D128" s="18" t="s">
        <v>168</v>
      </c>
      <c r="E128" s="18" t="s">
        <v>40</v>
      </c>
      <c r="F128" s="7" t="s">
        <v>58</v>
      </c>
      <c r="G128" s="15">
        <v>10000</v>
      </c>
      <c r="H128" s="15">
        <v>3850</v>
      </c>
      <c r="I128" s="15">
        <f t="shared" si="5"/>
        <v>38500000</v>
      </c>
      <c r="J128" s="15"/>
    </row>
    <row r="129" spans="2:10">
      <c r="B129" s="14">
        <v>42417</v>
      </c>
      <c r="C129" s="18" t="s">
        <v>169</v>
      </c>
      <c r="D129" s="18" t="s">
        <v>170</v>
      </c>
      <c r="E129" s="18" t="s">
        <v>55</v>
      </c>
      <c r="F129" s="7" t="s">
        <v>24</v>
      </c>
      <c r="G129" s="15">
        <v>26000</v>
      </c>
      <c r="H129" s="15">
        <v>3645</v>
      </c>
      <c r="I129" s="15">
        <f t="shared" si="5"/>
        <v>94770000</v>
      </c>
      <c r="J129" s="1"/>
    </row>
    <row r="130" spans="2:10">
      <c r="B130" s="14">
        <v>42417</v>
      </c>
      <c r="C130" s="18" t="s">
        <v>169</v>
      </c>
      <c r="D130" s="18" t="s">
        <v>170</v>
      </c>
      <c r="E130" s="18" t="s">
        <v>55</v>
      </c>
      <c r="F130" s="7" t="s">
        <v>17</v>
      </c>
      <c r="G130" s="15">
        <v>5300</v>
      </c>
      <c r="H130" s="15">
        <v>3200</v>
      </c>
      <c r="I130" s="15">
        <f t="shared" si="5"/>
        <v>16960000</v>
      </c>
      <c r="J130" s="1"/>
    </row>
    <row r="131" spans="2:10">
      <c r="B131" s="14">
        <v>42417</v>
      </c>
      <c r="C131" s="7" t="s">
        <v>188</v>
      </c>
      <c r="D131" s="7" t="s">
        <v>189</v>
      </c>
      <c r="E131" s="7" t="s">
        <v>16</v>
      </c>
      <c r="F131" s="7" t="s">
        <v>24</v>
      </c>
      <c r="G131" s="15">
        <v>11500</v>
      </c>
      <c r="H131" s="15">
        <v>3695</v>
      </c>
      <c r="I131" s="15">
        <f t="shared" si="5"/>
        <v>42492500</v>
      </c>
      <c r="J131" s="2"/>
    </row>
    <row r="132" spans="2:10">
      <c r="B132" s="14">
        <v>42417</v>
      </c>
      <c r="C132" s="7" t="s">
        <v>188</v>
      </c>
      <c r="D132" s="7" t="s">
        <v>189</v>
      </c>
      <c r="E132" s="7" t="s">
        <v>16</v>
      </c>
      <c r="F132" s="7" t="s">
        <v>58</v>
      </c>
      <c r="G132" s="15">
        <v>4000</v>
      </c>
      <c r="H132" s="15">
        <v>3900</v>
      </c>
      <c r="I132" s="15">
        <f t="shared" si="5"/>
        <v>15600000</v>
      </c>
      <c r="J132" s="2"/>
    </row>
    <row r="133" spans="2:10">
      <c r="B133" s="5">
        <v>42417</v>
      </c>
      <c r="C133" s="1" t="s">
        <v>213</v>
      </c>
      <c r="D133" s="1" t="s">
        <v>214</v>
      </c>
      <c r="E133" s="1" t="s">
        <v>16</v>
      </c>
      <c r="F133" s="26" t="s">
        <v>24</v>
      </c>
      <c r="G133" s="15">
        <v>15800</v>
      </c>
      <c r="H133" s="15">
        <v>3695</v>
      </c>
      <c r="I133" s="15">
        <f t="shared" si="5"/>
        <v>58381000</v>
      </c>
      <c r="J133" s="2"/>
    </row>
    <row r="134" spans="2:10">
      <c r="B134" s="14">
        <v>42418</v>
      </c>
      <c r="C134" s="18" t="s">
        <v>172</v>
      </c>
      <c r="D134" s="18" t="s">
        <v>173</v>
      </c>
      <c r="E134" s="18" t="s">
        <v>31</v>
      </c>
      <c r="F134" s="7" t="s">
        <v>24</v>
      </c>
      <c r="G134" s="15">
        <v>5000</v>
      </c>
      <c r="H134" s="15">
        <v>3645</v>
      </c>
      <c r="I134" s="15">
        <f t="shared" si="5"/>
        <v>18225000</v>
      </c>
      <c r="J134" s="27"/>
    </row>
    <row r="135" spans="2:10">
      <c r="B135" s="14">
        <v>42418</v>
      </c>
      <c r="C135" s="18" t="s">
        <v>172</v>
      </c>
      <c r="D135" s="18" t="s">
        <v>173</v>
      </c>
      <c r="E135" s="18" t="s">
        <v>31</v>
      </c>
      <c r="F135" s="7" t="s">
        <v>33</v>
      </c>
      <c r="G135" s="15"/>
      <c r="H135" s="15"/>
      <c r="I135" s="15">
        <f t="shared" si="5"/>
        <v>0</v>
      </c>
      <c r="J135" s="2">
        <v>1175000</v>
      </c>
    </row>
    <row r="136" spans="2:10">
      <c r="B136" s="14">
        <v>42418</v>
      </c>
      <c r="C136" s="18" t="s">
        <v>175</v>
      </c>
      <c r="D136" s="18" t="s">
        <v>176</v>
      </c>
      <c r="E136" s="18" t="s">
        <v>48</v>
      </c>
      <c r="F136" s="7" t="s">
        <v>58</v>
      </c>
      <c r="G136" s="15">
        <v>5000</v>
      </c>
      <c r="H136" s="15">
        <v>4738</v>
      </c>
      <c r="I136" s="15">
        <f t="shared" si="5"/>
        <v>23690000</v>
      </c>
      <c r="J136" s="2"/>
    </row>
    <row r="137" spans="2:10">
      <c r="B137" s="14">
        <v>42418</v>
      </c>
      <c r="C137" s="18" t="s">
        <v>175</v>
      </c>
      <c r="D137" s="18" t="s">
        <v>176</v>
      </c>
      <c r="E137" s="18" t="s">
        <v>48</v>
      </c>
      <c r="F137" s="7" t="s">
        <v>33</v>
      </c>
      <c r="G137" s="15"/>
      <c r="H137" s="15"/>
      <c r="I137" s="15">
        <f t="shared" si="5"/>
        <v>0</v>
      </c>
      <c r="J137" s="2">
        <v>1500000</v>
      </c>
    </row>
    <row r="138" spans="2:10">
      <c r="B138" s="14">
        <v>42418</v>
      </c>
      <c r="C138" s="7" t="s">
        <v>177</v>
      </c>
      <c r="D138" s="7" t="s">
        <v>178</v>
      </c>
      <c r="E138" s="7" t="s">
        <v>55</v>
      </c>
      <c r="F138" s="7" t="s">
        <v>24</v>
      </c>
      <c r="G138" s="15">
        <v>10000</v>
      </c>
      <c r="H138" s="15">
        <v>3645</v>
      </c>
      <c r="I138" s="15">
        <f t="shared" si="5"/>
        <v>36450000</v>
      </c>
      <c r="J138" s="2"/>
    </row>
    <row r="139" spans="2:10">
      <c r="B139" s="14">
        <v>42418</v>
      </c>
      <c r="C139" s="7" t="s">
        <v>177</v>
      </c>
      <c r="D139" s="7" t="s">
        <v>178</v>
      </c>
      <c r="E139" s="7" t="s">
        <v>55</v>
      </c>
      <c r="F139" s="7" t="s">
        <v>17</v>
      </c>
      <c r="G139" s="15">
        <v>5000</v>
      </c>
      <c r="H139" s="15">
        <v>3200</v>
      </c>
      <c r="I139" s="15">
        <f t="shared" si="5"/>
        <v>16000000</v>
      </c>
      <c r="J139" s="2"/>
    </row>
    <row r="140" spans="2:10">
      <c r="B140" s="14">
        <v>42418</v>
      </c>
      <c r="C140" s="7" t="s">
        <v>177</v>
      </c>
      <c r="D140" s="7" t="s">
        <v>178</v>
      </c>
      <c r="E140" s="7" t="s">
        <v>55</v>
      </c>
      <c r="F140" s="7" t="s">
        <v>33</v>
      </c>
      <c r="G140" s="15"/>
      <c r="H140" s="15"/>
      <c r="I140" s="15">
        <f t="shared" si="5"/>
        <v>0</v>
      </c>
      <c r="J140" s="2">
        <v>3000000</v>
      </c>
    </row>
    <row r="141" spans="2:10">
      <c r="B141" s="14">
        <v>42418</v>
      </c>
      <c r="C141" s="7" t="s">
        <v>179</v>
      </c>
      <c r="D141" s="7" t="s">
        <v>180</v>
      </c>
      <c r="E141" s="7" t="s">
        <v>40</v>
      </c>
      <c r="F141" s="7" t="s">
        <v>58</v>
      </c>
      <c r="G141" s="15">
        <v>5000</v>
      </c>
      <c r="H141" s="15">
        <v>3900</v>
      </c>
      <c r="I141" s="15">
        <f t="shared" si="5"/>
        <v>19500000</v>
      </c>
      <c r="J141" s="2"/>
    </row>
    <row r="142" spans="2:10">
      <c r="B142" s="14">
        <v>42418</v>
      </c>
      <c r="C142" s="7" t="s">
        <v>179</v>
      </c>
      <c r="D142" s="7" t="s">
        <v>180</v>
      </c>
      <c r="E142" s="7" t="s">
        <v>40</v>
      </c>
      <c r="F142" s="7" t="s">
        <v>33</v>
      </c>
      <c r="G142" s="15"/>
      <c r="H142" s="15"/>
      <c r="I142" s="15">
        <f t="shared" si="5"/>
        <v>0</v>
      </c>
      <c r="J142" s="2">
        <v>1175000</v>
      </c>
    </row>
    <row r="143" spans="2:10">
      <c r="B143" s="5">
        <v>42418</v>
      </c>
      <c r="C143" s="1" t="s">
        <v>209</v>
      </c>
      <c r="D143" s="1" t="s">
        <v>210</v>
      </c>
      <c r="E143" s="1" t="s">
        <v>27</v>
      </c>
      <c r="F143" s="1" t="s">
        <v>58</v>
      </c>
      <c r="G143" s="15">
        <v>15000</v>
      </c>
      <c r="H143" s="15">
        <v>3900</v>
      </c>
      <c r="I143" s="15">
        <f t="shared" si="5"/>
        <v>58500000</v>
      </c>
      <c r="J143" s="2"/>
    </row>
    <row r="144" spans="2:10">
      <c r="B144" s="5">
        <v>42418</v>
      </c>
      <c r="C144" s="1" t="s">
        <v>211</v>
      </c>
      <c r="D144" s="1" t="s">
        <v>212</v>
      </c>
      <c r="E144" s="1" t="s">
        <v>27</v>
      </c>
      <c r="F144" s="1" t="s">
        <v>17</v>
      </c>
      <c r="G144" s="15">
        <v>5000</v>
      </c>
      <c r="H144" s="15">
        <v>3380</v>
      </c>
      <c r="I144" s="15">
        <f t="shared" si="5"/>
        <v>16900000</v>
      </c>
      <c r="J144" s="2"/>
    </row>
    <row r="145" spans="2:10">
      <c r="B145" s="5">
        <v>42418</v>
      </c>
      <c r="C145" s="1" t="s">
        <v>211</v>
      </c>
      <c r="D145" s="1" t="s">
        <v>212</v>
      </c>
      <c r="E145" s="1" t="s">
        <v>27</v>
      </c>
      <c r="F145" s="1" t="s">
        <v>58</v>
      </c>
      <c r="G145" s="15">
        <v>15000</v>
      </c>
      <c r="H145" s="15">
        <v>3900</v>
      </c>
      <c r="I145" s="15">
        <f t="shared" si="5"/>
        <v>58500000</v>
      </c>
      <c r="J145" s="2"/>
    </row>
    <row r="146" spans="2:10">
      <c r="B146" s="5">
        <v>42418</v>
      </c>
      <c r="C146" s="1" t="s">
        <v>215</v>
      </c>
      <c r="D146" s="1" t="s">
        <v>216</v>
      </c>
      <c r="E146" s="1" t="s">
        <v>16</v>
      </c>
      <c r="F146" s="1" t="s">
        <v>17</v>
      </c>
      <c r="G146" s="15">
        <v>5200</v>
      </c>
      <c r="H146" s="15">
        <v>3380</v>
      </c>
      <c r="I146" s="15">
        <f t="shared" si="5"/>
        <v>17576000</v>
      </c>
      <c r="J146" s="2"/>
    </row>
    <row r="147" spans="2:10">
      <c r="B147" s="5">
        <v>42418</v>
      </c>
      <c r="C147" s="1" t="s">
        <v>215</v>
      </c>
      <c r="D147" s="1" t="s">
        <v>216</v>
      </c>
      <c r="E147" s="1" t="s">
        <v>16</v>
      </c>
      <c r="F147" s="1" t="s">
        <v>58</v>
      </c>
      <c r="G147" s="15">
        <v>10600</v>
      </c>
      <c r="H147" s="15">
        <v>3900</v>
      </c>
      <c r="I147" s="15">
        <f t="shared" si="5"/>
        <v>41340000</v>
      </c>
      <c r="J147" s="2"/>
    </row>
    <row r="148" spans="2:10">
      <c r="B148" s="5">
        <v>42418</v>
      </c>
      <c r="C148" s="1" t="s">
        <v>217</v>
      </c>
      <c r="D148" s="1" t="s">
        <v>218</v>
      </c>
      <c r="E148" s="1" t="s">
        <v>16</v>
      </c>
      <c r="F148" s="1" t="s">
        <v>24</v>
      </c>
      <c r="G148" s="15">
        <v>5300</v>
      </c>
      <c r="H148" s="15">
        <v>3695</v>
      </c>
      <c r="I148" s="15">
        <f t="shared" si="5"/>
        <v>19583500</v>
      </c>
      <c r="J148" s="2"/>
    </row>
    <row r="149" spans="2:10">
      <c r="B149" s="5">
        <v>42418</v>
      </c>
      <c r="C149" s="1" t="s">
        <v>217</v>
      </c>
      <c r="D149" s="1" t="s">
        <v>218</v>
      </c>
      <c r="E149" s="1" t="s">
        <v>16</v>
      </c>
      <c r="F149" s="1" t="s">
        <v>17</v>
      </c>
      <c r="G149" s="15">
        <v>4000</v>
      </c>
      <c r="H149" s="15">
        <v>3380</v>
      </c>
      <c r="I149" s="15">
        <f t="shared" si="5"/>
        <v>13520000</v>
      </c>
      <c r="J149" s="2"/>
    </row>
    <row r="150" spans="2:10">
      <c r="B150" s="5">
        <v>42418</v>
      </c>
      <c r="C150" s="1" t="s">
        <v>217</v>
      </c>
      <c r="D150" s="1" t="s">
        <v>218</v>
      </c>
      <c r="E150" s="1" t="s">
        <v>16</v>
      </c>
      <c r="F150" s="1" t="s">
        <v>58</v>
      </c>
      <c r="G150" s="15">
        <v>6200</v>
      </c>
      <c r="H150" s="15">
        <v>3900</v>
      </c>
      <c r="I150" s="15">
        <f t="shared" ref="I150:I181" si="6">G150*H150</f>
        <v>24180000</v>
      </c>
      <c r="J150" s="2"/>
    </row>
    <row r="151" spans="2:10">
      <c r="B151" s="5">
        <v>42419</v>
      </c>
      <c r="C151" s="1" t="s">
        <v>203</v>
      </c>
      <c r="D151" s="1" t="s">
        <v>204</v>
      </c>
      <c r="E151" s="1" t="s">
        <v>45</v>
      </c>
      <c r="F151" s="1" t="s">
        <v>58</v>
      </c>
      <c r="G151" s="15">
        <v>5000</v>
      </c>
      <c r="H151" s="15">
        <v>4738</v>
      </c>
      <c r="I151" s="15">
        <f t="shared" si="6"/>
        <v>23690000</v>
      </c>
      <c r="J151" s="2"/>
    </row>
    <row r="152" spans="2:10">
      <c r="B152" s="5">
        <v>42419</v>
      </c>
      <c r="C152" s="1" t="s">
        <v>203</v>
      </c>
      <c r="D152" s="1" t="s">
        <v>204</v>
      </c>
      <c r="E152" s="1" t="s">
        <v>45</v>
      </c>
      <c r="F152" s="1" t="s">
        <v>33</v>
      </c>
      <c r="G152" s="15"/>
      <c r="H152" s="15"/>
      <c r="I152" s="15">
        <f t="shared" si="6"/>
        <v>0</v>
      </c>
      <c r="J152" s="2">
        <v>1500000</v>
      </c>
    </row>
    <row r="153" spans="2:10">
      <c r="B153" s="5">
        <v>42419</v>
      </c>
      <c r="C153" s="1" t="s">
        <v>205</v>
      </c>
      <c r="D153" s="1" t="s">
        <v>206</v>
      </c>
      <c r="E153" s="1" t="s">
        <v>31</v>
      </c>
      <c r="F153" s="7" t="s">
        <v>58</v>
      </c>
      <c r="G153" s="15">
        <v>5000</v>
      </c>
      <c r="H153" s="15">
        <v>3900</v>
      </c>
      <c r="I153" s="15">
        <f t="shared" si="6"/>
        <v>19500000</v>
      </c>
      <c r="J153" s="2"/>
    </row>
    <row r="154" spans="2:10">
      <c r="B154" s="5">
        <v>42419</v>
      </c>
      <c r="C154" s="1" t="s">
        <v>205</v>
      </c>
      <c r="D154" s="1" t="s">
        <v>206</v>
      </c>
      <c r="E154" s="1" t="s">
        <v>31</v>
      </c>
      <c r="F154" s="1" t="s">
        <v>33</v>
      </c>
      <c r="G154" s="15"/>
      <c r="H154" s="15"/>
      <c r="I154" s="15">
        <f t="shared" si="6"/>
        <v>0</v>
      </c>
      <c r="J154" s="2">
        <v>1175000</v>
      </c>
    </row>
    <row r="155" spans="2:10">
      <c r="B155" s="5">
        <v>42419</v>
      </c>
      <c r="C155" s="1" t="s">
        <v>207</v>
      </c>
      <c r="D155" s="1" t="s">
        <v>208</v>
      </c>
      <c r="E155" s="1" t="s">
        <v>31</v>
      </c>
      <c r="F155" s="1" t="s">
        <v>58</v>
      </c>
      <c r="G155" s="15">
        <v>5000</v>
      </c>
      <c r="H155" s="15">
        <v>3900</v>
      </c>
      <c r="I155" s="15">
        <f t="shared" si="6"/>
        <v>19500000</v>
      </c>
      <c r="J155" s="2"/>
    </row>
    <row r="156" spans="2:10">
      <c r="B156" s="5">
        <v>42419</v>
      </c>
      <c r="C156" s="1" t="s">
        <v>207</v>
      </c>
      <c r="D156" s="1" t="s">
        <v>208</v>
      </c>
      <c r="E156" s="1" t="s">
        <v>31</v>
      </c>
      <c r="F156" s="1" t="s">
        <v>33</v>
      </c>
      <c r="G156" s="15"/>
      <c r="H156" s="15"/>
      <c r="I156" s="15">
        <f t="shared" si="6"/>
        <v>0</v>
      </c>
      <c r="J156" s="2">
        <v>1175000</v>
      </c>
    </row>
    <row r="157" spans="2:10">
      <c r="B157" s="5">
        <v>42419</v>
      </c>
      <c r="C157" s="1" t="s">
        <v>219</v>
      </c>
      <c r="D157" s="1" t="s">
        <v>220</v>
      </c>
      <c r="E157" s="1" t="s">
        <v>27</v>
      </c>
      <c r="F157" s="1" t="s">
        <v>24</v>
      </c>
      <c r="G157" s="15">
        <v>6000</v>
      </c>
      <c r="H157" s="15">
        <v>3695</v>
      </c>
      <c r="I157" s="15">
        <f t="shared" si="6"/>
        <v>22170000</v>
      </c>
      <c r="J157" s="2"/>
    </row>
    <row r="158" spans="2:10">
      <c r="B158" s="5">
        <v>42419</v>
      </c>
      <c r="C158" s="1" t="s">
        <v>219</v>
      </c>
      <c r="D158" s="1" t="s">
        <v>220</v>
      </c>
      <c r="E158" s="1" t="s">
        <v>27</v>
      </c>
      <c r="F158" s="1" t="s">
        <v>17</v>
      </c>
      <c r="G158" s="15">
        <v>6000</v>
      </c>
      <c r="H158" s="15">
        <v>3380</v>
      </c>
      <c r="I158" s="15">
        <f t="shared" si="6"/>
        <v>20280000</v>
      </c>
      <c r="J158" s="2"/>
    </row>
    <row r="159" spans="2:10">
      <c r="B159" s="5">
        <v>42419</v>
      </c>
      <c r="C159" s="1" t="s">
        <v>221</v>
      </c>
      <c r="D159" s="1" t="s">
        <v>222</v>
      </c>
      <c r="E159" s="1" t="s">
        <v>55</v>
      </c>
      <c r="F159" s="1" t="s">
        <v>24</v>
      </c>
      <c r="G159" s="15">
        <v>5000</v>
      </c>
      <c r="H159" s="15">
        <v>3695</v>
      </c>
      <c r="I159" s="15">
        <f t="shared" si="6"/>
        <v>18475000</v>
      </c>
      <c r="J159" s="2"/>
    </row>
    <row r="160" spans="2:10">
      <c r="B160" s="5">
        <v>42419</v>
      </c>
      <c r="C160" s="1" t="s">
        <v>221</v>
      </c>
      <c r="D160" s="1" t="s">
        <v>222</v>
      </c>
      <c r="E160" s="1" t="s">
        <v>55</v>
      </c>
      <c r="F160" s="1" t="s">
        <v>33</v>
      </c>
      <c r="G160" s="15"/>
      <c r="H160" s="15"/>
      <c r="I160" s="15">
        <f t="shared" si="6"/>
        <v>0</v>
      </c>
      <c r="J160" s="2">
        <v>1000000</v>
      </c>
    </row>
    <row r="161" spans="2:10">
      <c r="B161" s="5">
        <v>42419</v>
      </c>
      <c r="C161" s="1" t="s">
        <v>223</v>
      </c>
      <c r="D161" s="1" t="s">
        <v>224</v>
      </c>
      <c r="E161" s="1" t="s">
        <v>55</v>
      </c>
      <c r="F161" s="1" t="s">
        <v>58</v>
      </c>
      <c r="G161" s="15">
        <v>5000</v>
      </c>
      <c r="H161" s="15">
        <v>3900</v>
      </c>
      <c r="I161" s="15">
        <f t="shared" si="6"/>
        <v>19500000</v>
      </c>
      <c r="J161" s="2"/>
    </row>
    <row r="162" spans="2:10">
      <c r="B162" s="5">
        <v>42419</v>
      </c>
      <c r="C162" s="1" t="s">
        <v>223</v>
      </c>
      <c r="D162" s="1" t="s">
        <v>224</v>
      </c>
      <c r="E162" s="1" t="s">
        <v>55</v>
      </c>
      <c r="F162" s="1" t="s">
        <v>33</v>
      </c>
      <c r="G162" s="15"/>
      <c r="H162" s="15"/>
      <c r="I162" s="15">
        <f t="shared" si="6"/>
        <v>0</v>
      </c>
      <c r="J162" s="2">
        <v>1000000</v>
      </c>
    </row>
    <row r="163" spans="2:10">
      <c r="B163" s="5">
        <v>42419</v>
      </c>
      <c r="C163" s="1" t="s">
        <v>225</v>
      </c>
      <c r="D163" s="1" t="s">
        <v>226</v>
      </c>
      <c r="E163" s="1" t="s">
        <v>40</v>
      </c>
      <c r="F163" s="9" t="s">
        <v>24</v>
      </c>
      <c r="G163" s="15">
        <v>5900</v>
      </c>
      <c r="H163" s="15">
        <v>3695</v>
      </c>
      <c r="I163" s="15">
        <f t="shared" si="6"/>
        <v>21800500</v>
      </c>
      <c r="J163" s="2"/>
    </row>
    <row r="164" spans="2:10">
      <c r="B164" s="5">
        <v>42419</v>
      </c>
      <c r="C164" s="1" t="s">
        <v>225</v>
      </c>
      <c r="D164" s="1" t="s">
        <v>226</v>
      </c>
      <c r="E164" s="1" t="s">
        <v>40</v>
      </c>
      <c r="F164" s="3" t="s">
        <v>58</v>
      </c>
      <c r="G164" s="15">
        <v>5800</v>
      </c>
      <c r="H164" s="15">
        <v>3900</v>
      </c>
      <c r="I164" s="15">
        <f t="shared" si="6"/>
        <v>22620000</v>
      </c>
      <c r="J164" s="2"/>
    </row>
    <row r="165" spans="2:10">
      <c r="B165" s="5">
        <v>42419</v>
      </c>
      <c r="C165" s="1" t="s">
        <v>225</v>
      </c>
      <c r="D165" s="1" t="s">
        <v>226</v>
      </c>
      <c r="E165" s="1" t="s">
        <v>40</v>
      </c>
      <c r="F165" s="9" t="s">
        <v>33</v>
      </c>
      <c r="G165" s="15"/>
      <c r="H165" s="15"/>
      <c r="I165" s="15">
        <f t="shared" si="6"/>
        <v>0</v>
      </c>
      <c r="J165" s="2">
        <v>2340000</v>
      </c>
    </row>
    <row r="166" spans="2:10">
      <c r="B166" s="5">
        <v>42419</v>
      </c>
      <c r="C166" s="9" t="s">
        <v>227</v>
      </c>
      <c r="D166" s="9" t="s">
        <v>228</v>
      </c>
      <c r="E166" s="9" t="s">
        <v>40</v>
      </c>
      <c r="F166" s="9" t="s">
        <v>24</v>
      </c>
      <c r="G166" s="15">
        <v>10000</v>
      </c>
      <c r="H166" s="15">
        <v>3695</v>
      </c>
      <c r="I166" s="15">
        <f t="shared" si="6"/>
        <v>36950000</v>
      </c>
      <c r="J166" s="2"/>
    </row>
    <row r="167" spans="2:10">
      <c r="B167" s="5">
        <v>42419</v>
      </c>
      <c r="C167" s="9" t="s">
        <v>227</v>
      </c>
      <c r="D167" s="9" t="s">
        <v>228</v>
      </c>
      <c r="E167" s="9" t="s">
        <v>40</v>
      </c>
      <c r="F167" s="9" t="s">
        <v>58</v>
      </c>
      <c r="G167" s="15">
        <v>5000</v>
      </c>
      <c r="H167" s="15">
        <v>3900</v>
      </c>
      <c r="I167" s="15">
        <f t="shared" si="6"/>
        <v>19500000</v>
      </c>
      <c r="J167" s="2"/>
    </row>
    <row r="168" spans="2:10">
      <c r="B168" s="5">
        <v>42419</v>
      </c>
      <c r="C168" s="9" t="s">
        <v>227</v>
      </c>
      <c r="D168" s="9" t="s">
        <v>228</v>
      </c>
      <c r="E168" s="9" t="s">
        <v>40</v>
      </c>
      <c r="F168" s="9" t="s">
        <v>33</v>
      </c>
      <c r="G168" s="15"/>
      <c r="H168" s="15"/>
      <c r="I168" s="15">
        <f t="shared" si="6"/>
        <v>0</v>
      </c>
      <c r="J168" s="2">
        <v>3525000</v>
      </c>
    </row>
    <row r="169" spans="2:10">
      <c r="B169" s="5">
        <v>42419</v>
      </c>
      <c r="C169" s="9" t="s">
        <v>229</v>
      </c>
      <c r="D169" s="9" t="s">
        <v>230</v>
      </c>
      <c r="E169" s="9" t="s">
        <v>16</v>
      </c>
      <c r="F169" s="9" t="s">
        <v>24</v>
      </c>
      <c r="G169" s="15">
        <v>5200</v>
      </c>
      <c r="H169" s="15">
        <v>3595</v>
      </c>
      <c r="I169" s="15">
        <f t="shared" si="6"/>
        <v>18694000</v>
      </c>
      <c r="J169" s="2"/>
    </row>
    <row r="170" spans="2:10">
      <c r="B170" s="5">
        <v>42419</v>
      </c>
      <c r="C170" s="9" t="s">
        <v>229</v>
      </c>
      <c r="D170" s="9" t="s">
        <v>230</v>
      </c>
      <c r="E170" s="9" t="s">
        <v>16</v>
      </c>
      <c r="F170" s="9" t="s">
        <v>196</v>
      </c>
      <c r="G170" s="15">
        <v>5200</v>
      </c>
      <c r="H170" s="15">
        <v>4360</v>
      </c>
      <c r="I170" s="15">
        <f t="shared" si="6"/>
        <v>22672000</v>
      </c>
      <c r="J170" s="2"/>
    </row>
    <row r="171" spans="2:10">
      <c r="B171" s="5">
        <v>42419</v>
      </c>
      <c r="C171" s="9" t="s">
        <v>229</v>
      </c>
      <c r="D171" s="9" t="s">
        <v>230</v>
      </c>
      <c r="E171" s="9" t="s">
        <v>16</v>
      </c>
      <c r="F171" s="9" t="s">
        <v>58</v>
      </c>
      <c r="G171" s="15">
        <v>5400</v>
      </c>
      <c r="H171" s="15">
        <v>3885</v>
      </c>
      <c r="I171" s="15">
        <f t="shared" si="6"/>
        <v>20979000</v>
      </c>
      <c r="J171" s="2"/>
    </row>
    <row r="172" spans="2:10">
      <c r="B172" s="5">
        <v>42419</v>
      </c>
      <c r="C172" s="9" t="s">
        <v>231</v>
      </c>
      <c r="D172" s="9" t="s">
        <v>232</v>
      </c>
      <c r="E172" s="9" t="s">
        <v>16</v>
      </c>
      <c r="F172" s="9" t="s">
        <v>24</v>
      </c>
      <c r="G172" s="15">
        <v>10200</v>
      </c>
      <c r="H172" s="15">
        <v>3595</v>
      </c>
      <c r="I172" s="15">
        <f t="shared" si="6"/>
        <v>36669000</v>
      </c>
      <c r="J172" s="2"/>
    </row>
    <row r="173" spans="2:10">
      <c r="B173" s="5">
        <v>42419</v>
      </c>
      <c r="C173" s="9" t="s">
        <v>231</v>
      </c>
      <c r="D173" s="9" t="s">
        <v>232</v>
      </c>
      <c r="E173" s="9" t="s">
        <v>16</v>
      </c>
      <c r="F173" s="9" t="s">
        <v>17</v>
      </c>
      <c r="G173" s="15">
        <v>5300</v>
      </c>
      <c r="H173" s="15">
        <v>3380</v>
      </c>
      <c r="I173" s="15">
        <f t="shared" si="6"/>
        <v>17914000</v>
      </c>
      <c r="J173" s="2"/>
    </row>
    <row r="174" spans="2:10">
      <c r="B174" s="5">
        <v>42422</v>
      </c>
      <c r="C174" s="9" t="s">
        <v>234</v>
      </c>
      <c r="D174" s="9" t="s">
        <v>235</v>
      </c>
      <c r="E174" s="9" t="s">
        <v>27</v>
      </c>
      <c r="F174" s="9" t="s">
        <v>24</v>
      </c>
      <c r="G174" s="15">
        <v>20000</v>
      </c>
      <c r="H174" s="15">
        <v>3410</v>
      </c>
      <c r="I174" s="15">
        <f t="shared" si="6"/>
        <v>68200000</v>
      </c>
      <c r="J174" s="2"/>
    </row>
    <row r="175" spans="2:10">
      <c r="B175" s="5">
        <v>42422</v>
      </c>
      <c r="C175" s="1" t="s">
        <v>244</v>
      </c>
      <c r="D175" s="1" t="s">
        <v>245</v>
      </c>
      <c r="E175" s="1" t="s">
        <v>31</v>
      </c>
      <c r="F175" s="1" t="s">
        <v>246</v>
      </c>
      <c r="G175" s="15">
        <v>15000</v>
      </c>
      <c r="H175" s="15">
        <v>3595</v>
      </c>
      <c r="I175" s="15">
        <f t="shared" si="6"/>
        <v>53925000</v>
      </c>
      <c r="J175" s="2"/>
    </row>
    <row r="176" spans="2:10">
      <c r="B176" s="5">
        <v>42422</v>
      </c>
      <c r="C176" s="1" t="s">
        <v>244</v>
      </c>
      <c r="D176" s="1" t="s">
        <v>245</v>
      </c>
      <c r="E176" s="1" t="s">
        <v>31</v>
      </c>
      <c r="F176" s="1" t="s">
        <v>33</v>
      </c>
      <c r="G176" s="15"/>
      <c r="H176" s="15"/>
      <c r="I176" s="15">
        <f t="shared" si="6"/>
        <v>0</v>
      </c>
      <c r="J176" s="2">
        <v>375000</v>
      </c>
    </row>
    <row r="177" spans="2:10">
      <c r="B177" s="5">
        <v>42422</v>
      </c>
      <c r="C177" s="1" t="s">
        <v>247</v>
      </c>
      <c r="D177" s="1" t="s">
        <v>248</v>
      </c>
      <c r="E177" s="1" t="s">
        <v>65</v>
      </c>
      <c r="F177" s="1" t="s">
        <v>246</v>
      </c>
      <c r="G177" s="15">
        <v>15000</v>
      </c>
      <c r="H177" s="15">
        <v>3595</v>
      </c>
      <c r="I177" s="15">
        <f t="shared" si="6"/>
        <v>53925000</v>
      </c>
      <c r="J177" s="2"/>
    </row>
    <row r="178" spans="2:10">
      <c r="B178" s="5">
        <v>42422</v>
      </c>
      <c r="C178" s="1" t="s">
        <v>254</v>
      </c>
      <c r="D178" s="1" t="s">
        <v>255</v>
      </c>
      <c r="E178" s="1" t="s">
        <v>27</v>
      </c>
      <c r="F178" s="1" t="s">
        <v>17</v>
      </c>
      <c r="G178" s="15">
        <v>15000</v>
      </c>
      <c r="H178" s="15">
        <v>3380</v>
      </c>
      <c r="I178" s="15">
        <f t="shared" si="6"/>
        <v>50700000</v>
      </c>
      <c r="J178" s="2"/>
    </row>
    <row r="179" spans="2:10">
      <c r="B179" s="5">
        <v>42422</v>
      </c>
      <c r="C179" s="1" t="s">
        <v>256</v>
      </c>
      <c r="D179" s="1" t="s">
        <v>257</v>
      </c>
      <c r="E179" s="1" t="s">
        <v>31</v>
      </c>
      <c r="F179" s="1" t="s">
        <v>24</v>
      </c>
      <c r="G179" s="15">
        <v>10000</v>
      </c>
      <c r="H179" s="15">
        <v>3595</v>
      </c>
      <c r="I179" s="15">
        <f t="shared" si="6"/>
        <v>35950000</v>
      </c>
      <c r="J179" s="2"/>
    </row>
    <row r="180" spans="2:10">
      <c r="B180" s="5">
        <v>42422</v>
      </c>
      <c r="C180" s="1" t="s">
        <v>256</v>
      </c>
      <c r="D180" s="1" t="s">
        <v>257</v>
      </c>
      <c r="E180" s="1" t="s">
        <v>31</v>
      </c>
      <c r="F180" s="1" t="s">
        <v>58</v>
      </c>
      <c r="G180" s="15">
        <v>5300</v>
      </c>
      <c r="H180" s="15">
        <v>3885</v>
      </c>
      <c r="I180" s="15">
        <f t="shared" si="6"/>
        <v>20590500</v>
      </c>
      <c r="J180" s="2"/>
    </row>
    <row r="181" spans="2:10">
      <c r="B181" s="5">
        <v>42422</v>
      </c>
      <c r="C181" s="1" t="s">
        <v>256</v>
      </c>
      <c r="D181" s="1" t="s">
        <v>257</v>
      </c>
      <c r="E181" s="1" t="s">
        <v>31</v>
      </c>
      <c r="F181" s="1" t="s">
        <v>33</v>
      </c>
      <c r="G181" s="15"/>
      <c r="H181" s="15"/>
      <c r="I181" s="15">
        <f t="shared" si="6"/>
        <v>0</v>
      </c>
      <c r="J181" s="2">
        <v>3595500</v>
      </c>
    </row>
    <row r="182" spans="2:10">
      <c r="B182" s="5">
        <v>42422</v>
      </c>
      <c r="C182" s="1" t="s">
        <v>258</v>
      </c>
      <c r="D182" s="1" t="s">
        <v>259</v>
      </c>
      <c r="E182" s="1" t="s">
        <v>55</v>
      </c>
      <c r="F182" s="1" t="s">
        <v>17</v>
      </c>
      <c r="G182" s="15">
        <v>4500</v>
      </c>
      <c r="H182" s="15">
        <v>3380</v>
      </c>
      <c r="I182" s="15">
        <f t="shared" ref="I182:I213" si="7">G182*H182</f>
        <v>15210000</v>
      </c>
      <c r="J182" s="2"/>
    </row>
    <row r="183" spans="2:10">
      <c r="B183" s="5">
        <v>42422</v>
      </c>
      <c r="C183" s="1" t="s">
        <v>260</v>
      </c>
      <c r="D183" s="1" t="s">
        <v>261</v>
      </c>
      <c r="E183" s="1" t="s">
        <v>55</v>
      </c>
      <c r="F183" s="1" t="s">
        <v>17</v>
      </c>
      <c r="G183" s="15">
        <v>4300</v>
      </c>
      <c r="H183" s="15">
        <v>3380</v>
      </c>
      <c r="I183" s="15">
        <f t="shared" si="7"/>
        <v>14534000</v>
      </c>
      <c r="J183" s="2"/>
    </row>
    <row r="184" spans="2:10">
      <c r="B184" s="5">
        <v>42422</v>
      </c>
      <c r="C184" s="1" t="s">
        <v>262</v>
      </c>
      <c r="D184" s="1" t="s">
        <v>263</v>
      </c>
      <c r="E184" s="1" t="s">
        <v>40</v>
      </c>
      <c r="F184" s="1" t="s">
        <v>58</v>
      </c>
      <c r="G184" s="15">
        <v>7200</v>
      </c>
      <c r="H184" s="15">
        <v>3885</v>
      </c>
      <c r="I184" s="15">
        <f t="shared" si="7"/>
        <v>27972000</v>
      </c>
      <c r="J184" s="2"/>
    </row>
    <row r="185" spans="2:10">
      <c r="B185" s="5">
        <v>42422</v>
      </c>
      <c r="C185" s="1" t="s">
        <v>264</v>
      </c>
      <c r="D185" s="1" t="s">
        <v>265</v>
      </c>
      <c r="E185" s="1" t="s">
        <v>40</v>
      </c>
      <c r="F185" s="9" t="s">
        <v>24</v>
      </c>
      <c r="G185" s="15">
        <v>15000</v>
      </c>
      <c r="H185" s="15">
        <v>3595</v>
      </c>
      <c r="I185" s="15">
        <f t="shared" si="7"/>
        <v>53925000</v>
      </c>
      <c r="J185" s="2"/>
    </row>
    <row r="186" spans="2:10">
      <c r="B186" s="5">
        <v>42422</v>
      </c>
      <c r="C186" s="1" t="s">
        <v>264</v>
      </c>
      <c r="D186" s="1" t="s">
        <v>265</v>
      </c>
      <c r="E186" s="1" t="s">
        <v>40</v>
      </c>
      <c r="F186" s="9" t="s">
        <v>58</v>
      </c>
      <c r="G186" s="15">
        <v>15000</v>
      </c>
      <c r="H186" s="15">
        <v>3885</v>
      </c>
      <c r="I186" s="15">
        <f t="shared" si="7"/>
        <v>58275000</v>
      </c>
      <c r="J186" s="2"/>
    </row>
    <row r="187" spans="2:10">
      <c r="B187" s="5">
        <v>42422</v>
      </c>
      <c r="C187" s="1" t="s">
        <v>266</v>
      </c>
      <c r="D187" s="1" t="s">
        <v>267</v>
      </c>
      <c r="E187" s="1" t="s">
        <v>16</v>
      </c>
      <c r="F187" s="9" t="s">
        <v>24</v>
      </c>
      <c r="G187" s="15">
        <v>10600</v>
      </c>
      <c r="H187" s="15">
        <v>3595</v>
      </c>
      <c r="I187" s="15">
        <f t="shared" si="7"/>
        <v>38107000</v>
      </c>
      <c r="J187" s="2"/>
    </row>
    <row r="188" spans="2:10">
      <c r="B188" s="5">
        <v>42422</v>
      </c>
      <c r="C188" s="1" t="s">
        <v>268</v>
      </c>
      <c r="D188" s="1" t="s">
        <v>269</v>
      </c>
      <c r="E188" s="1" t="s">
        <v>16</v>
      </c>
      <c r="F188" s="9" t="s">
        <v>24</v>
      </c>
      <c r="G188" s="15">
        <v>17000</v>
      </c>
      <c r="H188" s="15">
        <v>3595</v>
      </c>
      <c r="I188" s="15">
        <f t="shared" si="7"/>
        <v>61115000</v>
      </c>
      <c r="J188" s="2"/>
    </row>
    <row r="189" spans="2:10">
      <c r="B189" s="5">
        <v>42422</v>
      </c>
      <c r="C189" s="1" t="s">
        <v>268</v>
      </c>
      <c r="D189" s="1" t="s">
        <v>269</v>
      </c>
      <c r="E189" s="1" t="s">
        <v>16</v>
      </c>
      <c r="F189" s="9" t="s">
        <v>58</v>
      </c>
      <c r="G189" s="15">
        <v>16700</v>
      </c>
      <c r="H189" s="15">
        <v>3885</v>
      </c>
      <c r="I189" s="15">
        <f t="shared" si="7"/>
        <v>64879500</v>
      </c>
      <c r="J189" s="2"/>
    </row>
    <row r="190" spans="2:10">
      <c r="B190" s="5">
        <v>42422</v>
      </c>
      <c r="C190" s="1" t="s">
        <v>268</v>
      </c>
      <c r="D190" s="1" t="s">
        <v>269</v>
      </c>
      <c r="E190" s="1" t="s">
        <v>16</v>
      </c>
      <c r="F190" s="9" t="s">
        <v>33</v>
      </c>
      <c r="G190" s="15"/>
      <c r="H190" s="15"/>
      <c r="I190" s="15">
        <f t="shared" si="7"/>
        <v>0</v>
      </c>
      <c r="J190" s="2">
        <v>3897000</v>
      </c>
    </row>
    <row r="191" spans="2:10">
      <c r="B191" s="5">
        <v>42423</v>
      </c>
      <c r="C191" s="1" t="s">
        <v>270</v>
      </c>
      <c r="D191" s="9" t="s">
        <v>271</v>
      </c>
      <c r="E191" s="9" t="s">
        <v>16</v>
      </c>
      <c r="F191" s="18" t="s">
        <v>24</v>
      </c>
      <c r="G191" s="15">
        <v>10400</v>
      </c>
      <c r="H191" s="15">
        <v>3595</v>
      </c>
      <c r="I191" s="15">
        <f t="shared" si="7"/>
        <v>37388000</v>
      </c>
      <c r="J191" s="2"/>
    </row>
    <row r="192" spans="2:10">
      <c r="B192" s="5">
        <v>42423</v>
      </c>
      <c r="C192" s="1" t="s">
        <v>270</v>
      </c>
      <c r="D192" s="9" t="s">
        <v>271</v>
      </c>
      <c r="E192" s="9" t="s">
        <v>16</v>
      </c>
      <c r="F192" s="18" t="s">
        <v>58</v>
      </c>
      <c r="G192" s="18">
        <v>5400</v>
      </c>
      <c r="H192" s="9">
        <v>3885</v>
      </c>
      <c r="I192" s="15">
        <f t="shared" si="7"/>
        <v>20979000</v>
      </c>
      <c r="J192" s="2"/>
    </row>
    <row r="193" spans="2:10">
      <c r="B193" s="5">
        <v>42423</v>
      </c>
      <c r="C193" s="9" t="s">
        <v>272</v>
      </c>
      <c r="D193" s="9" t="s">
        <v>273</v>
      </c>
      <c r="E193" s="9" t="s">
        <v>16</v>
      </c>
      <c r="F193" s="9" t="s">
        <v>24</v>
      </c>
      <c r="G193" s="9">
        <v>4000</v>
      </c>
      <c r="H193" s="9">
        <v>3595</v>
      </c>
      <c r="I193" s="15">
        <f t="shared" si="7"/>
        <v>14380000</v>
      </c>
      <c r="J193" s="2"/>
    </row>
    <row r="194" spans="2:10">
      <c r="B194" s="5">
        <v>42423</v>
      </c>
      <c r="C194" s="9" t="s">
        <v>272</v>
      </c>
      <c r="D194" s="9" t="s">
        <v>273</v>
      </c>
      <c r="E194" s="9" t="s">
        <v>16</v>
      </c>
      <c r="F194" s="9" t="s">
        <v>58</v>
      </c>
      <c r="G194" s="9">
        <v>11500</v>
      </c>
      <c r="H194" s="9">
        <v>3885</v>
      </c>
      <c r="I194" s="15">
        <f t="shared" si="7"/>
        <v>44677500</v>
      </c>
      <c r="J194" s="2"/>
    </row>
    <row r="195" spans="2:10">
      <c r="B195" s="5">
        <v>42424</v>
      </c>
      <c r="C195" s="9" t="s">
        <v>236</v>
      </c>
      <c r="D195" s="9" t="s">
        <v>237</v>
      </c>
      <c r="E195" s="9" t="s">
        <v>27</v>
      </c>
      <c r="F195" s="9" t="s">
        <v>24</v>
      </c>
      <c r="G195" s="15">
        <v>15800</v>
      </c>
      <c r="H195" s="15">
        <v>3410</v>
      </c>
      <c r="I195" s="15">
        <f t="shared" si="7"/>
        <v>53878000</v>
      </c>
      <c r="J195" s="2"/>
    </row>
    <row r="196" spans="2:10">
      <c r="B196" s="5">
        <v>42424</v>
      </c>
      <c r="C196" s="9" t="s">
        <v>238</v>
      </c>
      <c r="D196" s="9" t="s">
        <v>239</v>
      </c>
      <c r="E196" s="9" t="s">
        <v>27</v>
      </c>
      <c r="F196" s="9" t="s">
        <v>24</v>
      </c>
      <c r="G196" s="15">
        <v>10000</v>
      </c>
      <c r="H196" s="15">
        <v>3410</v>
      </c>
      <c r="I196" s="15">
        <f t="shared" si="7"/>
        <v>34100000</v>
      </c>
      <c r="J196" s="2"/>
    </row>
    <row r="197" spans="2:10">
      <c r="B197" s="5">
        <v>42424</v>
      </c>
      <c r="C197" s="9" t="s">
        <v>274</v>
      </c>
      <c r="D197" s="9" t="s">
        <v>275</v>
      </c>
      <c r="E197" s="9" t="s">
        <v>27</v>
      </c>
      <c r="F197" s="9" t="s">
        <v>24</v>
      </c>
      <c r="G197" s="9">
        <v>5800</v>
      </c>
      <c r="H197" s="9">
        <v>3595</v>
      </c>
      <c r="I197" s="15">
        <f t="shared" si="7"/>
        <v>20851000</v>
      </c>
      <c r="J197" s="2"/>
    </row>
    <row r="198" spans="2:10">
      <c r="B198" s="5">
        <v>42424</v>
      </c>
      <c r="C198" s="9" t="s">
        <v>274</v>
      </c>
      <c r="D198" s="9" t="s">
        <v>275</v>
      </c>
      <c r="E198" s="9" t="s">
        <v>27</v>
      </c>
      <c r="F198" s="9" t="s">
        <v>17</v>
      </c>
      <c r="G198" s="9">
        <v>12000</v>
      </c>
      <c r="H198" s="9">
        <v>3380</v>
      </c>
      <c r="I198" s="15">
        <f t="shared" si="7"/>
        <v>40560000</v>
      </c>
      <c r="J198" s="2"/>
    </row>
    <row r="199" spans="2:10">
      <c r="B199" s="5">
        <v>42424</v>
      </c>
      <c r="C199" s="9" t="s">
        <v>274</v>
      </c>
      <c r="D199" s="9" t="s">
        <v>275</v>
      </c>
      <c r="E199" s="9" t="s">
        <v>27</v>
      </c>
      <c r="F199" s="9" t="s">
        <v>58</v>
      </c>
      <c r="G199" s="9">
        <v>5900</v>
      </c>
      <c r="H199" s="9">
        <v>3885</v>
      </c>
      <c r="I199" s="15">
        <f t="shared" si="7"/>
        <v>22921500</v>
      </c>
      <c r="J199" s="2"/>
    </row>
    <row r="200" spans="2:10">
      <c r="B200" s="5">
        <v>42424</v>
      </c>
      <c r="C200" s="9" t="s">
        <v>276</v>
      </c>
      <c r="D200" s="9" t="s">
        <v>277</v>
      </c>
      <c r="E200" s="9" t="s">
        <v>55</v>
      </c>
      <c r="F200" s="9" t="s">
        <v>17</v>
      </c>
      <c r="G200" s="9">
        <v>15300</v>
      </c>
      <c r="H200" s="9">
        <v>3380</v>
      </c>
      <c r="I200" s="15">
        <f t="shared" si="7"/>
        <v>51714000</v>
      </c>
      <c r="J200" s="2"/>
    </row>
    <row r="201" spans="2:10">
      <c r="B201" s="5">
        <v>42424</v>
      </c>
      <c r="C201" s="9" t="s">
        <v>278</v>
      </c>
      <c r="D201" s="9" t="s">
        <v>279</v>
      </c>
      <c r="E201" s="9" t="s">
        <v>16</v>
      </c>
      <c r="F201" s="9" t="s">
        <v>24</v>
      </c>
      <c r="G201" s="9">
        <v>4000</v>
      </c>
      <c r="H201" s="9">
        <v>3595</v>
      </c>
      <c r="I201" s="15">
        <f t="shared" si="7"/>
        <v>14380000</v>
      </c>
      <c r="J201" s="2"/>
    </row>
    <row r="202" spans="2:10">
      <c r="B202" s="5">
        <v>42424</v>
      </c>
      <c r="C202" s="9" t="s">
        <v>278</v>
      </c>
      <c r="D202" s="9" t="s">
        <v>279</v>
      </c>
      <c r="E202" s="9" t="s">
        <v>16</v>
      </c>
      <c r="F202" s="9" t="s">
        <v>17</v>
      </c>
      <c r="G202" s="9">
        <v>5300</v>
      </c>
      <c r="H202" s="9">
        <v>3380</v>
      </c>
      <c r="I202" s="15">
        <f t="shared" si="7"/>
        <v>17914000</v>
      </c>
      <c r="J202" s="2"/>
    </row>
    <row r="203" spans="2:10">
      <c r="B203" s="5">
        <v>42424</v>
      </c>
      <c r="C203" s="9" t="s">
        <v>278</v>
      </c>
      <c r="D203" s="9" t="s">
        <v>279</v>
      </c>
      <c r="E203" s="9" t="s">
        <v>16</v>
      </c>
      <c r="F203" s="9" t="s">
        <v>58</v>
      </c>
      <c r="G203" s="9">
        <v>6200</v>
      </c>
      <c r="H203" s="9">
        <v>3885</v>
      </c>
      <c r="I203" s="15">
        <f t="shared" si="7"/>
        <v>24087000</v>
      </c>
      <c r="J203" s="2"/>
    </row>
    <row r="204" spans="2:10">
      <c r="B204" s="5">
        <v>42425</v>
      </c>
      <c r="C204" s="9" t="s">
        <v>280</v>
      </c>
      <c r="D204" s="9" t="s">
        <v>281</v>
      </c>
      <c r="E204" s="9" t="s">
        <v>40</v>
      </c>
      <c r="F204" s="9" t="s">
        <v>58</v>
      </c>
      <c r="G204" s="9">
        <v>15000</v>
      </c>
      <c r="H204" s="9">
        <v>3885</v>
      </c>
      <c r="I204" s="15">
        <f t="shared" si="7"/>
        <v>58275000</v>
      </c>
      <c r="J204" s="2"/>
    </row>
    <row r="205" spans="2:10">
      <c r="B205" s="5">
        <v>42425</v>
      </c>
      <c r="C205" s="9" t="s">
        <v>280</v>
      </c>
      <c r="D205" s="9" t="s">
        <v>281</v>
      </c>
      <c r="E205" s="9" t="s">
        <v>40</v>
      </c>
      <c r="F205" s="9" t="s">
        <v>33</v>
      </c>
      <c r="G205" s="9"/>
      <c r="H205" s="9"/>
      <c r="I205" s="15">
        <f t="shared" si="7"/>
        <v>0</v>
      </c>
      <c r="J205" s="2">
        <v>3525000</v>
      </c>
    </row>
    <row r="206" spans="2:10">
      <c r="B206" s="5">
        <v>42425</v>
      </c>
      <c r="C206" s="9" t="s">
        <v>282</v>
      </c>
      <c r="D206" s="23" t="s">
        <v>283</v>
      </c>
      <c r="E206" s="9" t="s">
        <v>65</v>
      </c>
      <c r="F206" s="9" t="s">
        <v>58</v>
      </c>
      <c r="G206" s="9">
        <v>5000</v>
      </c>
      <c r="H206" s="9">
        <v>3885</v>
      </c>
      <c r="I206" s="15">
        <f t="shared" si="7"/>
        <v>19425000</v>
      </c>
      <c r="J206" s="2"/>
    </row>
    <row r="207" spans="2:10">
      <c r="B207" s="5">
        <v>42425</v>
      </c>
      <c r="C207" s="9" t="s">
        <v>284</v>
      </c>
      <c r="D207" s="9" t="s">
        <v>285</v>
      </c>
      <c r="E207" s="9" t="s">
        <v>48</v>
      </c>
      <c r="F207" s="9" t="s">
        <v>58</v>
      </c>
      <c r="G207" s="9">
        <v>5000</v>
      </c>
      <c r="H207" s="9">
        <v>4738</v>
      </c>
      <c r="I207" s="15">
        <f t="shared" si="7"/>
        <v>23690000</v>
      </c>
      <c r="J207" s="2"/>
    </row>
    <row r="208" spans="2:10">
      <c r="B208" s="5">
        <v>42425</v>
      </c>
      <c r="C208" s="9" t="s">
        <v>284</v>
      </c>
      <c r="D208" s="9" t="s">
        <v>285</v>
      </c>
      <c r="E208" s="9" t="s">
        <v>48</v>
      </c>
      <c r="F208" s="9" t="s">
        <v>33</v>
      </c>
      <c r="G208" s="9"/>
      <c r="H208" s="9"/>
      <c r="I208" s="15">
        <f t="shared" si="7"/>
        <v>0</v>
      </c>
      <c r="J208" s="2">
        <v>1500000</v>
      </c>
    </row>
    <row r="209" spans="2:10">
      <c r="B209" s="5">
        <v>42425</v>
      </c>
      <c r="C209" s="9" t="s">
        <v>286</v>
      </c>
      <c r="D209" s="9" t="s">
        <v>287</v>
      </c>
      <c r="E209" s="9" t="s">
        <v>55</v>
      </c>
      <c r="F209" s="9" t="s">
        <v>24</v>
      </c>
      <c r="G209" s="9">
        <v>15300</v>
      </c>
      <c r="H209" s="9">
        <v>3595</v>
      </c>
      <c r="I209" s="15">
        <f t="shared" si="7"/>
        <v>55003500</v>
      </c>
      <c r="J209" s="2"/>
    </row>
    <row r="210" spans="2:10">
      <c r="B210" s="5">
        <v>42425</v>
      </c>
      <c r="C210" s="9" t="s">
        <v>288</v>
      </c>
      <c r="D210" s="9" t="s">
        <v>289</v>
      </c>
      <c r="E210" s="9" t="s">
        <v>16</v>
      </c>
      <c r="F210" s="9" t="s">
        <v>24</v>
      </c>
      <c r="G210" s="9">
        <v>5200</v>
      </c>
      <c r="H210" s="9">
        <v>3595</v>
      </c>
      <c r="I210" s="15">
        <f t="shared" si="7"/>
        <v>18694000</v>
      </c>
      <c r="J210" s="2"/>
    </row>
    <row r="211" spans="2:10">
      <c r="B211" s="5">
        <v>42425</v>
      </c>
      <c r="C211" s="9" t="s">
        <v>288</v>
      </c>
      <c r="D211" s="9" t="s">
        <v>289</v>
      </c>
      <c r="E211" s="9" t="s">
        <v>16</v>
      </c>
      <c r="F211" s="9" t="s">
        <v>17</v>
      </c>
      <c r="G211" s="9">
        <v>10600</v>
      </c>
      <c r="H211" s="9">
        <v>3380</v>
      </c>
      <c r="I211" s="15">
        <f t="shared" si="7"/>
        <v>35828000</v>
      </c>
      <c r="J211" s="2"/>
    </row>
    <row r="212" spans="2:10">
      <c r="B212" s="5">
        <v>42426</v>
      </c>
      <c r="C212" s="9" t="s">
        <v>240</v>
      </c>
      <c r="D212" s="9" t="s">
        <v>241</v>
      </c>
      <c r="E212" s="9" t="s">
        <v>27</v>
      </c>
      <c r="F212" s="1" t="s">
        <v>24</v>
      </c>
      <c r="G212" s="15">
        <v>5000</v>
      </c>
      <c r="H212" s="15">
        <v>3410</v>
      </c>
      <c r="I212" s="15">
        <f t="shared" si="7"/>
        <v>17050000</v>
      </c>
      <c r="J212" s="2"/>
    </row>
    <row r="213" spans="2:10">
      <c r="B213" s="5">
        <v>42426</v>
      </c>
      <c r="C213" s="9" t="s">
        <v>290</v>
      </c>
      <c r="D213" s="9" t="s">
        <v>291</v>
      </c>
      <c r="E213" s="9" t="s">
        <v>27</v>
      </c>
      <c r="F213" s="9" t="s">
        <v>24</v>
      </c>
      <c r="G213" s="9">
        <v>10000</v>
      </c>
      <c r="H213" s="9">
        <v>3595</v>
      </c>
      <c r="I213" s="15">
        <f t="shared" si="7"/>
        <v>35950000</v>
      </c>
      <c r="J213" s="2"/>
    </row>
    <row r="214" spans="2:10">
      <c r="B214" s="5">
        <v>42426</v>
      </c>
      <c r="C214" s="9" t="s">
        <v>292</v>
      </c>
      <c r="D214" s="9" t="s">
        <v>293</v>
      </c>
      <c r="E214" s="9" t="s">
        <v>27</v>
      </c>
      <c r="F214" s="9" t="s">
        <v>17</v>
      </c>
      <c r="G214" s="9">
        <v>20000</v>
      </c>
      <c r="H214" s="9">
        <v>3380</v>
      </c>
      <c r="I214" s="15">
        <f t="shared" ref="I214:I224" si="8">G214*H214</f>
        <v>67600000</v>
      </c>
      <c r="J214" s="2"/>
    </row>
    <row r="215" spans="2:10">
      <c r="B215" s="24">
        <v>42426</v>
      </c>
      <c r="C215" s="25" t="s">
        <v>294</v>
      </c>
      <c r="D215" s="25" t="s">
        <v>295</v>
      </c>
      <c r="E215" s="25" t="s">
        <v>40</v>
      </c>
      <c r="F215" s="25" t="s">
        <v>58</v>
      </c>
      <c r="G215" s="25">
        <v>4500</v>
      </c>
      <c r="H215" s="25">
        <v>3885</v>
      </c>
      <c r="I215" s="15">
        <f t="shared" si="8"/>
        <v>17482500</v>
      </c>
      <c r="J215" s="2"/>
    </row>
    <row r="216" spans="2:10">
      <c r="B216" s="24">
        <v>42426</v>
      </c>
      <c r="C216" s="25" t="s">
        <v>296</v>
      </c>
      <c r="D216" s="25" t="s">
        <v>297</v>
      </c>
      <c r="E216" s="25" t="s">
        <v>55</v>
      </c>
      <c r="F216" s="25" t="s">
        <v>24</v>
      </c>
      <c r="G216" s="25">
        <v>5000</v>
      </c>
      <c r="H216" s="25">
        <v>3595</v>
      </c>
      <c r="I216" s="15">
        <f t="shared" si="8"/>
        <v>17975000</v>
      </c>
      <c r="J216" s="2"/>
    </row>
    <row r="217" spans="2:10">
      <c r="B217" s="24">
        <v>42426</v>
      </c>
      <c r="C217" s="25" t="s">
        <v>296</v>
      </c>
      <c r="D217" s="25" t="s">
        <v>297</v>
      </c>
      <c r="E217" s="25" t="s">
        <v>55</v>
      </c>
      <c r="F217" s="25" t="s">
        <v>58</v>
      </c>
      <c r="G217" s="25">
        <v>10300</v>
      </c>
      <c r="H217" s="25">
        <v>3885</v>
      </c>
      <c r="I217" s="15">
        <f t="shared" si="8"/>
        <v>40015500</v>
      </c>
      <c r="J217" s="2"/>
    </row>
    <row r="218" spans="2:10">
      <c r="B218" s="24">
        <v>42426</v>
      </c>
      <c r="C218" s="25" t="s">
        <v>298</v>
      </c>
      <c r="D218" s="25" t="s">
        <v>299</v>
      </c>
      <c r="E218" s="25" t="s">
        <v>55</v>
      </c>
      <c r="F218" s="25" t="s">
        <v>196</v>
      </c>
      <c r="G218" s="25">
        <v>4300</v>
      </c>
      <c r="H218" s="25">
        <v>4050</v>
      </c>
      <c r="I218" s="15">
        <f t="shared" si="8"/>
        <v>17415000</v>
      </c>
      <c r="J218" s="2"/>
    </row>
    <row r="219" spans="2:10">
      <c r="B219" s="24">
        <v>42426</v>
      </c>
      <c r="C219" s="25" t="s">
        <v>298</v>
      </c>
      <c r="D219" s="25" t="s">
        <v>299</v>
      </c>
      <c r="E219" s="25" t="s">
        <v>55</v>
      </c>
      <c r="F219" s="25" t="s">
        <v>58</v>
      </c>
      <c r="G219" s="25">
        <v>7200</v>
      </c>
      <c r="H219" s="25">
        <v>3885</v>
      </c>
      <c r="I219" s="22">
        <f t="shared" si="8"/>
        <v>27972000</v>
      </c>
      <c r="J219" s="2"/>
    </row>
    <row r="220" spans="2:10">
      <c r="B220" s="24">
        <v>42426</v>
      </c>
      <c r="C220" s="9" t="s">
        <v>300</v>
      </c>
      <c r="D220" s="9" t="s">
        <v>301</v>
      </c>
      <c r="E220" s="9" t="s">
        <v>16</v>
      </c>
      <c r="F220" s="9" t="s">
        <v>24</v>
      </c>
      <c r="G220" s="25">
        <v>10500</v>
      </c>
      <c r="H220" s="25">
        <v>3595</v>
      </c>
      <c r="I220" s="15">
        <f t="shared" si="8"/>
        <v>37747500</v>
      </c>
      <c r="J220" s="2"/>
    </row>
    <row r="221" spans="2:10">
      <c r="B221" s="24">
        <v>42426</v>
      </c>
      <c r="C221" s="9" t="s">
        <v>300</v>
      </c>
      <c r="D221" s="9" t="s">
        <v>301</v>
      </c>
      <c r="E221" s="9" t="s">
        <v>16</v>
      </c>
      <c r="F221" s="9" t="s">
        <v>32</v>
      </c>
      <c r="G221" s="25">
        <v>6200</v>
      </c>
      <c r="H221" s="25">
        <v>4715</v>
      </c>
      <c r="I221" s="15">
        <f t="shared" si="8"/>
        <v>29233000</v>
      </c>
      <c r="J221" s="2"/>
    </row>
    <row r="222" spans="2:10">
      <c r="B222" s="24">
        <v>42427</v>
      </c>
      <c r="C222" s="9" t="s">
        <v>302</v>
      </c>
      <c r="D222" s="9" t="s">
        <v>303</v>
      </c>
      <c r="E222" s="9" t="s">
        <v>16</v>
      </c>
      <c r="F222" s="9" t="s">
        <v>24</v>
      </c>
      <c r="G222" s="25">
        <v>10600</v>
      </c>
      <c r="H222" s="25">
        <v>3595</v>
      </c>
      <c r="I222" s="15">
        <f t="shared" si="8"/>
        <v>38107000</v>
      </c>
      <c r="J222" s="2"/>
    </row>
    <row r="223" spans="2:10">
      <c r="B223" s="24">
        <v>42427</v>
      </c>
      <c r="C223" s="9" t="s">
        <v>302</v>
      </c>
      <c r="D223" s="9" t="s">
        <v>303</v>
      </c>
      <c r="E223" s="9" t="s">
        <v>16</v>
      </c>
      <c r="F223" s="9" t="s">
        <v>58</v>
      </c>
      <c r="G223" s="25">
        <v>5200</v>
      </c>
      <c r="H223" s="25">
        <v>3885</v>
      </c>
      <c r="I223" s="15">
        <f t="shared" si="8"/>
        <v>20202000</v>
      </c>
      <c r="J223" s="2"/>
    </row>
    <row r="224" spans="2:10">
      <c r="B224" s="14">
        <v>42716</v>
      </c>
      <c r="C224" s="7" t="s">
        <v>108</v>
      </c>
      <c r="D224" s="7" t="s">
        <v>109</v>
      </c>
      <c r="E224" s="7" t="s">
        <v>27</v>
      </c>
      <c r="F224" s="7" t="s">
        <v>58</v>
      </c>
      <c r="G224" s="15">
        <v>17900</v>
      </c>
      <c r="H224" s="15">
        <v>3380</v>
      </c>
      <c r="I224" s="15">
        <f t="shared" si="8"/>
        <v>60502000</v>
      </c>
      <c r="J224" s="15"/>
    </row>
    <row r="225" spans="2:10">
      <c r="B225" s="24"/>
      <c r="C225" s="25"/>
      <c r="D225" s="25"/>
      <c r="E225" s="25"/>
      <c r="F225" s="25"/>
      <c r="G225" s="28">
        <f>SUM(G9:G224)</f>
        <v>1612100</v>
      </c>
      <c r="H225" s="28">
        <f>SUM(H9:H224)</f>
        <v>669407</v>
      </c>
      <c r="I225" s="15">
        <f>SUM(I9:I224)</f>
        <v>5941742800</v>
      </c>
      <c r="J225" s="2">
        <f>SUM(J9:J224)</f>
        <v>75906000</v>
      </c>
    </row>
  </sheetData>
  <sortState ref="B9:J224">
    <sortCondition ref="B9:B224"/>
  </sortState>
  <mergeCells count="1">
    <mergeCell ref="G7:H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7:O21"/>
  <sheetViews>
    <sheetView topLeftCell="A4" workbookViewId="0">
      <selection activeCell="N14" sqref="N14:P15"/>
    </sheetView>
  </sheetViews>
  <sheetFormatPr baseColWidth="10" defaultRowHeight="15"/>
  <cols>
    <col min="3" max="3" width="12.42578125" bestFit="1" customWidth="1"/>
    <col min="4" max="4" width="10" bestFit="1" customWidth="1"/>
    <col min="5" max="5" width="11.7109375" bestFit="1" customWidth="1"/>
    <col min="6" max="6" width="10.5703125" bestFit="1" customWidth="1"/>
    <col min="7" max="7" width="11" bestFit="1" customWidth="1"/>
    <col min="8" max="9" width="11.7109375" bestFit="1" customWidth="1"/>
    <col min="10" max="10" width="13.7109375" bestFit="1" customWidth="1"/>
    <col min="11" max="11" width="10.42578125" bestFit="1" customWidth="1"/>
    <col min="12" max="12" width="12" bestFit="1" customWidth="1"/>
    <col min="13" max="13" width="11.7109375" bestFit="1" customWidth="1"/>
  </cols>
  <sheetData>
    <row r="7" spans="2:15" ht="18.75">
      <c r="B7" s="67"/>
      <c r="C7" s="67"/>
      <c r="D7" s="67"/>
      <c r="E7" s="67"/>
      <c r="F7" s="67"/>
      <c r="G7" s="67"/>
      <c r="H7" s="67" t="s">
        <v>317</v>
      </c>
      <c r="I7" s="67"/>
      <c r="J7" s="67"/>
      <c r="K7" s="67"/>
      <c r="L7" s="67"/>
      <c r="M7" s="67"/>
    </row>
    <row r="9" spans="2:15">
      <c r="B9" s="29" t="s">
        <v>319</v>
      </c>
      <c r="C9" s="29" t="s">
        <v>343</v>
      </c>
      <c r="D9" s="29" t="s">
        <v>344</v>
      </c>
      <c r="E9" s="29" t="s">
        <v>345</v>
      </c>
      <c r="F9" s="29" t="s">
        <v>87</v>
      </c>
      <c r="G9" s="31" t="s">
        <v>346</v>
      </c>
      <c r="H9" s="31" t="s">
        <v>325</v>
      </c>
      <c r="I9" s="31" t="s">
        <v>326</v>
      </c>
      <c r="J9" s="31" t="s">
        <v>347</v>
      </c>
      <c r="K9" s="31" t="s">
        <v>348</v>
      </c>
      <c r="L9" s="59" t="s">
        <v>349</v>
      </c>
      <c r="M9" s="63" t="s">
        <v>328</v>
      </c>
    </row>
    <row r="10" spans="2:15">
      <c r="B10" s="29" t="s">
        <v>350</v>
      </c>
      <c r="C10" s="31">
        <v>84747000</v>
      </c>
      <c r="D10" s="31"/>
      <c r="E10" s="31"/>
      <c r="F10" s="31">
        <v>374500000</v>
      </c>
      <c r="G10" s="31">
        <v>25750000</v>
      </c>
      <c r="H10" s="31"/>
      <c r="I10" s="31">
        <v>406770000</v>
      </c>
      <c r="J10" s="31"/>
      <c r="K10" s="31"/>
      <c r="L10" s="31"/>
      <c r="M10" s="31">
        <f>SUM(C10:L10)</f>
        <v>891767000</v>
      </c>
    </row>
    <row r="11" spans="2:15">
      <c r="B11" s="29" t="s">
        <v>351</v>
      </c>
      <c r="C11" s="31">
        <v>758748000</v>
      </c>
      <c r="D11" s="31"/>
      <c r="E11" s="31">
        <v>526926000</v>
      </c>
      <c r="F11" s="31"/>
      <c r="G11" s="31">
        <v>77106000</v>
      </c>
      <c r="H11" s="31">
        <v>1142745000</v>
      </c>
      <c r="I11" s="31">
        <v>2186531500</v>
      </c>
      <c r="J11" s="31">
        <v>60235000</v>
      </c>
      <c r="K11" s="31"/>
      <c r="L11" s="31"/>
      <c r="M11" s="31">
        <f>SUM(C11:L11)</f>
        <v>4752291500</v>
      </c>
    </row>
    <row r="12" spans="2:15">
      <c r="B12" s="29" t="s">
        <v>12</v>
      </c>
      <c r="C12" s="31">
        <v>55867007</v>
      </c>
      <c r="D12" s="31"/>
      <c r="E12" s="31"/>
      <c r="F12" s="31"/>
      <c r="G12" s="31"/>
      <c r="H12" s="31"/>
      <c r="I12" s="31"/>
      <c r="J12" s="31"/>
      <c r="K12" s="31">
        <v>113893800</v>
      </c>
      <c r="L12" s="31"/>
      <c r="M12" s="31">
        <f>SUM(C12:L12)</f>
        <v>169760807</v>
      </c>
    </row>
    <row r="13" spans="2:15">
      <c r="B13" s="65"/>
      <c r="C13" s="31">
        <f>SUM(C10:C12)</f>
        <v>899362007</v>
      </c>
      <c r="D13" s="31">
        <f t="shared" ref="D13:L13" si="0">SUM(D10:D11)</f>
        <v>0</v>
      </c>
      <c r="E13" s="31">
        <f t="shared" si="0"/>
        <v>526926000</v>
      </c>
      <c r="F13" s="31">
        <f t="shared" si="0"/>
        <v>374500000</v>
      </c>
      <c r="G13" s="31">
        <f t="shared" si="0"/>
        <v>102856000</v>
      </c>
      <c r="H13" s="31">
        <f t="shared" si="0"/>
        <v>1142745000</v>
      </c>
      <c r="I13" s="31">
        <f t="shared" si="0"/>
        <v>2593301500</v>
      </c>
      <c r="J13" s="31">
        <f t="shared" si="0"/>
        <v>60235000</v>
      </c>
      <c r="K13" s="31">
        <f>SUM(K12)</f>
        <v>113893800</v>
      </c>
      <c r="L13" s="31">
        <f t="shared" si="0"/>
        <v>0</v>
      </c>
      <c r="M13" s="31">
        <f>SUM(C13:L13)</f>
        <v>5813819307</v>
      </c>
    </row>
    <row r="14" spans="2:15">
      <c r="B14" s="65"/>
      <c r="C14" s="64"/>
      <c r="D14" s="64"/>
      <c r="E14" s="64"/>
      <c r="F14" s="64"/>
      <c r="G14" s="64"/>
      <c r="H14" s="64"/>
      <c r="I14" s="65"/>
      <c r="J14" s="65"/>
      <c r="K14" s="65"/>
      <c r="L14" s="65"/>
      <c r="M14" s="65"/>
      <c r="O14" s="69"/>
    </row>
    <row r="15" spans="2:15" ht="18.75">
      <c r="B15" s="67"/>
      <c r="C15" s="68"/>
      <c r="D15" s="68"/>
      <c r="E15" s="68"/>
      <c r="F15" s="68"/>
      <c r="G15" s="68"/>
      <c r="H15" s="68" t="s">
        <v>5</v>
      </c>
      <c r="I15" s="67"/>
      <c r="J15" s="67"/>
      <c r="K15" s="67"/>
      <c r="L15" s="67"/>
      <c r="M15" s="67"/>
      <c r="O15" s="69"/>
    </row>
    <row r="16" spans="2:15"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2:13">
      <c r="B17" s="29" t="s">
        <v>319</v>
      </c>
      <c r="C17" s="29" t="s">
        <v>343</v>
      </c>
      <c r="D17" s="29" t="s">
        <v>344</v>
      </c>
      <c r="E17" s="29" t="s">
        <v>345</v>
      </c>
      <c r="F17" s="29" t="s">
        <v>87</v>
      </c>
      <c r="G17" s="31" t="s">
        <v>346</v>
      </c>
      <c r="H17" s="31" t="s">
        <v>325</v>
      </c>
      <c r="I17" s="31" t="s">
        <v>326</v>
      </c>
      <c r="J17" s="31" t="s">
        <v>347</v>
      </c>
      <c r="K17" s="31" t="s">
        <v>348</v>
      </c>
      <c r="L17" s="59" t="s">
        <v>349</v>
      </c>
      <c r="M17" s="63" t="s">
        <v>328</v>
      </c>
    </row>
    <row r="18" spans="2:13">
      <c r="B18" s="29" t="s">
        <v>350</v>
      </c>
      <c r="C18" s="31">
        <v>24600</v>
      </c>
      <c r="D18" s="31"/>
      <c r="E18" s="31"/>
      <c r="F18" s="31">
        <v>87500</v>
      </c>
      <c r="G18" s="31">
        <v>5000</v>
      </c>
      <c r="H18" s="31"/>
      <c r="I18" s="31">
        <v>91000</v>
      </c>
      <c r="J18" s="31"/>
      <c r="K18" s="31"/>
      <c r="L18" s="31"/>
      <c r="M18" s="31">
        <f>SUM(C18:L18)</f>
        <v>208100</v>
      </c>
    </row>
    <row r="19" spans="2:13">
      <c r="B19" s="29" t="s">
        <v>351</v>
      </c>
      <c r="C19" s="31">
        <v>238600</v>
      </c>
      <c r="D19" s="31"/>
      <c r="E19" s="31">
        <v>165700</v>
      </c>
      <c r="F19" s="31"/>
      <c r="G19" s="31">
        <v>16400</v>
      </c>
      <c r="H19" s="31">
        <v>312500</v>
      </c>
      <c r="I19" s="31">
        <v>610200</v>
      </c>
      <c r="J19" s="31">
        <v>14800</v>
      </c>
      <c r="K19" s="31"/>
      <c r="L19" s="31"/>
      <c r="M19" s="31">
        <f>SUM(C19:L19)</f>
        <v>1358200</v>
      </c>
    </row>
    <row r="20" spans="2:13">
      <c r="B20" s="29" t="s">
        <v>12</v>
      </c>
      <c r="C20" s="31">
        <v>15822</v>
      </c>
      <c r="D20" s="31"/>
      <c r="E20" s="31"/>
      <c r="F20" s="31"/>
      <c r="G20" s="31"/>
      <c r="H20" s="31"/>
      <c r="I20" s="31"/>
      <c r="J20" s="31"/>
      <c r="K20" s="31">
        <v>30000</v>
      </c>
      <c r="L20" s="31"/>
      <c r="M20" s="31">
        <f>SUM(C20:L20)</f>
        <v>45822</v>
      </c>
    </row>
    <row r="21" spans="2:13">
      <c r="B21" s="65"/>
      <c r="C21" s="31">
        <f>SUM(C18:C20)</f>
        <v>279022</v>
      </c>
      <c r="D21" s="31">
        <f t="shared" ref="D21:L21" si="1">SUM(D18:D19)</f>
        <v>0</v>
      </c>
      <c r="E21" s="31">
        <f t="shared" si="1"/>
        <v>165700</v>
      </c>
      <c r="F21" s="31">
        <f t="shared" si="1"/>
        <v>87500</v>
      </c>
      <c r="G21" s="31">
        <f>SUM(G18:G19)</f>
        <v>21400</v>
      </c>
      <c r="H21" s="31">
        <f>SUM(H18:H19)</f>
        <v>312500</v>
      </c>
      <c r="I21" s="31">
        <f t="shared" si="1"/>
        <v>701200</v>
      </c>
      <c r="J21" s="31">
        <f>SUM(J18:J19)</f>
        <v>14800</v>
      </c>
      <c r="K21" s="31">
        <f>SUM(K18:K20)</f>
        <v>30000</v>
      </c>
      <c r="L21" s="31">
        <f t="shared" si="1"/>
        <v>0</v>
      </c>
      <c r="M21" s="31">
        <f>SUM(C21:L21)</f>
        <v>1612122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J225"/>
  <sheetViews>
    <sheetView workbookViewId="0">
      <selection activeCell="E11" sqref="E11"/>
    </sheetView>
  </sheetViews>
  <sheetFormatPr baseColWidth="10" defaultRowHeight="15"/>
  <cols>
    <col min="2" max="2" width="10.7109375" bestFit="1" customWidth="1"/>
    <col min="3" max="4" width="12.42578125" bestFit="1" customWidth="1"/>
    <col min="5" max="5" width="24.85546875" bestFit="1" customWidth="1"/>
    <col min="6" max="6" width="19.85546875" bestFit="1" customWidth="1"/>
    <col min="7" max="7" width="10.5703125" bestFit="1" customWidth="1"/>
    <col min="9" max="9" width="14.140625" bestFit="1" customWidth="1"/>
    <col min="10" max="10" width="11.5703125" bestFit="1" customWidth="1"/>
  </cols>
  <sheetData>
    <row r="4" spans="2:10">
      <c r="E4" t="s">
        <v>373</v>
      </c>
    </row>
    <row r="7" spans="2:10">
      <c r="G7" s="131" t="s">
        <v>4</v>
      </c>
      <c r="H7" s="131"/>
    </row>
    <row r="8" spans="2:10">
      <c r="B8" s="1" t="s">
        <v>7</v>
      </c>
      <c r="C8" s="1" t="s">
        <v>0</v>
      </c>
      <c r="D8" s="1" t="s">
        <v>1</v>
      </c>
      <c r="E8" s="1" t="s">
        <v>2</v>
      </c>
      <c r="F8" s="1" t="s">
        <v>6</v>
      </c>
      <c r="G8" s="1" t="s">
        <v>5</v>
      </c>
      <c r="H8" s="1" t="s">
        <v>8</v>
      </c>
      <c r="I8" s="1" t="s">
        <v>3</v>
      </c>
      <c r="J8" s="1" t="s">
        <v>174</v>
      </c>
    </row>
    <row r="9" spans="2:10">
      <c r="B9" s="5">
        <v>42401</v>
      </c>
      <c r="C9" s="70" t="s">
        <v>25</v>
      </c>
      <c r="D9" s="14" t="s">
        <v>26</v>
      </c>
      <c r="E9" s="1" t="s">
        <v>27</v>
      </c>
      <c r="F9" s="1" t="s">
        <v>24</v>
      </c>
      <c r="G9" s="2">
        <v>21700</v>
      </c>
      <c r="H9" s="2">
        <v>3870</v>
      </c>
      <c r="I9" s="2">
        <f>G9*H9</f>
        <v>83979000</v>
      </c>
      <c r="J9" s="2"/>
    </row>
    <row r="10" spans="2:10">
      <c r="B10" s="5">
        <v>42401</v>
      </c>
      <c r="C10" s="7" t="s">
        <v>25</v>
      </c>
      <c r="D10" s="14" t="s">
        <v>26</v>
      </c>
      <c r="E10" s="1" t="s">
        <v>27</v>
      </c>
      <c r="F10" s="1" t="s">
        <v>28</v>
      </c>
      <c r="G10" s="2">
        <v>12000</v>
      </c>
      <c r="H10" s="2">
        <v>3535</v>
      </c>
      <c r="I10" s="2">
        <f>G10*H10</f>
        <v>42420000</v>
      </c>
      <c r="J10" s="2"/>
    </row>
    <row r="11" spans="2:10">
      <c r="B11" s="5">
        <v>42401</v>
      </c>
      <c r="C11" s="7" t="s">
        <v>29</v>
      </c>
      <c r="D11" s="7" t="s">
        <v>30</v>
      </c>
      <c r="E11" s="1" t="s">
        <v>31</v>
      </c>
      <c r="F11" s="1" t="s">
        <v>24</v>
      </c>
      <c r="G11" s="2">
        <v>6200</v>
      </c>
      <c r="H11" s="2">
        <v>3870</v>
      </c>
      <c r="I11" s="2">
        <f>G11*H11</f>
        <v>23994000</v>
      </c>
      <c r="J11" s="2"/>
    </row>
    <row r="12" spans="2:10">
      <c r="B12" s="5">
        <v>42401</v>
      </c>
      <c r="C12" s="7" t="s">
        <v>29</v>
      </c>
      <c r="D12" s="7" t="s">
        <v>30</v>
      </c>
      <c r="E12" s="1" t="s">
        <v>31</v>
      </c>
      <c r="F12" s="1" t="s">
        <v>32</v>
      </c>
      <c r="G12" s="2">
        <v>5200</v>
      </c>
      <c r="H12" s="2">
        <v>5154</v>
      </c>
      <c r="I12" s="2">
        <f>G12*H12</f>
        <v>26800800</v>
      </c>
      <c r="J12" s="2"/>
    </row>
    <row r="13" spans="2:10">
      <c r="B13" s="5">
        <v>42401</v>
      </c>
      <c r="C13" s="7" t="s">
        <v>29</v>
      </c>
      <c r="D13" s="7" t="s">
        <v>30</v>
      </c>
      <c r="E13" s="1" t="s">
        <v>31</v>
      </c>
      <c r="F13" s="1" t="s">
        <v>33</v>
      </c>
      <c r="G13" s="2"/>
      <c r="H13" s="2"/>
      <c r="I13" s="2"/>
      <c r="J13" s="2">
        <v>2679000</v>
      </c>
    </row>
    <row r="14" spans="2:10">
      <c r="B14" s="5">
        <v>42401</v>
      </c>
      <c r="C14" s="7" t="s">
        <v>34</v>
      </c>
      <c r="D14" s="7" t="s">
        <v>35</v>
      </c>
      <c r="E14" s="1" t="s">
        <v>31</v>
      </c>
      <c r="F14" s="1" t="s">
        <v>28</v>
      </c>
      <c r="G14" s="2">
        <v>5300</v>
      </c>
      <c r="H14" s="2">
        <v>3535</v>
      </c>
      <c r="I14" s="2">
        <f>G14*H14</f>
        <v>18735500</v>
      </c>
      <c r="J14" s="2"/>
    </row>
    <row r="15" spans="2:10">
      <c r="B15" s="5">
        <v>42401</v>
      </c>
      <c r="C15" s="7" t="s">
        <v>34</v>
      </c>
      <c r="D15" s="7" t="s">
        <v>35</v>
      </c>
      <c r="E15" s="1" t="s">
        <v>31</v>
      </c>
      <c r="F15" s="1" t="s">
        <v>33</v>
      </c>
      <c r="G15" s="2"/>
      <c r="H15" s="2"/>
      <c r="I15" s="2"/>
      <c r="J15" s="2">
        <v>1245500</v>
      </c>
    </row>
    <row r="16" spans="2:10">
      <c r="B16" s="14">
        <v>42401</v>
      </c>
      <c r="C16" s="7" t="s">
        <v>36</v>
      </c>
      <c r="D16" s="7" t="s">
        <v>37</v>
      </c>
      <c r="E16" s="7" t="s">
        <v>16</v>
      </c>
      <c r="F16" s="7" t="s">
        <v>24</v>
      </c>
      <c r="G16" s="15">
        <v>5200</v>
      </c>
      <c r="H16" s="15">
        <v>3770</v>
      </c>
      <c r="I16" s="15">
        <f>G16*H16</f>
        <v>19604000</v>
      </c>
      <c r="J16" s="15"/>
    </row>
    <row r="17" spans="2:10">
      <c r="B17" s="14">
        <v>42401</v>
      </c>
      <c r="C17" s="7" t="s">
        <v>36</v>
      </c>
      <c r="D17" s="7" t="s">
        <v>37</v>
      </c>
      <c r="E17" s="7" t="s">
        <v>16</v>
      </c>
      <c r="F17" s="7" t="s">
        <v>28</v>
      </c>
      <c r="G17" s="15">
        <v>10600</v>
      </c>
      <c r="H17" s="15">
        <v>3535</v>
      </c>
      <c r="I17" s="15">
        <f>G17*H17</f>
        <v>37471000</v>
      </c>
      <c r="J17" s="15"/>
    </row>
    <row r="18" spans="2:10">
      <c r="B18" s="14">
        <v>42402</v>
      </c>
      <c r="C18" s="7" t="s">
        <v>38</v>
      </c>
      <c r="D18" s="7" t="s">
        <v>39</v>
      </c>
      <c r="E18" s="7" t="s">
        <v>40</v>
      </c>
      <c r="F18" s="7" t="s">
        <v>24</v>
      </c>
      <c r="G18" s="15">
        <v>10000</v>
      </c>
      <c r="H18" s="15">
        <v>3770</v>
      </c>
      <c r="I18" s="15">
        <f>G18*H18</f>
        <v>37700000</v>
      </c>
      <c r="J18" s="15"/>
    </row>
    <row r="19" spans="2:10">
      <c r="B19" s="14">
        <v>42402</v>
      </c>
      <c r="C19" s="7" t="s">
        <v>38</v>
      </c>
      <c r="D19" s="7" t="s">
        <v>39</v>
      </c>
      <c r="E19" s="7" t="s">
        <v>40</v>
      </c>
      <c r="F19" s="7" t="s">
        <v>28</v>
      </c>
      <c r="G19" s="15">
        <v>20000</v>
      </c>
      <c r="H19" s="15">
        <v>3535</v>
      </c>
      <c r="I19" s="15">
        <f>G19*H19</f>
        <v>70700000</v>
      </c>
      <c r="J19" s="15"/>
    </row>
    <row r="20" spans="2:10">
      <c r="B20" s="14">
        <v>42402</v>
      </c>
      <c r="C20" s="7" t="s">
        <v>41</v>
      </c>
      <c r="D20" s="7" t="s">
        <v>42</v>
      </c>
      <c r="E20" s="7" t="s">
        <v>40</v>
      </c>
      <c r="F20" s="7" t="s">
        <v>28</v>
      </c>
      <c r="G20" s="15">
        <v>10000</v>
      </c>
      <c r="H20" s="15">
        <v>3535</v>
      </c>
      <c r="I20" s="15">
        <f>G20*H20</f>
        <v>35350000</v>
      </c>
      <c r="J20" s="15"/>
    </row>
    <row r="21" spans="2:10">
      <c r="B21" s="14">
        <v>42402</v>
      </c>
      <c r="C21" s="7" t="s">
        <v>41</v>
      </c>
      <c r="D21" s="7" t="s">
        <v>42</v>
      </c>
      <c r="E21" s="7" t="s">
        <v>40</v>
      </c>
      <c r="F21" s="7" t="s">
        <v>33</v>
      </c>
      <c r="G21" s="15"/>
      <c r="H21" s="15"/>
      <c r="I21" s="15"/>
      <c r="J21" s="15">
        <v>2350000</v>
      </c>
    </row>
    <row r="22" spans="2:10">
      <c r="B22" s="14">
        <v>42402</v>
      </c>
      <c r="C22" s="7" t="s">
        <v>43</v>
      </c>
      <c r="D22" s="7" t="s">
        <v>44</v>
      </c>
      <c r="E22" s="7" t="s">
        <v>45</v>
      </c>
      <c r="F22" s="7" t="s">
        <v>24</v>
      </c>
      <c r="G22" s="15">
        <v>5000</v>
      </c>
      <c r="H22" s="15">
        <v>4190</v>
      </c>
      <c r="I22" s="15">
        <f>G22*H22</f>
        <v>20950000</v>
      </c>
      <c r="J22" s="15"/>
    </row>
    <row r="23" spans="2:10">
      <c r="B23" s="14">
        <v>42402</v>
      </c>
      <c r="C23" s="7" t="s">
        <v>43</v>
      </c>
      <c r="D23" s="7" t="s">
        <v>44</v>
      </c>
      <c r="E23" s="7" t="s">
        <v>45</v>
      </c>
      <c r="F23" s="7" t="s">
        <v>33</v>
      </c>
      <c r="G23" s="15"/>
      <c r="H23" s="15"/>
      <c r="I23" s="15"/>
      <c r="J23" s="15">
        <v>1500000</v>
      </c>
    </row>
    <row r="24" spans="2:10">
      <c r="B24" s="14">
        <v>42402</v>
      </c>
      <c r="C24" s="7" t="s">
        <v>46</v>
      </c>
      <c r="D24" s="7" t="s">
        <v>47</v>
      </c>
      <c r="E24" s="7" t="s">
        <v>48</v>
      </c>
      <c r="F24" s="7" t="s">
        <v>28</v>
      </c>
      <c r="G24" s="15">
        <v>5000</v>
      </c>
      <c r="H24" s="15">
        <v>4450</v>
      </c>
      <c r="I24" s="15">
        <f>G24*H24</f>
        <v>22250000</v>
      </c>
      <c r="J24" s="15"/>
    </row>
    <row r="25" spans="2:10">
      <c r="B25" s="14">
        <v>42402</v>
      </c>
      <c r="C25" s="7" t="s">
        <v>46</v>
      </c>
      <c r="D25" s="7" t="s">
        <v>47</v>
      </c>
      <c r="E25" s="7" t="s">
        <v>48</v>
      </c>
      <c r="F25" s="7" t="s">
        <v>33</v>
      </c>
      <c r="G25" s="15"/>
      <c r="H25" s="15"/>
      <c r="I25" s="15"/>
      <c r="J25" s="15">
        <v>1500000</v>
      </c>
    </row>
    <row r="26" spans="2:10">
      <c r="B26" s="14">
        <v>42402</v>
      </c>
      <c r="C26" s="7" t="s">
        <v>49</v>
      </c>
      <c r="D26" s="7" t="s">
        <v>50</v>
      </c>
      <c r="E26" s="7" t="s">
        <v>16</v>
      </c>
      <c r="F26" s="7" t="s">
        <v>24</v>
      </c>
      <c r="G26" s="15">
        <v>6200</v>
      </c>
      <c r="H26" s="7">
        <v>3770</v>
      </c>
      <c r="I26" s="15">
        <f t="shared" ref="I26:I44" si="0">G26*H26</f>
        <v>23374000</v>
      </c>
      <c r="J26" s="15"/>
    </row>
    <row r="27" spans="2:10">
      <c r="B27" s="14">
        <v>42402</v>
      </c>
      <c r="C27" s="7" t="s">
        <v>51</v>
      </c>
      <c r="D27" s="7" t="s">
        <v>52</v>
      </c>
      <c r="E27" s="7" t="s">
        <v>16</v>
      </c>
      <c r="F27" s="7" t="s">
        <v>24</v>
      </c>
      <c r="G27" s="15">
        <v>5300</v>
      </c>
      <c r="H27" s="7">
        <v>3770</v>
      </c>
      <c r="I27" s="15">
        <f t="shared" si="0"/>
        <v>19981000</v>
      </c>
      <c r="J27" s="15"/>
    </row>
    <row r="28" spans="2:10">
      <c r="B28" s="14">
        <v>42402</v>
      </c>
      <c r="C28" s="7" t="s">
        <v>51</v>
      </c>
      <c r="D28" s="7" t="s">
        <v>52</v>
      </c>
      <c r="E28" s="7" t="s">
        <v>16</v>
      </c>
      <c r="F28" s="7" t="s">
        <v>28</v>
      </c>
      <c r="G28" s="7">
        <v>10200</v>
      </c>
      <c r="H28" s="7">
        <v>3535</v>
      </c>
      <c r="I28" s="15">
        <f t="shared" si="0"/>
        <v>36057000</v>
      </c>
      <c r="J28" s="15"/>
    </row>
    <row r="29" spans="2:10">
      <c r="B29" s="5">
        <v>42403</v>
      </c>
      <c r="C29" s="1" t="s">
        <v>14</v>
      </c>
      <c r="D29" s="7" t="s">
        <v>15</v>
      </c>
      <c r="E29" s="1" t="s">
        <v>16</v>
      </c>
      <c r="F29" s="1" t="s">
        <v>17</v>
      </c>
      <c r="G29" s="2">
        <v>15800</v>
      </c>
      <c r="H29" s="2">
        <v>3535</v>
      </c>
      <c r="I29" s="2">
        <f t="shared" si="0"/>
        <v>55853000</v>
      </c>
      <c r="J29" s="2"/>
    </row>
    <row r="30" spans="2:10">
      <c r="B30" s="14">
        <v>42403</v>
      </c>
      <c r="C30" s="7" t="s">
        <v>53</v>
      </c>
      <c r="D30" s="7" t="s">
        <v>54</v>
      </c>
      <c r="E30" s="7" t="s">
        <v>55</v>
      </c>
      <c r="F30" s="7" t="s">
        <v>24</v>
      </c>
      <c r="G30" s="7">
        <v>5000</v>
      </c>
      <c r="H30" s="7">
        <v>3770</v>
      </c>
      <c r="I30" s="15">
        <f t="shared" si="0"/>
        <v>18850000</v>
      </c>
      <c r="J30" s="15"/>
    </row>
    <row r="31" spans="2:10">
      <c r="B31" s="14">
        <v>42403</v>
      </c>
      <c r="C31" s="7" t="s">
        <v>53</v>
      </c>
      <c r="D31" s="7" t="s">
        <v>54</v>
      </c>
      <c r="E31" s="7" t="s">
        <v>55</v>
      </c>
      <c r="F31" s="7" t="s">
        <v>28</v>
      </c>
      <c r="G31" s="7">
        <v>5000</v>
      </c>
      <c r="H31" s="7">
        <v>3535</v>
      </c>
      <c r="I31" s="15">
        <f t="shared" si="0"/>
        <v>17675000</v>
      </c>
      <c r="J31" s="15"/>
    </row>
    <row r="32" spans="2:10">
      <c r="B32" s="14">
        <v>42404</v>
      </c>
      <c r="C32" s="7" t="s">
        <v>56</v>
      </c>
      <c r="D32" s="7" t="s">
        <v>57</v>
      </c>
      <c r="E32" s="7" t="s">
        <v>27</v>
      </c>
      <c r="F32" s="7" t="s">
        <v>24</v>
      </c>
      <c r="G32" s="7">
        <v>15800</v>
      </c>
      <c r="H32" s="7">
        <v>3770</v>
      </c>
      <c r="I32" s="15">
        <f t="shared" si="0"/>
        <v>59566000</v>
      </c>
      <c r="J32" s="15"/>
    </row>
    <row r="33" spans="2:10">
      <c r="B33" s="14">
        <v>42404</v>
      </c>
      <c r="C33" s="7" t="s">
        <v>56</v>
      </c>
      <c r="D33" s="7" t="s">
        <v>57</v>
      </c>
      <c r="E33" s="7" t="s">
        <v>27</v>
      </c>
      <c r="F33" s="7" t="s">
        <v>28</v>
      </c>
      <c r="G33" s="7">
        <v>12000</v>
      </c>
      <c r="H33" s="7">
        <v>3535</v>
      </c>
      <c r="I33" s="15">
        <f t="shared" si="0"/>
        <v>42420000</v>
      </c>
      <c r="J33" s="15"/>
    </row>
    <row r="34" spans="2:10">
      <c r="B34" s="14">
        <v>42404</v>
      </c>
      <c r="C34" s="7" t="s">
        <v>56</v>
      </c>
      <c r="D34" s="7" t="s">
        <v>57</v>
      </c>
      <c r="E34" s="7" t="s">
        <v>27</v>
      </c>
      <c r="F34" s="7" t="s">
        <v>58</v>
      </c>
      <c r="G34" s="7">
        <v>5900</v>
      </c>
      <c r="H34" s="7">
        <v>4330</v>
      </c>
      <c r="I34" s="15">
        <f t="shared" si="0"/>
        <v>25547000</v>
      </c>
      <c r="J34" s="15"/>
    </row>
    <row r="35" spans="2:10">
      <c r="B35" s="14">
        <v>42404</v>
      </c>
      <c r="C35" s="7" t="s">
        <v>59</v>
      </c>
      <c r="D35" s="7" t="s">
        <v>60</v>
      </c>
      <c r="E35" s="7" t="s">
        <v>55</v>
      </c>
      <c r="F35" s="7" t="s">
        <v>24</v>
      </c>
      <c r="G35" s="7">
        <v>4300</v>
      </c>
      <c r="H35" s="7">
        <v>3770</v>
      </c>
      <c r="I35" s="15">
        <f t="shared" si="0"/>
        <v>16211000</v>
      </c>
      <c r="J35" s="15"/>
    </row>
    <row r="36" spans="2:10">
      <c r="B36" s="14">
        <v>42404</v>
      </c>
      <c r="C36" s="7" t="s">
        <v>59</v>
      </c>
      <c r="D36" s="7" t="s">
        <v>60</v>
      </c>
      <c r="E36" s="7" t="s">
        <v>55</v>
      </c>
      <c r="F36" s="7" t="s">
        <v>28</v>
      </c>
      <c r="G36" s="7">
        <v>14800</v>
      </c>
      <c r="H36" s="7">
        <v>3535</v>
      </c>
      <c r="I36" s="15">
        <f t="shared" si="0"/>
        <v>52318000</v>
      </c>
      <c r="J36" s="15"/>
    </row>
    <row r="37" spans="2:10">
      <c r="B37" s="14">
        <v>42404</v>
      </c>
      <c r="C37" s="7" t="s">
        <v>61</v>
      </c>
      <c r="D37" s="7" t="s">
        <v>62</v>
      </c>
      <c r="E37" s="7" t="s">
        <v>40</v>
      </c>
      <c r="F37" s="7" t="s">
        <v>28</v>
      </c>
      <c r="G37" s="7">
        <v>5000</v>
      </c>
      <c r="H37" s="7">
        <v>3535</v>
      </c>
      <c r="I37" s="15">
        <f t="shared" si="0"/>
        <v>17675000</v>
      </c>
      <c r="J37" s="15"/>
    </row>
    <row r="38" spans="2:10">
      <c r="B38" s="14">
        <v>42404</v>
      </c>
      <c r="C38" s="7" t="s">
        <v>63</v>
      </c>
      <c r="D38" s="7" t="s">
        <v>64</v>
      </c>
      <c r="E38" s="7" t="s">
        <v>65</v>
      </c>
      <c r="F38" s="7" t="s">
        <v>24</v>
      </c>
      <c r="G38" s="7">
        <v>5000</v>
      </c>
      <c r="H38" s="7">
        <v>3770</v>
      </c>
      <c r="I38" s="15">
        <f t="shared" si="0"/>
        <v>18850000</v>
      </c>
      <c r="J38" s="15"/>
    </row>
    <row r="39" spans="2:10">
      <c r="B39" s="14">
        <v>42404</v>
      </c>
      <c r="C39" s="7" t="s">
        <v>63</v>
      </c>
      <c r="D39" s="7" t="s">
        <v>64</v>
      </c>
      <c r="E39" s="7" t="s">
        <v>65</v>
      </c>
      <c r="F39" s="7" t="s">
        <v>28</v>
      </c>
      <c r="G39" s="7">
        <v>10000</v>
      </c>
      <c r="H39" s="7">
        <v>3535</v>
      </c>
      <c r="I39" s="15">
        <f t="shared" si="0"/>
        <v>35350000</v>
      </c>
      <c r="J39" s="15"/>
    </row>
    <row r="40" spans="2:10">
      <c r="B40" s="14">
        <v>42404</v>
      </c>
      <c r="C40" s="7" t="s">
        <v>66</v>
      </c>
      <c r="D40" s="7" t="s">
        <v>67</v>
      </c>
      <c r="E40" s="7" t="s">
        <v>55</v>
      </c>
      <c r="F40" s="7" t="s">
        <v>24</v>
      </c>
      <c r="G40" s="7">
        <v>5000</v>
      </c>
      <c r="H40" s="7">
        <v>3770</v>
      </c>
      <c r="I40" s="15">
        <f t="shared" si="0"/>
        <v>18850000</v>
      </c>
      <c r="J40" s="15"/>
    </row>
    <row r="41" spans="2:10">
      <c r="B41" s="14">
        <v>42404</v>
      </c>
      <c r="C41" s="7" t="s">
        <v>66</v>
      </c>
      <c r="D41" s="7" t="s">
        <v>67</v>
      </c>
      <c r="E41" s="7" t="s">
        <v>55</v>
      </c>
      <c r="F41" s="7" t="s">
        <v>28</v>
      </c>
      <c r="G41" s="7">
        <v>10000</v>
      </c>
      <c r="H41" s="7">
        <v>3535</v>
      </c>
      <c r="I41" s="15">
        <f t="shared" si="0"/>
        <v>35350000</v>
      </c>
      <c r="J41" s="15"/>
    </row>
    <row r="42" spans="2:10">
      <c r="B42" s="14">
        <v>42404</v>
      </c>
      <c r="C42" s="7" t="s">
        <v>66</v>
      </c>
      <c r="D42" s="7" t="s">
        <v>67</v>
      </c>
      <c r="E42" s="7" t="s">
        <v>55</v>
      </c>
      <c r="F42" s="7" t="s">
        <v>33</v>
      </c>
      <c r="G42" s="7"/>
      <c r="H42" s="7"/>
      <c r="I42" s="15">
        <f t="shared" si="0"/>
        <v>0</v>
      </c>
      <c r="J42" s="7">
        <v>375000</v>
      </c>
    </row>
    <row r="43" spans="2:10">
      <c r="B43" s="14">
        <v>42404</v>
      </c>
      <c r="C43" s="7" t="s">
        <v>68</v>
      </c>
      <c r="D43" s="7" t="s">
        <v>69</v>
      </c>
      <c r="E43" s="7" t="s">
        <v>31</v>
      </c>
      <c r="F43" s="7" t="s">
        <v>17</v>
      </c>
      <c r="G43" s="7">
        <v>5200</v>
      </c>
      <c r="H43" s="7">
        <v>3535</v>
      </c>
      <c r="I43" s="15">
        <f t="shared" si="0"/>
        <v>18382000</v>
      </c>
      <c r="J43" s="15"/>
    </row>
    <row r="44" spans="2:10">
      <c r="B44" s="14">
        <v>42404</v>
      </c>
      <c r="C44" s="7" t="s">
        <v>68</v>
      </c>
      <c r="D44" s="7" t="s">
        <v>69</v>
      </c>
      <c r="E44" s="7" t="s">
        <v>31</v>
      </c>
      <c r="F44" s="7" t="s">
        <v>28</v>
      </c>
      <c r="G44" s="7">
        <v>6200</v>
      </c>
      <c r="H44" s="7">
        <v>3535</v>
      </c>
      <c r="I44" s="15">
        <f t="shared" si="0"/>
        <v>21917000</v>
      </c>
      <c r="J44" s="15"/>
    </row>
    <row r="45" spans="2:10">
      <c r="B45" s="14">
        <v>42404</v>
      </c>
      <c r="C45" s="7" t="s">
        <v>68</v>
      </c>
      <c r="D45" s="7" t="s">
        <v>69</v>
      </c>
      <c r="E45" s="7" t="s">
        <v>31</v>
      </c>
      <c r="F45" s="7" t="s">
        <v>33</v>
      </c>
      <c r="G45" s="7"/>
      <c r="H45" s="7"/>
      <c r="I45" s="15"/>
      <c r="J45" s="7">
        <v>2679000</v>
      </c>
    </row>
    <row r="46" spans="2:10">
      <c r="B46" s="14">
        <v>42404</v>
      </c>
      <c r="C46" s="7" t="s">
        <v>70</v>
      </c>
      <c r="D46" s="7" t="s">
        <v>71</v>
      </c>
      <c r="E46" s="7" t="s">
        <v>31</v>
      </c>
      <c r="F46" s="7" t="s">
        <v>28</v>
      </c>
      <c r="G46" s="7">
        <v>5300</v>
      </c>
      <c r="H46" s="7">
        <v>3535</v>
      </c>
      <c r="I46" s="15">
        <f>G46*H46</f>
        <v>18735500</v>
      </c>
      <c r="J46" s="15"/>
    </row>
    <row r="47" spans="2:10">
      <c r="B47" s="14">
        <v>42404</v>
      </c>
      <c r="C47" s="7" t="s">
        <v>70</v>
      </c>
      <c r="D47" s="7" t="s">
        <v>71</v>
      </c>
      <c r="E47" s="7" t="s">
        <v>31</v>
      </c>
      <c r="F47" s="7" t="s">
        <v>33</v>
      </c>
      <c r="G47" s="7"/>
      <c r="H47" s="7"/>
      <c r="I47" s="15"/>
      <c r="J47" s="7">
        <v>1245500</v>
      </c>
    </row>
    <row r="48" spans="2:10">
      <c r="B48" s="14">
        <v>42404</v>
      </c>
      <c r="C48" s="7" t="s">
        <v>72</v>
      </c>
      <c r="D48" s="7" t="s">
        <v>73</v>
      </c>
      <c r="E48" s="7" t="s">
        <v>16</v>
      </c>
      <c r="F48" s="7" t="s">
        <v>24</v>
      </c>
      <c r="G48" s="7">
        <v>15500</v>
      </c>
      <c r="H48" s="7">
        <v>3770</v>
      </c>
      <c r="I48" s="15">
        <f t="shared" ref="I48:I56" si="1">G48*H48</f>
        <v>58435000</v>
      </c>
      <c r="J48" s="15"/>
    </row>
    <row r="49" spans="2:10">
      <c r="B49" s="14">
        <v>42405</v>
      </c>
      <c r="C49" s="7" t="s">
        <v>74</v>
      </c>
      <c r="D49" s="7" t="s">
        <v>75</v>
      </c>
      <c r="E49" s="7" t="s">
        <v>40</v>
      </c>
      <c r="F49" s="7" t="s">
        <v>24</v>
      </c>
      <c r="G49" s="7">
        <v>15000</v>
      </c>
      <c r="H49" s="7">
        <v>3770</v>
      </c>
      <c r="I49" s="15">
        <f t="shared" si="1"/>
        <v>56550000</v>
      </c>
      <c r="J49" s="15"/>
    </row>
    <row r="50" spans="2:10">
      <c r="B50" s="14">
        <v>42405</v>
      </c>
      <c r="C50" s="7" t="s">
        <v>74</v>
      </c>
      <c r="D50" s="7" t="s">
        <v>75</v>
      </c>
      <c r="E50" s="7" t="s">
        <v>40</v>
      </c>
      <c r="F50" s="7" t="s">
        <v>28</v>
      </c>
      <c r="G50" s="7">
        <v>15000</v>
      </c>
      <c r="H50" s="7">
        <v>3535</v>
      </c>
      <c r="I50" s="15">
        <f t="shared" si="1"/>
        <v>53025000</v>
      </c>
      <c r="J50" s="15"/>
    </row>
    <row r="51" spans="2:10">
      <c r="B51" s="14">
        <v>42405</v>
      </c>
      <c r="C51" s="7" t="s">
        <v>76</v>
      </c>
      <c r="D51" s="7" t="s">
        <v>77</v>
      </c>
      <c r="E51" s="7" t="s">
        <v>16</v>
      </c>
      <c r="F51" s="7" t="s">
        <v>24</v>
      </c>
      <c r="G51" s="7">
        <v>6200</v>
      </c>
      <c r="H51" s="7">
        <v>3770</v>
      </c>
      <c r="I51" s="15">
        <f t="shared" si="1"/>
        <v>23374000</v>
      </c>
      <c r="J51" s="15"/>
    </row>
    <row r="52" spans="2:10">
      <c r="B52" s="14">
        <v>42405</v>
      </c>
      <c r="C52" s="7" t="s">
        <v>76</v>
      </c>
      <c r="D52" s="7" t="s">
        <v>77</v>
      </c>
      <c r="E52" s="7" t="s">
        <v>16</v>
      </c>
      <c r="F52" s="13" t="s">
        <v>28</v>
      </c>
      <c r="G52" s="13">
        <v>9300</v>
      </c>
      <c r="H52" s="13">
        <v>3535</v>
      </c>
      <c r="I52" s="16">
        <f t="shared" si="1"/>
        <v>32875500</v>
      </c>
      <c r="J52" s="21"/>
    </row>
    <row r="53" spans="2:10">
      <c r="B53" s="14">
        <v>42405</v>
      </c>
      <c r="C53" s="7" t="s">
        <v>80</v>
      </c>
      <c r="D53" s="7" t="s">
        <v>81</v>
      </c>
      <c r="E53" s="7" t="s">
        <v>16</v>
      </c>
      <c r="F53" s="7" t="s">
        <v>24</v>
      </c>
      <c r="G53" s="7">
        <v>16600</v>
      </c>
      <c r="H53" s="7">
        <v>3510</v>
      </c>
      <c r="I53" s="17">
        <f t="shared" si="1"/>
        <v>58266000</v>
      </c>
      <c r="J53" s="17"/>
    </row>
    <row r="54" spans="2:10">
      <c r="B54" s="14">
        <v>42406</v>
      </c>
      <c r="C54" s="7" t="s">
        <v>82</v>
      </c>
      <c r="D54" s="7" t="s">
        <v>83</v>
      </c>
      <c r="E54" s="7" t="s">
        <v>27</v>
      </c>
      <c r="F54" s="7" t="s">
        <v>24</v>
      </c>
      <c r="G54" s="7">
        <v>15800</v>
      </c>
      <c r="H54" s="7">
        <v>3510</v>
      </c>
      <c r="I54" s="15">
        <f t="shared" si="1"/>
        <v>55458000</v>
      </c>
      <c r="J54" s="15"/>
    </row>
    <row r="55" spans="2:10">
      <c r="B55" s="14">
        <v>42406</v>
      </c>
      <c r="C55" s="18" t="s">
        <v>151</v>
      </c>
      <c r="D55" s="18" t="s">
        <v>152</v>
      </c>
      <c r="E55" s="18" t="s">
        <v>31</v>
      </c>
      <c r="F55" s="18" t="s">
        <v>24</v>
      </c>
      <c r="G55" s="21">
        <v>5200</v>
      </c>
      <c r="H55" s="21">
        <v>3695</v>
      </c>
      <c r="I55" s="21">
        <f t="shared" si="1"/>
        <v>19214000</v>
      </c>
      <c r="J55" s="21"/>
    </row>
    <row r="56" spans="2:10">
      <c r="B56" s="14">
        <v>42406</v>
      </c>
      <c r="C56" s="18" t="s">
        <v>151</v>
      </c>
      <c r="D56" s="18" t="s">
        <v>152</v>
      </c>
      <c r="E56" s="18" t="s">
        <v>31</v>
      </c>
      <c r="F56" s="18" t="s">
        <v>28</v>
      </c>
      <c r="G56" s="21">
        <v>6200</v>
      </c>
      <c r="H56" s="21">
        <v>3380</v>
      </c>
      <c r="I56" s="21">
        <f t="shared" si="1"/>
        <v>20956000</v>
      </c>
      <c r="J56" s="21"/>
    </row>
    <row r="57" spans="2:10">
      <c r="B57" s="14">
        <v>42406</v>
      </c>
      <c r="C57" s="18" t="s">
        <v>151</v>
      </c>
      <c r="D57" s="18" t="s">
        <v>152</v>
      </c>
      <c r="E57" s="18" t="s">
        <v>31</v>
      </c>
      <c r="F57" s="18" t="s">
        <v>33</v>
      </c>
      <c r="G57" s="21"/>
      <c r="H57" s="21"/>
      <c r="I57" s="21"/>
      <c r="J57" s="21">
        <v>2679000</v>
      </c>
    </row>
    <row r="58" spans="2:10">
      <c r="B58" s="14">
        <v>42408</v>
      </c>
      <c r="C58" s="7" t="s">
        <v>123</v>
      </c>
      <c r="D58" s="7" t="s">
        <v>124</v>
      </c>
      <c r="E58" s="7" t="s">
        <v>27</v>
      </c>
      <c r="F58" s="7" t="s">
        <v>24</v>
      </c>
      <c r="G58" s="20">
        <v>10800</v>
      </c>
      <c r="H58" s="15">
        <v>3695</v>
      </c>
      <c r="I58" s="15">
        <f>G58*H58</f>
        <v>39906000</v>
      </c>
      <c r="J58" s="15"/>
    </row>
    <row r="59" spans="2:10">
      <c r="B59" s="14">
        <v>42408</v>
      </c>
      <c r="C59" s="7" t="s">
        <v>123</v>
      </c>
      <c r="D59" s="7" t="s">
        <v>124</v>
      </c>
      <c r="E59" s="7" t="s">
        <v>27</v>
      </c>
      <c r="F59" s="7" t="s">
        <v>28</v>
      </c>
      <c r="G59" s="15">
        <v>22900</v>
      </c>
      <c r="H59" s="15">
        <v>3380</v>
      </c>
      <c r="I59" s="15">
        <f>G59*H59</f>
        <v>77402000</v>
      </c>
      <c r="J59" s="15"/>
    </row>
    <row r="60" spans="2:10">
      <c r="B60" s="14">
        <v>42408</v>
      </c>
      <c r="C60" s="7" t="s">
        <v>125</v>
      </c>
      <c r="D60" s="7" t="s">
        <v>126</v>
      </c>
      <c r="E60" s="7" t="s">
        <v>55</v>
      </c>
      <c r="F60" s="7" t="s">
        <v>24</v>
      </c>
      <c r="G60" s="15">
        <v>15300</v>
      </c>
      <c r="H60" s="15">
        <v>3695</v>
      </c>
      <c r="I60" s="15">
        <f>G60*H60</f>
        <v>56533500</v>
      </c>
      <c r="J60" s="15"/>
    </row>
    <row r="61" spans="2:10">
      <c r="B61" s="14">
        <v>42408</v>
      </c>
      <c r="C61" s="7" t="s">
        <v>127</v>
      </c>
      <c r="D61" s="7" t="s">
        <v>128</v>
      </c>
      <c r="E61" s="7" t="s">
        <v>40</v>
      </c>
      <c r="F61" s="7" t="s">
        <v>24</v>
      </c>
      <c r="G61" s="15">
        <v>5000</v>
      </c>
      <c r="H61" s="15">
        <v>3695</v>
      </c>
      <c r="I61" s="15">
        <f>G61*H61</f>
        <v>18475000</v>
      </c>
      <c r="J61" s="15"/>
    </row>
    <row r="62" spans="2:10">
      <c r="B62" s="14">
        <v>42408</v>
      </c>
      <c r="C62" s="7" t="s">
        <v>127</v>
      </c>
      <c r="D62" s="7" t="s">
        <v>128</v>
      </c>
      <c r="E62" s="7" t="s">
        <v>40</v>
      </c>
      <c r="F62" s="7" t="s">
        <v>28</v>
      </c>
      <c r="G62" s="15">
        <v>15000</v>
      </c>
      <c r="H62" s="15">
        <v>3380</v>
      </c>
      <c r="I62" s="15">
        <f>G62*H62</f>
        <v>50700000</v>
      </c>
      <c r="J62" s="15"/>
    </row>
    <row r="63" spans="2:10">
      <c r="B63" s="14">
        <v>42408</v>
      </c>
      <c r="C63" s="7" t="s">
        <v>127</v>
      </c>
      <c r="D63" s="7" t="s">
        <v>128</v>
      </c>
      <c r="E63" s="7" t="s">
        <v>40</v>
      </c>
      <c r="F63" s="7" t="s">
        <v>33</v>
      </c>
      <c r="G63" s="15"/>
      <c r="H63" s="15"/>
      <c r="I63" s="15"/>
      <c r="J63" s="15">
        <v>4700000</v>
      </c>
    </row>
    <row r="64" spans="2:10">
      <c r="B64" s="14">
        <v>42408</v>
      </c>
      <c r="C64" s="7" t="s">
        <v>129</v>
      </c>
      <c r="D64" s="7" t="s">
        <v>130</v>
      </c>
      <c r="E64" s="7" t="s">
        <v>45</v>
      </c>
      <c r="F64" s="7" t="s">
        <v>17</v>
      </c>
      <c r="G64" s="15">
        <v>5000</v>
      </c>
      <c r="H64" s="15">
        <v>3671</v>
      </c>
      <c r="I64" s="15">
        <f>G64*H64</f>
        <v>18355000</v>
      </c>
      <c r="J64" s="15"/>
    </row>
    <row r="65" spans="2:10">
      <c r="B65" s="14">
        <v>42408</v>
      </c>
      <c r="C65" s="7" t="s">
        <v>129</v>
      </c>
      <c r="D65" s="7" t="s">
        <v>130</v>
      </c>
      <c r="E65" s="7" t="s">
        <v>45</v>
      </c>
      <c r="F65" s="7" t="s">
        <v>33</v>
      </c>
      <c r="G65" s="15"/>
      <c r="H65" s="15"/>
      <c r="I65" s="15">
        <f>G65*H65</f>
        <v>0</v>
      </c>
      <c r="J65" s="15">
        <v>1500000</v>
      </c>
    </row>
    <row r="66" spans="2:10">
      <c r="B66" s="14">
        <v>42408</v>
      </c>
      <c r="C66" s="7" t="s">
        <v>131</v>
      </c>
      <c r="D66" s="7" t="s">
        <v>132</v>
      </c>
      <c r="E66" s="7" t="s">
        <v>48</v>
      </c>
      <c r="F66" s="7" t="s">
        <v>28</v>
      </c>
      <c r="G66" s="15">
        <v>5000</v>
      </c>
      <c r="H66" s="15">
        <v>4738</v>
      </c>
      <c r="I66" s="15">
        <f>G66*H66</f>
        <v>23690000</v>
      </c>
      <c r="J66" s="15"/>
    </row>
    <row r="67" spans="2:10">
      <c r="B67" s="14">
        <v>42408</v>
      </c>
      <c r="C67" s="7" t="s">
        <v>131</v>
      </c>
      <c r="D67" s="7" t="s">
        <v>132</v>
      </c>
      <c r="E67" s="7" t="s">
        <v>48</v>
      </c>
      <c r="F67" s="7" t="s">
        <v>33</v>
      </c>
      <c r="G67" s="15"/>
      <c r="H67" s="15"/>
      <c r="I67" s="15"/>
      <c r="J67" s="15">
        <v>1500000</v>
      </c>
    </row>
    <row r="68" spans="2:10">
      <c r="B68" s="14">
        <v>42408</v>
      </c>
      <c r="C68" s="18" t="s">
        <v>153</v>
      </c>
      <c r="D68" s="18" t="s">
        <v>154</v>
      </c>
      <c r="E68" s="18" t="s">
        <v>31</v>
      </c>
      <c r="F68" s="18" t="s">
        <v>28</v>
      </c>
      <c r="G68" s="21">
        <v>5300</v>
      </c>
      <c r="H68" s="21">
        <v>3380</v>
      </c>
      <c r="I68" s="21">
        <f>G68*H68</f>
        <v>17914000</v>
      </c>
      <c r="J68" s="21"/>
    </row>
    <row r="69" spans="2:10">
      <c r="B69" s="14">
        <v>42408</v>
      </c>
      <c r="C69" s="18" t="s">
        <v>153</v>
      </c>
      <c r="D69" s="18" t="s">
        <v>154</v>
      </c>
      <c r="E69" s="18" t="s">
        <v>31</v>
      </c>
      <c r="F69" s="18" t="s">
        <v>33</v>
      </c>
      <c r="G69" s="21"/>
      <c r="H69" s="21"/>
      <c r="I69" s="21"/>
      <c r="J69" s="21">
        <v>1245500</v>
      </c>
    </row>
    <row r="70" spans="2:10">
      <c r="B70" s="14">
        <v>42408</v>
      </c>
      <c r="C70" s="18" t="s">
        <v>157</v>
      </c>
      <c r="D70" s="18" t="s">
        <v>158</v>
      </c>
      <c r="E70" s="18" t="s">
        <v>16</v>
      </c>
      <c r="F70" s="18" t="s">
        <v>24</v>
      </c>
      <c r="G70" s="21">
        <v>10200</v>
      </c>
      <c r="H70" s="21">
        <v>3695</v>
      </c>
      <c r="I70" s="21">
        <f t="shared" ref="I70:I88" si="2">G70*H70</f>
        <v>37689000</v>
      </c>
      <c r="J70" s="21"/>
    </row>
    <row r="71" spans="2:10">
      <c r="B71" s="14">
        <v>42408</v>
      </c>
      <c r="C71" s="18" t="s">
        <v>157</v>
      </c>
      <c r="D71" s="18" t="s">
        <v>158</v>
      </c>
      <c r="E71" s="18" t="s">
        <v>16</v>
      </c>
      <c r="F71" s="18" t="s">
        <v>17</v>
      </c>
      <c r="G71" s="21">
        <v>5300</v>
      </c>
      <c r="H71" s="21">
        <v>3380</v>
      </c>
      <c r="I71" s="21">
        <f t="shared" si="2"/>
        <v>17914000</v>
      </c>
      <c r="J71" s="21"/>
    </row>
    <row r="72" spans="2:10">
      <c r="B72" s="14">
        <v>42409</v>
      </c>
      <c r="C72" s="7" t="s">
        <v>133</v>
      </c>
      <c r="D72" s="7" t="s">
        <v>134</v>
      </c>
      <c r="E72" s="7" t="s">
        <v>55</v>
      </c>
      <c r="F72" s="7" t="s">
        <v>24</v>
      </c>
      <c r="G72" s="15">
        <v>10300</v>
      </c>
      <c r="H72" s="15">
        <v>3695</v>
      </c>
      <c r="I72" s="15">
        <f t="shared" si="2"/>
        <v>38058500</v>
      </c>
      <c r="J72" s="15"/>
    </row>
    <row r="73" spans="2:10">
      <c r="B73" s="14">
        <v>42409</v>
      </c>
      <c r="C73" s="7" t="s">
        <v>135</v>
      </c>
      <c r="D73" s="7" t="s">
        <v>136</v>
      </c>
      <c r="E73" s="7" t="s">
        <v>55</v>
      </c>
      <c r="F73" s="7" t="s">
        <v>17</v>
      </c>
      <c r="G73" s="15">
        <v>5000</v>
      </c>
      <c r="H73" s="15">
        <v>3380</v>
      </c>
      <c r="I73" s="15">
        <f t="shared" si="2"/>
        <v>16900000</v>
      </c>
      <c r="J73" s="15"/>
    </row>
    <row r="74" spans="2:10">
      <c r="B74" s="14">
        <v>42409</v>
      </c>
      <c r="C74" s="7" t="s">
        <v>135</v>
      </c>
      <c r="D74" s="7" t="s">
        <v>136</v>
      </c>
      <c r="E74" s="7" t="s">
        <v>55</v>
      </c>
      <c r="F74" s="7" t="s">
        <v>28</v>
      </c>
      <c r="G74" s="15">
        <v>7200</v>
      </c>
      <c r="H74" s="15">
        <v>3380</v>
      </c>
      <c r="I74" s="15">
        <f t="shared" si="2"/>
        <v>24336000</v>
      </c>
      <c r="J74" s="15"/>
    </row>
    <row r="75" spans="2:10">
      <c r="B75" s="14">
        <v>42409</v>
      </c>
      <c r="C75" s="7" t="s">
        <v>137</v>
      </c>
      <c r="D75" s="7" t="s">
        <v>138</v>
      </c>
      <c r="E75" s="7" t="s">
        <v>40</v>
      </c>
      <c r="F75" s="7" t="s">
        <v>24</v>
      </c>
      <c r="G75" s="15">
        <v>4300</v>
      </c>
      <c r="H75" s="15">
        <v>3695</v>
      </c>
      <c r="I75" s="15">
        <f t="shared" si="2"/>
        <v>15888500</v>
      </c>
      <c r="J75" s="15"/>
    </row>
    <row r="76" spans="2:10">
      <c r="B76" s="14">
        <v>42409</v>
      </c>
      <c r="C76" s="7" t="s">
        <v>137</v>
      </c>
      <c r="D76" s="7" t="s">
        <v>138</v>
      </c>
      <c r="E76" s="7" t="s">
        <v>40</v>
      </c>
      <c r="F76" s="7" t="s">
        <v>17</v>
      </c>
      <c r="G76" s="15">
        <v>4500</v>
      </c>
      <c r="H76" s="15">
        <v>3380</v>
      </c>
      <c r="I76" s="15">
        <f t="shared" si="2"/>
        <v>15210000</v>
      </c>
      <c r="J76" s="15"/>
    </row>
    <row r="77" spans="2:10">
      <c r="B77" s="14">
        <v>42409</v>
      </c>
      <c r="C77" s="7" t="s">
        <v>139</v>
      </c>
      <c r="D77" s="7" t="s">
        <v>140</v>
      </c>
      <c r="E77" s="7" t="s">
        <v>16</v>
      </c>
      <c r="F77" s="7" t="s">
        <v>24</v>
      </c>
      <c r="G77" s="15">
        <v>15800</v>
      </c>
      <c r="H77" s="15">
        <v>3695</v>
      </c>
      <c r="I77" s="15">
        <f t="shared" si="2"/>
        <v>58381000</v>
      </c>
      <c r="J77" s="15"/>
    </row>
    <row r="78" spans="2:10">
      <c r="B78" s="14">
        <v>42409</v>
      </c>
      <c r="C78" s="7" t="s">
        <v>141</v>
      </c>
      <c r="D78" s="7" t="s">
        <v>142</v>
      </c>
      <c r="E78" s="7" t="s">
        <v>16</v>
      </c>
      <c r="F78" s="7" t="s">
        <v>24</v>
      </c>
      <c r="G78" s="15">
        <v>11500</v>
      </c>
      <c r="H78" s="15">
        <v>3695</v>
      </c>
      <c r="I78" s="15">
        <f t="shared" si="2"/>
        <v>42492500</v>
      </c>
      <c r="J78" s="15"/>
    </row>
    <row r="79" spans="2:10">
      <c r="B79" s="14">
        <v>42409</v>
      </c>
      <c r="C79" s="7" t="s">
        <v>141</v>
      </c>
      <c r="D79" s="7" t="s">
        <v>142</v>
      </c>
      <c r="E79" s="7" t="s">
        <v>16</v>
      </c>
      <c r="F79" s="7" t="s">
        <v>28</v>
      </c>
      <c r="G79" s="15">
        <v>4000</v>
      </c>
      <c r="H79" s="15">
        <v>3380</v>
      </c>
      <c r="I79" s="15">
        <f t="shared" si="2"/>
        <v>13520000</v>
      </c>
      <c r="J79" s="15"/>
    </row>
    <row r="80" spans="2:10">
      <c r="B80" s="14">
        <v>42410</v>
      </c>
      <c r="C80" s="7" t="s">
        <v>88</v>
      </c>
      <c r="D80" s="7" t="s">
        <v>89</v>
      </c>
      <c r="E80" s="7" t="s">
        <v>40</v>
      </c>
      <c r="F80" s="7" t="s">
        <v>24</v>
      </c>
      <c r="G80" s="7">
        <v>10000</v>
      </c>
      <c r="H80" s="7">
        <v>3645</v>
      </c>
      <c r="I80" s="15">
        <f t="shared" si="2"/>
        <v>36450000</v>
      </c>
      <c r="J80" s="15"/>
    </row>
    <row r="81" spans="2:10">
      <c r="B81" s="14">
        <v>42410</v>
      </c>
      <c r="C81" s="7" t="s">
        <v>88</v>
      </c>
      <c r="D81" s="7" t="s">
        <v>89</v>
      </c>
      <c r="E81" s="7" t="s">
        <v>40</v>
      </c>
      <c r="F81" s="7" t="s">
        <v>58</v>
      </c>
      <c r="G81" s="7">
        <v>20000</v>
      </c>
      <c r="H81" s="7">
        <v>3850</v>
      </c>
      <c r="I81" s="15">
        <f t="shared" si="2"/>
        <v>77000000</v>
      </c>
      <c r="J81" s="15"/>
    </row>
    <row r="82" spans="2:10">
      <c r="B82" s="14">
        <v>42410</v>
      </c>
      <c r="C82" s="7" t="s">
        <v>110</v>
      </c>
      <c r="D82" s="7" t="s">
        <v>111</v>
      </c>
      <c r="E82" s="7" t="s">
        <v>27</v>
      </c>
      <c r="F82" s="7" t="s">
        <v>58</v>
      </c>
      <c r="G82" s="15">
        <v>12000</v>
      </c>
      <c r="H82" s="15">
        <v>4260</v>
      </c>
      <c r="I82" s="15">
        <f t="shared" si="2"/>
        <v>51120000</v>
      </c>
      <c r="J82" s="15"/>
    </row>
    <row r="83" spans="2:10">
      <c r="B83" s="14">
        <v>42410</v>
      </c>
      <c r="C83" s="7" t="s">
        <v>113</v>
      </c>
      <c r="D83" s="7" t="s">
        <v>114</v>
      </c>
      <c r="E83" s="7" t="s">
        <v>27</v>
      </c>
      <c r="F83" s="7" t="s">
        <v>24</v>
      </c>
      <c r="G83" s="20">
        <v>21700</v>
      </c>
      <c r="H83" s="15">
        <v>3510</v>
      </c>
      <c r="I83" s="15">
        <f t="shared" si="2"/>
        <v>76167000</v>
      </c>
      <c r="J83" s="15"/>
    </row>
    <row r="84" spans="2:10">
      <c r="B84" s="14">
        <v>42411</v>
      </c>
      <c r="C84" s="7" t="s">
        <v>143</v>
      </c>
      <c r="D84" s="7" t="s">
        <v>144</v>
      </c>
      <c r="E84" s="7" t="s">
        <v>16</v>
      </c>
      <c r="F84" s="7" t="s">
        <v>24</v>
      </c>
      <c r="G84" s="15">
        <v>6200</v>
      </c>
      <c r="H84" s="15">
        <v>3695</v>
      </c>
      <c r="I84" s="15">
        <f t="shared" si="2"/>
        <v>22909000</v>
      </c>
      <c r="J84" s="15"/>
    </row>
    <row r="85" spans="2:10">
      <c r="B85" s="14">
        <v>42411</v>
      </c>
      <c r="C85" s="7" t="s">
        <v>143</v>
      </c>
      <c r="D85" s="7" t="s">
        <v>144</v>
      </c>
      <c r="E85" s="7" t="s">
        <v>16</v>
      </c>
      <c r="F85" s="18" t="s">
        <v>17</v>
      </c>
      <c r="G85" s="21">
        <v>4000</v>
      </c>
      <c r="H85" s="21">
        <v>3380</v>
      </c>
      <c r="I85" s="21">
        <f t="shared" si="2"/>
        <v>13520000</v>
      </c>
      <c r="J85" s="21"/>
    </row>
    <row r="86" spans="2:10">
      <c r="B86" s="14">
        <v>42411</v>
      </c>
      <c r="C86" s="18" t="s">
        <v>145</v>
      </c>
      <c r="D86" s="18" t="s">
        <v>146</v>
      </c>
      <c r="E86" s="18" t="s">
        <v>16</v>
      </c>
      <c r="F86" s="18" t="s">
        <v>24</v>
      </c>
      <c r="G86" s="21">
        <v>15000</v>
      </c>
      <c r="H86" s="21">
        <v>3695</v>
      </c>
      <c r="I86" s="21">
        <f t="shared" si="2"/>
        <v>55425000</v>
      </c>
      <c r="J86" s="21"/>
    </row>
    <row r="87" spans="2:10">
      <c r="B87" s="14">
        <v>42411</v>
      </c>
      <c r="C87" s="18" t="s">
        <v>145</v>
      </c>
      <c r="D87" s="18" t="s">
        <v>146</v>
      </c>
      <c r="E87" s="18" t="s">
        <v>16</v>
      </c>
      <c r="F87" s="18" t="s">
        <v>58</v>
      </c>
      <c r="G87" s="21">
        <v>10000</v>
      </c>
      <c r="H87" s="21">
        <v>4260</v>
      </c>
      <c r="I87" s="21">
        <f t="shared" si="2"/>
        <v>42600000</v>
      </c>
      <c r="J87" s="21"/>
    </row>
    <row r="88" spans="2:10">
      <c r="B88" s="14">
        <v>42411</v>
      </c>
      <c r="C88" s="18" t="s">
        <v>145</v>
      </c>
      <c r="D88" s="18" t="s">
        <v>146</v>
      </c>
      <c r="E88" s="18" t="s">
        <v>16</v>
      </c>
      <c r="F88" s="18" t="s">
        <v>32</v>
      </c>
      <c r="G88" s="21">
        <v>5000</v>
      </c>
      <c r="H88" s="21">
        <v>5015</v>
      </c>
      <c r="I88" s="21">
        <f t="shared" si="2"/>
        <v>25075000</v>
      </c>
      <c r="J88" s="21"/>
    </row>
    <row r="89" spans="2:10">
      <c r="B89" s="14">
        <v>42411</v>
      </c>
      <c r="C89" s="18" t="s">
        <v>145</v>
      </c>
      <c r="D89" s="18" t="s">
        <v>146</v>
      </c>
      <c r="E89" s="18" t="s">
        <v>16</v>
      </c>
      <c r="F89" s="18" t="s">
        <v>33</v>
      </c>
      <c r="G89" s="21"/>
      <c r="H89" s="21"/>
      <c r="I89" s="21"/>
      <c r="J89" s="21">
        <v>6000000</v>
      </c>
    </row>
    <row r="90" spans="2:10">
      <c r="B90" s="14">
        <v>42411</v>
      </c>
      <c r="C90" s="18" t="s">
        <v>147</v>
      </c>
      <c r="D90" s="18" t="s">
        <v>148</v>
      </c>
      <c r="E90" s="18" t="s">
        <v>16</v>
      </c>
      <c r="F90" s="18" t="s">
        <v>24</v>
      </c>
      <c r="G90" s="21">
        <v>10400</v>
      </c>
      <c r="H90" s="21">
        <v>3695</v>
      </c>
      <c r="I90" s="21">
        <f t="shared" ref="I90:I95" si="3">G90*H90</f>
        <v>38428000</v>
      </c>
      <c r="J90" s="21"/>
    </row>
    <row r="91" spans="2:10">
      <c r="B91" s="14">
        <v>42411</v>
      </c>
      <c r="C91" s="18" t="s">
        <v>147</v>
      </c>
      <c r="D91" s="18" t="s">
        <v>148</v>
      </c>
      <c r="E91" s="18" t="s">
        <v>16</v>
      </c>
      <c r="F91" s="18" t="s">
        <v>58</v>
      </c>
      <c r="G91" s="21">
        <v>5400</v>
      </c>
      <c r="H91" s="21">
        <v>4260</v>
      </c>
      <c r="I91" s="21">
        <f t="shared" si="3"/>
        <v>23004000</v>
      </c>
      <c r="J91" s="21"/>
    </row>
    <row r="92" spans="2:10">
      <c r="B92" s="14">
        <v>42411</v>
      </c>
      <c r="C92" s="18" t="s">
        <v>149</v>
      </c>
      <c r="D92" s="18" t="s">
        <v>150</v>
      </c>
      <c r="E92" s="18" t="s">
        <v>16</v>
      </c>
      <c r="F92" s="18" t="s">
        <v>24</v>
      </c>
      <c r="G92" s="21">
        <v>10200</v>
      </c>
      <c r="H92" s="21">
        <v>3695</v>
      </c>
      <c r="I92" s="21">
        <f t="shared" si="3"/>
        <v>37689000</v>
      </c>
      <c r="J92" s="21"/>
    </row>
    <row r="93" spans="2:10">
      <c r="B93" s="14">
        <v>42411</v>
      </c>
      <c r="C93" s="18" t="s">
        <v>149</v>
      </c>
      <c r="D93" s="18" t="s">
        <v>150</v>
      </c>
      <c r="E93" s="18" t="s">
        <v>16</v>
      </c>
      <c r="F93" s="18" t="s">
        <v>17</v>
      </c>
      <c r="G93" s="21">
        <v>5300</v>
      </c>
      <c r="H93" s="21">
        <v>3380</v>
      </c>
      <c r="I93" s="21">
        <f t="shared" si="3"/>
        <v>17914000</v>
      </c>
      <c r="J93" s="21"/>
    </row>
    <row r="94" spans="2:10">
      <c r="B94" s="14">
        <v>42412</v>
      </c>
      <c r="C94" s="19" t="s">
        <v>93</v>
      </c>
      <c r="D94" s="7" t="s">
        <v>94</v>
      </c>
      <c r="E94" s="7" t="s">
        <v>40</v>
      </c>
      <c r="F94" s="7" t="s">
        <v>24</v>
      </c>
      <c r="G94" s="19">
        <v>10000</v>
      </c>
      <c r="H94" s="7">
        <v>3645</v>
      </c>
      <c r="I94" s="15">
        <f t="shared" si="3"/>
        <v>36450000</v>
      </c>
      <c r="J94" s="15"/>
    </row>
    <row r="95" spans="2:10">
      <c r="B95" s="14">
        <v>42412</v>
      </c>
      <c r="C95" s="7" t="s">
        <v>93</v>
      </c>
      <c r="D95" s="7" t="s">
        <v>94</v>
      </c>
      <c r="E95" s="7" t="s">
        <v>40</v>
      </c>
      <c r="F95" s="7" t="s">
        <v>58</v>
      </c>
      <c r="G95" s="7">
        <v>5000</v>
      </c>
      <c r="H95" s="7">
        <v>3850</v>
      </c>
      <c r="I95" s="15">
        <f t="shared" si="3"/>
        <v>19250000</v>
      </c>
      <c r="J95" s="15"/>
    </row>
    <row r="96" spans="2:10">
      <c r="B96" s="14">
        <v>42412</v>
      </c>
      <c r="C96" s="7" t="s">
        <v>93</v>
      </c>
      <c r="D96" s="7" t="s">
        <v>94</v>
      </c>
      <c r="E96" s="7" t="s">
        <v>40</v>
      </c>
      <c r="F96" s="7" t="s">
        <v>33</v>
      </c>
      <c r="G96" s="7"/>
      <c r="H96" s="7"/>
      <c r="I96" s="15"/>
      <c r="J96" s="7">
        <v>3525000</v>
      </c>
    </row>
    <row r="97" spans="2:10">
      <c r="B97" s="14">
        <v>42412</v>
      </c>
      <c r="C97" s="7" t="s">
        <v>95</v>
      </c>
      <c r="D97" s="7" t="s">
        <v>96</v>
      </c>
      <c r="E97" s="7" t="s">
        <v>31</v>
      </c>
      <c r="F97" s="7" t="s">
        <v>58</v>
      </c>
      <c r="G97" s="7">
        <v>5000</v>
      </c>
      <c r="H97" s="7">
        <v>3850</v>
      </c>
      <c r="I97" s="15">
        <f>G97*H97</f>
        <v>19250000</v>
      </c>
      <c r="J97" s="15"/>
    </row>
    <row r="98" spans="2:10">
      <c r="B98" s="14">
        <v>42412</v>
      </c>
      <c r="C98" s="7" t="s">
        <v>95</v>
      </c>
      <c r="D98" s="7" t="s">
        <v>96</v>
      </c>
      <c r="E98" s="7" t="s">
        <v>31</v>
      </c>
      <c r="F98" s="7" t="s">
        <v>33</v>
      </c>
      <c r="G98" s="7"/>
      <c r="H98" s="7"/>
      <c r="I98" s="15"/>
      <c r="J98" s="7">
        <v>1175000</v>
      </c>
    </row>
    <row r="99" spans="2:10">
      <c r="B99" s="14">
        <v>42412</v>
      </c>
      <c r="C99" s="7" t="s">
        <v>97</v>
      </c>
      <c r="D99" s="7" t="s">
        <v>98</v>
      </c>
      <c r="E99" s="7" t="s">
        <v>31</v>
      </c>
      <c r="F99" s="7" t="s">
        <v>58</v>
      </c>
      <c r="G99" s="7">
        <v>5000</v>
      </c>
      <c r="H99" s="7">
        <v>3850</v>
      </c>
      <c r="I99" s="15">
        <f>G99*H99</f>
        <v>19250000</v>
      </c>
      <c r="J99" s="15"/>
    </row>
    <row r="100" spans="2:10">
      <c r="B100" s="14">
        <v>42412</v>
      </c>
      <c r="C100" s="7" t="s">
        <v>97</v>
      </c>
      <c r="D100" s="7" t="s">
        <v>98</v>
      </c>
      <c r="E100" s="7" t="s">
        <v>31</v>
      </c>
      <c r="F100" s="7" t="s">
        <v>33</v>
      </c>
      <c r="G100" s="7"/>
      <c r="H100" s="7"/>
      <c r="I100" s="15"/>
      <c r="J100" s="7">
        <v>1175000</v>
      </c>
    </row>
    <row r="101" spans="2:10">
      <c r="B101" s="14">
        <v>42412</v>
      </c>
      <c r="C101" s="7" t="s">
        <v>99</v>
      </c>
      <c r="D101" s="7" t="s">
        <v>100</v>
      </c>
      <c r="E101" s="7" t="s">
        <v>31</v>
      </c>
      <c r="F101" s="7" t="s">
        <v>32</v>
      </c>
      <c r="G101" s="7">
        <v>5000</v>
      </c>
      <c r="H101" s="7">
        <v>4650</v>
      </c>
      <c r="I101" s="15">
        <f>G101*H101</f>
        <v>23250000</v>
      </c>
      <c r="J101" s="15"/>
    </row>
    <row r="102" spans="2:10">
      <c r="B102" s="14">
        <v>42412</v>
      </c>
      <c r="C102" s="7" t="s">
        <v>99</v>
      </c>
      <c r="D102" s="7" t="s">
        <v>100</v>
      </c>
      <c r="E102" s="7" t="s">
        <v>31</v>
      </c>
      <c r="F102" s="7" t="s">
        <v>33</v>
      </c>
      <c r="G102" s="7"/>
      <c r="H102" s="7"/>
      <c r="I102" s="15"/>
      <c r="J102" s="7">
        <v>1175000</v>
      </c>
    </row>
    <row r="103" spans="2:10">
      <c r="B103" s="14">
        <v>42412</v>
      </c>
      <c r="C103" s="7" t="s">
        <v>101</v>
      </c>
      <c r="D103" s="7" t="s">
        <v>102</v>
      </c>
      <c r="E103" s="7" t="s">
        <v>40</v>
      </c>
      <c r="F103" s="7" t="s">
        <v>17</v>
      </c>
      <c r="G103" s="7">
        <v>4300</v>
      </c>
      <c r="H103" s="7">
        <v>3200</v>
      </c>
      <c r="I103" s="15">
        <f t="shared" ref="I103:I113" si="4">G103*H103</f>
        <v>13760000</v>
      </c>
      <c r="J103" s="15"/>
    </row>
    <row r="104" spans="2:10">
      <c r="B104" s="14">
        <v>42412</v>
      </c>
      <c r="C104" s="7" t="s">
        <v>101</v>
      </c>
      <c r="D104" s="7" t="s">
        <v>102</v>
      </c>
      <c r="E104" s="7" t="s">
        <v>40</v>
      </c>
      <c r="F104" s="7" t="s">
        <v>58</v>
      </c>
      <c r="G104" s="7">
        <v>7200</v>
      </c>
      <c r="H104" s="7">
        <v>3850</v>
      </c>
      <c r="I104" s="15">
        <f t="shared" si="4"/>
        <v>27720000</v>
      </c>
      <c r="J104" s="15"/>
    </row>
    <row r="105" spans="2:10">
      <c r="B105" s="14">
        <v>42412</v>
      </c>
      <c r="C105" s="7" t="s">
        <v>103</v>
      </c>
      <c r="D105" s="7" t="s">
        <v>104</v>
      </c>
      <c r="E105" s="7" t="s">
        <v>55</v>
      </c>
      <c r="F105" s="7" t="s">
        <v>24</v>
      </c>
      <c r="G105" s="7">
        <v>5000</v>
      </c>
      <c r="H105" s="7">
        <v>3645</v>
      </c>
      <c r="I105" s="15">
        <f t="shared" si="4"/>
        <v>18225000</v>
      </c>
      <c r="J105" s="15"/>
    </row>
    <row r="106" spans="2:10">
      <c r="B106" s="14">
        <v>42412</v>
      </c>
      <c r="C106" s="7" t="s">
        <v>103</v>
      </c>
      <c r="D106" s="7" t="s">
        <v>104</v>
      </c>
      <c r="E106" s="7" t="s">
        <v>55</v>
      </c>
      <c r="F106" s="7" t="s">
        <v>17</v>
      </c>
      <c r="G106" s="7">
        <v>5000</v>
      </c>
      <c r="H106" s="7">
        <v>3200</v>
      </c>
      <c r="I106" s="15">
        <f t="shared" si="4"/>
        <v>16000000</v>
      </c>
      <c r="J106" s="15"/>
    </row>
    <row r="107" spans="2:10">
      <c r="B107" s="14">
        <v>42412</v>
      </c>
      <c r="C107" s="7" t="s">
        <v>103</v>
      </c>
      <c r="D107" s="7" t="s">
        <v>104</v>
      </c>
      <c r="E107" s="7" t="s">
        <v>55</v>
      </c>
      <c r="F107" s="7" t="s">
        <v>58</v>
      </c>
      <c r="G107" s="7">
        <v>5300</v>
      </c>
      <c r="H107" s="7">
        <v>3850</v>
      </c>
      <c r="I107" s="15">
        <f t="shared" si="4"/>
        <v>20405000</v>
      </c>
      <c r="J107" s="15"/>
    </row>
    <row r="108" spans="2:10">
      <c r="B108" s="14">
        <v>42412</v>
      </c>
      <c r="C108" s="7" t="s">
        <v>106</v>
      </c>
      <c r="D108" s="7" t="s">
        <v>107</v>
      </c>
      <c r="E108" s="7" t="s">
        <v>27</v>
      </c>
      <c r="F108" s="7" t="s">
        <v>58</v>
      </c>
      <c r="G108" s="20">
        <v>10800</v>
      </c>
      <c r="H108" s="15">
        <v>3380</v>
      </c>
      <c r="I108" s="15">
        <f t="shared" si="4"/>
        <v>36504000</v>
      </c>
      <c r="J108" s="15"/>
    </row>
    <row r="109" spans="2:10">
      <c r="B109" s="14">
        <v>42412</v>
      </c>
      <c r="C109" s="18" t="s">
        <v>155</v>
      </c>
      <c r="D109" s="18" t="s">
        <v>156</v>
      </c>
      <c r="E109" s="18" t="s">
        <v>16</v>
      </c>
      <c r="F109" s="18" t="s">
        <v>24</v>
      </c>
      <c r="G109" s="21">
        <v>10600</v>
      </c>
      <c r="H109" s="21">
        <v>3695</v>
      </c>
      <c r="I109" s="21">
        <f t="shared" si="4"/>
        <v>39167000</v>
      </c>
      <c r="J109" s="21"/>
    </row>
    <row r="110" spans="2:10">
      <c r="B110" s="14">
        <v>42412</v>
      </c>
      <c r="C110" s="18" t="s">
        <v>155</v>
      </c>
      <c r="D110" s="18" t="s">
        <v>156</v>
      </c>
      <c r="E110" s="18" t="s">
        <v>16</v>
      </c>
      <c r="F110" s="18" t="s">
        <v>58</v>
      </c>
      <c r="G110" s="21">
        <v>5200</v>
      </c>
      <c r="H110" s="21">
        <v>3900</v>
      </c>
      <c r="I110" s="21">
        <f t="shared" si="4"/>
        <v>20280000</v>
      </c>
      <c r="J110" s="21"/>
    </row>
    <row r="111" spans="2:10">
      <c r="B111" s="14">
        <v>42412</v>
      </c>
      <c r="C111" s="18" t="s">
        <v>159</v>
      </c>
      <c r="D111" s="18" t="s">
        <v>160</v>
      </c>
      <c r="E111" s="18" t="s">
        <v>27</v>
      </c>
      <c r="F111" s="18" t="s">
        <v>24</v>
      </c>
      <c r="G111" s="21">
        <v>5000</v>
      </c>
      <c r="H111" s="21">
        <v>3695</v>
      </c>
      <c r="I111" s="21">
        <f t="shared" si="4"/>
        <v>18475000</v>
      </c>
      <c r="J111" s="21"/>
    </row>
    <row r="112" spans="2:10">
      <c r="B112" s="14">
        <v>42415</v>
      </c>
      <c r="C112" s="7" t="s">
        <v>116</v>
      </c>
      <c r="D112" s="7" t="s">
        <v>117</v>
      </c>
      <c r="E112" s="7" t="s">
        <v>40</v>
      </c>
      <c r="F112" s="7" t="s">
        <v>17</v>
      </c>
      <c r="G112" s="20">
        <v>5000</v>
      </c>
      <c r="H112" s="15">
        <v>3200</v>
      </c>
      <c r="I112" s="15">
        <f t="shared" si="4"/>
        <v>16000000</v>
      </c>
      <c r="J112" s="15"/>
    </row>
    <row r="113" spans="2:10">
      <c r="B113" s="14">
        <v>42415</v>
      </c>
      <c r="C113" s="7" t="s">
        <v>116</v>
      </c>
      <c r="D113" s="7" t="s">
        <v>117</v>
      </c>
      <c r="E113" s="7" t="s">
        <v>40</v>
      </c>
      <c r="F113" s="7" t="s">
        <v>58</v>
      </c>
      <c r="G113" s="15">
        <v>15000</v>
      </c>
      <c r="H113" s="15">
        <v>3850</v>
      </c>
      <c r="I113" s="15">
        <f t="shared" si="4"/>
        <v>57750000</v>
      </c>
      <c r="J113" s="15"/>
    </row>
    <row r="114" spans="2:10">
      <c r="B114" s="14">
        <v>42415</v>
      </c>
      <c r="C114" s="7" t="s">
        <v>116</v>
      </c>
      <c r="D114" s="7" t="s">
        <v>117</v>
      </c>
      <c r="E114" s="7" t="s">
        <v>40</v>
      </c>
      <c r="F114" s="7" t="s">
        <v>33</v>
      </c>
      <c r="G114" s="15"/>
      <c r="H114" s="15"/>
      <c r="I114" s="15"/>
      <c r="J114" s="15">
        <v>4700000</v>
      </c>
    </row>
    <row r="115" spans="2:10">
      <c r="B115" s="14">
        <v>42415</v>
      </c>
      <c r="C115" s="7" t="s">
        <v>118</v>
      </c>
      <c r="D115" s="7" t="s">
        <v>119</v>
      </c>
      <c r="E115" s="7" t="s">
        <v>65</v>
      </c>
      <c r="F115" s="7" t="s">
        <v>58</v>
      </c>
      <c r="G115" s="15">
        <v>5000</v>
      </c>
      <c r="H115" s="15">
        <v>3850</v>
      </c>
      <c r="I115" s="15">
        <f>G115*H115</f>
        <v>19250000</v>
      </c>
      <c r="J115" s="15"/>
    </row>
    <row r="116" spans="2:10">
      <c r="B116" s="14">
        <v>42415</v>
      </c>
      <c r="C116" s="7" t="s">
        <v>120</v>
      </c>
      <c r="D116" s="7" t="s">
        <v>121</v>
      </c>
      <c r="E116" s="7" t="s">
        <v>45</v>
      </c>
      <c r="F116" s="7" t="s">
        <v>24</v>
      </c>
      <c r="G116" s="15">
        <v>5000</v>
      </c>
      <c r="H116" s="15">
        <v>3990</v>
      </c>
      <c r="I116" s="15">
        <f>G116*H116</f>
        <v>19950000</v>
      </c>
      <c r="J116" s="15"/>
    </row>
    <row r="117" spans="2:10">
      <c r="B117" s="14">
        <v>42415</v>
      </c>
      <c r="C117" s="7" t="s">
        <v>120</v>
      </c>
      <c r="D117" s="7" t="s">
        <v>121</v>
      </c>
      <c r="E117" s="7" t="s">
        <v>45</v>
      </c>
      <c r="F117" s="7" t="s">
        <v>33</v>
      </c>
      <c r="G117" s="15"/>
      <c r="H117" s="15"/>
      <c r="I117" s="15"/>
      <c r="J117" s="15">
        <v>1500000</v>
      </c>
    </row>
    <row r="118" spans="2:10">
      <c r="B118" s="14">
        <v>42415</v>
      </c>
      <c r="C118" s="7" t="s">
        <v>183</v>
      </c>
      <c r="D118" s="7" t="s">
        <v>184</v>
      </c>
      <c r="E118" s="7" t="s">
        <v>27</v>
      </c>
      <c r="F118" s="7" t="s">
        <v>24</v>
      </c>
      <c r="G118" s="15">
        <v>10000</v>
      </c>
      <c r="H118" s="15">
        <v>3510</v>
      </c>
      <c r="I118" s="15">
        <f t="shared" ref="I118:I149" si="5">G118*H118</f>
        <v>35100000</v>
      </c>
      <c r="J118" s="2"/>
    </row>
    <row r="119" spans="2:10">
      <c r="B119" s="14">
        <v>42415</v>
      </c>
      <c r="C119" s="7" t="s">
        <v>190</v>
      </c>
      <c r="D119" s="7" t="s">
        <v>191</v>
      </c>
      <c r="E119" s="7" t="s">
        <v>27</v>
      </c>
      <c r="F119" s="7" t="s">
        <v>17</v>
      </c>
      <c r="G119" s="15">
        <v>10000</v>
      </c>
      <c r="H119" s="15">
        <v>3380</v>
      </c>
      <c r="I119" s="15">
        <f t="shared" si="5"/>
        <v>33800000</v>
      </c>
      <c r="J119" s="2"/>
    </row>
    <row r="120" spans="2:10">
      <c r="B120" s="14">
        <v>42415</v>
      </c>
      <c r="C120" s="7" t="s">
        <v>192</v>
      </c>
      <c r="D120" s="7" t="s">
        <v>193</v>
      </c>
      <c r="E120" s="7" t="s">
        <v>27</v>
      </c>
      <c r="F120" s="1" t="s">
        <v>58</v>
      </c>
      <c r="G120" s="15">
        <v>15000</v>
      </c>
      <c r="H120" s="15">
        <v>3900</v>
      </c>
      <c r="I120" s="15">
        <f t="shared" si="5"/>
        <v>58500000</v>
      </c>
      <c r="J120" s="2"/>
    </row>
    <row r="121" spans="2:10">
      <c r="B121" s="14">
        <v>42415</v>
      </c>
      <c r="C121" s="7" t="s">
        <v>194</v>
      </c>
      <c r="D121" s="7" t="s">
        <v>195</v>
      </c>
      <c r="E121" s="7" t="s">
        <v>16</v>
      </c>
      <c r="F121" s="1" t="s">
        <v>24</v>
      </c>
      <c r="G121" s="15">
        <v>4000</v>
      </c>
      <c r="H121" s="15">
        <v>3695</v>
      </c>
      <c r="I121" s="15">
        <f t="shared" si="5"/>
        <v>14780000</v>
      </c>
      <c r="J121" s="2"/>
    </row>
    <row r="122" spans="2:10">
      <c r="B122" s="14">
        <v>42415</v>
      </c>
      <c r="C122" s="7" t="s">
        <v>194</v>
      </c>
      <c r="D122" s="7" t="s">
        <v>195</v>
      </c>
      <c r="E122" s="7" t="s">
        <v>16</v>
      </c>
      <c r="F122" s="1" t="s">
        <v>196</v>
      </c>
      <c r="G122" s="15">
        <v>5300</v>
      </c>
      <c r="H122" s="15">
        <v>4360</v>
      </c>
      <c r="I122" s="15">
        <f t="shared" si="5"/>
        <v>23108000</v>
      </c>
      <c r="J122" s="2"/>
    </row>
    <row r="123" spans="2:10">
      <c r="B123" s="14">
        <v>42415</v>
      </c>
      <c r="C123" s="7" t="s">
        <v>194</v>
      </c>
      <c r="D123" s="7" t="s">
        <v>195</v>
      </c>
      <c r="E123" s="7" t="s">
        <v>16</v>
      </c>
      <c r="F123" s="1" t="s">
        <v>17</v>
      </c>
      <c r="G123" s="15">
        <v>6200</v>
      </c>
      <c r="H123" s="15">
        <v>3380</v>
      </c>
      <c r="I123" s="15">
        <f t="shared" si="5"/>
        <v>20956000</v>
      </c>
      <c r="J123" s="2"/>
    </row>
    <row r="124" spans="2:10">
      <c r="B124" s="5">
        <v>42416</v>
      </c>
      <c r="C124" s="1" t="s">
        <v>197</v>
      </c>
      <c r="D124" s="1" t="s">
        <v>198</v>
      </c>
      <c r="E124" s="1" t="s">
        <v>27</v>
      </c>
      <c r="F124" s="1" t="s">
        <v>24</v>
      </c>
      <c r="G124" s="15">
        <v>5800</v>
      </c>
      <c r="H124" s="15">
        <v>3695</v>
      </c>
      <c r="I124" s="15">
        <f t="shared" si="5"/>
        <v>21431000</v>
      </c>
      <c r="J124" s="2"/>
    </row>
    <row r="125" spans="2:10">
      <c r="B125" s="5">
        <v>42416</v>
      </c>
      <c r="C125" s="1" t="s">
        <v>199</v>
      </c>
      <c r="D125" s="1" t="s">
        <v>200</v>
      </c>
      <c r="E125" s="1" t="s">
        <v>27</v>
      </c>
      <c r="F125" s="1" t="s">
        <v>17</v>
      </c>
      <c r="G125" s="15">
        <v>10000</v>
      </c>
      <c r="H125" s="15">
        <v>3380</v>
      </c>
      <c r="I125" s="15">
        <f t="shared" si="5"/>
        <v>33800000</v>
      </c>
      <c r="J125" s="2"/>
    </row>
    <row r="126" spans="2:10">
      <c r="B126" s="5">
        <v>42416</v>
      </c>
      <c r="C126" s="1" t="s">
        <v>201</v>
      </c>
      <c r="D126" s="1" t="s">
        <v>202</v>
      </c>
      <c r="E126" s="1" t="s">
        <v>27</v>
      </c>
      <c r="F126" s="1" t="s">
        <v>58</v>
      </c>
      <c r="G126" s="15">
        <v>17900</v>
      </c>
      <c r="H126" s="15">
        <v>3900</v>
      </c>
      <c r="I126" s="15">
        <f t="shared" si="5"/>
        <v>69810000</v>
      </c>
      <c r="J126" s="2"/>
    </row>
    <row r="127" spans="2:10">
      <c r="B127" s="14">
        <v>42417</v>
      </c>
      <c r="C127" s="18" t="s">
        <v>167</v>
      </c>
      <c r="D127" s="18" t="s">
        <v>168</v>
      </c>
      <c r="E127" s="18" t="s">
        <v>40</v>
      </c>
      <c r="F127" s="18" t="s">
        <v>24</v>
      </c>
      <c r="G127" s="21">
        <v>20000</v>
      </c>
      <c r="H127" s="21">
        <v>3645</v>
      </c>
      <c r="I127" s="21">
        <f t="shared" si="5"/>
        <v>72900000</v>
      </c>
      <c r="J127" s="21"/>
    </row>
    <row r="128" spans="2:10">
      <c r="B128" s="14">
        <v>42417</v>
      </c>
      <c r="C128" s="18" t="s">
        <v>167</v>
      </c>
      <c r="D128" s="18" t="s">
        <v>168</v>
      </c>
      <c r="E128" s="18" t="s">
        <v>40</v>
      </c>
      <c r="F128" s="7" t="s">
        <v>58</v>
      </c>
      <c r="G128" s="15">
        <v>10000</v>
      </c>
      <c r="H128" s="15">
        <v>3850</v>
      </c>
      <c r="I128" s="15">
        <f t="shared" si="5"/>
        <v>38500000</v>
      </c>
      <c r="J128" s="15"/>
    </row>
    <row r="129" spans="2:10">
      <c r="B129" s="14">
        <v>42417</v>
      </c>
      <c r="C129" s="18" t="s">
        <v>169</v>
      </c>
      <c r="D129" s="18" t="s">
        <v>170</v>
      </c>
      <c r="E129" s="18" t="s">
        <v>55</v>
      </c>
      <c r="F129" s="7" t="s">
        <v>24</v>
      </c>
      <c r="G129" s="15">
        <v>26000</v>
      </c>
      <c r="H129" s="15">
        <v>3645</v>
      </c>
      <c r="I129" s="15">
        <f t="shared" si="5"/>
        <v>94770000</v>
      </c>
      <c r="J129" s="1"/>
    </row>
    <row r="130" spans="2:10">
      <c r="B130" s="14">
        <v>42417</v>
      </c>
      <c r="C130" s="18" t="s">
        <v>169</v>
      </c>
      <c r="D130" s="18" t="s">
        <v>170</v>
      </c>
      <c r="E130" s="18" t="s">
        <v>55</v>
      </c>
      <c r="F130" s="7" t="s">
        <v>17</v>
      </c>
      <c r="G130" s="15">
        <v>5300</v>
      </c>
      <c r="H130" s="15">
        <v>3200</v>
      </c>
      <c r="I130" s="15">
        <f t="shared" si="5"/>
        <v>16960000</v>
      </c>
      <c r="J130" s="1"/>
    </row>
    <row r="131" spans="2:10">
      <c r="B131" s="14">
        <v>42417</v>
      </c>
      <c r="C131" s="7" t="s">
        <v>188</v>
      </c>
      <c r="D131" s="7" t="s">
        <v>189</v>
      </c>
      <c r="E131" s="7" t="s">
        <v>16</v>
      </c>
      <c r="F131" s="7" t="s">
        <v>24</v>
      </c>
      <c r="G131" s="15">
        <v>11500</v>
      </c>
      <c r="H131" s="15">
        <v>3695</v>
      </c>
      <c r="I131" s="15">
        <f t="shared" si="5"/>
        <v>42492500</v>
      </c>
      <c r="J131" s="2"/>
    </row>
    <row r="132" spans="2:10">
      <c r="B132" s="14">
        <v>42417</v>
      </c>
      <c r="C132" s="7" t="s">
        <v>188</v>
      </c>
      <c r="D132" s="7" t="s">
        <v>189</v>
      </c>
      <c r="E132" s="7" t="s">
        <v>16</v>
      </c>
      <c r="F132" s="7" t="s">
        <v>58</v>
      </c>
      <c r="G132" s="15">
        <v>4000</v>
      </c>
      <c r="H132" s="15">
        <v>3900</v>
      </c>
      <c r="I132" s="15">
        <f t="shared" si="5"/>
        <v>15600000</v>
      </c>
      <c r="J132" s="2"/>
    </row>
    <row r="133" spans="2:10">
      <c r="B133" s="5">
        <v>42417</v>
      </c>
      <c r="C133" s="1" t="s">
        <v>213</v>
      </c>
      <c r="D133" s="1" t="s">
        <v>214</v>
      </c>
      <c r="E133" s="1" t="s">
        <v>16</v>
      </c>
      <c r="F133" s="26" t="s">
        <v>24</v>
      </c>
      <c r="G133" s="15">
        <v>15800</v>
      </c>
      <c r="H133" s="15">
        <v>3695</v>
      </c>
      <c r="I133" s="15">
        <f t="shared" si="5"/>
        <v>58381000</v>
      </c>
      <c r="J133" s="2"/>
    </row>
    <row r="134" spans="2:10">
      <c r="B134" s="14">
        <v>42418</v>
      </c>
      <c r="C134" s="18" t="s">
        <v>172</v>
      </c>
      <c r="D134" s="18" t="s">
        <v>173</v>
      </c>
      <c r="E134" s="18" t="s">
        <v>31</v>
      </c>
      <c r="F134" s="7" t="s">
        <v>24</v>
      </c>
      <c r="G134" s="15">
        <v>5000</v>
      </c>
      <c r="H134" s="15">
        <v>3645</v>
      </c>
      <c r="I134" s="15">
        <f t="shared" si="5"/>
        <v>18225000</v>
      </c>
      <c r="J134" s="27"/>
    </row>
    <row r="135" spans="2:10">
      <c r="B135" s="14">
        <v>42418</v>
      </c>
      <c r="C135" s="18" t="s">
        <v>172</v>
      </c>
      <c r="D135" s="18" t="s">
        <v>173</v>
      </c>
      <c r="E135" s="18" t="s">
        <v>31</v>
      </c>
      <c r="F135" s="7" t="s">
        <v>33</v>
      </c>
      <c r="G135" s="15"/>
      <c r="H135" s="15"/>
      <c r="I135" s="15">
        <f t="shared" si="5"/>
        <v>0</v>
      </c>
      <c r="J135" s="2">
        <v>1175000</v>
      </c>
    </row>
    <row r="136" spans="2:10">
      <c r="B136" s="14">
        <v>42418</v>
      </c>
      <c r="C136" s="18" t="s">
        <v>175</v>
      </c>
      <c r="D136" s="18" t="s">
        <v>176</v>
      </c>
      <c r="E136" s="18" t="s">
        <v>48</v>
      </c>
      <c r="F136" s="7" t="s">
        <v>58</v>
      </c>
      <c r="G136" s="15">
        <v>5000</v>
      </c>
      <c r="H136" s="15">
        <v>4738</v>
      </c>
      <c r="I136" s="15">
        <f t="shared" si="5"/>
        <v>23690000</v>
      </c>
      <c r="J136" s="2"/>
    </row>
    <row r="137" spans="2:10">
      <c r="B137" s="14">
        <v>42418</v>
      </c>
      <c r="C137" s="18" t="s">
        <v>175</v>
      </c>
      <c r="D137" s="18" t="s">
        <v>176</v>
      </c>
      <c r="E137" s="18" t="s">
        <v>48</v>
      </c>
      <c r="F137" s="7" t="s">
        <v>33</v>
      </c>
      <c r="G137" s="15"/>
      <c r="H137" s="15"/>
      <c r="I137" s="15">
        <f t="shared" si="5"/>
        <v>0</v>
      </c>
      <c r="J137" s="2">
        <v>1500000</v>
      </c>
    </row>
    <row r="138" spans="2:10">
      <c r="B138" s="14">
        <v>42418</v>
      </c>
      <c r="C138" s="7" t="s">
        <v>177</v>
      </c>
      <c r="D138" s="7" t="s">
        <v>178</v>
      </c>
      <c r="E138" s="7" t="s">
        <v>55</v>
      </c>
      <c r="F138" s="7" t="s">
        <v>24</v>
      </c>
      <c r="G138" s="15">
        <v>10000</v>
      </c>
      <c r="H138" s="15">
        <v>3645</v>
      </c>
      <c r="I138" s="15">
        <f t="shared" si="5"/>
        <v>36450000</v>
      </c>
      <c r="J138" s="2"/>
    </row>
    <row r="139" spans="2:10">
      <c r="B139" s="14">
        <v>42418</v>
      </c>
      <c r="C139" s="7" t="s">
        <v>177</v>
      </c>
      <c r="D139" s="7" t="s">
        <v>178</v>
      </c>
      <c r="E139" s="7" t="s">
        <v>55</v>
      </c>
      <c r="F139" s="7" t="s">
        <v>17</v>
      </c>
      <c r="G139" s="15">
        <v>5000</v>
      </c>
      <c r="H139" s="15">
        <v>3200</v>
      </c>
      <c r="I139" s="15">
        <f t="shared" si="5"/>
        <v>16000000</v>
      </c>
      <c r="J139" s="2"/>
    </row>
    <row r="140" spans="2:10">
      <c r="B140" s="14">
        <v>42418</v>
      </c>
      <c r="C140" s="7" t="s">
        <v>177</v>
      </c>
      <c r="D140" s="7" t="s">
        <v>178</v>
      </c>
      <c r="E140" s="7" t="s">
        <v>55</v>
      </c>
      <c r="F140" s="7" t="s">
        <v>33</v>
      </c>
      <c r="G140" s="15"/>
      <c r="H140" s="15"/>
      <c r="I140" s="15">
        <f t="shared" si="5"/>
        <v>0</v>
      </c>
      <c r="J140" s="2">
        <v>3000000</v>
      </c>
    </row>
    <row r="141" spans="2:10">
      <c r="B141" s="14">
        <v>42418</v>
      </c>
      <c r="C141" s="7" t="s">
        <v>179</v>
      </c>
      <c r="D141" s="7" t="s">
        <v>180</v>
      </c>
      <c r="E141" s="7" t="s">
        <v>40</v>
      </c>
      <c r="F141" s="7" t="s">
        <v>58</v>
      </c>
      <c r="G141" s="15">
        <v>5000</v>
      </c>
      <c r="H141" s="15">
        <v>3900</v>
      </c>
      <c r="I141" s="15">
        <f t="shared" si="5"/>
        <v>19500000</v>
      </c>
      <c r="J141" s="2"/>
    </row>
    <row r="142" spans="2:10">
      <c r="B142" s="14">
        <v>42418</v>
      </c>
      <c r="C142" s="7" t="s">
        <v>179</v>
      </c>
      <c r="D142" s="7" t="s">
        <v>180</v>
      </c>
      <c r="E142" s="7" t="s">
        <v>40</v>
      </c>
      <c r="F142" s="7" t="s">
        <v>33</v>
      </c>
      <c r="G142" s="15"/>
      <c r="H142" s="15"/>
      <c r="I142" s="15">
        <f t="shared" si="5"/>
        <v>0</v>
      </c>
      <c r="J142" s="2">
        <v>1175000</v>
      </c>
    </row>
    <row r="143" spans="2:10">
      <c r="B143" s="5">
        <v>42418</v>
      </c>
      <c r="C143" s="1" t="s">
        <v>209</v>
      </c>
      <c r="D143" s="1" t="s">
        <v>210</v>
      </c>
      <c r="E143" s="1" t="s">
        <v>27</v>
      </c>
      <c r="F143" s="1" t="s">
        <v>58</v>
      </c>
      <c r="G143" s="15">
        <v>15000</v>
      </c>
      <c r="H143" s="15">
        <v>3900</v>
      </c>
      <c r="I143" s="15">
        <f t="shared" si="5"/>
        <v>58500000</v>
      </c>
      <c r="J143" s="2"/>
    </row>
    <row r="144" spans="2:10">
      <c r="B144" s="5">
        <v>42418</v>
      </c>
      <c r="C144" s="1" t="s">
        <v>211</v>
      </c>
      <c r="D144" s="1" t="s">
        <v>212</v>
      </c>
      <c r="E144" s="1" t="s">
        <v>27</v>
      </c>
      <c r="F144" s="1" t="s">
        <v>17</v>
      </c>
      <c r="G144" s="15">
        <v>5000</v>
      </c>
      <c r="H144" s="15">
        <v>3380</v>
      </c>
      <c r="I144" s="15">
        <f t="shared" si="5"/>
        <v>16900000</v>
      </c>
      <c r="J144" s="2"/>
    </row>
    <row r="145" spans="2:10">
      <c r="B145" s="5">
        <v>42418</v>
      </c>
      <c r="C145" s="1" t="s">
        <v>211</v>
      </c>
      <c r="D145" s="1" t="s">
        <v>212</v>
      </c>
      <c r="E145" s="1" t="s">
        <v>27</v>
      </c>
      <c r="F145" s="1" t="s">
        <v>58</v>
      </c>
      <c r="G145" s="15">
        <v>15000</v>
      </c>
      <c r="H145" s="15">
        <v>3900</v>
      </c>
      <c r="I145" s="15">
        <f t="shared" si="5"/>
        <v>58500000</v>
      </c>
      <c r="J145" s="2"/>
    </row>
    <row r="146" spans="2:10">
      <c r="B146" s="5">
        <v>42418</v>
      </c>
      <c r="C146" s="1" t="s">
        <v>215</v>
      </c>
      <c r="D146" s="1" t="s">
        <v>216</v>
      </c>
      <c r="E146" s="1" t="s">
        <v>16</v>
      </c>
      <c r="F146" s="1" t="s">
        <v>17</v>
      </c>
      <c r="G146" s="15">
        <v>5200</v>
      </c>
      <c r="H146" s="15">
        <v>3380</v>
      </c>
      <c r="I146" s="15">
        <f t="shared" si="5"/>
        <v>17576000</v>
      </c>
      <c r="J146" s="2"/>
    </row>
    <row r="147" spans="2:10">
      <c r="B147" s="5">
        <v>42418</v>
      </c>
      <c r="C147" s="1" t="s">
        <v>215</v>
      </c>
      <c r="D147" s="1" t="s">
        <v>216</v>
      </c>
      <c r="E147" s="1" t="s">
        <v>16</v>
      </c>
      <c r="F147" s="1" t="s">
        <v>58</v>
      </c>
      <c r="G147" s="15">
        <v>10600</v>
      </c>
      <c r="H147" s="15">
        <v>3900</v>
      </c>
      <c r="I147" s="15">
        <f t="shared" si="5"/>
        <v>41340000</v>
      </c>
      <c r="J147" s="2"/>
    </row>
    <row r="148" spans="2:10">
      <c r="B148" s="5">
        <v>42418</v>
      </c>
      <c r="C148" s="1" t="s">
        <v>217</v>
      </c>
      <c r="D148" s="1" t="s">
        <v>218</v>
      </c>
      <c r="E148" s="1" t="s">
        <v>16</v>
      </c>
      <c r="F148" s="1" t="s">
        <v>24</v>
      </c>
      <c r="G148" s="15">
        <v>5300</v>
      </c>
      <c r="H148" s="15">
        <v>3695</v>
      </c>
      <c r="I148" s="15">
        <f t="shared" si="5"/>
        <v>19583500</v>
      </c>
      <c r="J148" s="2"/>
    </row>
    <row r="149" spans="2:10">
      <c r="B149" s="5">
        <v>42418</v>
      </c>
      <c r="C149" s="1" t="s">
        <v>217</v>
      </c>
      <c r="D149" s="1" t="s">
        <v>218</v>
      </c>
      <c r="E149" s="1" t="s">
        <v>16</v>
      </c>
      <c r="F149" s="1" t="s">
        <v>17</v>
      </c>
      <c r="G149" s="15">
        <v>4000</v>
      </c>
      <c r="H149" s="15">
        <v>3380</v>
      </c>
      <c r="I149" s="15">
        <f t="shared" si="5"/>
        <v>13520000</v>
      </c>
      <c r="J149" s="2"/>
    </row>
    <row r="150" spans="2:10">
      <c r="B150" s="5">
        <v>42418</v>
      </c>
      <c r="C150" s="1" t="s">
        <v>217</v>
      </c>
      <c r="D150" s="1" t="s">
        <v>218</v>
      </c>
      <c r="E150" s="1" t="s">
        <v>16</v>
      </c>
      <c r="F150" s="1" t="s">
        <v>58</v>
      </c>
      <c r="G150" s="15">
        <v>6200</v>
      </c>
      <c r="H150" s="15">
        <v>3900</v>
      </c>
      <c r="I150" s="15">
        <f t="shared" ref="I150:I181" si="6">G150*H150</f>
        <v>24180000</v>
      </c>
      <c r="J150" s="2"/>
    </row>
    <row r="151" spans="2:10">
      <c r="B151" s="5">
        <v>42419</v>
      </c>
      <c r="C151" s="1" t="s">
        <v>203</v>
      </c>
      <c r="D151" s="1" t="s">
        <v>204</v>
      </c>
      <c r="E151" s="1" t="s">
        <v>45</v>
      </c>
      <c r="F151" s="1" t="s">
        <v>58</v>
      </c>
      <c r="G151" s="15">
        <v>5000</v>
      </c>
      <c r="H151" s="15">
        <v>4738</v>
      </c>
      <c r="I151" s="15">
        <f t="shared" si="6"/>
        <v>23690000</v>
      </c>
      <c r="J151" s="2"/>
    </row>
    <row r="152" spans="2:10">
      <c r="B152" s="5">
        <v>42419</v>
      </c>
      <c r="C152" s="1" t="s">
        <v>203</v>
      </c>
      <c r="D152" s="1" t="s">
        <v>204</v>
      </c>
      <c r="E152" s="1" t="s">
        <v>45</v>
      </c>
      <c r="F152" s="1" t="s">
        <v>33</v>
      </c>
      <c r="G152" s="15"/>
      <c r="H152" s="15"/>
      <c r="I152" s="15">
        <f t="shared" si="6"/>
        <v>0</v>
      </c>
      <c r="J152" s="2">
        <v>1500000</v>
      </c>
    </row>
    <row r="153" spans="2:10">
      <c r="B153" s="5">
        <v>42419</v>
      </c>
      <c r="C153" s="1" t="s">
        <v>205</v>
      </c>
      <c r="D153" s="1" t="s">
        <v>206</v>
      </c>
      <c r="E153" s="1" t="s">
        <v>31</v>
      </c>
      <c r="F153" s="7" t="s">
        <v>58</v>
      </c>
      <c r="G153" s="15">
        <v>5000</v>
      </c>
      <c r="H153" s="15">
        <v>3900</v>
      </c>
      <c r="I153" s="15">
        <f t="shared" si="6"/>
        <v>19500000</v>
      </c>
      <c r="J153" s="2"/>
    </row>
    <row r="154" spans="2:10">
      <c r="B154" s="5">
        <v>42419</v>
      </c>
      <c r="C154" s="1" t="s">
        <v>205</v>
      </c>
      <c r="D154" s="1" t="s">
        <v>206</v>
      </c>
      <c r="E154" s="1" t="s">
        <v>31</v>
      </c>
      <c r="F154" s="1" t="s">
        <v>33</v>
      </c>
      <c r="G154" s="15"/>
      <c r="H154" s="15"/>
      <c r="I154" s="15">
        <f t="shared" si="6"/>
        <v>0</v>
      </c>
      <c r="J154" s="2">
        <v>1175000</v>
      </c>
    </row>
    <row r="155" spans="2:10">
      <c r="B155" s="5">
        <v>42419</v>
      </c>
      <c r="C155" s="1" t="s">
        <v>207</v>
      </c>
      <c r="D155" s="1" t="s">
        <v>208</v>
      </c>
      <c r="E155" s="1" t="s">
        <v>31</v>
      </c>
      <c r="F155" s="1" t="s">
        <v>58</v>
      </c>
      <c r="G155" s="15">
        <v>5000</v>
      </c>
      <c r="H155" s="15">
        <v>3900</v>
      </c>
      <c r="I155" s="15">
        <f t="shared" si="6"/>
        <v>19500000</v>
      </c>
      <c r="J155" s="2"/>
    </row>
    <row r="156" spans="2:10">
      <c r="B156" s="5">
        <v>42419</v>
      </c>
      <c r="C156" s="1" t="s">
        <v>207</v>
      </c>
      <c r="D156" s="1" t="s">
        <v>208</v>
      </c>
      <c r="E156" s="1" t="s">
        <v>31</v>
      </c>
      <c r="F156" s="1" t="s">
        <v>33</v>
      </c>
      <c r="G156" s="15"/>
      <c r="H156" s="15"/>
      <c r="I156" s="15">
        <f t="shared" si="6"/>
        <v>0</v>
      </c>
      <c r="J156" s="2">
        <v>1175000</v>
      </c>
    </row>
    <row r="157" spans="2:10">
      <c r="B157" s="5">
        <v>42419</v>
      </c>
      <c r="C157" s="1" t="s">
        <v>219</v>
      </c>
      <c r="D157" s="1" t="s">
        <v>220</v>
      </c>
      <c r="E157" s="1" t="s">
        <v>27</v>
      </c>
      <c r="F157" s="1" t="s">
        <v>24</v>
      </c>
      <c r="G157" s="15">
        <v>6000</v>
      </c>
      <c r="H157" s="15">
        <v>3695</v>
      </c>
      <c r="I157" s="15">
        <f t="shared" si="6"/>
        <v>22170000</v>
      </c>
      <c r="J157" s="2"/>
    </row>
    <row r="158" spans="2:10">
      <c r="B158" s="5">
        <v>42419</v>
      </c>
      <c r="C158" s="1" t="s">
        <v>219</v>
      </c>
      <c r="D158" s="1" t="s">
        <v>220</v>
      </c>
      <c r="E158" s="1" t="s">
        <v>27</v>
      </c>
      <c r="F158" s="1" t="s">
        <v>17</v>
      </c>
      <c r="G158" s="15">
        <v>6000</v>
      </c>
      <c r="H158" s="15">
        <v>3380</v>
      </c>
      <c r="I158" s="15">
        <f t="shared" si="6"/>
        <v>20280000</v>
      </c>
      <c r="J158" s="2"/>
    </row>
    <row r="159" spans="2:10">
      <c r="B159" s="5">
        <v>42419</v>
      </c>
      <c r="C159" s="1" t="s">
        <v>221</v>
      </c>
      <c r="D159" s="1" t="s">
        <v>222</v>
      </c>
      <c r="E159" s="1" t="s">
        <v>55</v>
      </c>
      <c r="F159" s="1" t="s">
        <v>24</v>
      </c>
      <c r="G159" s="15">
        <v>5000</v>
      </c>
      <c r="H159" s="15">
        <v>3695</v>
      </c>
      <c r="I159" s="15">
        <f t="shared" si="6"/>
        <v>18475000</v>
      </c>
      <c r="J159" s="2"/>
    </row>
    <row r="160" spans="2:10">
      <c r="B160" s="5">
        <v>42419</v>
      </c>
      <c r="C160" s="1" t="s">
        <v>221</v>
      </c>
      <c r="D160" s="1" t="s">
        <v>222</v>
      </c>
      <c r="E160" s="1" t="s">
        <v>55</v>
      </c>
      <c r="F160" s="1" t="s">
        <v>33</v>
      </c>
      <c r="G160" s="15"/>
      <c r="H160" s="15"/>
      <c r="I160" s="15">
        <f t="shared" si="6"/>
        <v>0</v>
      </c>
      <c r="J160" s="2">
        <v>1000000</v>
      </c>
    </row>
    <row r="161" spans="2:10">
      <c r="B161" s="5">
        <v>42419</v>
      </c>
      <c r="C161" s="1" t="s">
        <v>223</v>
      </c>
      <c r="D161" s="1" t="s">
        <v>224</v>
      </c>
      <c r="E161" s="1" t="s">
        <v>55</v>
      </c>
      <c r="F161" s="1" t="s">
        <v>58</v>
      </c>
      <c r="G161" s="15">
        <v>5000</v>
      </c>
      <c r="H161" s="15">
        <v>3900</v>
      </c>
      <c r="I161" s="15">
        <f t="shared" si="6"/>
        <v>19500000</v>
      </c>
      <c r="J161" s="2"/>
    </row>
    <row r="162" spans="2:10">
      <c r="B162" s="5">
        <v>42419</v>
      </c>
      <c r="C162" s="1" t="s">
        <v>223</v>
      </c>
      <c r="D162" s="1" t="s">
        <v>224</v>
      </c>
      <c r="E162" s="1" t="s">
        <v>55</v>
      </c>
      <c r="F162" s="1" t="s">
        <v>33</v>
      </c>
      <c r="G162" s="15"/>
      <c r="H162" s="15"/>
      <c r="I162" s="15">
        <f t="shared" si="6"/>
        <v>0</v>
      </c>
      <c r="J162" s="2">
        <v>1000000</v>
      </c>
    </row>
    <row r="163" spans="2:10">
      <c r="B163" s="5">
        <v>42419</v>
      </c>
      <c r="C163" s="1" t="s">
        <v>225</v>
      </c>
      <c r="D163" s="1" t="s">
        <v>226</v>
      </c>
      <c r="E163" s="1" t="s">
        <v>40</v>
      </c>
      <c r="F163" s="9" t="s">
        <v>24</v>
      </c>
      <c r="G163" s="15">
        <v>5900</v>
      </c>
      <c r="H163" s="15">
        <v>3695</v>
      </c>
      <c r="I163" s="15">
        <f t="shared" si="6"/>
        <v>21800500</v>
      </c>
      <c r="J163" s="2"/>
    </row>
    <row r="164" spans="2:10">
      <c r="B164" s="5">
        <v>42419</v>
      </c>
      <c r="C164" s="1" t="s">
        <v>225</v>
      </c>
      <c r="D164" s="1" t="s">
        <v>226</v>
      </c>
      <c r="E164" s="1" t="s">
        <v>40</v>
      </c>
      <c r="F164" s="3" t="s">
        <v>58</v>
      </c>
      <c r="G164" s="15">
        <v>5800</v>
      </c>
      <c r="H164" s="15">
        <v>3900</v>
      </c>
      <c r="I164" s="15">
        <f t="shared" si="6"/>
        <v>22620000</v>
      </c>
      <c r="J164" s="2"/>
    </row>
    <row r="165" spans="2:10">
      <c r="B165" s="5">
        <v>42419</v>
      </c>
      <c r="C165" s="1" t="s">
        <v>225</v>
      </c>
      <c r="D165" s="1" t="s">
        <v>226</v>
      </c>
      <c r="E165" s="1" t="s">
        <v>40</v>
      </c>
      <c r="F165" s="9" t="s">
        <v>33</v>
      </c>
      <c r="G165" s="15"/>
      <c r="H165" s="15"/>
      <c r="I165" s="15">
        <f t="shared" si="6"/>
        <v>0</v>
      </c>
      <c r="J165" s="2">
        <v>2340000</v>
      </c>
    </row>
    <row r="166" spans="2:10">
      <c r="B166" s="5">
        <v>42419</v>
      </c>
      <c r="C166" s="9" t="s">
        <v>227</v>
      </c>
      <c r="D166" s="9" t="s">
        <v>228</v>
      </c>
      <c r="E166" s="9" t="s">
        <v>40</v>
      </c>
      <c r="F166" s="9" t="s">
        <v>24</v>
      </c>
      <c r="G166" s="15">
        <v>10000</v>
      </c>
      <c r="H166" s="15">
        <v>3695</v>
      </c>
      <c r="I166" s="15">
        <f t="shared" si="6"/>
        <v>36950000</v>
      </c>
      <c r="J166" s="2"/>
    </row>
    <row r="167" spans="2:10">
      <c r="B167" s="5">
        <v>42419</v>
      </c>
      <c r="C167" s="9" t="s">
        <v>227</v>
      </c>
      <c r="D167" s="9" t="s">
        <v>228</v>
      </c>
      <c r="E167" s="9" t="s">
        <v>40</v>
      </c>
      <c r="F167" s="9" t="s">
        <v>58</v>
      </c>
      <c r="G167" s="15">
        <v>5000</v>
      </c>
      <c r="H167" s="15">
        <v>3900</v>
      </c>
      <c r="I167" s="15">
        <f t="shared" si="6"/>
        <v>19500000</v>
      </c>
      <c r="J167" s="2"/>
    </row>
    <row r="168" spans="2:10">
      <c r="B168" s="5">
        <v>42419</v>
      </c>
      <c r="C168" s="9" t="s">
        <v>227</v>
      </c>
      <c r="D168" s="9" t="s">
        <v>228</v>
      </c>
      <c r="E168" s="9" t="s">
        <v>40</v>
      </c>
      <c r="F168" s="9" t="s">
        <v>33</v>
      </c>
      <c r="G168" s="15"/>
      <c r="H168" s="15"/>
      <c r="I168" s="15">
        <f t="shared" si="6"/>
        <v>0</v>
      </c>
      <c r="J168" s="2">
        <v>3525000</v>
      </c>
    </row>
    <row r="169" spans="2:10">
      <c r="B169" s="5">
        <v>42419</v>
      </c>
      <c r="C169" s="9" t="s">
        <v>229</v>
      </c>
      <c r="D169" s="9" t="s">
        <v>230</v>
      </c>
      <c r="E169" s="9" t="s">
        <v>16</v>
      </c>
      <c r="F169" s="9" t="s">
        <v>24</v>
      </c>
      <c r="G169" s="15">
        <v>5200</v>
      </c>
      <c r="H169" s="15">
        <v>3595</v>
      </c>
      <c r="I169" s="15">
        <f t="shared" si="6"/>
        <v>18694000</v>
      </c>
      <c r="J169" s="2"/>
    </row>
    <row r="170" spans="2:10">
      <c r="B170" s="5">
        <v>42419</v>
      </c>
      <c r="C170" s="9" t="s">
        <v>229</v>
      </c>
      <c r="D170" s="9" t="s">
        <v>230</v>
      </c>
      <c r="E170" s="9" t="s">
        <v>16</v>
      </c>
      <c r="F170" s="9" t="s">
        <v>196</v>
      </c>
      <c r="G170" s="15">
        <v>5200</v>
      </c>
      <c r="H170" s="15">
        <v>4360</v>
      </c>
      <c r="I170" s="15">
        <f t="shared" si="6"/>
        <v>22672000</v>
      </c>
      <c r="J170" s="2"/>
    </row>
    <row r="171" spans="2:10">
      <c r="B171" s="5">
        <v>42419</v>
      </c>
      <c r="C171" s="9" t="s">
        <v>229</v>
      </c>
      <c r="D171" s="9" t="s">
        <v>230</v>
      </c>
      <c r="E171" s="9" t="s">
        <v>16</v>
      </c>
      <c r="F171" s="9" t="s">
        <v>58</v>
      </c>
      <c r="G171" s="15">
        <v>5400</v>
      </c>
      <c r="H171" s="15">
        <v>3885</v>
      </c>
      <c r="I171" s="15">
        <f t="shared" si="6"/>
        <v>20979000</v>
      </c>
      <c r="J171" s="2"/>
    </row>
    <row r="172" spans="2:10">
      <c r="B172" s="5">
        <v>42419</v>
      </c>
      <c r="C172" s="9" t="s">
        <v>231</v>
      </c>
      <c r="D172" s="9" t="s">
        <v>232</v>
      </c>
      <c r="E172" s="9" t="s">
        <v>16</v>
      </c>
      <c r="F172" s="9" t="s">
        <v>24</v>
      </c>
      <c r="G172" s="15">
        <v>10200</v>
      </c>
      <c r="H172" s="15">
        <v>3595</v>
      </c>
      <c r="I172" s="15">
        <f t="shared" si="6"/>
        <v>36669000</v>
      </c>
      <c r="J172" s="2"/>
    </row>
    <row r="173" spans="2:10">
      <c r="B173" s="5">
        <v>42419</v>
      </c>
      <c r="C173" s="9" t="s">
        <v>231</v>
      </c>
      <c r="D173" s="9" t="s">
        <v>232</v>
      </c>
      <c r="E173" s="9" t="s">
        <v>16</v>
      </c>
      <c r="F173" s="9" t="s">
        <v>17</v>
      </c>
      <c r="G173" s="15">
        <v>5300</v>
      </c>
      <c r="H173" s="15">
        <v>3380</v>
      </c>
      <c r="I173" s="15">
        <f t="shared" si="6"/>
        <v>17914000</v>
      </c>
      <c r="J173" s="2"/>
    </row>
    <row r="174" spans="2:10">
      <c r="B174" s="5">
        <v>42422</v>
      </c>
      <c r="C174" s="9" t="s">
        <v>234</v>
      </c>
      <c r="D174" s="9" t="s">
        <v>235</v>
      </c>
      <c r="E174" s="9" t="s">
        <v>27</v>
      </c>
      <c r="F174" s="9" t="s">
        <v>24</v>
      </c>
      <c r="G174" s="15">
        <v>20000</v>
      </c>
      <c r="H174" s="15">
        <v>3410</v>
      </c>
      <c r="I174" s="15">
        <f t="shared" si="6"/>
        <v>68200000</v>
      </c>
      <c r="J174" s="2"/>
    </row>
    <row r="175" spans="2:10">
      <c r="B175" s="5">
        <v>42422</v>
      </c>
      <c r="C175" s="1" t="s">
        <v>244</v>
      </c>
      <c r="D175" s="1" t="s">
        <v>245</v>
      </c>
      <c r="E175" s="1" t="s">
        <v>31</v>
      </c>
      <c r="F175" s="1" t="s">
        <v>246</v>
      </c>
      <c r="G175" s="15">
        <v>15000</v>
      </c>
      <c r="H175" s="15">
        <v>3595</v>
      </c>
      <c r="I175" s="15">
        <f t="shared" si="6"/>
        <v>53925000</v>
      </c>
      <c r="J175" s="2"/>
    </row>
    <row r="176" spans="2:10">
      <c r="B176" s="5">
        <v>42422</v>
      </c>
      <c r="C176" s="1" t="s">
        <v>244</v>
      </c>
      <c r="D176" s="1" t="s">
        <v>245</v>
      </c>
      <c r="E176" s="1" t="s">
        <v>31</v>
      </c>
      <c r="F176" s="1" t="s">
        <v>33</v>
      </c>
      <c r="G176" s="15"/>
      <c r="H176" s="15"/>
      <c r="I176" s="15">
        <f t="shared" si="6"/>
        <v>0</v>
      </c>
      <c r="J176" s="2">
        <v>375000</v>
      </c>
    </row>
    <row r="177" spans="2:10">
      <c r="B177" s="5">
        <v>42422</v>
      </c>
      <c r="C177" s="1" t="s">
        <v>247</v>
      </c>
      <c r="D177" s="1" t="s">
        <v>248</v>
      </c>
      <c r="E177" s="1" t="s">
        <v>65</v>
      </c>
      <c r="F177" s="1" t="s">
        <v>246</v>
      </c>
      <c r="G177" s="15">
        <v>15000</v>
      </c>
      <c r="H177" s="15">
        <v>3595</v>
      </c>
      <c r="I177" s="15">
        <f t="shared" si="6"/>
        <v>53925000</v>
      </c>
      <c r="J177" s="2"/>
    </row>
    <row r="178" spans="2:10">
      <c r="B178" s="5">
        <v>42422</v>
      </c>
      <c r="C178" s="1" t="s">
        <v>254</v>
      </c>
      <c r="D178" s="1" t="s">
        <v>255</v>
      </c>
      <c r="E178" s="1" t="s">
        <v>27</v>
      </c>
      <c r="F178" s="1" t="s">
        <v>17</v>
      </c>
      <c r="G178" s="15">
        <v>15000</v>
      </c>
      <c r="H178" s="15">
        <v>3380</v>
      </c>
      <c r="I178" s="15">
        <f t="shared" si="6"/>
        <v>50700000</v>
      </c>
      <c r="J178" s="2"/>
    </row>
    <row r="179" spans="2:10">
      <c r="B179" s="5">
        <v>42422</v>
      </c>
      <c r="C179" s="1" t="s">
        <v>256</v>
      </c>
      <c r="D179" s="1" t="s">
        <v>257</v>
      </c>
      <c r="E179" s="1" t="s">
        <v>31</v>
      </c>
      <c r="F179" s="1" t="s">
        <v>24</v>
      </c>
      <c r="G179" s="15">
        <v>10000</v>
      </c>
      <c r="H179" s="15">
        <v>3595</v>
      </c>
      <c r="I179" s="15">
        <f t="shared" si="6"/>
        <v>35950000</v>
      </c>
      <c r="J179" s="2"/>
    </row>
    <row r="180" spans="2:10">
      <c r="B180" s="5">
        <v>42422</v>
      </c>
      <c r="C180" s="1" t="s">
        <v>256</v>
      </c>
      <c r="D180" s="1" t="s">
        <v>257</v>
      </c>
      <c r="E180" s="1" t="s">
        <v>31</v>
      </c>
      <c r="F180" s="1" t="s">
        <v>58</v>
      </c>
      <c r="G180" s="15">
        <v>5300</v>
      </c>
      <c r="H180" s="15">
        <v>3885</v>
      </c>
      <c r="I180" s="15">
        <f t="shared" si="6"/>
        <v>20590500</v>
      </c>
      <c r="J180" s="2"/>
    </row>
    <row r="181" spans="2:10">
      <c r="B181" s="5">
        <v>42422</v>
      </c>
      <c r="C181" s="1" t="s">
        <v>256</v>
      </c>
      <c r="D181" s="1" t="s">
        <v>257</v>
      </c>
      <c r="E181" s="1" t="s">
        <v>31</v>
      </c>
      <c r="F181" s="1" t="s">
        <v>33</v>
      </c>
      <c r="G181" s="15"/>
      <c r="H181" s="15"/>
      <c r="I181" s="15">
        <f t="shared" si="6"/>
        <v>0</v>
      </c>
      <c r="J181" s="2">
        <v>3595500</v>
      </c>
    </row>
    <row r="182" spans="2:10">
      <c r="B182" s="5">
        <v>42422</v>
      </c>
      <c r="C182" s="1" t="s">
        <v>258</v>
      </c>
      <c r="D182" s="1" t="s">
        <v>259</v>
      </c>
      <c r="E182" s="1" t="s">
        <v>55</v>
      </c>
      <c r="F182" s="1" t="s">
        <v>17</v>
      </c>
      <c r="G182" s="15">
        <v>4500</v>
      </c>
      <c r="H182" s="15">
        <v>3380</v>
      </c>
      <c r="I182" s="15">
        <f t="shared" ref="I182:I213" si="7">G182*H182</f>
        <v>15210000</v>
      </c>
      <c r="J182" s="2"/>
    </row>
    <row r="183" spans="2:10">
      <c r="B183" s="5">
        <v>42422</v>
      </c>
      <c r="C183" s="1" t="s">
        <v>260</v>
      </c>
      <c r="D183" s="1" t="s">
        <v>261</v>
      </c>
      <c r="E183" s="1" t="s">
        <v>55</v>
      </c>
      <c r="F183" s="1" t="s">
        <v>17</v>
      </c>
      <c r="G183" s="15">
        <v>4300</v>
      </c>
      <c r="H183" s="15">
        <v>3380</v>
      </c>
      <c r="I183" s="15">
        <f t="shared" si="7"/>
        <v>14534000</v>
      </c>
      <c r="J183" s="2"/>
    </row>
    <row r="184" spans="2:10">
      <c r="B184" s="5">
        <v>42422</v>
      </c>
      <c r="C184" s="1" t="s">
        <v>262</v>
      </c>
      <c r="D184" s="1" t="s">
        <v>263</v>
      </c>
      <c r="E184" s="1" t="s">
        <v>40</v>
      </c>
      <c r="F184" s="1" t="s">
        <v>58</v>
      </c>
      <c r="G184" s="15">
        <v>7200</v>
      </c>
      <c r="H184" s="15">
        <v>3885</v>
      </c>
      <c r="I184" s="15">
        <f t="shared" si="7"/>
        <v>27972000</v>
      </c>
      <c r="J184" s="2"/>
    </row>
    <row r="185" spans="2:10">
      <c r="B185" s="5">
        <v>42422</v>
      </c>
      <c r="C185" s="1" t="s">
        <v>264</v>
      </c>
      <c r="D185" s="1" t="s">
        <v>265</v>
      </c>
      <c r="E185" s="1" t="s">
        <v>40</v>
      </c>
      <c r="F185" s="9" t="s">
        <v>24</v>
      </c>
      <c r="G185" s="15">
        <v>15000</v>
      </c>
      <c r="H185" s="15">
        <v>3595</v>
      </c>
      <c r="I185" s="15">
        <f t="shared" si="7"/>
        <v>53925000</v>
      </c>
      <c r="J185" s="2"/>
    </row>
    <row r="186" spans="2:10">
      <c r="B186" s="5">
        <v>42422</v>
      </c>
      <c r="C186" s="1" t="s">
        <v>264</v>
      </c>
      <c r="D186" s="1" t="s">
        <v>265</v>
      </c>
      <c r="E186" s="1" t="s">
        <v>40</v>
      </c>
      <c r="F186" s="9" t="s">
        <v>58</v>
      </c>
      <c r="G186" s="15">
        <v>15000</v>
      </c>
      <c r="H186" s="15">
        <v>3885</v>
      </c>
      <c r="I186" s="15">
        <f t="shared" si="7"/>
        <v>58275000</v>
      </c>
      <c r="J186" s="2"/>
    </row>
    <row r="187" spans="2:10">
      <c r="B187" s="5">
        <v>42422</v>
      </c>
      <c r="C187" s="1" t="s">
        <v>266</v>
      </c>
      <c r="D187" s="1" t="s">
        <v>267</v>
      </c>
      <c r="E187" s="1" t="s">
        <v>16</v>
      </c>
      <c r="F187" s="9" t="s">
        <v>24</v>
      </c>
      <c r="G187" s="15">
        <v>10600</v>
      </c>
      <c r="H187" s="15">
        <v>3595</v>
      </c>
      <c r="I187" s="15">
        <f t="shared" si="7"/>
        <v>38107000</v>
      </c>
      <c r="J187" s="2"/>
    </row>
    <row r="188" spans="2:10">
      <c r="B188" s="5">
        <v>42422</v>
      </c>
      <c r="C188" s="1" t="s">
        <v>268</v>
      </c>
      <c r="D188" s="1" t="s">
        <v>269</v>
      </c>
      <c r="E188" s="1" t="s">
        <v>16</v>
      </c>
      <c r="F188" s="9" t="s">
        <v>24</v>
      </c>
      <c r="G188" s="15">
        <v>17000</v>
      </c>
      <c r="H188" s="15">
        <v>3595</v>
      </c>
      <c r="I188" s="15">
        <f t="shared" si="7"/>
        <v>61115000</v>
      </c>
      <c r="J188" s="2"/>
    </row>
    <row r="189" spans="2:10">
      <c r="B189" s="5">
        <v>42422</v>
      </c>
      <c r="C189" s="1" t="s">
        <v>268</v>
      </c>
      <c r="D189" s="1" t="s">
        <v>269</v>
      </c>
      <c r="E189" s="1" t="s">
        <v>16</v>
      </c>
      <c r="F189" s="9" t="s">
        <v>58</v>
      </c>
      <c r="G189" s="15">
        <v>16700</v>
      </c>
      <c r="H189" s="15">
        <v>3885</v>
      </c>
      <c r="I189" s="15">
        <f t="shared" si="7"/>
        <v>64879500</v>
      </c>
      <c r="J189" s="2"/>
    </row>
    <row r="190" spans="2:10">
      <c r="B190" s="5">
        <v>42422</v>
      </c>
      <c r="C190" s="1" t="s">
        <v>268</v>
      </c>
      <c r="D190" s="1" t="s">
        <v>269</v>
      </c>
      <c r="E190" s="1" t="s">
        <v>16</v>
      </c>
      <c r="F190" s="9" t="s">
        <v>33</v>
      </c>
      <c r="G190" s="15"/>
      <c r="H190" s="15"/>
      <c r="I190" s="15">
        <f t="shared" si="7"/>
        <v>0</v>
      </c>
      <c r="J190" s="2">
        <v>3897000</v>
      </c>
    </row>
    <row r="191" spans="2:10">
      <c r="B191" s="5">
        <v>42423</v>
      </c>
      <c r="C191" s="1" t="s">
        <v>270</v>
      </c>
      <c r="D191" s="9" t="s">
        <v>271</v>
      </c>
      <c r="E191" s="9" t="s">
        <v>16</v>
      </c>
      <c r="F191" s="18" t="s">
        <v>24</v>
      </c>
      <c r="G191" s="15">
        <v>10400</v>
      </c>
      <c r="H191" s="15">
        <v>3595</v>
      </c>
      <c r="I191" s="15">
        <f t="shared" si="7"/>
        <v>37388000</v>
      </c>
      <c r="J191" s="2"/>
    </row>
    <row r="192" spans="2:10">
      <c r="B192" s="5">
        <v>42423</v>
      </c>
      <c r="C192" s="1" t="s">
        <v>270</v>
      </c>
      <c r="D192" s="9" t="s">
        <v>271</v>
      </c>
      <c r="E192" s="9" t="s">
        <v>16</v>
      </c>
      <c r="F192" s="18" t="s">
        <v>58</v>
      </c>
      <c r="G192" s="18">
        <v>5400</v>
      </c>
      <c r="H192" s="9">
        <v>3885</v>
      </c>
      <c r="I192" s="15">
        <f t="shared" si="7"/>
        <v>20979000</v>
      </c>
      <c r="J192" s="2"/>
    </row>
    <row r="193" spans="2:10">
      <c r="B193" s="5">
        <v>42423</v>
      </c>
      <c r="C193" s="9" t="s">
        <v>272</v>
      </c>
      <c r="D193" s="9" t="s">
        <v>273</v>
      </c>
      <c r="E193" s="9" t="s">
        <v>16</v>
      </c>
      <c r="F193" s="9" t="s">
        <v>24</v>
      </c>
      <c r="G193" s="9">
        <v>4000</v>
      </c>
      <c r="H193" s="9">
        <v>3595</v>
      </c>
      <c r="I193" s="15">
        <f t="shared" si="7"/>
        <v>14380000</v>
      </c>
      <c r="J193" s="2"/>
    </row>
    <row r="194" spans="2:10">
      <c r="B194" s="5">
        <v>42423</v>
      </c>
      <c r="C194" s="9" t="s">
        <v>272</v>
      </c>
      <c r="D194" s="9" t="s">
        <v>273</v>
      </c>
      <c r="E194" s="9" t="s">
        <v>16</v>
      </c>
      <c r="F194" s="9" t="s">
        <v>58</v>
      </c>
      <c r="G194" s="9">
        <v>11500</v>
      </c>
      <c r="H194" s="9">
        <v>3885</v>
      </c>
      <c r="I194" s="15">
        <f t="shared" si="7"/>
        <v>44677500</v>
      </c>
      <c r="J194" s="2"/>
    </row>
    <row r="195" spans="2:10">
      <c r="B195" s="5">
        <v>42424</v>
      </c>
      <c r="C195" s="9" t="s">
        <v>236</v>
      </c>
      <c r="D195" s="9" t="s">
        <v>237</v>
      </c>
      <c r="E195" s="9" t="s">
        <v>27</v>
      </c>
      <c r="F195" s="9" t="s">
        <v>24</v>
      </c>
      <c r="G195" s="15">
        <v>15800</v>
      </c>
      <c r="H195" s="15">
        <v>3410</v>
      </c>
      <c r="I195" s="15">
        <f t="shared" si="7"/>
        <v>53878000</v>
      </c>
      <c r="J195" s="2"/>
    </row>
    <row r="196" spans="2:10">
      <c r="B196" s="5">
        <v>42424</v>
      </c>
      <c r="C196" s="9" t="s">
        <v>238</v>
      </c>
      <c r="D196" s="9" t="s">
        <v>239</v>
      </c>
      <c r="E196" s="9" t="s">
        <v>27</v>
      </c>
      <c r="F196" s="9" t="s">
        <v>24</v>
      </c>
      <c r="G196" s="15">
        <v>10000</v>
      </c>
      <c r="H196" s="15">
        <v>3410</v>
      </c>
      <c r="I196" s="15">
        <f t="shared" si="7"/>
        <v>34100000</v>
      </c>
      <c r="J196" s="2"/>
    </row>
    <row r="197" spans="2:10">
      <c r="B197" s="5">
        <v>42424</v>
      </c>
      <c r="C197" s="9" t="s">
        <v>274</v>
      </c>
      <c r="D197" s="9" t="s">
        <v>275</v>
      </c>
      <c r="E197" s="9" t="s">
        <v>27</v>
      </c>
      <c r="F197" s="9" t="s">
        <v>24</v>
      </c>
      <c r="G197" s="9">
        <v>5800</v>
      </c>
      <c r="H197" s="9">
        <v>3595</v>
      </c>
      <c r="I197" s="15">
        <f t="shared" si="7"/>
        <v>20851000</v>
      </c>
      <c r="J197" s="2"/>
    </row>
    <row r="198" spans="2:10">
      <c r="B198" s="5">
        <v>42424</v>
      </c>
      <c r="C198" s="9" t="s">
        <v>274</v>
      </c>
      <c r="D198" s="9" t="s">
        <v>275</v>
      </c>
      <c r="E198" s="9" t="s">
        <v>27</v>
      </c>
      <c r="F198" s="9" t="s">
        <v>17</v>
      </c>
      <c r="G198" s="9">
        <v>12000</v>
      </c>
      <c r="H198" s="9">
        <v>3380</v>
      </c>
      <c r="I198" s="15">
        <f t="shared" si="7"/>
        <v>40560000</v>
      </c>
      <c r="J198" s="2"/>
    </row>
    <row r="199" spans="2:10">
      <c r="B199" s="5">
        <v>42424</v>
      </c>
      <c r="C199" s="9" t="s">
        <v>274</v>
      </c>
      <c r="D199" s="9" t="s">
        <v>275</v>
      </c>
      <c r="E199" s="9" t="s">
        <v>27</v>
      </c>
      <c r="F199" s="9" t="s">
        <v>58</v>
      </c>
      <c r="G199" s="9">
        <v>5900</v>
      </c>
      <c r="H199" s="9">
        <v>3885</v>
      </c>
      <c r="I199" s="15">
        <f t="shared" si="7"/>
        <v>22921500</v>
      </c>
      <c r="J199" s="2"/>
    </row>
    <row r="200" spans="2:10">
      <c r="B200" s="5">
        <v>42424</v>
      </c>
      <c r="C200" s="9" t="s">
        <v>276</v>
      </c>
      <c r="D200" s="9" t="s">
        <v>277</v>
      </c>
      <c r="E200" s="9" t="s">
        <v>55</v>
      </c>
      <c r="F200" s="9" t="s">
        <v>17</v>
      </c>
      <c r="G200" s="9">
        <v>15300</v>
      </c>
      <c r="H200" s="9">
        <v>3380</v>
      </c>
      <c r="I200" s="15">
        <f t="shared" si="7"/>
        <v>51714000</v>
      </c>
      <c r="J200" s="2"/>
    </row>
    <row r="201" spans="2:10">
      <c r="B201" s="5">
        <v>42424</v>
      </c>
      <c r="C201" s="9" t="s">
        <v>278</v>
      </c>
      <c r="D201" s="9" t="s">
        <v>279</v>
      </c>
      <c r="E201" s="9" t="s">
        <v>16</v>
      </c>
      <c r="F201" s="9" t="s">
        <v>24</v>
      </c>
      <c r="G201" s="9">
        <v>4000</v>
      </c>
      <c r="H201" s="9">
        <v>3595</v>
      </c>
      <c r="I201" s="15">
        <f t="shared" si="7"/>
        <v>14380000</v>
      </c>
      <c r="J201" s="2"/>
    </row>
    <row r="202" spans="2:10">
      <c r="B202" s="5">
        <v>42424</v>
      </c>
      <c r="C202" s="9" t="s">
        <v>278</v>
      </c>
      <c r="D202" s="9" t="s">
        <v>279</v>
      </c>
      <c r="E202" s="9" t="s">
        <v>16</v>
      </c>
      <c r="F202" s="9" t="s">
        <v>17</v>
      </c>
      <c r="G202" s="9">
        <v>5300</v>
      </c>
      <c r="H202" s="9">
        <v>3380</v>
      </c>
      <c r="I202" s="15">
        <f t="shared" si="7"/>
        <v>17914000</v>
      </c>
      <c r="J202" s="2"/>
    </row>
    <row r="203" spans="2:10">
      <c r="B203" s="5">
        <v>42424</v>
      </c>
      <c r="C203" s="9" t="s">
        <v>278</v>
      </c>
      <c r="D203" s="9" t="s">
        <v>279</v>
      </c>
      <c r="E203" s="9" t="s">
        <v>16</v>
      </c>
      <c r="F203" s="9" t="s">
        <v>58</v>
      </c>
      <c r="G203" s="9">
        <v>6200</v>
      </c>
      <c r="H203" s="9">
        <v>3885</v>
      </c>
      <c r="I203" s="15">
        <f t="shared" si="7"/>
        <v>24087000</v>
      </c>
      <c r="J203" s="2"/>
    </row>
    <row r="204" spans="2:10">
      <c r="B204" s="5">
        <v>42425</v>
      </c>
      <c r="C204" s="9" t="s">
        <v>280</v>
      </c>
      <c r="D204" s="9" t="s">
        <v>281</v>
      </c>
      <c r="E204" s="9" t="s">
        <v>40</v>
      </c>
      <c r="F204" s="9" t="s">
        <v>58</v>
      </c>
      <c r="G204" s="9">
        <v>15000</v>
      </c>
      <c r="H204" s="9">
        <v>3885</v>
      </c>
      <c r="I204" s="15">
        <f t="shared" si="7"/>
        <v>58275000</v>
      </c>
      <c r="J204" s="2"/>
    </row>
    <row r="205" spans="2:10">
      <c r="B205" s="5">
        <v>42425</v>
      </c>
      <c r="C205" s="9" t="s">
        <v>280</v>
      </c>
      <c r="D205" s="9" t="s">
        <v>281</v>
      </c>
      <c r="E205" s="9" t="s">
        <v>40</v>
      </c>
      <c r="F205" s="9" t="s">
        <v>33</v>
      </c>
      <c r="G205" s="9"/>
      <c r="H205" s="9"/>
      <c r="I205" s="15">
        <f t="shared" si="7"/>
        <v>0</v>
      </c>
      <c r="J205" s="2">
        <v>3525000</v>
      </c>
    </row>
    <row r="206" spans="2:10">
      <c r="B206" s="5">
        <v>42425</v>
      </c>
      <c r="C206" s="9" t="s">
        <v>282</v>
      </c>
      <c r="D206" s="23" t="s">
        <v>283</v>
      </c>
      <c r="E206" s="9" t="s">
        <v>65</v>
      </c>
      <c r="F206" s="9" t="s">
        <v>58</v>
      </c>
      <c r="G206" s="9">
        <v>5000</v>
      </c>
      <c r="H206" s="9">
        <v>3885</v>
      </c>
      <c r="I206" s="15">
        <f t="shared" si="7"/>
        <v>19425000</v>
      </c>
      <c r="J206" s="2"/>
    </row>
    <row r="207" spans="2:10">
      <c r="B207" s="5">
        <v>42425</v>
      </c>
      <c r="C207" s="9" t="s">
        <v>284</v>
      </c>
      <c r="D207" s="9" t="s">
        <v>285</v>
      </c>
      <c r="E207" s="9" t="s">
        <v>48</v>
      </c>
      <c r="F207" s="9" t="s">
        <v>58</v>
      </c>
      <c r="G207" s="9">
        <v>5000</v>
      </c>
      <c r="H207" s="9">
        <v>4738</v>
      </c>
      <c r="I207" s="15">
        <f t="shared" si="7"/>
        <v>23690000</v>
      </c>
      <c r="J207" s="2"/>
    </row>
    <row r="208" spans="2:10">
      <c r="B208" s="5">
        <v>42425</v>
      </c>
      <c r="C208" s="9" t="s">
        <v>284</v>
      </c>
      <c r="D208" s="9" t="s">
        <v>285</v>
      </c>
      <c r="E208" s="9" t="s">
        <v>48</v>
      </c>
      <c r="F208" s="9" t="s">
        <v>33</v>
      </c>
      <c r="G208" s="9"/>
      <c r="H208" s="9"/>
      <c r="I208" s="15">
        <f t="shared" si="7"/>
        <v>0</v>
      </c>
      <c r="J208" s="2">
        <v>1500000</v>
      </c>
    </row>
    <row r="209" spans="2:10">
      <c r="B209" s="5">
        <v>42425</v>
      </c>
      <c r="C209" s="9" t="s">
        <v>286</v>
      </c>
      <c r="D209" s="9" t="s">
        <v>287</v>
      </c>
      <c r="E209" s="9" t="s">
        <v>55</v>
      </c>
      <c r="F209" s="9" t="s">
        <v>24</v>
      </c>
      <c r="G209" s="9">
        <v>15300</v>
      </c>
      <c r="H209" s="9">
        <v>3595</v>
      </c>
      <c r="I209" s="15">
        <f t="shared" si="7"/>
        <v>55003500</v>
      </c>
      <c r="J209" s="2"/>
    </row>
    <row r="210" spans="2:10">
      <c r="B210" s="5">
        <v>42425</v>
      </c>
      <c r="C210" s="9" t="s">
        <v>288</v>
      </c>
      <c r="D210" s="9" t="s">
        <v>289</v>
      </c>
      <c r="E210" s="9" t="s">
        <v>16</v>
      </c>
      <c r="F210" s="9" t="s">
        <v>24</v>
      </c>
      <c r="G210" s="9">
        <v>5200</v>
      </c>
      <c r="H210" s="9">
        <v>3595</v>
      </c>
      <c r="I210" s="15">
        <f t="shared" si="7"/>
        <v>18694000</v>
      </c>
      <c r="J210" s="2"/>
    </row>
    <row r="211" spans="2:10">
      <c r="B211" s="5">
        <v>42425</v>
      </c>
      <c r="C211" s="9" t="s">
        <v>288</v>
      </c>
      <c r="D211" s="9" t="s">
        <v>289</v>
      </c>
      <c r="E211" s="9" t="s">
        <v>16</v>
      </c>
      <c r="F211" s="9" t="s">
        <v>17</v>
      </c>
      <c r="G211" s="9">
        <v>10600</v>
      </c>
      <c r="H211" s="9">
        <v>3380</v>
      </c>
      <c r="I211" s="15">
        <f t="shared" si="7"/>
        <v>35828000</v>
      </c>
      <c r="J211" s="2"/>
    </row>
    <row r="212" spans="2:10">
      <c r="B212" s="5">
        <v>42426</v>
      </c>
      <c r="C212" s="9" t="s">
        <v>240</v>
      </c>
      <c r="D212" s="9" t="s">
        <v>241</v>
      </c>
      <c r="E212" s="9" t="s">
        <v>27</v>
      </c>
      <c r="F212" s="1" t="s">
        <v>24</v>
      </c>
      <c r="G212" s="15">
        <v>5000</v>
      </c>
      <c r="H212" s="15">
        <v>3410</v>
      </c>
      <c r="I212" s="15">
        <f t="shared" si="7"/>
        <v>17050000</v>
      </c>
      <c r="J212" s="2"/>
    </row>
    <row r="213" spans="2:10">
      <c r="B213" s="5">
        <v>42426</v>
      </c>
      <c r="C213" s="9" t="s">
        <v>290</v>
      </c>
      <c r="D213" s="9" t="s">
        <v>291</v>
      </c>
      <c r="E213" s="9" t="s">
        <v>27</v>
      </c>
      <c r="F213" s="9" t="s">
        <v>24</v>
      </c>
      <c r="G213" s="9">
        <v>10000</v>
      </c>
      <c r="H213" s="9">
        <v>3595</v>
      </c>
      <c r="I213" s="15">
        <f t="shared" si="7"/>
        <v>35950000</v>
      </c>
      <c r="J213" s="2"/>
    </row>
    <row r="214" spans="2:10">
      <c r="B214" s="5">
        <v>42426</v>
      </c>
      <c r="C214" s="9" t="s">
        <v>292</v>
      </c>
      <c r="D214" s="9" t="s">
        <v>293</v>
      </c>
      <c r="E214" s="9" t="s">
        <v>27</v>
      </c>
      <c r="F214" s="9" t="s">
        <v>17</v>
      </c>
      <c r="G214" s="9">
        <v>20000</v>
      </c>
      <c r="H214" s="9">
        <v>3380</v>
      </c>
      <c r="I214" s="15">
        <f t="shared" ref="I214:I224" si="8">G214*H214</f>
        <v>67600000</v>
      </c>
      <c r="J214" s="2"/>
    </row>
    <row r="215" spans="2:10">
      <c r="B215" s="24">
        <v>42426</v>
      </c>
      <c r="C215" s="25" t="s">
        <v>294</v>
      </c>
      <c r="D215" s="25" t="s">
        <v>295</v>
      </c>
      <c r="E215" s="25" t="s">
        <v>40</v>
      </c>
      <c r="F215" s="25" t="s">
        <v>58</v>
      </c>
      <c r="G215" s="25">
        <v>4500</v>
      </c>
      <c r="H215" s="25">
        <v>3885</v>
      </c>
      <c r="I215" s="15">
        <f t="shared" si="8"/>
        <v>17482500</v>
      </c>
      <c r="J215" s="2"/>
    </row>
    <row r="216" spans="2:10">
      <c r="B216" s="24">
        <v>42426</v>
      </c>
      <c r="C216" s="25" t="s">
        <v>296</v>
      </c>
      <c r="D216" s="25" t="s">
        <v>297</v>
      </c>
      <c r="E216" s="25" t="s">
        <v>55</v>
      </c>
      <c r="F216" s="25" t="s">
        <v>24</v>
      </c>
      <c r="G216" s="25">
        <v>5000</v>
      </c>
      <c r="H216" s="25">
        <v>3595</v>
      </c>
      <c r="I216" s="15">
        <f t="shared" si="8"/>
        <v>17975000</v>
      </c>
      <c r="J216" s="2"/>
    </row>
    <row r="217" spans="2:10">
      <c r="B217" s="24">
        <v>42426</v>
      </c>
      <c r="C217" s="25" t="s">
        <v>296</v>
      </c>
      <c r="D217" s="25" t="s">
        <v>297</v>
      </c>
      <c r="E217" s="25" t="s">
        <v>55</v>
      </c>
      <c r="F217" s="25" t="s">
        <v>58</v>
      </c>
      <c r="G217" s="25">
        <v>10300</v>
      </c>
      <c r="H217" s="25">
        <v>3885</v>
      </c>
      <c r="I217" s="15">
        <f t="shared" si="8"/>
        <v>40015500</v>
      </c>
      <c r="J217" s="2"/>
    </row>
    <row r="218" spans="2:10">
      <c r="B218" s="24">
        <v>42426</v>
      </c>
      <c r="C218" s="25" t="s">
        <v>298</v>
      </c>
      <c r="D218" s="25" t="s">
        <v>299</v>
      </c>
      <c r="E218" s="25" t="s">
        <v>55</v>
      </c>
      <c r="F218" s="25" t="s">
        <v>196</v>
      </c>
      <c r="G218" s="25">
        <v>4300</v>
      </c>
      <c r="H218" s="25">
        <v>4050</v>
      </c>
      <c r="I218" s="15">
        <f t="shared" si="8"/>
        <v>17415000</v>
      </c>
      <c r="J218" s="2"/>
    </row>
    <row r="219" spans="2:10">
      <c r="B219" s="24">
        <v>42426</v>
      </c>
      <c r="C219" s="25" t="s">
        <v>298</v>
      </c>
      <c r="D219" s="25" t="s">
        <v>299</v>
      </c>
      <c r="E219" s="25" t="s">
        <v>55</v>
      </c>
      <c r="F219" s="25" t="s">
        <v>58</v>
      </c>
      <c r="G219" s="25">
        <v>7200</v>
      </c>
      <c r="H219" s="25">
        <v>3885</v>
      </c>
      <c r="I219" s="22">
        <f t="shared" si="8"/>
        <v>27972000</v>
      </c>
      <c r="J219" s="2"/>
    </row>
    <row r="220" spans="2:10">
      <c r="B220" s="24">
        <v>42426</v>
      </c>
      <c r="C220" s="9" t="s">
        <v>300</v>
      </c>
      <c r="D220" s="9" t="s">
        <v>301</v>
      </c>
      <c r="E220" s="9" t="s">
        <v>16</v>
      </c>
      <c r="F220" s="9" t="s">
        <v>24</v>
      </c>
      <c r="G220" s="25">
        <v>10500</v>
      </c>
      <c r="H220" s="25">
        <v>3595</v>
      </c>
      <c r="I220" s="15">
        <f t="shared" si="8"/>
        <v>37747500</v>
      </c>
      <c r="J220" s="2"/>
    </row>
    <row r="221" spans="2:10">
      <c r="B221" s="24">
        <v>42426</v>
      </c>
      <c r="C221" s="9" t="s">
        <v>300</v>
      </c>
      <c r="D221" s="9" t="s">
        <v>301</v>
      </c>
      <c r="E221" s="9" t="s">
        <v>16</v>
      </c>
      <c r="F221" s="9" t="s">
        <v>32</v>
      </c>
      <c r="G221" s="25">
        <v>6200</v>
      </c>
      <c r="H221" s="25">
        <v>4715</v>
      </c>
      <c r="I221" s="15">
        <f t="shared" si="8"/>
        <v>29233000</v>
      </c>
      <c r="J221" s="2"/>
    </row>
    <row r="222" spans="2:10">
      <c r="B222" s="24">
        <v>42427</v>
      </c>
      <c r="C222" s="9" t="s">
        <v>302</v>
      </c>
      <c r="D222" s="9" t="s">
        <v>303</v>
      </c>
      <c r="E222" s="9" t="s">
        <v>16</v>
      </c>
      <c r="F222" s="9" t="s">
        <v>24</v>
      </c>
      <c r="G222" s="25">
        <v>10600</v>
      </c>
      <c r="H222" s="25">
        <v>3595</v>
      </c>
      <c r="I222" s="15">
        <f t="shared" si="8"/>
        <v>38107000</v>
      </c>
      <c r="J222" s="2"/>
    </row>
    <row r="223" spans="2:10">
      <c r="B223" s="24">
        <v>42427</v>
      </c>
      <c r="C223" s="9" t="s">
        <v>302</v>
      </c>
      <c r="D223" s="9" t="s">
        <v>303</v>
      </c>
      <c r="E223" s="9" t="s">
        <v>16</v>
      </c>
      <c r="F223" s="9" t="s">
        <v>58</v>
      </c>
      <c r="G223" s="25">
        <v>5200</v>
      </c>
      <c r="H223" s="25">
        <v>3885</v>
      </c>
      <c r="I223" s="15">
        <f t="shared" si="8"/>
        <v>20202000</v>
      </c>
      <c r="J223" s="2"/>
    </row>
    <row r="224" spans="2:10">
      <c r="B224" s="14">
        <v>42716</v>
      </c>
      <c r="C224" s="7" t="s">
        <v>108</v>
      </c>
      <c r="D224" s="7" t="s">
        <v>109</v>
      </c>
      <c r="E224" s="7" t="s">
        <v>27</v>
      </c>
      <c r="F224" s="7" t="s">
        <v>58</v>
      </c>
      <c r="G224" s="15">
        <v>17900</v>
      </c>
      <c r="H224" s="15">
        <v>3380</v>
      </c>
      <c r="I224" s="15">
        <f t="shared" si="8"/>
        <v>60502000</v>
      </c>
      <c r="J224" s="15"/>
    </row>
    <row r="225" spans="2:10">
      <c r="B225" s="24"/>
      <c r="C225" s="25"/>
      <c r="D225" s="25"/>
      <c r="E225" s="25"/>
      <c r="F225" s="25"/>
      <c r="G225" s="28">
        <f>SUM(G9:G224)</f>
        <v>1612100</v>
      </c>
      <c r="H225" s="28">
        <f>SUM(H9:H224)</f>
        <v>669407</v>
      </c>
      <c r="I225" s="15">
        <f>SUM(I9:I224)</f>
        <v>5941742800</v>
      </c>
      <c r="J225" s="2">
        <f>SUM(J9:J224)</f>
        <v>75906000</v>
      </c>
    </row>
  </sheetData>
  <mergeCells count="1">
    <mergeCell ref="G7:H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K100"/>
  <sheetViews>
    <sheetView topLeftCell="A86" workbookViewId="0">
      <selection activeCell="I104" sqref="I104"/>
    </sheetView>
  </sheetViews>
  <sheetFormatPr baseColWidth="10" defaultRowHeight="15"/>
  <cols>
    <col min="4" max="4" width="16.140625" customWidth="1"/>
    <col min="5" max="5" width="12.42578125" bestFit="1" customWidth="1"/>
    <col min="6" max="6" width="24.140625" customWidth="1"/>
    <col min="7" max="7" width="25.7109375" customWidth="1"/>
    <col min="8" max="8" width="13.140625" customWidth="1"/>
    <col min="9" max="9" width="12.5703125" bestFit="1" customWidth="1"/>
    <col min="10" max="10" width="14.140625" bestFit="1" customWidth="1"/>
  </cols>
  <sheetData>
    <row r="3" spans="3:10">
      <c r="H3" s="131" t="s">
        <v>4</v>
      </c>
      <c r="I3" s="131"/>
    </row>
    <row r="4" spans="3:10">
      <c r="C4" s="1" t="s">
        <v>7</v>
      </c>
      <c r="D4" s="1" t="s">
        <v>0</v>
      </c>
      <c r="E4" s="1" t="s">
        <v>1</v>
      </c>
      <c r="F4" s="1" t="s">
        <v>10</v>
      </c>
      <c r="G4" s="1" t="s">
        <v>6</v>
      </c>
      <c r="H4" s="1" t="s">
        <v>5</v>
      </c>
      <c r="I4" s="1" t="s">
        <v>8</v>
      </c>
      <c r="J4" s="1" t="s">
        <v>3</v>
      </c>
    </row>
    <row r="5" spans="3:10">
      <c r="C5" s="5">
        <v>42403</v>
      </c>
      <c r="D5" s="7" t="s">
        <v>11</v>
      </c>
      <c r="E5" s="1"/>
      <c r="F5" s="1" t="s">
        <v>12</v>
      </c>
      <c r="G5" s="57" t="s">
        <v>13</v>
      </c>
      <c r="H5" s="2">
        <v>15822</v>
      </c>
      <c r="I5" s="2">
        <v>3530.97</v>
      </c>
      <c r="J5" s="2">
        <f>H5*I5</f>
        <v>55867007.339999996</v>
      </c>
    </row>
    <row r="6" spans="3:10">
      <c r="C6" s="5">
        <v>42406</v>
      </c>
      <c r="D6" s="1" t="s">
        <v>18</v>
      </c>
      <c r="E6" s="1"/>
      <c r="F6" s="1" t="s">
        <v>19</v>
      </c>
      <c r="G6" s="57" t="s">
        <v>20</v>
      </c>
      <c r="H6" s="2">
        <v>165700</v>
      </c>
      <c r="I6" s="2">
        <v>3180</v>
      </c>
      <c r="J6" s="2">
        <f t="shared" ref="J6:J14" si="0">H6*I6</f>
        <v>526926000</v>
      </c>
    </row>
    <row r="7" spans="3:10">
      <c r="C7" s="5">
        <v>42406</v>
      </c>
      <c r="D7" s="1" t="s">
        <v>18</v>
      </c>
      <c r="E7" s="1"/>
      <c r="F7" s="1" t="s">
        <v>19</v>
      </c>
      <c r="G7" s="57" t="s">
        <v>21</v>
      </c>
      <c r="H7" s="2">
        <v>5200</v>
      </c>
      <c r="I7" s="2">
        <v>3180</v>
      </c>
      <c r="J7" s="2">
        <f t="shared" si="0"/>
        <v>16536000</v>
      </c>
    </row>
    <row r="8" spans="3:10">
      <c r="C8" s="5">
        <v>42406</v>
      </c>
      <c r="D8" s="1" t="s">
        <v>18</v>
      </c>
      <c r="E8" s="1"/>
      <c r="F8" s="1" t="s">
        <v>19</v>
      </c>
      <c r="G8" s="57" t="s">
        <v>22</v>
      </c>
      <c r="H8" s="2">
        <v>5900</v>
      </c>
      <c r="I8" s="2">
        <v>4060</v>
      </c>
      <c r="J8" s="2">
        <f t="shared" si="0"/>
        <v>23954000</v>
      </c>
    </row>
    <row r="9" spans="3:10">
      <c r="C9" s="5">
        <v>42406</v>
      </c>
      <c r="D9" s="1" t="s">
        <v>18</v>
      </c>
      <c r="E9" s="1"/>
      <c r="F9" s="1" t="s">
        <v>19</v>
      </c>
      <c r="G9" s="57" t="s">
        <v>23</v>
      </c>
      <c r="H9" s="2">
        <v>5200</v>
      </c>
      <c r="I9" s="2">
        <v>4815</v>
      </c>
      <c r="J9" s="2">
        <f t="shared" si="0"/>
        <v>25038000</v>
      </c>
    </row>
    <row r="10" spans="3:10">
      <c r="C10" s="5">
        <v>42406</v>
      </c>
      <c r="D10" s="1" t="s">
        <v>18</v>
      </c>
      <c r="E10" s="1"/>
      <c r="F10" s="1" t="s">
        <v>19</v>
      </c>
      <c r="G10" s="57" t="s">
        <v>24</v>
      </c>
      <c r="H10" s="2">
        <v>115600</v>
      </c>
      <c r="I10" s="2">
        <v>3640</v>
      </c>
      <c r="J10" s="2">
        <f t="shared" si="0"/>
        <v>420784000</v>
      </c>
    </row>
    <row r="11" spans="3:10">
      <c r="C11" s="5">
        <v>42406</v>
      </c>
      <c r="D11" s="1" t="s">
        <v>79</v>
      </c>
      <c r="E11" s="1"/>
      <c r="F11" s="1" t="s">
        <v>19</v>
      </c>
      <c r="G11" s="57" t="s">
        <v>24</v>
      </c>
      <c r="H11" s="2">
        <v>32400</v>
      </c>
      <c r="I11" s="2">
        <v>3455</v>
      </c>
      <c r="J11" s="2">
        <f t="shared" si="0"/>
        <v>111942000</v>
      </c>
    </row>
    <row r="12" spans="3:10">
      <c r="C12" s="5">
        <v>42410</v>
      </c>
      <c r="D12" s="1" t="s">
        <v>84</v>
      </c>
      <c r="E12" s="1"/>
      <c r="F12" s="1" t="s">
        <v>85</v>
      </c>
      <c r="G12" s="57" t="s">
        <v>86</v>
      </c>
      <c r="H12" s="2">
        <v>10000</v>
      </c>
      <c r="I12" s="2">
        <v>4470</v>
      </c>
      <c r="J12" s="2">
        <f t="shared" si="0"/>
        <v>44700000</v>
      </c>
    </row>
    <row r="13" spans="3:10">
      <c r="C13" s="5">
        <v>42410</v>
      </c>
      <c r="D13" s="1" t="s">
        <v>84</v>
      </c>
      <c r="E13" s="1"/>
      <c r="F13" s="1" t="s">
        <v>85</v>
      </c>
      <c r="G13" s="57" t="s">
        <v>87</v>
      </c>
      <c r="H13" s="2">
        <v>20000</v>
      </c>
      <c r="I13" s="2">
        <v>4280</v>
      </c>
      <c r="J13" s="2">
        <f t="shared" si="0"/>
        <v>85600000</v>
      </c>
    </row>
    <row r="14" spans="3:10">
      <c r="C14" s="5">
        <v>42412</v>
      </c>
      <c r="D14" s="1" t="s">
        <v>90</v>
      </c>
      <c r="E14" s="1"/>
      <c r="F14" s="1" t="s">
        <v>85</v>
      </c>
      <c r="G14" s="57" t="s">
        <v>86</v>
      </c>
      <c r="H14" s="2">
        <v>15000</v>
      </c>
      <c r="I14" s="2">
        <v>4470</v>
      </c>
      <c r="J14" s="2">
        <f t="shared" si="0"/>
        <v>67050000</v>
      </c>
    </row>
    <row r="15" spans="3:10">
      <c r="C15" s="5">
        <v>42412</v>
      </c>
      <c r="D15" s="1" t="s">
        <v>90</v>
      </c>
      <c r="E15" s="1"/>
      <c r="F15" s="1" t="s">
        <v>85</v>
      </c>
      <c r="G15" s="57" t="s">
        <v>91</v>
      </c>
      <c r="H15" s="2">
        <v>5000</v>
      </c>
      <c r="I15" s="2">
        <v>5150</v>
      </c>
      <c r="J15" s="2">
        <f t="shared" ref="J15:J45" si="1">H15*I15</f>
        <v>25750000</v>
      </c>
    </row>
    <row r="16" spans="3:10">
      <c r="C16" s="5">
        <v>42412</v>
      </c>
      <c r="D16" s="1" t="s">
        <v>90</v>
      </c>
      <c r="E16" s="1"/>
      <c r="F16" s="1" t="s">
        <v>85</v>
      </c>
      <c r="G16" s="57" t="s">
        <v>87</v>
      </c>
      <c r="H16" s="2">
        <v>27500</v>
      </c>
      <c r="I16" s="2">
        <v>4280</v>
      </c>
      <c r="J16" s="2">
        <f t="shared" si="1"/>
        <v>117700000</v>
      </c>
    </row>
    <row r="17" spans="3:11">
      <c r="C17" s="5">
        <v>42412</v>
      </c>
      <c r="D17" s="1" t="s">
        <v>90</v>
      </c>
      <c r="E17" s="1"/>
      <c r="F17" s="1" t="s">
        <v>85</v>
      </c>
      <c r="G17" s="57" t="s">
        <v>92</v>
      </c>
      <c r="H17" s="2">
        <v>9300</v>
      </c>
      <c r="I17" s="2">
        <v>3445</v>
      </c>
      <c r="J17" s="2">
        <f t="shared" si="1"/>
        <v>32038500</v>
      </c>
    </row>
    <row r="18" spans="3:11">
      <c r="C18" s="5">
        <v>42415</v>
      </c>
      <c r="D18" s="1" t="s">
        <v>105</v>
      </c>
      <c r="E18" s="1"/>
      <c r="F18" s="1" t="s">
        <v>19</v>
      </c>
      <c r="G18" s="57" t="s">
        <v>22</v>
      </c>
      <c r="H18" s="2">
        <v>40700</v>
      </c>
      <c r="I18" s="2">
        <v>3180</v>
      </c>
      <c r="J18" s="2">
        <f t="shared" si="1"/>
        <v>129426000</v>
      </c>
    </row>
    <row r="19" spans="3:11">
      <c r="C19" s="5">
        <v>42415</v>
      </c>
      <c r="D19" s="1" t="s">
        <v>112</v>
      </c>
      <c r="E19" s="1"/>
      <c r="F19" s="1" t="s">
        <v>19</v>
      </c>
      <c r="G19" s="57" t="s">
        <v>24</v>
      </c>
      <c r="H19" s="2">
        <v>21700</v>
      </c>
      <c r="I19" s="2">
        <v>3455</v>
      </c>
      <c r="J19" s="2">
        <f t="shared" si="1"/>
        <v>74973500</v>
      </c>
    </row>
    <row r="20" spans="3:11">
      <c r="C20" s="5">
        <v>42415</v>
      </c>
      <c r="D20" s="1" t="s">
        <v>115</v>
      </c>
      <c r="E20" s="1"/>
      <c r="F20" s="1" t="s">
        <v>85</v>
      </c>
      <c r="G20" s="57" t="s">
        <v>87</v>
      </c>
      <c r="H20" s="2">
        <v>20000</v>
      </c>
      <c r="I20" s="2">
        <v>4280</v>
      </c>
      <c r="J20" s="2">
        <f t="shared" si="1"/>
        <v>85600000</v>
      </c>
    </row>
    <row r="21" spans="3:11">
      <c r="C21" s="5">
        <v>42415</v>
      </c>
      <c r="D21" s="1" t="s">
        <v>115</v>
      </c>
      <c r="E21" s="1"/>
      <c r="F21" s="1" t="s">
        <v>85</v>
      </c>
      <c r="G21" s="57" t="s">
        <v>86</v>
      </c>
      <c r="H21" s="2">
        <v>5000</v>
      </c>
      <c r="I21" s="2">
        <v>4470</v>
      </c>
      <c r="J21" s="2">
        <f t="shared" si="1"/>
        <v>22350000</v>
      </c>
    </row>
    <row r="22" spans="3:11">
      <c r="C22" s="5">
        <v>42415</v>
      </c>
      <c r="D22" s="1" t="s">
        <v>115</v>
      </c>
      <c r="E22" s="1"/>
      <c r="F22" s="1" t="s">
        <v>85</v>
      </c>
      <c r="G22" s="57" t="s">
        <v>92</v>
      </c>
      <c r="H22" s="2">
        <v>5000</v>
      </c>
      <c r="I22" s="2">
        <v>3445</v>
      </c>
      <c r="J22" s="2">
        <f t="shared" si="1"/>
        <v>17225000</v>
      </c>
    </row>
    <row r="23" spans="3:11">
      <c r="C23" s="5">
        <v>42415</v>
      </c>
      <c r="D23" s="1" t="s">
        <v>122</v>
      </c>
      <c r="E23" s="1"/>
      <c r="F23" s="1" t="s">
        <v>19</v>
      </c>
      <c r="G23" s="58" t="s">
        <v>21</v>
      </c>
      <c r="H23" s="10">
        <v>65600</v>
      </c>
      <c r="I23" s="10">
        <v>3180</v>
      </c>
      <c r="J23" s="10">
        <f t="shared" si="1"/>
        <v>208608000</v>
      </c>
      <c r="K23" s="4"/>
    </row>
    <row r="24" spans="3:11">
      <c r="C24" s="5">
        <v>42415</v>
      </c>
      <c r="D24" s="1" t="s">
        <v>122</v>
      </c>
      <c r="E24" s="1"/>
      <c r="F24" s="1" t="s">
        <v>19</v>
      </c>
      <c r="G24" s="58" t="s">
        <v>21</v>
      </c>
      <c r="H24" s="10">
        <v>29100</v>
      </c>
      <c r="I24" s="10">
        <v>3180</v>
      </c>
      <c r="J24" s="10">
        <f t="shared" si="1"/>
        <v>92538000</v>
      </c>
    </row>
    <row r="25" spans="3:11">
      <c r="C25" s="5">
        <v>42415</v>
      </c>
      <c r="D25" s="1" t="s">
        <v>122</v>
      </c>
      <c r="E25" s="1"/>
      <c r="F25" s="1" t="s">
        <v>19</v>
      </c>
      <c r="G25" s="58" t="s">
        <v>22</v>
      </c>
      <c r="H25" s="10">
        <v>20600</v>
      </c>
      <c r="I25" s="10">
        <v>4060</v>
      </c>
      <c r="J25" s="10">
        <f t="shared" si="1"/>
        <v>83636000</v>
      </c>
    </row>
    <row r="26" spans="3:11">
      <c r="C26" s="5">
        <v>42415</v>
      </c>
      <c r="D26" s="1" t="s">
        <v>122</v>
      </c>
      <c r="E26" s="1"/>
      <c r="F26" s="1" t="s">
        <v>19</v>
      </c>
      <c r="G26" s="58" t="s">
        <v>23</v>
      </c>
      <c r="H26" s="10">
        <v>5000</v>
      </c>
      <c r="I26" s="10">
        <v>4815</v>
      </c>
      <c r="J26" s="10">
        <f t="shared" si="1"/>
        <v>24075000</v>
      </c>
    </row>
    <row r="27" spans="3:11">
      <c r="C27" s="5">
        <v>42415</v>
      </c>
      <c r="D27" s="1" t="s">
        <v>122</v>
      </c>
      <c r="E27" s="1"/>
      <c r="F27" s="1" t="s">
        <v>19</v>
      </c>
      <c r="G27" s="58" t="s">
        <v>24</v>
      </c>
      <c r="H27" s="10">
        <v>161600</v>
      </c>
      <c r="I27" s="10">
        <v>3640</v>
      </c>
      <c r="J27" s="10">
        <f t="shared" si="1"/>
        <v>588224000</v>
      </c>
    </row>
    <row r="28" spans="3:11">
      <c r="C28" s="5">
        <v>42417</v>
      </c>
      <c r="D28" s="1" t="s">
        <v>166</v>
      </c>
      <c r="E28" s="1"/>
      <c r="F28" s="1" t="s">
        <v>85</v>
      </c>
      <c r="G28" s="58" t="s">
        <v>86</v>
      </c>
      <c r="H28" s="2">
        <v>46000</v>
      </c>
      <c r="I28" s="2">
        <v>4470</v>
      </c>
      <c r="J28" s="2">
        <f t="shared" si="1"/>
        <v>205620000</v>
      </c>
    </row>
    <row r="29" spans="3:11">
      <c r="C29" s="5">
        <v>42417</v>
      </c>
      <c r="D29" s="1" t="s">
        <v>166</v>
      </c>
      <c r="E29" s="1"/>
      <c r="F29" s="1" t="s">
        <v>85</v>
      </c>
      <c r="G29" s="58" t="s">
        <v>87</v>
      </c>
      <c r="H29" s="2">
        <v>10000</v>
      </c>
      <c r="I29" s="2">
        <v>4280</v>
      </c>
      <c r="J29" s="2">
        <f t="shared" si="1"/>
        <v>42800000</v>
      </c>
    </row>
    <row r="30" spans="3:11">
      <c r="C30" s="5">
        <v>42417</v>
      </c>
      <c r="D30" s="1" t="s">
        <v>166</v>
      </c>
      <c r="E30" s="1"/>
      <c r="F30" s="1" t="s">
        <v>85</v>
      </c>
      <c r="G30" s="57" t="s">
        <v>92</v>
      </c>
      <c r="H30" s="2">
        <v>5300</v>
      </c>
      <c r="I30" s="2">
        <v>3445</v>
      </c>
      <c r="J30" s="2">
        <f t="shared" si="1"/>
        <v>18258500</v>
      </c>
    </row>
    <row r="31" spans="3:11">
      <c r="C31" s="5">
        <v>42418</v>
      </c>
      <c r="D31" s="9" t="s">
        <v>171</v>
      </c>
      <c r="E31" s="9"/>
      <c r="F31" s="9" t="s">
        <v>85</v>
      </c>
      <c r="G31" s="57" t="s">
        <v>86</v>
      </c>
      <c r="H31" s="2">
        <v>15000</v>
      </c>
      <c r="I31" s="2">
        <v>4470</v>
      </c>
      <c r="J31" s="2">
        <f t="shared" si="1"/>
        <v>67050000</v>
      </c>
    </row>
    <row r="32" spans="3:11">
      <c r="C32" s="5">
        <v>42418</v>
      </c>
      <c r="D32" s="9" t="s">
        <v>171</v>
      </c>
      <c r="E32" s="9"/>
      <c r="F32" s="9" t="s">
        <v>85</v>
      </c>
      <c r="G32" s="57" t="s">
        <v>87</v>
      </c>
      <c r="H32" s="2">
        <v>10000</v>
      </c>
      <c r="I32" s="2">
        <v>4280</v>
      </c>
      <c r="J32" s="2">
        <f t="shared" si="1"/>
        <v>42800000</v>
      </c>
    </row>
    <row r="33" spans="3:10">
      <c r="C33" s="5">
        <v>42418</v>
      </c>
      <c r="D33" s="9" t="s">
        <v>171</v>
      </c>
      <c r="E33" s="9"/>
      <c r="F33" s="9" t="s">
        <v>85</v>
      </c>
      <c r="G33" s="57" t="s">
        <v>92</v>
      </c>
      <c r="H33" s="2">
        <v>5000</v>
      </c>
      <c r="I33" s="2">
        <v>3445</v>
      </c>
      <c r="J33" s="2">
        <f t="shared" si="1"/>
        <v>17225000</v>
      </c>
    </row>
    <row r="34" spans="3:10">
      <c r="C34" s="5">
        <v>42422</v>
      </c>
      <c r="D34" s="9" t="s">
        <v>181</v>
      </c>
      <c r="E34" s="9"/>
      <c r="F34" s="9" t="s">
        <v>19</v>
      </c>
      <c r="G34" s="57" t="s">
        <v>186</v>
      </c>
      <c r="H34" s="2">
        <v>10000</v>
      </c>
      <c r="I34" s="2">
        <v>3455</v>
      </c>
      <c r="J34" s="2">
        <f t="shared" si="1"/>
        <v>34550000</v>
      </c>
    </row>
    <row r="35" spans="3:10">
      <c r="C35" s="5">
        <v>42422</v>
      </c>
      <c r="D35" s="9" t="s">
        <v>185</v>
      </c>
      <c r="E35" s="9"/>
      <c r="F35" s="9" t="s">
        <v>19</v>
      </c>
      <c r="G35" s="57" t="s">
        <v>21</v>
      </c>
      <c r="H35" s="2">
        <v>51700</v>
      </c>
      <c r="I35" s="2">
        <v>3180</v>
      </c>
      <c r="J35" s="2">
        <f t="shared" si="1"/>
        <v>164406000</v>
      </c>
    </row>
    <row r="36" spans="3:10">
      <c r="C36" s="5">
        <v>42422</v>
      </c>
      <c r="D36" s="9" t="s">
        <v>185</v>
      </c>
      <c r="E36" s="9"/>
      <c r="F36" s="9" t="s">
        <v>19</v>
      </c>
      <c r="G36" s="57" t="s">
        <v>22</v>
      </c>
      <c r="H36" s="2">
        <v>119900</v>
      </c>
      <c r="I36" s="2">
        <v>3700</v>
      </c>
      <c r="J36" s="2">
        <f t="shared" si="1"/>
        <v>443630000</v>
      </c>
    </row>
    <row r="37" spans="3:10">
      <c r="C37" s="5">
        <v>42422</v>
      </c>
      <c r="D37" s="9" t="s">
        <v>185</v>
      </c>
      <c r="E37" s="9"/>
      <c r="F37" s="9" t="s">
        <v>19</v>
      </c>
      <c r="G37" s="57" t="s">
        <v>182</v>
      </c>
      <c r="H37" s="2">
        <v>84700</v>
      </c>
      <c r="I37" s="2">
        <v>3640</v>
      </c>
      <c r="J37" s="2">
        <f t="shared" si="1"/>
        <v>308308000</v>
      </c>
    </row>
    <row r="38" spans="3:10">
      <c r="C38" s="5">
        <v>42422</v>
      </c>
      <c r="D38" s="9" t="s">
        <v>185</v>
      </c>
      <c r="E38" s="9"/>
      <c r="F38" s="9" t="s">
        <v>19</v>
      </c>
      <c r="G38" s="57" t="s">
        <v>187</v>
      </c>
      <c r="H38" s="2">
        <v>10500</v>
      </c>
      <c r="I38" s="2">
        <v>4160</v>
      </c>
      <c r="J38" s="2">
        <f t="shared" si="1"/>
        <v>43680000</v>
      </c>
    </row>
    <row r="39" spans="3:10">
      <c r="C39" s="5">
        <v>42426</v>
      </c>
      <c r="D39" s="18" t="s">
        <v>233</v>
      </c>
      <c r="E39" s="1"/>
      <c r="F39" s="1" t="s">
        <v>19</v>
      </c>
      <c r="G39" s="57" t="s">
        <v>186</v>
      </c>
      <c r="H39" s="2">
        <v>50800</v>
      </c>
      <c r="I39" s="2">
        <v>3455</v>
      </c>
      <c r="J39" s="2">
        <f t="shared" si="1"/>
        <v>175514000</v>
      </c>
    </row>
    <row r="40" spans="3:10">
      <c r="C40" s="5">
        <v>42422</v>
      </c>
      <c r="D40" s="18" t="s">
        <v>242</v>
      </c>
      <c r="E40" s="1"/>
      <c r="F40" s="1" t="s">
        <v>12</v>
      </c>
      <c r="G40" s="57" t="s">
        <v>243</v>
      </c>
      <c r="H40" s="2">
        <v>30000</v>
      </c>
      <c r="I40" s="2">
        <v>3796.46</v>
      </c>
      <c r="J40" s="2">
        <f t="shared" si="1"/>
        <v>113893800</v>
      </c>
    </row>
    <row r="41" spans="3:10">
      <c r="C41" s="5">
        <v>42426</v>
      </c>
      <c r="D41" s="1" t="s">
        <v>249</v>
      </c>
      <c r="E41" s="1"/>
      <c r="F41" s="1" t="s">
        <v>19</v>
      </c>
      <c r="G41" s="57" t="s">
        <v>253</v>
      </c>
      <c r="H41" s="2">
        <v>87000</v>
      </c>
      <c r="I41" s="2">
        <v>3180</v>
      </c>
      <c r="J41" s="2">
        <f t="shared" si="1"/>
        <v>276660000</v>
      </c>
    </row>
    <row r="42" spans="3:10">
      <c r="C42" s="5">
        <v>42426</v>
      </c>
      <c r="D42" s="1" t="s">
        <v>249</v>
      </c>
      <c r="E42" s="1"/>
      <c r="F42" s="1" t="s">
        <v>19</v>
      </c>
      <c r="G42" s="57" t="s">
        <v>22</v>
      </c>
      <c r="H42" s="2">
        <v>125400</v>
      </c>
      <c r="I42" s="2">
        <v>3685</v>
      </c>
      <c r="J42" s="2">
        <f t="shared" si="1"/>
        <v>462099000</v>
      </c>
    </row>
    <row r="43" spans="3:10">
      <c r="C43" s="5">
        <v>42426</v>
      </c>
      <c r="D43" s="1" t="s">
        <v>249</v>
      </c>
      <c r="E43" s="1"/>
      <c r="F43" s="1" t="s">
        <v>19</v>
      </c>
      <c r="G43" s="57" t="s">
        <v>252</v>
      </c>
      <c r="H43" s="2">
        <v>6200</v>
      </c>
      <c r="I43" s="2">
        <v>4515</v>
      </c>
      <c r="J43" s="2">
        <f t="shared" si="1"/>
        <v>27993000</v>
      </c>
    </row>
    <row r="44" spans="3:10">
      <c r="C44" s="5">
        <v>42426</v>
      </c>
      <c r="D44" s="1" t="s">
        <v>249</v>
      </c>
      <c r="E44" s="1"/>
      <c r="F44" s="1" t="s">
        <v>19</v>
      </c>
      <c r="G44" s="57" t="s">
        <v>250</v>
      </c>
      <c r="H44" s="2">
        <v>133400</v>
      </c>
      <c r="I44" s="2">
        <v>3540</v>
      </c>
      <c r="J44" s="2">
        <f t="shared" si="1"/>
        <v>472236000</v>
      </c>
    </row>
    <row r="45" spans="3:10">
      <c r="C45" s="5">
        <v>42426</v>
      </c>
      <c r="D45" s="1" t="s">
        <v>249</v>
      </c>
      <c r="E45" s="1"/>
      <c r="F45" s="1" t="s">
        <v>19</v>
      </c>
      <c r="G45" s="57" t="s">
        <v>251</v>
      </c>
      <c r="H45" s="2">
        <v>4300</v>
      </c>
      <c r="I45" s="2">
        <v>3850</v>
      </c>
      <c r="J45" s="2">
        <f t="shared" si="1"/>
        <v>16555000</v>
      </c>
    </row>
    <row r="46" spans="3:10">
      <c r="H46" s="27">
        <f>SUM(H5:H45)</f>
        <v>1612122</v>
      </c>
      <c r="I46" s="27">
        <f>SUM(I5:I45)</f>
        <v>158207.43</v>
      </c>
      <c r="J46" s="27">
        <f>SUM(J5:J45)</f>
        <v>5813819307.3400002</v>
      </c>
    </row>
    <row r="56" spans="2:10">
      <c r="F56" t="s">
        <v>313</v>
      </c>
    </row>
    <row r="58" spans="2:10">
      <c r="C58" s="29" t="s">
        <v>7</v>
      </c>
      <c r="D58" s="29" t="s">
        <v>0</v>
      </c>
      <c r="E58" s="29" t="s">
        <v>1</v>
      </c>
      <c r="F58" s="29" t="s">
        <v>10</v>
      </c>
      <c r="G58" s="29" t="s">
        <v>6</v>
      </c>
      <c r="H58" s="29" t="s">
        <v>5</v>
      </c>
      <c r="I58" s="29" t="s">
        <v>8</v>
      </c>
      <c r="J58" s="29" t="s">
        <v>3</v>
      </c>
    </row>
    <row r="59" spans="2:10">
      <c r="B59">
        <v>1</v>
      </c>
      <c r="C59" s="32">
        <v>42410</v>
      </c>
      <c r="D59" s="29" t="s">
        <v>84</v>
      </c>
      <c r="E59" s="29"/>
      <c r="F59" s="29" t="s">
        <v>85</v>
      </c>
      <c r="G59" s="43" t="s">
        <v>86</v>
      </c>
      <c r="H59" s="31">
        <v>10000</v>
      </c>
      <c r="I59" s="31">
        <v>4470</v>
      </c>
      <c r="J59" s="31">
        <f t="shared" ref="J59:J99" si="2">H59*I59</f>
        <v>44700000</v>
      </c>
    </row>
    <row r="60" spans="2:10">
      <c r="B60">
        <v>1</v>
      </c>
      <c r="C60" s="32">
        <v>42410</v>
      </c>
      <c r="D60" s="29" t="s">
        <v>84</v>
      </c>
      <c r="E60" s="29"/>
      <c r="F60" s="29" t="s">
        <v>85</v>
      </c>
      <c r="G60" s="43" t="s">
        <v>87</v>
      </c>
      <c r="H60" s="31">
        <v>20000</v>
      </c>
      <c r="I60" s="31">
        <v>4280</v>
      </c>
      <c r="J60" s="31">
        <f t="shared" si="2"/>
        <v>85600000</v>
      </c>
    </row>
    <row r="61" spans="2:10">
      <c r="B61">
        <v>1</v>
      </c>
      <c r="C61" s="32">
        <v>42412</v>
      </c>
      <c r="D61" s="29" t="s">
        <v>90</v>
      </c>
      <c r="E61" s="29"/>
      <c r="F61" s="29" t="s">
        <v>85</v>
      </c>
      <c r="G61" s="43" t="s">
        <v>86</v>
      </c>
      <c r="H61" s="31">
        <v>15000</v>
      </c>
      <c r="I61" s="31">
        <v>4470</v>
      </c>
      <c r="J61" s="31">
        <f t="shared" si="2"/>
        <v>67050000</v>
      </c>
    </row>
    <row r="62" spans="2:10">
      <c r="B62">
        <v>1</v>
      </c>
      <c r="C62" s="32">
        <v>42412</v>
      </c>
      <c r="D62" s="29" t="s">
        <v>90</v>
      </c>
      <c r="E62" s="29"/>
      <c r="F62" s="29" t="s">
        <v>85</v>
      </c>
      <c r="G62" s="43" t="s">
        <v>91</v>
      </c>
      <c r="H62" s="31">
        <v>5000</v>
      </c>
      <c r="I62" s="31">
        <v>5150</v>
      </c>
      <c r="J62" s="31">
        <f t="shared" si="2"/>
        <v>25750000</v>
      </c>
    </row>
    <row r="63" spans="2:10">
      <c r="B63">
        <v>1</v>
      </c>
      <c r="C63" s="32">
        <v>42412</v>
      </c>
      <c r="D63" s="29" t="s">
        <v>90</v>
      </c>
      <c r="E63" s="29"/>
      <c r="F63" s="29" t="s">
        <v>85</v>
      </c>
      <c r="G63" s="43" t="s">
        <v>87</v>
      </c>
      <c r="H63" s="31">
        <v>27500</v>
      </c>
      <c r="I63" s="31">
        <v>4280</v>
      </c>
      <c r="J63" s="31">
        <f t="shared" si="2"/>
        <v>117700000</v>
      </c>
    </row>
    <row r="64" spans="2:10">
      <c r="B64">
        <v>1</v>
      </c>
      <c r="C64" s="32">
        <v>42412</v>
      </c>
      <c r="D64" s="29" t="s">
        <v>90</v>
      </c>
      <c r="E64" s="29"/>
      <c r="F64" s="29" t="s">
        <v>85</v>
      </c>
      <c r="G64" s="43" t="s">
        <v>92</v>
      </c>
      <c r="H64" s="31">
        <v>9300</v>
      </c>
      <c r="I64" s="31">
        <v>3445</v>
      </c>
      <c r="J64" s="31">
        <f t="shared" si="2"/>
        <v>32038500</v>
      </c>
    </row>
    <row r="65" spans="2:10">
      <c r="B65">
        <v>1</v>
      </c>
      <c r="C65" s="32">
        <v>42415</v>
      </c>
      <c r="D65" s="29" t="s">
        <v>115</v>
      </c>
      <c r="E65" s="29"/>
      <c r="F65" s="29" t="s">
        <v>85</v>
      </c>
      <c r="G65" s="43" t="s">
        <v>87</v>
      </c>
      <c r="H65" s="31">
        <v>20000</v>
      </c>
      <c r="I65" s="31">
        <v>4280</v>
      </c>
      <c r="J65" s="31">
        <f t="shared" si="2"/>
        <v>85600000</v>
      </c>
    </row>
    <row r="66" spans="2:10">
      <c r="B66">
        <v>1</v>
      </c>
      <c r="C66" s="32">
        <v>42415</v>
      </c>
      <c r="D66" s="29" t="s">
        <v>115</v>
      </c>
      <c r="E66" s="29"/>
      <c r="F66" s="29" t="s">
        <v>85</v>
      </c>
      <c r="G66" s="43" t="s">
        <v>86</v>
      </c>
      <c r="H66" s="31">
        <v>5000</v>
      </c>
      <c r="I66" s="31">
        <v>4470</v>
      </c>
      <c r="J66" s="31">
        <f t="shared" si="2"/>
        <v>22350000</v>
      </c>
    </row>
    <row r="67" spans="2:10">
      <c r="B67">
        <v>1</v>
      </c>
      <c r="C67" s="32">
        <v>42415</v>
      </c>
      <c r="D67" s="29" t="s">
        <v>115</v>
      </c>
      <c r="E67" s="29"/>
      <c r="F67" s="29" t="s">
        <v>85</v>
      </c>
      <c r="G67" s="43" t="s">
        <v>92</v>
      </c>
      <c r="H67" s="31">
        <v>5000</v>
      </c>
      <c r="I67" s="31">
        <v>3445</v>
      </c>
      <c r="J67" s="31">
        <f t="shared" si="2"/>
        <v>17225000</v>
      </c>
    </row>
    <row r="68" spans="2:10">
      <c r="B68">
        <v>1</v>
      </c>
      <c r="C68" s="32">
        <v>42417</v>
      </c>
      <c r="D68" s="29" t="s">
        <v>166</v>
      </c>
      <c r="E68" s="29"/>
      <c r="F68" s="29" t="s">
        <v>85</v>
      </c>
      <c r="G68" s="48" t="s">
        <v>86</v>
      </c>
      <c r="H68" s="31">
        <v>46000</v>
      </c>
      <c r="I68" s="31">
        <v>4470</v>
      </c>
      <c r="J68" s="31">
        <f t="shared" si="2"/>
        <v>205620000</v>
      </c>
    </row>
    <row r="69" spans="2:10">
      <c r="B69">
        <v>1</v>
      </c>
      <c r="C69" s="32">
        <v>42417</v>
      </c>
      <c r="D69" s="29" t="s">
        <v>166</v>
      </c>
      <c r="E69" s="29"/>
      <c r="F69" s="29" t="s">
        <v>85</v>
      </c>
      <c r="G69" s="48" t="s">
        <v>87</v>
      </c>
      <c r="H69" s="31">
        <v>10000</v>
      </c>
      <c r="I69" s="31">
        <v>4280</v>
      </c>
      <c r="J69" s="31">
        <f t="shared" si="2"/>
        <v>42800000</v>
      </c>
    </row>
    <row r="70" spans="2:10">
      <c r="B70">
        <v>1</v>
      </c>
      <c r="C70" s="32">
        <v>42417</v>
      </c>
      <c r="D70" s="29" t="s">
        <v>166</v>
      </c>
      <c r="E70" s="29"/>
      <c r="F70" s="29" t="s">
        <v>85</v>
      </c>
      <c r="G70" s="43" t="s">
        <v>92</v>
      </c>
      <c r="H70" s="31">
        <v>5300</v>
      </c>
      <c r="I70" s="31">
        <v>3445</v>
      </c>
      <c r="J70" s="31">
        <f t="shared" si="2"/>
        <v>18258500</v>
      </c>
    </row>
    <row r="71" spans="2:10">
      <c r="B71">
        <v>1</v>
      </c>
      <c r="C71" s="32">
        <v>42418</v>
      </c>
      <c r="D71" s="39" t="s">
        <v>171</v>
      </c>
      <c r="E71" s="39"/>
      <c r="F71" s="39" t="s">
        <v>85</v>
      </c>
      <c r="G71" s="43" t="s">
        <v>86</v>
      </c>
      <c r="H71" s="31">
        <v>15000</v>
      </c>
      <c r="I71" s="31">
        <v>4470</v>
      </c>
      <c r="J71" s="31">
        <f t="shared" si="2"/>
        <v>67050000</v>
      </c>
    </row>
    <row r="72" spans="2:10">
      <c r="B72">
        <v>1</v>
      </c>
      <c r="C72" s="32">
        <v>42418</v>
      </c>
      <c r="D72" s="39" t="s">
        <v>171</v>
      </c>
      <c r="E72" s="39"/>
      <c r="F72" s="39" t="s">
        <v>85</v>
      </c>
      <c r="G72" s="43" t="s">
        <v>87</v>
      </c>
      <c r="H72" s="31">
        <v>10000</v>
      </c>
      <c r="I72" s="31">
        <v>4280</v>
      </c>
      <c r="J72" s="31">
        <f t="shared" si="2"/>
        <v>42800000</v>
      </c>
    </row>
    <row r="73" spans="2:10">
      <c r="B73">
        <v>1</v>
      </c>
      <c r="C73" s="32">
        <v>42418</v>
      </c>
      <c r="D73" s="39" t="s">
        <v>171</v>
      </c>
      <c r="E73" s="39"/>
      <c r="F73" s="39" t="s">
        <v>85</v>
      </c>
      <c r="G73" s="43" t="s">
        <v>92</v>
      </c>
      <c r="H73" s="31">
        <v>5000</v>
      </c>
      <c r="I73" s="31">
        <v>3445</v>
      </c>
      <c r="J73" s="31">
        <f t="shared" si="2"/>
        <v>17225000</v>
      </c>
    </row>
    <row r="74" spans="2:10">
      <c r="B74">
        <v>2</v>
      </c>
      <c r="C74" s="32">
        <v>42406</v>
      </c>
      <c r="D74" s="29" t="s">
        <v>18</v>
      </c>
      <c r="E74" s="29"/>
      <c r="F74" s="29" t="s">
        <v>19</v>
      </c>
      <c r="G74" s="43" t="s">
        <v>20</v>
      </c>
      <c r="H74" s="31">
        <v>165700</v>
      </c>
      <c r="I74" s="31">
        <v>3180</v>
      </c>
      <c r="J74" s="31">
        <f t="shared" si="2"/>
        <v>526926000</v>
      </c>
    </row>
    <row r="75" spans="2:10">
      <c r="B75">
        <v>2</v>
      </c>
      <c r="C75" s="32">
        <v>42406</v>
      </c>
      <c r="D75" s="29" t="s">
        <v>18</v>
      </c>
      <c r="E75" s="29"/>
      <c r="F75" s="29" t="s">
        <v>19</v>
      </c>
      <c r="G75" s="43" t="s">
        <v>21</v>
      </c>
      <c r="H75" s="31">
        <v>5200</v>
      </c>
      <c r="I75" s="31">
        <v>3180</v>
      </c>
      <c r="J75" s="31">
        <f t="shared" si="2"/>
        <v>16536000</v>
      </c>
    </row>
    <row r="76" spans="2:10">
      <c r="B76">
        <v>2</v>
      </c>
      <c r="C76" s="32">
        <v>42406</v>
      </c>
      <c r="D76" s="29" t="s">
        <v>18</v>
      </c>
      <c r="E76" s="29"/>
      <c r="F76" s="29" t="s">
        <v>19</v>
      </c>
      <c r="G76" s="43" t="s">
        <v>22</v>
      </c>
      <c r="H76" s="31">
        <v>5900</v>
      </c>
      <c r="I76" s="31">
        <v>4060</v>
      </c>
      <c r="J76" s="31">
        <f t="shared" si="2"/>
        <v>23954000</v>
      </c>
    </row>
    <row r="77" spans="2:10">
      <c r="B77">
        <v>2</v>
      </c>
      <c r="C77" s="32">
        <v>42406</v>
      </c>
      <c r="D77" s="29" t="s">
        <v>18</v>
      </c>
      <c r="E77" s="29"/>
      <c r="F77" s="29" t="s">
        <v>19</v>
      </c>
      <c r="G77" s="43" t="s">
        <v>23</v>
      </c>
      <c r="H77" s="31">
        <v>5200</v>
      </c>
      <c r="I77" s="31">
        <v>4815</v>
      </c>
      <c r="J77" s="31">
        <f t="shared" si="2"/>
        <v>25038000</v>
      </c>
    </row>
    <row r="78" spans="2:10">
      <c r="B78">
        <v>2</v>
      </c>
      <c r="C78" s="32">
        <v>42406</v>
      </c>
      <c r="D78" s="29" t="s">
        <v>18</v>
      </c>
      <c r="E78" s="29"/>
      <c r="F78" s="29" t="s">
        <v>19</v>
      </c>
      <c r="G78" s="43" t="s">
        <v>24</v>
      </c>
      <c r="H78" s="31">
        <v>115600</v>
      </c>
      <c r="I78" s="31">
        <v>3640</v>
      </c>
      <c r="J78" s="31">
        <f t="shared" si="2"/>
        <v>420784000</v>
      </c>
    </row>
    <row r="79" spans="2:10">
      <c r="B79">
        <v>2</v>
      </c>
      <c r="C79" s="32">
        <v>42406</v>
      </c>
      <c r="D79" s="29" t="s">
        <v>79</v>
      </c>
      <c r="E79" s="29"/>
      <c r="F79" s="29" t="s">
        <v>19</v>
      </c>
      <c r="G79" s="43" t="s">
        <v>24</v>
      </c>
      <c r="H79" s="31">
        <v>32400</v>
      </c>
      <c r="I79" s="31">
        <v>3455</v>
      </c>
      <c r="J79" s="31">
        <f t="shared" si="2"/>
        <v>111942000</v>
      </c>
    </row>
    <row r="80" spans="2:10">
      <c r="B80">
        <v>2</v>
      </c>
      <c r="C80" s="32">
        <v>42415</v>
      </c>
      <c r="D80" s="29" t="s">
        <v>105</v>
      </c>
      <c r="E80" s="29"/>
      <c r="F80" s="29" t="s">
        <v>19</v>
      </c>
      <c r="G80" s="43" t="s">
        <v>22</v>
      </c>
      <c r="H80" s="31">
        <v>40700</v>
      </c>
      <c r="I80" s="31">
        <v>3180</v>
      </c>
      <c r="J80" s="31">
        <f t="shared" si="2"/>
        <v>129426000</v>
      </c>
    </row>
    <row r="81" spans="2:10">
      <c r="B81">
        <v>2</v>
      </c>
      <c r="C81" s="32">
        <v>42415</v>
      </c>
      <c r="D81" s="29" t="s">
        <v>112</v>
      </c>
      <c r="E81" s="29"/>
      <c r="F81" s="29" t="s">
        <v>19</v>
      </c>
      <c r="G81" s="43" t="s">
        <v>24</v>
      </c>
      <c r="H81" s="31">
        <v>21700</v>
      </c>
      <c r="I81" s="31">
        <v>3455</v>
      </c>
      <c r="J81" s="31">
        <f t="shared" si="2"/>
        <v>74973500</v>
      </c>
    </row>
    <row r="82" spans="2:10">
      <c r="B82">
        <v>2</v>
      </c>
      <c r="C82" s="32">
        <v>42415</v>
      </c>
      <c r="D82" s="29" t="s">
        <v>122</v>
      </c>
      <c r="E82" s="29"/>
      <c r="F82" s="29" t="s">
        <v>19</v>
      </c>
      <c r="G82" s="48" t="s">
        <v>21</v>
      </c>
      <c r="H82" s="59">
        <v>65600</v>
      </c>
      <c r="I82" s="59">
        <v>3180</v>
      </c>
      <c r="J82" s="59">
        <f t="shared" si="2"/>
        <v>208608000</v>
      </c>
    </row>
    <row r="83" spans="2:10">
      <c r="B83">
        <v>2</v>
      </c>
      <c r="C83" s="32">
        <v>42415</v>
      </c>
      <c r="D83" s="29" t="s">
        <v>122</v>
      </c>
      <c r="E83" s="29"/>
      <c r="F83" s="29" t="s">
        <v>19</v>
      </c>
      <c r="G83" s="48" t="s">
        <v>21</v>
      </c>
      <c r="H83" s="59">
        <v>29100</v>
      </c>
      <c r="I83" s="59">
        <v>3180</v>
      </c>
      <c r="J83" s="59">
        <f t="shared" si="2"/>
        <v>92538000</v>
      </c>
    </row>
    <row r="84" spans="2:10">
      <c r="B84">
        <v>2</v>
      </c>
      <c r="C84" s="32">
        <v>42415</v>
      </c>
      <c r="D84" s="29" t="s">
        <v>122</v>
      </c>
      <c r="E84" s="29"/>
      <c r="F84" s="29" t="s">
        <v>19</v>
      </c>
      <c r="G84" s="48" t="s">
        <v>22</v>
      </c>
      <c r="H84" s="59">
        <v>20600</v>
      </c>
      <c r="I84" s="59">
        <v>4060</v>
      </c>
      <c r="J84" s="59">
        <f t="shared" si="2"/>
        <v>83636000</v>
      </c>
    </row>
    <row r="85" spans="2:10">
      <c r="B85">
        <v>2</v>
      </c>
      <c r="C85" s="32">
        <v>42415</v>
      </c>
      <c r="D85" s="29" t="s">
        <v>122</v>
      </c>
      <c r="E85" s="29"/>
      <c r="F85" s="29" t="s">
        <v>19</v>
      </c>
      <c r="G85" s="48" t="s">
        <v>23</v>
      </c>
      <c r="H85" s="59">
        <v>5000</v>
      </c>
      <c r="I85" s="59">
        <v>4815</v>
      </c>
      <c r="J85" s="59">
        <f t="shared" si="2"/>
        <v>24075000</v>
      </c>
    </row>
    <row r="86" spans="2:10">
      <c r="B86">
        <v>2</v>
      </c>
      <c r="C86" s="32">
        <v>42415</v>
      </c>
      <c r="D86" s="29" t="s">
        <v>122</v>
      </c>
      <c r="E86" s="29"/>
      <c r="F86" s="29" t="s">
        <v>19</v>
      </c>
      <c r="G86" s="48" t="s">
        <v>24</v>
      </c>
      <c r="H86" s="59">
        <v>161600</v>
      </c>
      <c r="I86" s="59">
        <v>3640</v>
      </c>
      <c r="J86" s="59">
        <f t="shared" si="2"/>
        <v>588224000</v>
      </c>
    </row>
    <row r="87" spans="2:10">
      <c r="B87">
        <v>2</v>
      </c>
      <c r="C87" s="32">
        <v>42422</v>
      </c>
      <c r="D87" s="39" t="s">
        <v>181</v>
      </c>
      <c r="E87" s="39"/>
      <c r="F87" s="39" t="s">
        <v>19</v>
      </c>
      <c r="G87" s="43" t="s">
        <v>186</v>
      </c>
      <c r="H87" s="31">
        <v>10000</v>
      </c>
      <c r="I87" s="31">
        <v>3455</v>
      </c>
      <c r="J87" s="31">
        <f t="shared" si="2"/>
        <v>34550000</v>
      </c>
    </row>
    <row r="88" spans="2:10">
      <c r="B88">
        <v>2</v>
      </c>
      <c r="C88" s="32">
        <v>42422</v>
      </c>
      <c r="D88" s="39" t="s">
        <v>185</v>
      </c>
      <c r="E88" s="39"/>
      <c r="F88" s="39" t="s">
        <v>19</v>
      </c>
      <c r="G88" s="43" t="s">
        <v>21</v>
      </c>
      <c r="H88" s="31">
        <v>51700</v>
      </c>
      <c r="I88" s="31">
        <v>3180</v>
      </c>
      <c r="J88" s="31">
        <f t="shared" si="2"/>
        <v>164406000</v>
      </c>
    </row>
    <row r="89" spans="2:10">
      <c r="B89">
        <v>2</v>
      </c>
      <c r="C89" s="32">
        <v>42422</v>
      </c>
      <c r="D89" s="39" t="s">
        <v>185</v>
      </c>
      <c r="E89" s="39"/>
      <c r="F89" s="39" t="s">
        <v>19</v>
      </c>
      <c r="G89" s="43" t="s">
        <v>22</v>
      </c>
      <c r="H89" s="31">
        <v>119900</v>
      </c>
      <c r="I89" s="31">
        <v>3700</v>
      </c>
      <c r="J89" s="31">
        <f t="shared" si="2"/>
        <v>443630000</v>
      </c>
    </row>
    <row r="90" spans="2:10">
      <c r="B90">
        <v>2</v>
      </c>
      <c r="C90" s="32">
        <v>42422</v>
      </c>
      <c r="D90" s="39" t="s">
        <v>185</v>
      </c>
      <c r="E90" s="39"/>
      <c r="F90" s="39" t="s">
        <v>19</v>
      </c>
      <c r="G90" s="43" t="s">
        <v>182</v>
      </c>
      <c r="H90" s="31">
        <v>84700</v>
      </c>
      <c r="I90" s="31">
        <v>3640</v>
      </c>
      <c r="J90" s="31">
        <f t="shared" si="2"/>
        <v>308308000</v>
      </c>
    </row>
    <row r="91" spans="2:10">
      <c r="B91">
        <v>2</v>
      </c>
      <c r="C91" s="32">
        <v>42422</v>
      </c>
      <c r="D91" s="39" t="s">
        <v>185</v>
      </c>
      <c r="E91" s="39"/>
      <c r="F91" s="39" t="s">
        <v>19</v>
      </c>
      <c r="G91" s="43" t="s">
        <v>187</v>
      </c>
      <c r="H91" s="31">
        <v>10500</v>
      </c>
      <c r="I91" s="31">
        <v>4160</v>
      </c>
      <c r="J91" s="31">
        <f t="shared" si="2"/>
        <v>43680000</v>
      </c>
    </row>
    <row r="92" spans="2:10">
      <c r="B92">
        <v>2</v>
      </c>
      <c r="C92" s="32">
        <v>42426</v>
      </c>
      <c r="D92" s="37" t="s">
        <v>233</v>
      </c>
      <c r="E92" s="29"/>
      <c r="F92" s="29" t="s">
        <v>19</v>
      </c>
      <c r="G92" s="43" t="s">
        <v>186</v>
      </c>
      <c r="H92" s="31">
        <v>50800</v>
      </c>
      <c r="I92" s="31">
        <v>3455</v>
      </c>
      <c r="J92" s="31">
        <f t="shared" si="2"/>
        <v>175514000</v>
      </c>
    </row>
    <row r="93" spans="2:10">
      <c r="B93">
        <v>2</v>
      </c>
      <c r="C93" s="32">
        <v>42426</v>
      </c>
      <c r="D93" s="29" t="s">
        <v>249</v>
      </c>
      <c r="E93" s="29"/>
      <c r="F93" s="29" t="s">
        <v>19</v>
      </c>
      <c r="G93" s="43" t="s">
        <v>253</v>
      </c>
      <c r="H93" s="31">
        <v>87000</v>
      </c>
      <c r="I93" s="31">
        <v>3180</v>
      </c>
      <c r="J93" s="31">
        <f t="shared" si="2"/>
        <v>276660000</v>
      </c>
    </row>
    <row r="94" spans="2:10">
      <c r="B94">
        <v>2</v>
      </c>
      <c r="C94" s="32">
        <v>42426</v>
      </c>
      <c r="D94" s="29" t="s">
        <v>249</v>
      </c>
      <c r="E94" s="29"/>
      <c r="F94" s="29" t="s">
        <v>19</v>
      </c>
      <c r="G94" s="43" t="s">
        <v>22</v>
      </c>
      <c r="H94" s="31">
        <v>125400</v>
      </c>
      <c r="I94" s="31">
        <v>3685</v>
      </c>
      <c r="J94" s="31">
        <f t="shared" si="2"/>
        <v>462099000</v>
      </c>
    </row>
    <row r="95" spans="2:10">
      <c r="B95">
        <v>2</v>
      </c>
      <c r="C95" s="32">
        <v>42426</v>
      </c>
      <c r="D95" s="29" t="s">
        <v>249</v>
      </c>
      <c r="E95" s="29"/>
      <c r="F95" s="29" t="s">
        <v>19</v>
      </c>
      <c r="G95" s="43" t="s">
        <v>252</v>
      </c>
      <c r="H95" s="31">
        <v>6200</v>
      </c>
      <c r="I95" s="31">
        <v>4515</v>
      </c>
      <c r="J95" s="31">
        <f t="shared" si="2"/>
        <v>27993000</v>
      </c>
    </row>
    <row r="96" spans="2:10">
      <c r="B96">
        <v>2</v>
      </c>
      <c r="C96" s="32">
        <v>42426</v>
      </c>
      <c r="D96" s="29" t="s">
        <v>249</v>
      </c>
      <c r="E96" s="29"/>
      <c r="F96" s="29" t="s">
        <v>19</v>
      </c>
      <c r="G96" s="43" t="s">
        <v>250</v>
      </c>
      <c r="H96" s="31">
        <v>133400</v>
      </c>
      <c r="I96" s="31">
        <v>3540</v>
      </c>
      <c r="J96" s="31">
        <f t="shared" si="2"/>
        <v>472236000</v>
      </c>
    </row>
    <row r="97" spans="2:10">
      <c r="B97">
        <v>2</v>
      </c>
      <c r="C97" s="32">
        <v>42426</v>
      </c>
      <c r="D97" s="29" t="s">
        <v>249</v>
      </c>
      <c r="E97" s="29"/>
      <c r="F97" s="29" t="s">
        <v>19</v>
      </c>
      <c r="G97" s="43" t="s">
        <v>251</v>
      </c>
      <c r="H97" s="31">
        <v>4300</v>
      </c>
      <c r="I97" s="31">
        <v>3850</v>
      </c>
      <c r="J97" s="31">
        <f t="shared" si="2"/>
        <v>16555000</v>
      </c>
    </row>
    <row r="98" spans="2:10">
      <c r="B98">
        <v>4</v>
      </c>
      <c r="C98" s="32">
        <v>42403</v>
      </c>
      <c r="D98" s="30" t="s">
        <v>11</v>
      </c>
      <c r="E98" s="29"/>
      <c r="F98" s="29" t="s">
        <v>12</v>
      </c>
      <c r="G98" s="43" t="s">
        <v>13</v>
      </c>
      <c r="H98" s="31">
        <v>15822</v>
      </c>
      <c r="I98" s="31">
        <v>3530.97</v>
      </c>
      <c r="J98" s="31">
        <f t="shared" si="2"/>
        <v>55867007.339999996</v>
      </c>
    </row>
    <row r="99" spans="2:10">
      <c r="B99">
        <v>4</v>
      </c>
      <c r="C99" s="32">
        <v>42422</v>
      </c>
      <c r="D99" s="37" t="s">
        <v>242</v>
      </c>
      <c r="E99" s="29"/>
      <c r="F99" s="29" t="s">
        <v>12</v>
      </c>
      <c r="G99" s="43" t="s">
        <v>243</v>
      </c>
      <c r="H99" s="31">
        <v>30000</v>
      </c>
      <c r="I99" s="31">
        <v>3796.46</v>
      </c>
      <c r="J99" s="31">
        <f t="shared" si="2"/>
        <v>113893800</v>
      </c>
    </row>
    <row r="100" spans="2:10">
      <c r="H100" s="38">
        <f>SUM(H59:H99)</f>
        <v>1612122</v>
      </c>
      <c r="I100" s="38"/>
      <c r="J100" s="38">
        <f>SUM(J59:J99)</f>
        <v>5813819307.3400002</v>
      </c>
    </row>
  </sheetData>
  <sortState ref="B59:J99">
    <sortCondition ref="B59:B99"/>
  </sortState>
  <mergeCells count="1">
    <mergeCell ref="H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33"/>
  <sheetViews>
    <sheetView zoomScaleNormal="100" workbookViewId="0">
      <selection activeCell="H13" sqref="H13"/>
    </sheetView>
  </sheetViews>
  <sheetFormatPr baseColWidth="10" defaultRowHeight="15"/>
  <cols>
    <col min="2" max="2" width="14.5703125" customWidth="1"/>
    <col min="5" max="5" width="12.42578125" bestFit="1" customWidth="1"/>
  </cols>
  <sheetData>
    <row r="2" spans="2:6">
      <c r="B2" s="71"/>
    </row>
    <row r="3" spans="2:6">
      <c r="B3" s="71"/>
    </row>
    <row r="4" spans="2:6">
      <c r="B4" s="71"/>
      <c r="D4" s="1" t="s">
        <v>374</v>
      </c>
      <c r="E4" s="1" t="s">
        <v>0</v>
      </c>
      <c r="F4" t="s">
        <v>386</v>
      </c>
    </row>
    <row r="5" spans="2:6">
      <c r="B5" s="71"/>
      <c r="D5" s="11">
        <v>42401</v>
      </c>
      <c r="E5" s="70" t="s">
        <v>25</v>
      </c>
    </row>
    <row r="6" spans="2:6">
      <c r="B6" s="71"/>
      <c r="D6" s="5">
        <v>42401</v>
      </c>
      <c r="E6" s="7" t="s">
        <v>29</v>
      </c>
    </row>
    <row r="7" spans="2:6">
      <c r="B7" s="71"/>
      <c r="D7" s="5">
        <v>42401</v>
      </c>
      <c r="E7" s="7" t="s">
        <v>34</v>
      </c>
    </row>
    <row r="8" spans="2:6">
      <c r="B8" s="71"/>
      <c r="D8" s="5"/>
      <c r="E8" s="7"/>
      <c r="F8" t="s">
        <v>376</v>
      </c>
    </row>
    <row r="9" spans="2:6">
      <c r="B9" s="71"/>
      <c r="D9" s="14">
        <v>42401</v>
      </c>
      <c r="E9" s="7" t="s">
        <v>36</v>
      </c>
    </row>
    <row r="10" spans="2:6">
      <c r="B10" s="71"/>
      <c r="D10" s="14">
        <v>42402</v>
      </c>
      <c r="E10" s="7" t="s">
        <v>38</v>
      </c>
    </row>
    <row r="11" spans="2:6">
      <c r="B11" s="71"/>
      <c r="D11" s="14">
        <v>42402</v>
      </c>
      <c r="E11" s="7" t="s">
        <v>41</v>
      </c>
    </row>
    <row r="12" spans="2:6">
      <c r="B12" s="71"/>
      <c r="D12" s="14">
        <v>42402</v>
      </c>
      <c r="E12" s="7" t="s">
        <v>43</v>
      </c>
    </row>
    <row r="13" spans="2:6">
      <c r="B13" s="71"/>
      <c r="D13" s="14">
        <v>42402</v>
      </c>
      <c r="E13" s="7" t="s">
        <v>46</v>
      </c>
    </row>
    <row r="14" spans="2:6">
      <c r="D14" s="14">
        <v>42402</v>
      </c>
      <c r="E14" s="7" t="s">
        <v>49</v>
      </c>
    </row>
    <row r="15" spans="2:6">
      <c r="D15" s="14">
        <v>42402</v>
      </c>
      <c r="E15" s="7" t="s">
        <v>51</v>
      </c>
    </row>
    <row r="16" spans="2:6">
      <c r="D16" s="14">
        <v>42403</v>
      </c>
      <c r="E16" s="7" t="s">
        <v>53</v>
      </c>
    </row>
    <row r="17" spans="4:6">
      <c r="D17" s="5">
        <v>42403</v>
      </c>
      <c r="E17" s="1" t="s">
        <v>14</v>
      </c>
    </row>
    <row r="18" spans="4:6">
      <c r="D18" s="5"/>
      <c r="E18" s="1"/>
      <c r="F18" t="s">
        <v>375</v>
      </c>
    </row>
    <row r="19" spans="4:6">
      <c r="D19" s="14">
        <v>42404</v>
      </c>
      <c r="E19" s="7" t="s">
        <v>56</v>
      </c>
    </row>
    <row r="20" spans="4:6">
      <c r="D20" s="14">
        <v>42404</v>
      </c>
      <c r="E20" s="7" t="s">
        <v>59</v>
      </c>
    </row>
    <row r="21" spans="4:6">
      <c r="D21" s="14">
        <v>42404</v>
      </c>
      <c r="E21" s="7" t="s">
        <v>61</v>
      </c>
    </row>
    <row r="22" spans="4:6">
      <c r="D22" s="14">
        <v>42404</v>
      </c>
      <c r="E22" s="7" t="s">
        <v>63</v>
      </c>
    </row>
    <row r="23" spans="4:6">
      <c r="D23" s="14">
        <v>42404</v>
      </c>
      <c r="E23" s="7" t="s">
        <v>66</v>
      </c>
    </row>
    <row r="24" spans="4:6">
      <c r="D24" s="14">
        <v>42404</v>
      </c>
      <c r="E24" s="7" t="s">
        <v>68</v>
      </c>
    </row>
    <row r="25" spans="4:6">
      <c r="D25" s="14">
        <v>42404</v>
      </c>
      <c r="E25" s="7" t="s">
        <v>70</v>
      </c>
    </row>
    <row r="26" spans="4:6">
      <c r="D26" s="14">
        <v>42404</v>
      </c>
      <c r="E26" s="7" t="s">
        <v>72</v>
      </c>
    </row>
    <row r="27" spans="4:6">
      <c r="D27" s="14">
        <v>42405</v>
      </c>
      <c r="E27" s="7" t="s">
        <v>74</v>
      </c>
    </row>
    <row r="28" spans="4:6">
      <c r="D28" s="14"/>
      <c r="E28" s="7"/>
      <c r="F28" t="s">
        <v>377</v>
      </c>
    </row>
    <row r="29" spans="4:6">
      <c r="D29" s="14">
        <v>42405</v>
      </c>
      <c r="E29" s="7" t="s">
        <v>76</v>
      </c>
    </row>
    <row r="30" spans="4:6">
      <c r="D30" s="14">
        <v>42406</v>
      </c>
      <c r="E30" s="7" t="s">
        <v>82</v>
      </c>
    </row>
    <row r="31" spans="4:6">
      <c r="D31" s="14">
        <v>42408</v>
      </c>
      <c r="E31" s="7" t="s">
        <v>123</v>
      </c>
    </row>
    <row r="32" spans="4:6">
      <c r="D32" s="14">
        <v>42408</v>
      </c>
      <c r="E32" s="7" t="s">
        <v>125</v>
      </c>
    </row>
    <row r="33" spans="4:6">
      <c r="D33" s="14">
        <v>42408</v>
      </c>
      <c r="E33" s="7" t="s">
        <v>127</v>
      </c>
    </row>
    <row r="34" spans="4:6">
      <c r="D34" s="14">
        <v>42408</v>
      </c>
      <c r="E34" s="7" t="s">
        <v>129</v>
      </c>
    </row>
    <row r="35" spans="4:6">
      <c r="D35" s="14">
        <v>42408</v>
      </c>
      <c r="E35" s="7" t="s">
        <v>131</v>
      </c>
    </row>
    <row r="36" spans="4:6">
      <c r="D36" s="14">
        <v>42406</v>
      </c>
      <c r="E36" s="18" t="s">
        <v>151</v>
      </c>
    </row>
    <row r="37" spans="4:6">
      <c r="D37" s="14">
        <v>42408</v>
      </c>
      <c r="E37" s="18" t="s">
        <v>153</v>
      </c>
    </row>
    <row r="38" spans="4:6">
      <c r="D38" s="14">
        <v>42409</v>
      </c>
      <c r="E38" s="7" t="s">
        <v>133</v>
      </c>
    </row>
    <row r="39" spans="4:6">
      <c r="D39" s="14">
        <v>42409</v>
      </c>
      <c r="E39" s="7" t="s">
        <v>135</v>
      </c>
    </row>
    <row r="40" spans="4:6">
      <c r="D40" s="14">
        <v>42409</v>
      </c>
      <c r="E40" s="7" t="s">
        <v>137</v>
      </c>
    </row>
    <row r="41" spans="4:6">
      <c r="D41" s="14">
        <v>42409</v>
      </c>
      <c r="E41" s="7" t="s">
        <v>139</v>
      </c>
    </row>
    <row r="42" spans="4:6">
      <c r="D42" s="14">
        <v>42409</v>
      </c>
      <c r="E42" s="7" t="s">
        <v>141</v>
      </c>
    </row>
    <row r="43" spans="4:6">
      <c r="D43" s="14">
        <v>42405</v>
      </c>
      <c r="E43" s="7" t="s">
        <v>80</v>
      </c>
    </row>
    <row r="44" spans="4:6">
      <c r="D44" s="14">
        <v>42410</v>
      </c>
      <c r="E44" s="7" t="s">
        <v>113</v>
      </c>
    </row>
    <row r="45" spans="4:6">
      <c r="D45" s="14"/>
      <c r="E45" s="7"/>
      <c r="F45" t="s">
        <v>378</v>
      </c>
    </row>
    <row r="46" spans="4:6">
      <c r="D46" s="14">
        <v>42410</v>
      </c>
      <c r="E46" s="7" t="s">
        <v>88</v>
      </c>
    </row>
    <row r="47" spans="4:6">
      <c r="D47" s="14">
        <v>42410</v>
      </c>
      <c r="E47" s="7" t="s">
        <v>110</v>
      </c>
    </row>
    <row r="48" spans="4:6">
      <c r="D48" s="14">
        <v>42411</v>
      </c>
      <c r="E48" s="18" t="s">
        <v>145</v>
      </c>
    </row>
    <row r="49" spans="4:6">
      <c r="D49" s="14">
        <v>42411</v>
      </c>
      <c r="E49" s="7" t="s">
        <v>143</v>
      </c>
    </row>
    <row r="50" spans="4:6">
      <c r="D50" s="14">
        <v>42411</v>
      </c>
      <c r="E50" s="18" t="s">
        <v>149</v>
      </c>
    </row>
    <row r="51" spans="4:6">
      <c r="D51" s="14">
        <v>42411</v>
      </c>
      <c r="E51" s="18" t="s">
        <v>147</v>
      </c>
    </row>
    <row r="52" spans="4:6">
      <c r="D52" s="14"/>
      <c r="E52" s="18"/>
      <c r="F52" t="s">
        <v>379</v>
      </c>
    </row>
    <row r="53" spans="4:6">
      <c r="D53" s="14"/>
      <c r="E53" s="18"/>
      <c r="F53" t="s">
        <v>380</v>
      </c>
    </row>
    <row r="54" spans="4:6">
      <c r="D54" s="14">
        <v>42412</v>
      </c>
      <c r="E54" s="7" t="s">
        <v>93</v>
      </c>
    </row>
    <row r="55" spans="4:6">
      <c r="D55" s="14">
        <v>42412</v>
      </c>
      <c r="E55" s="7" t="s">
        <v>95</v>
      </c>
    </row>
    <row r="56" spans="4:6">
      <c r="D56" s="14">
        <v>42412</v>
      </c>
      <c r="E56" s="7" t="s">
        <v>97</v>
      </c>
    </row>
    <row r="57" spans="4:6">
      <c r="D57" s="14">
        <v>42412</v>
      </c>
      <c r="E57" s="7" t="s">
        <v>99</v>
      </c>
    </row>
    <row r="58" spans="4:6">
      <c r="D58" s="14"/>
      <c r="E58" s="7"/>
      <c r="F58" t="s">
        <v>381</v>
      </c>
    </row>
    <row r="59" spans="4:6">
      <c r="D59" s="14">
        <v>42412</v>
      </c>
      <c r="E59" s="7" t="s">
        <v>101</v>
      </c>
    </row>
    <row r="60" spans="4:6">
      <c r="D60" s="14">
        <v>42412</v>
      </c>
      <c r="E60" s="7" t="s">
        <v>103</v>
      </c>
    </row>
    <row r="61" spans="4:6">
      <c r="D61" s="14">
        <v>42415</v>
      </c>
      <c r="E61" s="7" t="s">
        <v>116</v>
      </c>
    </row>
    <row r="62" spans="4:6">
      <c r="D62" s="14">
        <v>42415</v>
      </c>
      <c r="E62" s="7" t="s">
        <v>118</v>
      </c>
    </row>
    <row r="63" spans="4:6">
      <c r="D63" s="14">
        <v>42415</v>
      </c>
      <c r="E63" s="7" t="s">
        <v>120</v>
      </c>
    </row>
    <row r="64" spans="4:6">
      <c r="D64" s="14">
        <v>42415</v>
      </c>
      <c r="E64" s="7" t="s">
        <v>183</v>
      </c>
    </row>
    <row r="65" spans="4:6">
      <c r="D65" s="14">
        <v>42415</v>
      </c>
      <c r="E65" s="7" t="s">
        <v>190</v>
      </c>
    </row>
    <row r="66" spans="4:6">
      <c r="D66" s="14">
        <v>42415</v>
      </c>
      <c r="E66" s="7" t="s">
        <v>192</v>
      </c>
    </row>
    <row r="67" spans="4:6">
      <c r="D67" s="14">
        <v>42415</v>
      </c>
      <c r="E67" s="7" t="s">
        <v>194</v>
      </c>
    </row>
    <row r="68" spans="4:6">
      <c r="D68" s="5">
        <v>42416</v>
      </c>
      <c r="E68" s="1" t="s">
        <v>197</v>
      </c>
    </row>
    <row r="69" spans="4:6">
      <c r="D69" s="5">
        <v>42416</v>
      </c>
      <c r="E69" s="1" t="s">
        <v>199</v>
      </c>
    </row>
    <row r="70" spans="4:6">
      <c r="D70" s="5">
        <v>42416</v>
      </c>
      <c r="E70" s="1" t="s">
        <v>201</v>
      </c>
    </row>
    <row r="71" spans="4:6">
      <c r="D71" s="14">
        <v>42408</v>
      </c>
      <c r="E71" s="18" t="s">
        <v>157</v>
      </c>
    </row>
    <row r="72" spans="4:6">
      <c r="D72" s="14">
        <v>42412</v>
      </c>
      <c r="E72" s="18" t="s">
        <v>155</v>
      </c>
    </row>
    <row r="73" spans="4:6">
      <c r="D73" s="14">
        <v>42417</v>
      </c>
      <c r="E73" s="18" t="s">
        <v>167</v>
      </c>
    </row>
    <row r="74" spans="4:6">
      <c r="D74" s="14">
        <v>42417</v>
      </c>
      <c r="E74" s="18" t="s">
        <v>169</v>
      </c>
    </row>
    <row r="75" spans="4:6">
      <c r="D75" s="14">
        <v>42417</v>
      </c>
      <c r="E75" s="7" t="s">
        <v>188</v>
      </c>
    </row>
    <row r="76" spans="4:6">
      <c r="D76" s="14"/>
      <c r="E76" s="7"/>
      <c r="F76" s="7" t="s">
        <v>382</v>
      </c>
    </row>
    <row r="77" spans="4:6">
      <c r="D77" s="14">
        <v>42418</v>
      </c>
      <c r="E77" s="18" t="s">
        <v>172</v>
      </c>
    </row>
    <row r="78" spans="4:6">
      <c r="D78" s="14">
        <v>42418</v>
      </c>
      <c r="E78" s="18" t="s">
        <v>175</v>
      </c>
    </row>
    <row r="79" spans="4:6">
      <c r="D79" s="14"/>
      <c r="F79" s="7" t="s">
        <v>383</v>
      </c>
    </row>
    <row r="80" spans="4:6">
      <c r="D80" s="14">
        <v>42418</v>
      </c>
      <c r="E80" s="7" t="s">
        <v>177</v>
      </c>
    </row>
    <row r="81" spans="4:6">
      <c r="D81" s="5">
        <v>42418</v>
      </c>
      <c r="E81" s="1" t="s">
        <v>209</v>
      </c>
    </row>
    <row r="82" spans="4:6">
      <c r="D82" s="5">
        <v>42418</v>
      </c>
      <c r="E82" s="1" t="s">
        <v>211</v>
      </c>
    </row>
    <row r="83" spans="4:6">
      <c r="D83" s="5">
        <v>42417</v>
      </c>
      <c r="E83" s="1" t="s">
        <v>213</v>
      </c>
    </row>
    <row r="84" spans="4:6">
      <c r="D84" s="5">
        <v>42418</v>
      </c>
      <c r="E84" s="1" t="s">
        <v>215</v>
      </c>
    </row>
    <row r="85" spans="4:6">
      <c r="D85" s="5">
        <v>42418</v>
      </c>
      <c r="E85" s="1" t="s">
        <v>217</v>
      </c>
    </row>
    <row r="86" spans="4:6">
      <c r="D86" s="5">
        <v>42419</v>
      </c>
      <c r="E86" s="1" t="s">
        <v>219</v>
      </c>
    </row>
    <row r="87" spans="4:6">
      <c r="D87" s="5">
        <v>42419</v>
      </c>
      <c r="E87" s="1" t="s">
        <v>221</v>
      </c>
    </row>
    <row r="88" spans="4:6">
      <c r="D88" s="5">
        <v>42419</v>
      </c>
      <c r="E88" s="1" t="s">
        <v>223</v>
      </c>
    </row>
    <row r="89" spans="4:6">
      <c r="D89" s="5">
        <v>42419</v>
      </c>
      <c r="E89" s="1" t="s">
        <v>225</v>
      </c>
    </row>
    <row r="90" spans="4:6">
      <c r="D90" s="5">
        <v>42419</v>
      </c>
      <c r="E90" s="9" t="s">
        <v>227</v>
      </c>
    </row>
    <row r="91" spans="4:6">
      <c r="D91" s="5"/>
      <c r="F91" s="1" t="s">
        <v>384</v>
      </c>
    </row>
    <row r="92" spans="4:6">
      <c r="D92" s="5">
        <v>42419</v>
      </c>
      <c r="E92" s="1" t="s">
        <v>203</v>
      </c>
    </row>
    <row r="93" spans="4:6">
      <c r="D93" s="5">
        <v>42419</v>
      </c>
      <c r="E93" s="1" t="s">
        <v>205</v>
      </c>
    </row>
    <row r="94" spans="4:6">
      <c r="D94" s="5">
        <v>42419</v>
      </c>
      <c r="E94" s="1" t="s">
        <v>207</v>
      </c>
    </row>
    <row r="95" spans="4:6">
      <c r="D95" s="14">
        <v>42412</v>
      </c>
      <c r="E95" s="18" t="s">
        <v>159</v>
      </c>
    </row>
    <row r="96" spans="4:6">
      <c r="D96" s="14">
        <v>42412</v>
      </c>
      <c r="E96" s="7" t="s">
        <v>106</v>
      </c>
    </row>
    <row r="97" spans="4:6">
      <c r="D97" s="14">
        <v>42716</v>
      </c>
      <c r="E97" s="7" t="s">
        <v>108</v>
      </c>
    </row>
    <row r="98" spans="4:6">
      <c r="D98" s="14">
        <v>42418</v>
      </c>
      <c r="E98" s="7" t="s">
        <v>179</v>
      </c>
    </row>
    <row r="99" spans="4:6">
      <c r="E99" s="14"/>
      <c r="F99" s="7" t="s">
        <v>385</v>
      </c>
    </row>
    <row r="100" spans="4:6">
      <c r="D100" s="5">
        <v>42422</v>
      </c>
      <c r="E100" s="1" t="s">
        <v>254</v>
      </c>
    </row>
    <row r="101" spans="4:6">
      <c r="D101" s="5">
        <v>42422</v>
      </c>
      <c r="E101" s="1" t="s">
        <v>244</v>
      </c>
    </row>
    <row r="102" spans="4:6">
      <c r="D102" s="5">
        <v>42422</v>
      </c>
      <c r="E102" s="1" t="s">
        <v>247</v>
      </c>
    </row>
    <row r="103" spans="4:6">
      <c r="D103" s="5">
        <v>42422</v>
      </c>
      <c r="E103" s="1" t="s">
        <v>256</v>
      </c>
    </row>
    <row r="104" spans="4:6">
      <c r="D104" s="5">
        <v>42422</v>
      </c>
      <c r="E104" s="1" t="s">
        <v>258</v>
      </c>
    </row>
    <row r="105" spans="4:6">
      <c r="D105" s="5">
        <v>42422</v>
      </c>
      <c r="E105" s="1" t="s">
        <v>260</v>
      </c>
    </row>
    <row r="106" spans="4:6">
      <c r="D106" s="5">
        <v>42422</v>
      </c>
      <c r="E106" s="1" t="s">
        <v>262</v>
      </c>
    </row>
    <row r="107" spans="4:6">
      <c r="D107" s="5">
        <v>42422</v>
      </c>
      <c r="E107" s="1" t="s">
        <v>264</v>
      </c>
    </row>
    <row r="108" spans="4:6">
      <c r="D108" s="5">
        <v>42422</v>
      </c>
      <c r="E108" s="1" t="s">
        <v>266</v>
      </c>
    </row>
    <row r="109" spans="4:6">
      <c r="D109" s="5">
        <v>42422</v>
      </c>
      <c r="E109" s="9" t="s">
        <v>234</v>
      </c>
    </row>
    <row r="110" spans="4:6">
      <c r="D110" s="5">
        <v>42422</v>
      </c>
      <c r="E110" s="1" t="s">
        <v>268</v>
      </c>
    </row>
    <row r="111" spans="4:6">
      <c r="D111" s="5">
        <v>42423</v>
      </c>
      <c r="E111" s="1" t="s">
        <v>270</v>
      </c>
    </row>
    <row r="112" spans="4:6">
      <c r="D112" s="5">
        <v>42423</v>
      </c>
      <c r="E112" s="9" t="s">
        <v>272</v>
      </c>
    </row>
    <row r="113" spans="4:6">
      <c r="D113" s="5">
        <v>42424</v>
      </c>
      <c r="E113" s="9" t="s">
        <v>236</v>
      </c>
    </row>
    <row r="114" spans="4:6">
      <c r="D114" s="5">
        <v>42424</v>
      </c>
      <c r="E114" s="9" t="s">
        <v>238</v>
      </c>
    </row>
    <row r="115" spans="4:6">
      <c r="D115" s="5">
        <v>42424</v>
      </c>
      <c r="E115" s="9" t="s">
        <v>274</v>
      </c>
    </row>
    <row r="116" spans="4:6">
      <c r="D116" s="5">
        <v>42424</v>
      </c>
      <c r="E116" s="9" t="s">
        <v>276</v>
      </c>
    </row>
    <row r="117" spans="4:6">
      <c r="D117" s="5">
        <v>42419</v>
      </c>
      <c r="E117" s="9" t="s">
        <v>231</v>
      </c>
    </row>
    <row r="118" spans="4:6">
      <c r="D118" s="5">
        <v>42419</v>
      </c>
      <c r="E118" s="9" t="s">
        <v>229</v>
      </c>
    </row>
    <row r="119" spans="4:6">
      <c r="D119" s="5">
        <v>42424</v>
      </c>
      <c r="E119" s="9" t="s">
        <v>278</v>
      </c>
    </row>
    <row r="120" spans="4:6">
      <c r="D120" s="5"/>
      <c r="F120" s="9" t="s">
        <v>286</v>
      </c>
    </row>
    <row r="121" spans="4:6">
      <c r="D121" s="5">
        <v>42425</v>
      </c>
      <c r="E121" s="9" t="s">
        <v>280</v>
      </c>
    </row>
    <row r="122" spans="4:6">
      <c r="D122" s="5">
        <v>42425</v>
      </c>
      <c r="E122" s="9" t="s">
        <v>282</v>
      </c>
    </row>
    <row r="123" spans="4:6">
      <c r="D123" s="5">
        <v>42425</v>
      </c>
      <c r="E123" s="9" t="s">
        <v>284</v>
      </c>
    </row>
    <row r="124" spans="4:6">
      <c r="D124" s="5">
        <v>42425</v>
      </c>
      <c r="E124" s="9" t="s">
        <v>286</v>
      </c>
    </row>
    <row r="125" spans="4:6">
      <c r="D125" s="5">
        <v>42425</v>
      </c>
      <c r="E125" s="9" t="s">
        <v>288</v>
      </c>
    </row>
    <row r="126" spans="4:6">
      <c r="D126" s="5">
        <v>42426</v>
      </c>
      <c r="E126" s="9" t="s">
        <v>290</v>
      </c>
    </row>
    <row r="127" spans="4:6">
      <c r="D127" s="5">
        <v>42426</v>
      </c>
      <c r="E127" s="9" t="s">
        <v>240</v>
      </c>
    </row>
    <row r="128" spans="4:6">
      <c r="D128" s="5">
        <v>42426</v>
      </c>
      <c r="E128" s="9" t="s">
        <v>292</v>
      </c>
    </row>
    <row r="129" spans="4:5">
      <c r="D129" s="24">
        <v>42426</v>
      </c>
      <c r="E129" s="25" t="s">
        <v>294</v>
      </c>
    </row>
    <row r="130" spans="4:5">
      <c r="D130" s="24">
        <v>42426</v>
      </c>
      <c r="E130" s="25" t="s">
        <v>296</v>
      </c>
    </row>
    <row r="131" spans="4:5">
      <c r="D131" s="24">
        <v>42426</v>
      </c>
      <c r="E131" s="25" t="s">
        <v>298</v>
      </c>
    </row>
    <row r="132" spans="4:5">
      <c r="D132" s="24">
        <v>42426</v>
      </c>
      <c r="E132" s="9" t="s">
        <v>300</v>
      </c>
    </row>
    <row r="133" spans="4:5">
      <c r="D133" s="24">
        <v>42427</v>
      </c>
      <c r="E133" s="9" t="s">
        <v>302</v>
      </c>
    </row>
  </sheetData>
  <sortState ref="D5:E220">
    <sortCondition ref="E5:E2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C3:R226"/>
  <sheetViews>
    <sheetView zoomScale="80" zoomScaleNormal="80" workbookViewId="0">
      <selection activeCell="Q191" sqref="Q191"/>
    </sheetView>
  </sheetViews>
  <sheetFormatPr baseColWidth="10" defaultRowHeight="15"/>
  <cols>
    <col min="3" max="3" width="11.5703125" bestFit="1" customWidth="1"/>
    <col min="4" max="4" width="13.42578125" bestFit="1" customWidth="1"/>
    <col min="5" max="5" width="27.85546875" bestFit="1" customWidth="1"/>
    <col min="6" max="6" width="22.42578125" bestFit="1" customWidth="1"/>
    <col min="7" max="7" width="11.28515625" bestFit="1" customWidth="1"/>
    <col min="8" max="8" width="9.42578125" bestFit="1" customWidth="1"/>
    <col min="9" max="9" width="15" bestFit="1" customWidth="1"/>
    <col min="10" max="10" width="13.42578125" bestFit="1" customWidth="1"/>
    <col min="11" max="11" width="11.85546875" style="96" bestFit="1" customWidth="1"/>
    <col min="12" max="12" width="11.7109375" style="92" bestFit="1" customWidth="1"/>
    <col min="13" max="13" width="15" style="92" bestFit="1" customWidth="1"/>
    <col min="14" max="14" width="13.140625" bestFit="1" customWidth="1"/>
    <col min="15" max="15" width="13.42578125" bestFit="1" customWidth="1"/>
    <col min="18" max="18" width="11.5703125" bestFit="1" customWidth="1"/>
  </cols>
  <sheetData>
    <row r="3" spans="3:15" ht="15.75" thickBot="1"/>
    <row r="4" spans="3:15" ht="15.75" thickBot="1">
      <c r="C4" s="132" t="s">
        <v>372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4"/>
    </row>
    <row r="5" spans="3:15">
      <c r="D5" s="135" t="s">
        <v>373</v>
      </c>
      <c r="E5" s="135"/>
    </row>
    <row r="7" spans="3:15">
      <c r="C7" s="94" t="s">
        <v>7</v>
      </c>
      <c r="D7" s="94" t="s">
        <v>397</v>
      </c>
      <c r="E7" s="94" t="s">
        <v>2</v>
      </c>
      <c r="F7" s="94" t="s">
        <v>6</v>
      </c>
      <c r="G7" s="94" t="s">
        <v>5</v>
      </c>
      <c r="H7" s="94" t="s">
        <v>8</v>
      </c>
      <c r="I7" s="94" t="s">
        <v>3</v>
      </c>
      <c r="J7" s="94" t="s">
        <v>396</v>
      </c>
      <c r="K7" s="97" t="s">
        <v>352</v>
      </c>
      <c r="L7" s="73" t="s">
        <v>7</v>
      </c>
      <c r="M7" s="74" t="s">
        <v>353</v>
      </c>
      <c r="N7" s="73" t="s">
        <v>354</v>
      </c>
      <c r="O7" s="73" t="s">
        <v>355</v>
      </c>
    </row>
    <row r="8" spans="3:15" hidden="1">
      <c r="C8" s="75">
        <v>42401</v>
      </c>
      <c r="D8" s="76" t="s">
        <v>25</v>
      </c>
      <c r="E8" s="72" t="s">
        <v>27</v>
      </c>
      <c r="F8" s="72" t="s">
        <v>24</v>
      </c>
      <c r="G8" s="77">
        <v>21700</v>
      </c>
      <c r="H8" s="77">
        <v>3870</v>
      </c>
      <c r="I8" s="77">
        <f>G8*H8</f>
        <v>83979000</v>
      </c>
      <c r="J8" s="77"/>
      <c r="K8" s="98"/>
      <c r="L8" s="100"/>
      <c r="M8" s="100"/>
      <c r="N8" s="72"/>
      <c r="O8" s="72"/>
    </row>
    <row r="9" spans="3:15">
      <c r="C9" s="75">
        <v>42401</v>
      </c>
      <c r="D9" s="76" t="s">
        <v>25</v>
      </c>
      <c r="E9" s="72" t="s">
        <v>27</v>
      </c>
      <c r="F9" s="72" t="s">
        <v>28</v>
      </c>
      <c r="G9" s="77">
        <v>12000</v>
      </c>
      <c r="H9" s="77">
        <v>3535</v>
      </c>
      <c r="I9" s="77">
        <f>G9*H9</f>
        <v>42420000</v>
      </c>
      <c r="J9" s="77"/>
      <c r="K9" s="95">
        <v>14708467</v>
      </c>
      <c r="L9" s="79">
        <v>42439</v>
      </c>
      <c r="M9" s="80">
        <f>I8+I9</f>
        <v>126399000</v>
      </c>
      <c r="N9" s="78" t="s">
        <v>356</v>
      </c>
      <c r="O9" s="78" t="s">
        <v>357</v>
      </c>
    </row>
    <row r="10" spans="3:15" hidden="1">
      <c r="C10" s="75">
        <v>42401</v>
      </c>
      <c r="D10" s="76" t="s">
        <v>29</v>
      </c>
      <c r="E10" s="72" t="s">
        <v>31</v>
      </c>
      <c r="F10" s="72" t="s">
        <v>24</v>
      </c>
      <c r="G10" s="77">
        <v>6200</v>
      </c>
      <c r="H10" s="77">
        <v>3870</v>
      </c>
      <c r="I10" s="77">
        <f>G10*H10</f>
        <v>23994000</v>
      </c>
      <c r="J10" s="77"/>
      <c r="K10" s="98"/>
      <c r="L10" s="100"/>
      <c r="M10" s="100"/>
      <c r="N10" s="72"/>
      <c r="O10" s="72"/>
    </row>
    <row r="11" spans="3:15" hidden="1">
      <c r="C11" s="75">
        <v>42401</v>
      </c>
      <c r="D11" s="76" t="s">
        <v>29</v>
      </c>
      <c r="E11" s="72" t="s">
        <v>31</v>
      </c>
      <c r="F11" s="72" t="s">
        <v>32</v>
      </c>
      <c r="G11" s="77">
        <v>5200</v>
      </c>
      <c r="H11" s="77">
        <v>5154</v>
      </c>
      <c r="I11" s="77">
        <f>G11*H11</f>
        <v>26800800</v>
      </c>
      <c r="J11" s="77"/>
      <c r="K11" s="98"/>
      <c r="L11" s="100"/>
      <c r="M11" s="100"/>
      <c r="N11" s="72"/>
      <c r="O11" s="72"/>
    </row>
    <row r="12" spans="3:15">
      <c r="C12" s="75">
        <v>42401</v>
      </c>
      <c r="D12" s="76" t="s">
        <v>29</v>
      </c>
      <c r="E12" s="72" t="s">
        <v>31</v>
      </c>
      <c r="F12" s="72" t="s">
        <v>33</v>
      </c>
      <c r="G12" s="77"/>
      <c r="H12" s="77"/>
      <c r="I12" s="77"/>
      <c r="J12" s="77">
        <v>2679000</v>
      </c>
      <c r="K12" s="98">
        <v>14129402</v>
      </c>
      <c r="L12" s="101">
        <v>42430</v>
      </c>
      <c r="M12" s="103">
        <f>I10+I11+J12</f>
        <v>53473800</v>
      </c>
      <c r="N12" s="72" t="s">
        <v>356</v>
      </c>
      <c r="O12" s="72" t="s">
        <v>356</v>
      </c>
    </row>
    <row r="13" spans="3:15" hidden="1">
      <c r="C13" s="75">
        <v>42401</v>
      </c>
      <c r="D13" s="76" t="s">
        <v>34</v>
      </c>
      <c r="E13" s="72" t="s">
        <v>31</v>
      </c>
      <c r="F13" s="72" t="s">
        <v>28</v>
      </c>
      <c r="G13" s="77">
        <v>5300</v>
      </c>
      <c r="H13" s="77">
        <v>3535</v>
      </c>
      <c r="I13" s="77">
        <f>G13*H13</f>
        <v>18735500</v>
      </c>
      <c r="J13" s="77"/>
      <c r="K13" s="98"/>
      <c r="L13" s="100"/>
      <c r="M13" s="100"/>
      <c r="N13" s="72"/>
      <c r="O13" s="72"/>
    </row>
    <row r="14" spans="3:15">
      <c r="C14" s="75">
        <v>42401</v>
      </c>
      <c r="D14" s="76" t="s">
        <v>34</v>
      </c>
      <c r="E14" s="72" t="s">
        <v>31</v>
      </c>
      <c r="F14" s="72" t="s">
        <v>33</v>
      </c>
      <c r="G14" s="77"/>
      <c r="H14" s="77"/>
      <c r="I14" s="77"/>
      <c r="J14" s="77">
        <v>1245500</v>
      </c>
      <c r="K14" s="98">
        <v>14129400</v>
      </c>
      <c r="L14" s="101">
        <v>42430</v>
      </c>
      <c r="M14" s="103">
        <f>I13+J14</f>
        <v>19981000</v>
      </c>
      <c r="N14" s="72" t="s">
        <v>356</v>
      </c>
      <c r="O14" s="72" t="s">
        <v>356</v>
      </c>
    </row>
    <row r="15" spans="3:15" hidden="1">
      <c r="C15" s="82">
        <v>42401</v>
      </c>
      <c r="D15" s="76" t="s">
        <v>36</v>
      </c>
      <c r="E15" s="76" t="s">
        <v>16</v>
      </c>
      <c r="F15" s="76" t="s">
        <v>24</v>
      </c>
      <c r="G15" s="83">
        <v>5200</v>
      </c>
      <c r="H15" s="83">
        <v>3770</v>
      </c>
      <c r="I15" s="83">
        <f>G15*H15</f>
        <v>19604000</v>
      </c>
      <c r="J15" s="83"/>
      <c r="K15" s="98"/>
      <c r="L15" s="100"/>
      <c r="M15" s="100"/>
      <c r="N15" s="72"/>
      <c r="O15" s="72"/>
    </row>
    <row r="16" spans="3:15">
      <c r="C16" s="82">
        <v>42401</v>
      </c>
      <c r="D16" s="76" t="s">
        <v>36</v>
      </c>
      <c r="E16" s="76" t="s">
        <v>16</v>
      </c>
      <c r="F16" s="76" t="s">
        <v>28</v>
      </c>
      <c r="G16" s="83">
        <v>10600</v>
      </c>
      <c r="H16" s="83">
        <v>3535</v>
      </c>
      <c r="I16" s="83">
        <f>G16*H16</f>
        <v>37471000</v>
      </c>
      <c r="J16" s="83"/>
      <c r="K16" s="98">
        <v>1475793</v>
      </c>
      <c r="L16" s="101">
        <v>42447</v>
      </c>
      <c r="M16" s="103">
        <f>I15+I16</f>
        <v>57075000</v>
      </c>
      <c r="N16" s="72" t="s">
        <v>356</v>
      </c>
      <c r="O16" s="72" t="s">
        <v>356</v>
      </c>
    </row>
    <row r="17" spans="3:15" hidden="1">
      <c r="C17" s="82">
        <v>42402</v>
      </c>
      <c r="D17" s="76" t="s">
        <v>38</v>
      </c>
      <c r="E17" s="76" t="s">
        <v>40</v>
      </c>
      <c r="F17" s="76" t="s">
        <v>24</v>
      </c>
      <c r="G17" s="83">
        <v>10000</v>
      </c>
      <c r="H17" s="83">
        <v>3770</v>
      </c>
      <c r="I17" s="83">
        <f>G17*H17</f>
        <v>37700000</v>
      </c>
      <c r="J17" s="83"/>
      <c r="K17" s="98"/>
      <c r="L17" s="100"/>
      <c r="M17" s="100"/>
      <c r="N17" s="72"/>
      <c r="O17" s="72"/>
    </row>
    <row r="18" spans="3:15">
      <c r="C18" s="82">
        <v>42402</v>
      </c>
      <c r="D18" s="76" t="s">
        <v>38</v>
      </c>
      <c r="E18" s="76" t="s">
        <v>40</v>
      </c>
      <c r="F18" s="76" t="s">
        <v>28</v>
      </c>
      <c r="G18" s="83">
        <v>20000</v>
      </c>
      <c r="H18" s="83">
        <v>3535</v>
      </c>
      <c r="I18" s="83">
        <f>G18*H18</f>
        <v>70700000</v>
      </c>
      <c r="J18" s="83"/>
      <c r="K18" s="98">
        <v>14129393</v>
      </c>
      <c r="L18" s="101">
        <v>42424</v>
      </c>
      <c r="M18" s="103">
        <v>107975000</v>
      </c>
      <c r="N18" s="72" t="s">
        <v>356</v>
      </c>
      <c r="O18" s="72" t="s">
        <v>358</v>
      </c>
    </row>
    <row r="19" spans="3:15" hidden="1">
      <c r="C19" s="82">
        <v>42402</v>
      </c>
      <c r="D19" s="76" t="s">
        <v>41</v>
      </c>
      <c r="E19" s="76" t="s">
        <v>40</v>
      </c>
      <c r="F19" s="76" t="s">
        <v>28</v>
      </c>
      <c r="G19" s="83">
        <v>10000</v>
      </c>
      <c r="H19" s="83">
        <v>3535</v>
      </c>
      <c r="I19" s="83">
        <f>G19*H19</f>
        <v>35350000</v>
      </c>
      <c r="J19" s="83"/>
      <c r="K19" s="98"/>
      <c r="L19" s="100"/>
      <c r="M19" s="100"/>
      <c r="N19" s="72"/>
      <c r="O19" s="72"/>
    </row>
    <row r="20" spans="3:15">
      <c r="C20" s="82">
        <v>42402</v>
      </c>
      <c r="D20" s="76" t="s">
        <v>41</v>
      </c>
      <c r="E20" s="76" t="s">
        <v>40</v>
      </c>
      <c r="F20" s="76" t="s">
        <v>33</v>
      </c>
      <c r="G20" s="83"/>
      <c r="H20" s="83"/>
      <c r="I20" s="83"/>
      <c r="J20" s="83">
        <v>2350000</v>
      </c>
      <c r="K20" s="98">
        <v>14129396</v>
      </c>
      <c r="L20" s="101">
        <v>42426</v>
      </c>
      <c r="M20" s="103">
        <f>I19+J20</f>
        <v>37700000</v>
      </c>
      <c r="N20" s="72" t="s">
        <v>356</v>
      </c>
      <c r="O20" s="72" t="s">
        <v>359</v>
      </c>
    </row>
    <row r="21" spans="3:15" hidden="1">
      <c r="C21" s="82">
        <v>42402</v>
      </c>
      <c r="D21" s="76" t="s">
        <v>43</v>
      </c>
      <c r="E21" s="76" t="s">
        <v>45</v>
      </c>
      <c r="F21" s="76" t="s">
        <v>24</v>
      </c>
      <c r="G21" s="83">
        <v>5000</v>
      </c>
      <c r="H21" s="83">
        <v>4190</v>
      </c>
      <c r="I21" s="83">
        <f>G21*H21</f>
        <v>20950000</v>
      </c>
      <c r="J21" s="83"/>
      <c r="K21" s="98"/>
      <c r="L21" s="100"/>
      <c r="M21" s="100"/>
      <c r="N21" s="72"/>
      <c r="O21" s="72"/>
    </row>
    <row r="22" spans="3:15">
      <c r="C22" s="82">
        <v>42402</v>
      </c>
      <c r="D22" s="76" t="s">
        <v>43</v>
      </c>
      <c r="E22" s="76" t="s">
        <v>45</v>
      </c>
      <c r="F22" s="76" t="s">
        <v>33</v>
      </c>
      <c r="G22" s="83"/>
      <c r="H22" s="83"/>
      <c r="I22" s="83"/>
      <c r="J22" s="83">
        <v>1500000</v>
      </c>
      <c r="K22" s="98">
        <v>14129414</v>
      </c>
      <c r="L22" s="101">
        <v>42430</v>
      </c>
      <c r="M22" s="103">
        <f>I21+J22</f>
        <v>22450000</v>
      </c>
      <c r="N22" s="72" t="s">
        <v>356</v>
      </c>
      <c r="O22" s="72" t="s">
        <v>360</v>
      </c>
    </row>
    <row r="23" spans="3:15" hidden="1">
      <c r="C23" s="82">
        <v>42402</v>
      </c>
      <c r="D23" s="76" t="s">
        <v>46</v>
      </c>
      <c r="E23" s="76" t="s">
        <v>48</v>
      </c>
      <c r="F23" s="76" t="s">
        <v>28</v>
      </c>
      <c r="G23" s="83">
        <v>5000</v>
      </c>
      <c r="H23" s="83">
        <v>4450</v>
      </c>
      <c r="I23" s="83">
        <f>G23*H23</f>
        <v>22250000</v>
      </c>
      <c r="J23" s="83"/>
      <c r="K23" s="98"/>
      <c r="L23" s="100"/>
      <c r="M23" s="100"/>
      <c r="N23" s="72"/>
      <c r="O23" s="72"/>
    </row>
    <row r="24" spans="3:15">
      <c r="C24" s="82">
        <v>42402</v>
      </c>
      <c r="D24" s="76" t="s">
        <v>46</v>
      </c>
      <c r="E24" s="76" t="s">
        <v>48</v>
      </c>
      <c r="F24" s="76" t="s">
        <v>33</v>
      </c>
      <c r="G24" s="83"/>
      <c r="H24" s="83"/>
      <c r="I24" s="83"/>
      <c r="J24" s="83">
        <v>1500000</v>
      </c>
      <c r="K24" s="98">
        <v>14129365</v>
      </c>
      <c r="L24" s="101">
        <v>42418</v>
      </c>
      <c r="M24" s="103">
        <f>I23+J24</f>
        <v>23750000</v>
      </c>
      <c r="N24" s="72" t="s">
        <v>356</v>
      </c>
      <c r="O24" s="72" t="s">
        <v>356</v>
      </c>
    </row>
    <row r="25" spans="3:15">
      <c r="C25" s="82">
        <v>42402</v>
      </c>
      <c r="D25" s="76" t="s">
        <v>49</v>
      </c>
      <c r="E25" s="76" t="s">
        <v>16</v>
      </c>
      <c r="F25" s="76" t="s">
        <v>24</v>
      </c>
      <c r="G25" s="83">
        <v>6200</v>
      </c>
      <c r="H25" s="76">
        <v>3770</v>
      </c>
      <c r="I25" s="83">
        <f t="shared" ref="I25:I43" si="0">G25*H25</f>
        <v>23374000</v>
      </c>
      <c r="J25" s="83"/>
      <c r="K25" s="98">
        <v>14129425</v>
      </c>
      <c r="L25" s="101">
        <v>42438</v>
      </c>
      <c r="M25" s="103">
        <f>I25</f>
        <v>23374000</v>
      </c>
      <c r="N25" s="72" t="s">
        <v>356</v>
      </c>
      <c r="O25" s="72" t="s">
        <v>356</v>
      </c>
    </row>
    <row r="26" spans="3:15" hidden="1">
      <c r="C26" s="82">
        <v>42402</v>
      </c>
      <c r="D26" s="76" t="s">
        <v>51</v>
      </c>
      <c r="E26" s="76" t="s">
        <v>16</v>
      </c>
      <c r="F26" s="76" t="s">
        <v>24</v>
      </c>
      <c r="G26" s="83">
        <v>5300</v>
      </c>
      <c r="H26" s="76">
        <v>3770</v>
      </c>
      <c r="I26" s="83">
        <f t="shared" si="0"/>
        <v>19981000</v>
      </c>
      <c r="J26" s="83"/>
      <c r="K26" s="98"/>
      <c r="L26" s="100"/>
      <c r="M26" s="100"/>
      <c r="N26" s="72"/>
      <c r="O26" s="72"/>
    </row>
    <row r="27" spans="3:15">
      <c r="C27" s="82">
        <v>42402</v>
      </c>
      <c r="D27" s="76" t="s">
        <v>51</v>
      </c>
      <c r="E27" s="76" t="s">
        <v>16</v>
      </c>
      <c r="F27" s="76" t="s">
        <v>28</v>
      </c>
      <c r="G27" s="76">
        <v>10200</v>
      </c>
      <c r="H27" s="76">
        <v>3535</v>
      </c>
      <c r="I27" s="83">
        <f t="shared" si="0"/>
        <v>36057000</v>
      </c>
      <c r="J27" s="83"/>
      <c r="K27" s="98">
        <v>14129426</v>
      </c>
      <c r="L27" s="101">
        <v>42438</v>
      </c>
      <c r="M27" s="103">
        <f>I26+I27</f>
        <v>56038000</v>
      </c>
      <c r="N27" s="72" t="s">
        <v>356</v>
      </c>
      <c r="O27" s="72" t="s">
        <v>356</v>
      </c>
    </row>
    <row r="28" spans="3:15" hidden="1">
      <c r="C28" s="82">
        <v>42403</v>
      </c>
      <c r="D28" s="76" t="s">
        <v>53</v>
      </c>
      <c r="E28" s="76" t="s">
        <v>55</v>
      </c>
      <c r="F28" s="76" t="s">
        <v>24</v>
      </c>
      <c r="G28" s="76">
        <v>5000</v>
      </c>
      <c r="H28" s="76">
        <v>3770</v>
      </c>
      <c r="I28" s="83">
        <f t="shared" si="0"/>
        <v>18850000</v>
      </c>
      <c r="J28" s="83"/>
      <c r="K28" s="98"/>
      <c r="L28" s="100"/>
      <c r="M28" s="100"/>
      <c r="N28" s="72"/>
      <c r="O28" s="72"/>
    </row>
    <row r="29" spans="3:15">
      <c r="C29" s="82">
        <v>42403</v>
      </c>
      <c r="D29" s="76" t="s">
        <v>53</v>
      </c>
      <c r="E29" s="76" t="s">
        <v>55</v>
      </c>
      <c r="F29" s="76" t="s">
        <v>28</v>
      </c>
      <c r="G29" s="76">
        <v>5000</v>
      </c>
      <c r="H29" s="76">
        <v>3535</v>
      </c>
      <c r="I29" s="83">
        <f t="shared" si="0"/>
        <v>17675000</v>
      </c>
      <c r="J29" s="83"/>
      <c r="K29" s="98">
        <v>14705852</v>
      </c>
      <c r="L29" s="101">
        <v>42431</v>
      </c>
      <c r="M29" s="103">
        <f>I28+I29</f>
        <v>36525000</v>
      </c>
      <c r="N29" s="72" t="s">
        <v>356</v>
      </c>
      <c r="O29" s="72" t="s">
        <v>358</v>
      </c>
    </row>
    <row r="30" spans="3:15">
      <c r="C30" s="75">
        <v>42403</v>
      </c>
      <c r="D30" s="72" t="s">
        <v>14</v>
      </c>
      <c r="E30" s="72" t="s">
        <v>16</v>
      </c>
      <c r="F30" s="72" t="s">
        <v>17</v>
      </c>
      <c r="G30" s="77">
        <v>15800</v>
      </c>
      <c r="H30" s="77">
        <v>3535</v>
      </c>
      <c r="I30" s="77">
        <f t="shared" si="0"/>
        <v>55853000</v>
      </c>
      <c r="J30" s="77"/>
      <c r="K30" s="98">
        <v>14129427</v>
      </c>
      <c r="L30" s="101">
        <v>42439</v>
      </c>
      <c r="M30" s="103">
        <f>I30</f>
        <v>55853000</v>
      </c>
      <c r="N30" s="72" t="s">
        <v>356</v>
      </c>
      <c r="O30" s="72" t="s">
        <v>356</v>
      </c>
    </row>
    <row r="31" spans="3:15" hidden="1">
      <c r="C31" s="82">
        <v>42404</v>
      </c>
      <c r="D31" s="76" t="s">
        <v>56</v>
      </c>
      <c r="E31" s="76" t="s">
        <v>27</v>
      </c>
      <c r="F31" s="76" t="s">
        <v>24</v>
      </c>
      <c r="G31" s="76">
        <v>15800</v>
      </c>
      <c r="H31" s="76">
        <v>3770</v>
      </c>
      <c r="I31" s="83">
        <f t="shared" si="0"/>
        <v>59566000</v>
      </c>
      <c r="J31" s="83"/>
      <c r="K31" s="98"/>
      <c r="L31" s="100"/>
      <c r="M31" s="100"/>
      <c r="N31" s="72"/>
      <c r="O31" s="72"/>
    </row>
    <row r="32" spans="3:15" hidden="1">
      <c r="C32" s="82">
        <v>42404</v>
      </c>
      <c r="D32" s="76" t="s">
        <v>56</v>
      </c>
      <c r="E32" s="76" t="s">
        <v>27</v>
      </c>
      <c r="F32" s="76" t="s">
        <v>28</v>
      </c>
      <c r="G32" s="76">
        <v>12000</v>
      </c>
      <c r="H32" s="76">
        <v>3535</v>
      </c>
      <c r="I32" s="83">
        <f t="shared" si="0"/>
        <v>42420000</v>
      </c>
      <c r="J32" s="83"/>
      <c r="K32" s="98"/>
      <c r="L32" s="100"/>
      <c r="M32" s="100"/>
      <c r="N32" s="72"/>
      <c r="O32" s="72"/>
    </row>
    <row r="33" spans="3:15">
      <c r="C33" s="82">
        <v>42404</v>
      </c>
      <c r="D33" s="76" t="s">
        <v>56</v>
      </c>
      <c r="E33" s="76" t="s">
        <v>27</v>
      </c>
      <c r="F33" s="76" t="s">
        <v>58</v>
      </c>
      <c r="G33" s="76">
        <v>5900</v>
      </c>
      <c r="H33" s="76">
        <v>4330</v>
      </c>
      <c r="I33" s="83">
        <f t="shared" si="0"/>
        <v>25547000</v>
      </c>
      <c r="J33" s="83"/>
      <c r="K33" s="98">
        <v>14708467</v>
      </c>
      <c r="L33" s="101">
        <v>42439</v>
      </c>
      <c r="M33" s="103">
        <f>I31+I32+I33</f>
        <v>127533000</v>
      </c>
      <c r="N33" s="72" t="s">
        <v>356</v>
      </c>
      <c r="O33" s="72" t="s">
        <v>357</v>
      </c>
    </row>
    <row r="34" spans="3:15" hidden="1">
      <c r="C34" s="82">
        <v>42404</v>
      </c>
      <c r="D34" s="76" t="s">
        <v>59</v>
      </c>
      <c r="E34" s="76" t="s">
        <v>55</v>
      </c>
      <c r="F34" s="76" t="s">
        <v>24</v>
      </c>
      <c r="G34" s="76">
        <v>4300</v>
      </c>
      <c r="H34" s="76">
        <v>3770</v>
      </c>
      <c r="I34" s="83">
        <f t="shared" si="0"/>
        <v>16211000</v>
      </c>
      <c r="J34" s="83"/>
      <c r="K34" s="98"/>
      <c r="L34" s="100"/>
      <c r="M34" s="100"/>
      <c r="N34" s="72"/>
      <c r="O34" s="72"/>
    </row>
    <row r="35" spans="3:15">
      <c r="C35" s="82">
        <v>42404</v>
      </c>
      <c r="D35" s="76" t="s">
        <v>59</v>
      </c>
      <c r="E35" s="76" t="s">
        <v>55</v>
      </c>
      <c r="F35" s="76" t="s">
        <v>28</v>
      </c>
      <c r="G35" s="76">
        <v>14800</v>
      </c>
      <c r="H35" s="76">
        <v>3535</v>
      </c>
      <c r="I35" s="83">
        <f t="shared" si="0"/>
        <v>52318000</v>
      </c>
      <c r="J35" s="83"/>
      <c r="K35" s="98">
        <v>14705107</v>
      </c>
      <c r="L35" s="101">
        <v>42432</v>
      </c>
      <c r="M35" s="103">
        <f>I34+I35</f>
        <v>68529000</v>
      </c>
      <c r="N35" s="72" t="s">
        <v>356</v>
      </c>
      <c r="O35" s="72" t="s">
        <v>358</v>
      </c>
    </row>
    <row r="36" spans="3:15">
      <c r="C36" s="82">
        <v>42404</v>
      </c>
      <c r="D36" s="76" t="s">
        <v>61</v>
      </c>
      <c r="E36" s="76" t="s">
        <v>40</v>
      </c>
      <c r="F36" s="76" t="s">
        <v>28</v>
      </c>
      <c r="G36" s="76">
        <v>5000</v>
      </c>
      <c r="H36" s="76">
        <v>3535</v>
      </c>
      <c r="I36" s="83">
        <f t="shared" si="0"/>
        <v>17675000</v>
      </c>
      <c r="J36" s="83"/>
      <c r="K36" s="98">
        <v>14705109</v>
      </c>
      <c r="L36" s="101">
        <v>42432</v>
      </c>
      <c r="M36" s="103">
        <f>I36</f>
        <v>17675000</v>
      </c>
      <c r="N36" s="72" t="s">
        <v>356</v>
      </c>
      <c r="O36" s="72" t="s">
        <v>358</v>
      </c>
    </row>
    <row r="37" spans="3:15" hidden="1">
      <c r="C37" s="82">
        <v>42404</v>
      </c>
      <c r="D37" s="76" t="s">
        <v>63</v>
      </c>
      <c r="E37" s="76" t="s">
        <v>65</v>
      </c>
      <c r="F37" s="76" t="s">
        <v>24</v>
      </c>
      <c r="G37" s="76">
        <v>5000</v>
      </c>
      <c r="H37" s="76">
        <v>3770</v>
      </c>
      <c r="I37" s="83">
        <f t="shared" si="0"/>
        <v>18850000</v>
      </c>
      <c r="J37" s="83"/>
      <c r="K37" s="98"/>
      <c r="L37" s="100"/>
      <c r="M37" s="100"/>
      <c r="N37" s="72"/>
      <c r="O37" s="72"/>
    </row>
    <row r="38" spans="3:15">
      <c r="C38" s="82">
        <v>42404</v>
      </c>
      <c r="D38" s="76" t="s">
        <v>63</v>
      </c>
      <c r="E38" s="76" t="s">
        <v>65</v>
      </c>
      <c r="F38" s="76" t="s">
        <v>28</v>
      </c>
      <c r="G38" s="76">
        <v>10000</v>
      </c>
      <c r="H38" s="76">
        <v>3535</v>
      </c>
      <c r="I38" s="83">
        <f t="shared" si="0"/>
        <v>35350000</v>
      </c>
      <c r="J38" s="83"/>
      <c r="K38" s="98">
        <v>14129397</v>
      </c>
      <c r="L38" s="101">
        <v>42425</v>
      </c>
      <c r="M38" s="103">
        <f>I37+I38</f>
        <v>54200000</v>
      </c>
      <c r="N38" s="72" t="s">
        <v>356</v>
      </c>
      <c r="O38" s="72" t="s">
        <v>361</v>
      </c>
    </row>
    <row r="39" spans="3:15" hidden="1">
      <c r="C39" s="82">
        <v>42404</v>
      </c>
      <c r="D39" s="76" t="s">
        <v>66</v>
      </c>
      <c r="E39" s="76" t="s">
        <v>55</v>
      </c>
      <c r="F39" s="76" t="s">
        <v>24</v>
      </c>
      <c r="G39" s="76">
        <v>5000</v>
      </c>
      <c r="H39" s="76">
        <v>3770</v>
      </c>
      <c r="I39" s="83">
        <f t="shared" si="0"/>
        <v>18850000</v>
      </c>
      <c r="J39" s="83"/>
      <c r="K39" s="98"/>
      <c r="L39" s="100"/>
      <c r="M39" s="100"/>
      <c r="N39" s="72"/>
      <c r="O39" s="72"/>
    </row>
    <row r="40" spans="3:15" hidden="1">
      <c r="C40" s="82">
        <v>42404</v>
      </c>
      <c r="D40" s="76" t="s">
        <v>66</v>
      </c>
      <c r="E40" s="76" t="s">
        <v>55</v>
      </c>
      <c r="F40" s="76" t="s">
        <v>28</v>
      </c>
      <c r="G40" s="76">
        <v>10000</v>
      </c>
      <c r="H40" s="76">
        <v>3535</v>
      </c>
      <c r="I40" s="83">
        <f t="shared" si="0"/>
        <v>35350000</v>
      </c>
      <c r="J40" s="83"/>
      <c r="K40" s="98"/>
      <c r="L40" s="100"/>
      <c r="M40" s="100"/>
      <c r="N40" s="72"/>
      <c r="O40" s="72"/>
    </row>
    <row r="41" spans="3:15">
      <c r="C41" s="82">
        <v>42404</v>
      </c>
      <c r="D41" s="76" t="s">
        <v>66</v>
      </c>
      <c r="E41" s="76" t="s">
        <v>55</v>
      </c>
      <c r="F41" s="76" t="s">
        <v>33</v>
      </c>
      <c r="G41" s="76"/>
      <c r="H41" s="76"/>
      <c r="I41" s="83">
        <f t="shared" si="0"/>
        <v>0</v>
      </c>
      <c r="J41" s="83">
        <v>375000</v>
      </c>
      <c r="K41" s="98">
        <v>14705108</v>
      </c>
      <c r="L41" s="101">
        <v>42432</v>
      </c>
      <c r="M41" s="103">
        <f>I39+I40+J41</f>
        <v>54575000</v>
      </c>
      <c r="N41" s="72" t="s">
        <v>356</v>
      </c>
      <c r="O41" s="72" t="s">
        <v>358</v>
      </c>
    </row>
    <row r="42" spans="3:15" hidden="1">
      <c r="C42" s="82">
        <v>42404</v>
      </c>
      <c r="D42" s="76" t="s">
        <v>68</v>
      </c>
      <c r="E42" s="76" t="s">
        <v>31</v>
      </c>
      <c r="F42" s="76" t="s">
        <v>17</v>
      </c>
      <c r="G42" s="76">
        <v>5200</v>
      </c>
      <c r="H42" s="76">
        <v>3535</v>
      </c>
      <c r="I42" s="83">
        <f t="shared" si="0"/>
        <v>18382000</v>
      </c>
      <c r="J42" s="83"/>
      <c r="K42" s="98"/>
      <c r="L42" s="100"/>
      <c r="M42" s="100"/>
      <c r="N42" s="72"/>
      <c r="O42" s="72"/>
    </row>
    <row r="43" spans="3:15" hidden="1">
      <c r="C43" s="82">
        <v>42404</v>
      </c>
      <c r="D43" s="76" t="s">
        <v>68</v>
      </c>
      <c r="E43" s="76" t="s">
        <v>31</v>
      </c>
      <c r="F43" s="76" t="s">
        <v>28</v>
      </c>
      <c r="G43" s="76">
        <v>6200</v>
      </c>
      <c r="H43" s="76">
        <v>3535</v>
      </c>
      <c r="I43" s="83">
        <f t="shared" si="0"/>
        <v>21917000</v>
      </c>
      <c r="J43" s="83"/>
      <c r="K43" s="98"/>
      <c r="L43" s="100"/>
      <c r="M43" s="100"/>
      <c r="N43" s="72"/>
      <c r="O43" s="72"/>
    </row>
    <row r="44" spans="3:15">
      <c r="C44" s="82">
        <v>42404</v>
      </c>
      <c r="D44" s="76" t="s">
        <v>68</v>
      </c>
      <c r="E44" s="76" t="s">
        <v>31</v>
      </c>
      <c r="F44" s="76" t="s">
        <v>33</v>
      </c>
      <c r="G44" s="76"/>
      <c r="H44" s="76"/>
      <c r="I44" s="83"/>
      <c r="J44" s="76">
        <v>2679000</v>
      </c>
      <c r="K44" s="98">
        <v>14129403</v>
      </c>
      <c r="L44" s="101">
        <v>42433</v>
      </c>
      <c r="M44" s="103">
        <f>I42+I43+J44</f>
        <v>42978000</v>
      </c>
      <c r="N44" s="72" t="s">
        <v>356</v>
      </c>
      <c r="O44" s="72" t="s">
        <v>356</v>
      </c>
    </row>
    <row r="45" spans="3:15" hidden="1">
      <c r="C45" s="82">
        <v>42404</v>
      </c>
      <c r="D45" s="76" t="s">
        <v>70</v>
      </c>
      <c r="E45" s="76" t="s">
        <v>31</v>
      </c>
      <c r="F45" s="76" t="s">
        <v>28</v>
      </c>
      <c r="G45" s="76">
        <v>5300</v>
      </c>
      <c r="H45" s="76">
        <v>3535</v>
      </c>
      <c r="I45" s="83">
        <f>G45*H45</f>
        <v>18735500</v>
      </c>
      <c r="J45" s="83"/>
      <c r="K45" s="98"/>
      <c r="L45" s="100"/>
      <c r="M45" s="100"/>
      <c r="N45" s="72"/>
      <c r="O45" s="72"/>
    </row>
    <row r="46" spans="3:15">
      <c r="C46" s="82">
        <v>42404</v>
      </c>
      <c r="D46" s="76" t="s">
        <v>70</v>
      </c>
      <c r="E46" s="76" t="s">
        <v>31</v>
      </c>
      <c r="F46" s="76" t="s">
        <v>33</v>
      </c>
      <c r="G46" s="76"/>
      <c r="H46" s="76"/>
      <c r="I46" s="83"/>
      <c r="J46" s="76">
        <v>1245500</v>
      </c>
      <c r="K46" s="98">
        <v>14129401</v>
      </c>
      <c r="L46" s="101">
        <v>42433</v>
      </c>
      <c r="M46" s="103">
        <f>I45+J46</f>
        <v>19981000</v>
      </c>
      <c r="N46" s="72" t="s">
        <v>356</v>
      </c>
      <c r="O46" s="72" t="s">
        <v>356</v>
      </c>
    </row>
    <row r="47" spans="3:15">
      <c r="C47" s="82">
        <v>42404</v>
      </c>
      <c r="D47" s="76" t="s">
        <v>72</v>
      </c>
      <c r="E47" s="76" t="s">
        <v>16</v>
      </c>
      <c r="F47" s="76" t="s">
        <v>24</v>
      </c>
      <c r="G47" s="76">
        <v>15500</v>
      </c>
      <c r="H47" s="76">
        <v>3770</v>
      </c>
      <c r="I47" s="83">
        <f t="shared" ref="I47:I57" si="1">G47*H47</f>
        <v>58435000</v>
      </c>
      <c r="J47" s="83"/>
      <c r="K47" s="98">
        <v>14129428</v>
      </c>
      <c r="L47" s="101">
        <v>42440</v>
      </c>
      <c r="M47" s="103">
        <f>I47</f>
        <v>58435000</v>
      </c>
      <c r="N47" s="72" t="s">
        <v>356</v>
      </c>
      <c r="O47" s="72" t="s">
        <v>356</v>
      </c>
    </row>
    <row r="48" spans="3:15" hidden="1">
      <c r="C48" s="82">
        <v>42405</v>
      </c>
      <c r="D48" s="76" t="s">
        <v>74</v>
      </c>
      <c r="E48" s="76" t="s">
        <v>40</v>
      </c>
      <c r="F48" s="76" t="s">
        <v>24</v>
      </c>
      <c r="G48" s="76">
        <v>15000</v>
      </c>
      <c r="H48" s="76">
        <v>3770</v>
      </c>
      <c r="I48" s="83">
        <f t="shared" si="1"/>
        <v>56550000</v>
      </c>
      <c r="J48" s="83"/>
      <c r="K48" s="98"/>
      <c r="L48" s="100"/>
      <c r="M48" s="100"/>
      <c r="N48" s="72"/>
      <c r="O48" s="72"/>
    </row>
    <row r="49" spans="3:16">
      <c r="C49" s="82">
        <v>42405</v>
      </c>
      <c r="D49" s="76" t="s">
        <v>74</v>
      </c>
      <c r="E49" s="76" t="s">
        <v>40</v>
      </c>
      <c r="F49" s="76" t="s">
        <v>28</v>
      </c>
      <c r="G49" s="76">
        <v>15000</v>
      </c>
      <c r="H49" s="76">
        <v>3535</v>
      </c>
      <c r="I49" s="83">
        <f t="shared" si="1"/>
        <v>53025000</v>
      </c>
      <c r="J49" s="83"/>
      <c r="K49" s="98">
        <v>14129412</v>
      </c>
      <c r="L49" s="101">
        <v>42430</v>
      </c>
      <c r="M49" s="103">
        <f>I48+I49</f>
        <v>109575000</v>
      </c>
      <c r="N49" s="72" t="s">
        <v>356</v>
      </c>
      <c r="O49" s="72" t="s">
        <v>358</v>
      </c>
    </row>
    <row r="50" spans="3:16" hidden="1">
      <c r="C50" s="82">
        <v>42405</v>
      </c>
      <c r="D50" s="76" t="s">
        <v>76</v>
      </c>
      <c r="E50" s="76" t="s">
        <v>16</v>
      </c>
      <c r="F50" s="76" t="s">
        <v>24</v>
      </c>
      <c r="G50" s="76">
        <v>6200</v>
      </c>
      <c r="H50" s="76">
        <v>3770</v>
      </c>
      <c r="I50" s="83">
        <f t="shared" si="1"/>
        <v>23374000</v>
      </c>
      <c r="J50" s="83"/>
      <c r="K50" s="98"/>
      <c r="L50" s="100"/>
      <c r="M50" s="100"/>
      <c r="N50" s="72"/>
      <c r="O50" s="72"/>
    </row>
    <row r="51" spans="3:16">
      <c r="C51" s="82">
        <v>42405</v>
      </c>
      <c r="D51" s="76" t="s">
        <v>76</v>
      </c>
      <c r="E51" s="76" t="s">
        <v>16</v>
      </c>
      <c r="F51" s="84" t="s">
        <v>28</v>
      </c>
      <c r="G51" s="84">
        <v>9300</v>
      </c>
      <c r="H51" s="84">
        <v>3535</v>
      </c>
      <c r="I51" s="85">
        <f t="shared" si="1"/>
        <v>32875500</v>
      </c>
      <c r="J51" s="85"/>
      <c r="K51" s="98">
        <v>14129429</v>
      </c>
      <c r="L51" s="101">
        <v>42440</v>
      </c>
      <c r="M51" s="103">
        <f>I50+I51</f>
        <v>56249500</v>
      </c>
      <c r="N51" s="72" t="s">
        <v>356</v>
      </c>
      <c r="O51" s="72" t="s">
        <v>356</v>
      </c>
    </row>
    <row r="52" spans="3:16">
      <c r="C52" s="82">
        <v>42406</v>
      </c>
      <c r="D52" s="76" t="s">
        <v>82</v>
      </c>
      <c r="E52" s="76" t="s">
        <v>27</v>
      </c>
      <c r="F52" s="76" t="s">
        <v>24</v>
      </c>
      <c r="G52" s="76">
        <v>15800</v>
      </c>
      <c r="H52" s="76">
        <v>3510</v>
      </c>
      <c r="I52" s="83">
        <f t="shared" si="1"/>
        <v>55458000</v>
      </c>
      <c r="J52" s="83"/>
      <c r="K52" s="98">
        <v>14708468</v>
      </c>
      <c r="L52" s="101">
        <v>42439</v>
      </c>
      <c r="M52" s="103">
        <f>I52</f>
        <v>55458000</v>
      </c>
      <c r="N52" s="72" t="s">
        <v>356</v>
      </c>
      <c r="O52" s="72" t="s">
        <v>357</v>
      </c>
    </row>
    <row r="53" spans="3:16" hidden="1">
      <c r="C53" s="82">
        <v>42408</v>
      </c>
      <c r="D53" s="76" t="s">
        <v>123</v>
      </c>
      <c r="E53" s="76" t="s">
        <v>27</v>
      </c>
      <c r="F53" s="76" t="s">
        <v>24</v>
      </c>
      <c r="G53" s="86">
        <v>10800</v>
      </c>
      <c r="H53" s="83">
        <v>3695</v>
      </c>
      <c r="I53" s="83">
        <f t="shared" si="1"/>
        <v>39906000</v>
      </c>
      <c r="J53" s="83"/>
      <c r="K53" s="98"/>
      <c r="L53" s="100"/>
      <c r="M53" s="100"/>
      <c r="N53" s="72"/>
      <c r="O53" s="72"/>
    </row>
    <row r="54" spans="3:16" hidden="1">
      <c r="C54" s="82">
        <v>42408</v>
      </c>
      <c r="D54" s="76" t="s">
        <v>123</v>
      </c>
      <c r="E54" s="76" t="s">
        <v>27</v>
      </c>
      <c r="F54" s="76" t="s">
        <v>28</v>
      </c>
      <c r="G54" s="83">
        <v>22900</v>
      </c>
      <c r="H54" s="83">
        <v>3380</v>
      </c>
      <c r="I54" s="83">
        <f t="shared" si="1"/>
        <v>77402000</v>
      </c>
      <c r="J54" s="83"/>
      <c r="K54" s="98"/>
      <c r="L54" s="100"/>
      <c r="M54" s="103">
        <f>69268103</f>
        <v>69268103</v>
      </c>
      <c r="N54" s="72"/>
      <c r="O54" s="72"/>
    </row>
    <row r="55" spans="3:16">
      <c r="C55" s="82">
        <v>42408</v>
      </c>
      <c r="D55" s="76" t="s">
        <v>125</v>
      </c>
      <c r="E55" s="76" t="s">
        <v>55</v>
      </c>
      <c r="F55" s="76" t="s">
        <v>24</v>
      </c>
      <c r="G55" s="83">
        <v>15300</v>
      </c>
      <c r="H55" s="83">
        <v>3695</v>
      </c>
      <c r="I55" s="83">
        <f t="shared" si="1"/>
        <v>56533500</v>
      </c>
      <c r="J55" s="83"/>
      <c r="K55" s="98">
        <v>14705110</v>
      </c>
      <c r="L55" s="101">
        <v>42436</v>
      </c>
      <c r="M55" s="103">
        <f>I55</f>
        <v>56533500</v>
      </c>
      <c r="N55" s="72" t="s">
        <v>356</v>
      </c>
      <c r="O55" s="72" t="s">
        <v>358</v>
      </c>
    </row>
    <row r="56" spans="3:16" hidden="1">
      <c r="C56" s="82">
        <v>42408</v>
      </c>
      <c r="D56" s="76" t="s">
        <v>127</v>
      </c>
      <c r="E56" s="76" t="s">
        <v>40</v>
      </c>
      <c r="F56" s="76" t="s">
        <v>24</v>
      </c>
      <c r="G56" s="83">
        <v>5000</v>
      </c>
      <c r="H56" s="83">
        <v>3695</v>
      </c>
      <c r="I56" s="83">
        <f t="shared" si="1"/>
        <v>18475000</v>
      </c>
      <c r="J56" s="83"/>
      <c r="K56" s="98"/>
      <c r="L56" s="100"/>
      <c r="M56" s="100"/>
      <c r="N56" s="72"/>
      <c r="O56" s="72"/>
      <c r="P56" t="s">
        <v>362</v>
      </c>
    </row>
    <row r="57" spans="3:16" hidden="1">
      <c r="C57" s="82">
        <v>42408</v>
      </c>
      <c r="D57" s="76" t="s">
        <v>127</v>
      </c>
      <c r="E57" s="76" t="s">
        <v>40</v>
      </c>
      <c r="F57" s="76" t="s">
        <v>28</v>
      </c>
      <c r="G57" s="83">
        <v>15000</v>
      </c>
      <c r="H57" s="83">
        <v>3380</v>
      </c>
      <c r="I57" s="83">
        <f t="shared" si="1"/>
        <v>50700000</v>
      </c>
      <c r="J57" s="83"/>
      <c r="K57" s="98"/>
      <c r="L57" s="100"/>
      <c r="M57" s="100"/>
      <c r="N57" s="72"/>
      <c r="O57" s="72"/>
    </row>
    <row r="58" spans="3:16">
      <c r="C58" s="82">
        <v>42408</v>
      </c>
      <c r="D58" s="76" t="s">
        <v>127</v>
      </c>
      <c r="E58" s="76" t="s">
        <v>40</v>
      </c>
      <c r="F58" s="76" t="s">
        <v>33</v>
      </c>
      <c r="G58" s="83"/>
      <c r="H58" s="83"/>
      <c r="I58" s="83"/>
      <c r="J58" s="83">
        <v>4700000</v>
      </c>
      <c r="K58" s="98">
        <v>14129413</v>
      </c>
      <c r="L58" s="101">
        <v>42430</v>
      </c>
      <c r="M58" s="103">
        <f>I56+I57+J58</f>
        <v>73875000</v>
      </c>
      <c r="N58" s="72" t="s">
        <v>356</v>
      </c>
      <c r="O58" s="72" t="s">
        <v>359</v>
      </c>
    </row>
    <row r="59" spans="3:16" hidden="1">
      <c r="C59" s="82">
        <v>42408</v>
      </c>
      <c r="D59" s="76" t="s">
        <v>129</v>
      </c>
      <c r="E59" s="76" t="s">
        <v>45</v>
      </c>
      <c r="F59" s="76" t="s">
        <v>17</v>
      </c>
      <c r="G59" s="83">
        <v>5000</v>
      </c>
      <c r="H59" s="83">
        <v>3671</v>
      </c>
      <c r="I59" s="83">
        <f>G59*H59</f>
        <v>18355000</v>
      </c>
      <c r="J59" s="83"/>
      <c r="K59" s="98"/>
      <c r="L59" s="100"/>
      <c r="M59" s="100"/>
      <c r="N59" s="72"/>
      <c r="O59" s="72"/>
    </row>
    <row r="60" spans="3:16">
      <c r="C60" s="82">
        <v>42408</v>
      </c>
      <c r="D60" s="76" t="s">
        <v>129</v>
      </c>
      <c r="E60" s="76" t="s">
        <v>45</v>
      </c>
      <c r="F60" s="76" t="s">
        <v>33</v>
      </c>
      <c r="G60" s="83"/>
      <c r="H60" s="83"/>
      <c r="I60" s="83">
        <f>G60*H60</f>
        <v>0</v>
      </c>
      <c r="J60" s="83">
        <v>1500000</v>
      </c>
      <c r="K60" s="98">
        <v>14129417</v>
      </c>
      <c r="L60" s="101">
        <v>42436</v>
      </c>
      <c r="M60" s="103">
        <f>I59+J60</f>
        <v>19855000</v>
      </c>
      <c r="N60" s="72" t="s">
        <v>356</v>
      </c>
      <c r="O60" s="72" t="s">
        <v>363</v>
      </c>
    </row>
    <row r="61" spans="3:16" hidden="1">
      <c r="C61" s="82">
        <v>42408</v>
      </c>
      <c r="D61" s="76" t="s">
        <v>131</v>
      </c>
      <c r="E61" s="76" t="s">
        <v>48</v>
      </c>
      <c r="F61" s="76" t="s">
        <v>28</v>
      </c>
      <c r="G61" s="83">
        <v>5000</v>
      </c>
      <c r="H61" s="83">
        <v>4738</v>
      </c>
      <c r="I61" s="83">
        <f>G61*H61</f>
        <v>23690000</v>
      </c>
      <c r="J61" s="83"/>
      <c r="K61" s="98"/>
      <c r="L61" s="100"/>
      <c r="M61" s="100"/>
      <c r="N61" s="72"/>
      <c r="O61" s="72"/>
    </row>
    <row r="62" spans="3:16">
      <c r="C62" s="82">
        <v>42408</v>
      </c>
      <c r="D62" s="76" t="s">
        <v>131</v>
      </c>
      <c r="E62" s="76" t="s">
        <v>48</v>
      </c>
      <c r="F62" s="76" t="s">
        <v>33</v>
      </c>
      <c r="G62" s="83"/>
      <c r="H62" s="83"/>
      <c r="I62" s="83"/>
      <c r="J62" s="83">
        <v>1500000</v>
      </c>
      <c r="K62" s="98">
        <v>14129388</v>
      </c>
      <c r="L62" s="101">
        <v>42424</v>
      </c>
      <c r="M62" s="103">
        <f>I61+J62</f>
        <v>25190000</v>
      </c>
      <c r="N62" s="72" t="s">
        <v>356</v>
      </c>
      <c r="O62" s="72" t="s">
        <v>356</v>
      </c>
    </row>
    <row r="63" spans="3:16" hidden="1">
      <c r="C63" s="82">
        <v>42406</v>
      </c>
      <c r="D63" s="84" t="s">
        <v>151</v>
      </c>
      <c r="E63" s="84" t="s">
        <v>31</v>
      </c>
      <c r="F63" s="84" t="s">
        <v>24</v>
      </c>
      <c r="G63" s="85">
        <v>5200</v>
      </c>
      <c r="H63" s="85">
        <v>3695</v>
      </c>
      <c r="I63" s="85">
        <f>G63*H63</f>
        <v>19214000</v>
      </c>
      <c r="J63" s="85"/>
      <c r="K63" s="98"/>
      <c r="L63" s="100"/>
      <c r="M63" s="100"/>
      <c r="N63" s="72"/>
      <c r="O63" s="72"/>
    </row>
    <row r="64" spans="3:16" hidden="1">
      <c r="C64" s="82">
        <v>42406</v>
      </c>
      <c r="D64" s="84" t="s">
        <v>151</v>
      </c>
      <c r="E64" s="84" t="s">
        <v>31</v>
      </c>
      <c r="F64" s="84" t="s">
        <v>28</v>
      </c>
      <c r="G64" s="85">
        <v>6200</v>
      </c>
      <c r="H64" s="85">
        <v>3380</v>
      </c>
      <c r="I64" s="85">
        <f>G64*H64</f>
        <v>20956000</v>
      </c>
      <c r="J64" s="85"/>
      <c r="K64" s="98"/>
      <c r="L64" s="100"/>
      <c r="M64" s="100"/>
      <c r="N64" s="72"/>
      <c r="O64" s="72"/>
    </row>
    <row r="65" spans="3:15">
      <c r="C65" s="82">
        <v>42406</v>
      </c>
      <c r="D65" s="84" t="s">
        <v>151</v>
      </c>
      <c r="E65" s="84" t="s">
        <v>31</v>
      </c>
      <c r="F65" s="84" t="s">
        <v>33</v>
      </c>
      <c r="G65" s="85"/>
      <c r="H65" s="85"/>
      <c r="I65" s="85"/>
      <c r="J65" s="85">
        <v>2679000</v>
      </c>
      <c r="K65" s="98">
        <v>14129404</v>
      </c>
      <c r="L65" s="101">
        <v>42437</v>
      </c>
      <c r="M65" s="103">
        <f>I63+I64+J65</f>
        <v>42849000</v>
      </c>
      <c r="N65" s="72" t="s">
        <v>356</v>
      </c>
      <c r="O65" s="72" t="s">
        <v>356</v>
      </c>
    </row>
    <row r="66" spans="3:15" hidden="1">
      <c r="C66" s="82">
        <v>42408</v>
      </c>
      <c r="D66" s="84" t="s">
        <v>153</v>
      </c>
      <c r="E66" s="84" t="s">
        <v>31</v>
      </c>
      <c r="F66" s="84" t="s">
        <v>28</v>
      </c>
      <c r="G66" s="85">
        <v>5300</v>
      </c>
      <c r="H66" s="85">
        <v>3380</v>
      </c>
      <c r="I66" s="85">
        <f>G66*H66</f>
        <v>17914000</v>
      </c>
      <c r="J66" s="85"/>
      <c r="K66" s="98"/>
      <c r="L66" s="100"/>
      <c r="M66" s="100"/>
      <c r="N66" s="72"/>
      <c r="O66" s="72"/>
    </row>
    <row r="67" spans="3:15">
      <c r="C67" s="82">
        <v>42408</v>
      </c>
      <c r="D67" s="84" t="s">
        <v>153</v>
      </c>
      <c r="E67" s="84" t="s">
        <v>31</v>
      </c>
      <c r="F67" s="84" t="s">
        <v>33</v>
      </c>
      <c r="G67" s="85"/>
      <c r="H67" s="85"/>
      <c r="I67" s="85"/>
      <c r="J67" s="85">
        <v>1245500</v>
      </c>
      <c r="K67" s="98">
        <v>14129404</v>
      </c>
      <c r="L67" s="101">
        <v>42437</v>
      </c>
      <c r="M67" s="103">
        <f>I66+J67</f>
        <v>19159500</v>
      </c>
      <c r="N67" s="72" t="s">
        <v>356</v>
      </c>
      <c r="O67" s="72" t="s">
        <v>356</v>
      </c>
    </row>
    <row r="68" spans="3:15">
      <c r="C68" s="82">
        <v>42409</v>
      </c>
      <c r="D68" s="76" t="s">
        <v>133</v>
      </c>
      <c r="E68" s="76" t="s">
        <v>55</v>
      </c>
      <c r="F68" s="76" t="s">
        <v>24</v>
      </c>
      <c r="G68" s="83">
        <v>10300</v>
      </c>
      <c r="H68" s="83">
        <v>3695</v>
      </c>
      <c r="I68" s="83">
        <f t="shared" ref="I68:I83" si="2">G68*H68</f>
        <v>38058500</v>
      </c>
      <c r="J68" s="83"/>
      <c r="K68" s="98">
        <v>14705117</v>
      </c>
      <c r="L68" s="101">
        <v>42437</v>
      </c>
      <c r="M68" s="103">
        <f>I68</f>
        <v>38058500</v>
      </c>
      <c r="N68" s="72" t="s">
        <v>356</v>
      </c>
      <c r="O68" s="72" t="s">
        <v>358</v>
      </c>
    </row>
    <row r="69" spans="3:15" hidden="1">
      <c r="C69" s="82">
        <v>42409</v>
      </c>
      <c r="D69" s="76" t="s">
        <v>135</v>
      </c>
      <c r="E69" s="76" t="s">
        <v>55</v>
      </c>
      <c r="F69" s="76" t="s">
        <v>17</v>
      </c>
      <c r="G69" s="83">
        <v>5000</v>
      </c>
      <c r="H69" s="83">
        <v>3380</v>
      </c>
      <c r="I69" s="83">
        <f t="shared" si="2"/>
        <v>16900000</v>
      </c>
      <c r="J69" s="83"/>
      <c r="K69" s="98"/>
      <c r="L69" s="100"/>
      <c r="M69" s="100"/>
      <c r="N69" s="72"/>
      <c r="O69" s="72"/>
    </row>
    <row r="70" spans="3:15">
      <c r="C70" s="82">
        <v>42409</v>
      </c>
      <c r="D70" s="76" t="s">
        <v>135</v>
      </c>
      <c r="E70" s="76" t="s">
        <v>55</v>
      </c>
      <c r="F70" s="76" t="s">
        <v>28</v>
      </c>
      <c r="G70" s="83">
        <v>7200</v>
      </c>
      <c r="H70" s="83">
        <v>3380</v>
      </c>
      <c r="I70" s="83">
        <f t="shared" si="2"/>
        <v>24336000</v>
      </c>
      <c r="J70" s="83"/>
      <c r="K70" s="98">
        <v>14705118</v>
      </c>
      <c r="L70" s="101">
        <v>42437</v>
      </c>
      <c r="M70" s="103">
        <f>I69+I70</f>
        <v>41236000</v>
      </c>
      <c r="N70" s="72" t="s">
        <v>364</v>
      </c>
      <c r="O70" s="72" t="s">
        <v>358</v>
      </c>
    </row>
    <row r="71" spans="3:15" hidden="1">
      <c r="C71" s="82">
        <v>42409</v>
      </c>
      <c r="D71" s="76" t="s">
        <v>137</v>
      </c>
      <c r="E71" s="76" t="s">
        <v>40</v>
      </c>
      <c r="F71" s="76" t="s">
        <v>24</v>
      </c>
      <c r="G71" s="83">
        <v>4300</v>
      </c>
      <c r="H71" s="83">
        <v>3695</v>
      </c>
      <c r="I71" s="83">
        <f t="shared" si="2"/>
        <v>15888500</v>
      </c>
      <c r="J71" s="83"/>
      <c r="K71" s="98"/>
      <c r="L71" s="100"/>
      <c r="M71" s="100"/>
      <c r="N71" s="72"/>
      <c r="O71" s="72"/>
    </row>
    <row r="72" spans="3:15">
      <c r="C72" s="82">
        <v>42409</v>
      </c>
      <c r="D72" s="76" t="s">
        <v>137</v>
      </c>
      <c r="E72" s="76" t="s">
        <v>40</v>
      </c>
      <c r="F72" s="76" t="s">
        <v>17</v>
      </c>
      <c r="G72" s="83">
        <v>4500</v>
      </c>
      <c r="H72" s="83">
        <v>3380</v>
      </c>
      <c r="I72" s="83">
        <f t="shared" si="2"/>
        <v>15210000</v>
      </c>
      <c r="J72" s="83"/>
      <c r="K72" s="98">
        <v>14705119</v>
      </c>
      <c r="L72" s="101">
        <v>42437</v>
      </c>
      <c r="M72" s="103">
        <f>I71+I72</f>
        <v>31098500</v>
      </c>
      <c r="N72" s="72" t="s">
        <v>356</v>
      </c>
      <c r="O72" s="72" t="s">
        <v>358</v>
      </c>
    </row>
    <row r="73" spans="3:15">
      <c r="C73" s="82">
        <v>42409</v>
      </c>
      <c r="D73" s="76" t="s">
        <v>139</v>
      </c>
      <c r="E73" s="76" t="s">
        <v>16</v>
      </c>
      <c r="F73" s="76" t="s">
        <v>24</v>
      </c>
      <c r="G73" s="83">
        <v>15800</v>
      </c>
      <c r="H73" s="83">
        <v>3695</v>
      </c>
      <c r="I73" s="83">
        <f t="shared" si="2"/>
        <v>58381000</v>
      </c>
      <c r="J73" s="83"/>
      <c r="K73" s="98">
        <v>14129448</v>
      </c>
      <c r="L73" s="101">
        <v>42443</v>
      </c>
      <c r="M73" s="103">
        <f>I73</f>
        <v>58381000</v>
      </c>
      <c r="N73" s="72" t="s">
        <v>356</v>
      </c>
      <c r="O73" s="72" t="s">
        <v>356</v>
      </c>
    </row>
    <row r="74" spans="3:15" hidden="1">
      <c r="C74" s="82">
        <v>42409</v>
      </c>
      <c r="D74" s="76" t="s">
        <v>141</v>
      </c>
      <c r="E74" s="76" t="s">
        <v>16</v>
      </c>
      <c r="F74" s="76" t="s">
        <v>24</v>
      </c>
      <c r="G74" s="83">
        <v>11500</v>
      </c>
      <c r="H74" s="83">
        <v>3695</v>
      </c>
      <c r="I74" s="83">
        <f t="shared" si="2"/>
        <v>42492500</v>
      </c>
      <c r="J74" s="83"/>
      <c r="K74" s="98"/>
      <c r="L74" s="100"/>
      <c r="M74" s="100"/>
      <c r="N74" s="72"/>
      <c r="O74" s="72"/>
    </row>
    <row r="75" spans="3:15">
      <c r="C75" s="82">
        <v>42409</v>
      </c>
      <c r="D75" s="76" t="s">
        <v>141</v>
      </c>
      <c r="E75" s="76" t="s">
        <v>16</v>
      </c>
      <c r="F75" s="76" t="s">
        <v>28</v>
      </c>
      <c r="G75" s="83">
        <v>4000</v>
      </c>
      <c r="H75" s="83">
        <v>3380</v>
      </c>
      <c r="I75" s="83">
        <f t="shared" si="2"/>
        <v>13520000</v>
      </c>
      <c r="J75" s="83"/>
      <c r="K75" s="98">
        <v>14129449</v>
      </c>
      <c r="L75" s="101">
        <v>42443</v>
      </c>
      <c r="M75" s="103">
        <f>I74+I75</f>
        <v>56012500</v>
      </c>
      <c r="N75" s="72" t="s">
        <v>356</v>
      </c>
      <c r="O75" s="72" t="s">
        <v>356</v>
      </c>
    </row>
    <row r="76" spans="3:15">
      <c r="C76" s="82">
        <v>42405</v>
      </c>
      <c r="D76" s="76" t="s">
        <v>80</v>
      </c>
      <c r="E76" s="76" t="s">
        <v>16</v>
      </c>
      <c r="F76" s="76" t="s">
        <v>24</v>
      </c>
      <c r="G76" s="83">
        <v>16600</v>
      </c>
      <c r="H76" s="83">
        <v>3510</v>
      </c>
      <c r="I76" s="87">
        <f t="shared" si="2"/>
        <v>58266000</v>
      </c>
      <c r="J76" s="87"/>
      <c r="K76" s="98">
        <v>14705163</v>
      </c>
      <c r="L76" s="101">
        <v>42439</v>
      </c>
      <c r="M76" s="103">
        <f>I76</f>
        <v>58266000</v>
      </c>
      <c r="N76" s="72" t="s">
        <v>356</v>
      </c>
      <c r="O76" s="72" t="s">
        <v>356</v>
      </c>
    </row>
    <row r="77" spans="3:15">
      <c r="C77" s="82">
        <v>42410</v>
      </c>
      <c r="D77" s="76" t="s">
        <v>113</v>
      </c>
      <c r="E77" s="76" t="s">
        <v>27</v>
      </c>
      <c r="F77" s="76" t="s">
        <v>24</v>
      </c>
      <c r="G77" s="86">
        <v>21700</v>
      </c>
      <c r="H77" s="83">
        <v>3510</v>
      </c>
      <c r="I77" s="83">
        <f t="shared" si="2"/>
        <v>76167000</v>
      </c>
      <c r="J77" s="83"/>
      <c r="K77" s="98">
        <v>14707506</v>
      </c>
      <c r="L77" s="101">
        <v>42443</v>
      </c>
      <c r="M77" s="103">
        <f>I77</f>
        <v>76167000</v>
      </c>
      <c r="N77" s="72" t="s">
        <v>364</v>
      </c>
      <c r="O77" s="72" t="s">
        <v>357</v>
      </c>
    </row>
    <row r="78" spans="3:15" hidden="1">
      <c r="C78" s="82">
        <v>42410</v>
      </c>
      <c r="D78" s="76" t="s">
        <v>88</v>
      </c>
      <c r="E78" s="76" t="s">
        <v>40</v>
      </c>
      <c r="F78" s="76" t="s">
        <v>24</v>
      </c>
      <c r="G78" s="83">
        <v>10000</v>
      </c>
      <c r="H78" s="83">
        <v>3645</v>
      </c>
      <c r="I78" s="83">
        <f t="shared" si="2"/>
        <v>36450000</v>
      </c>
      <c r="J78" s="83"/>
      <c r="K78" s="98"/>
      <c r="L78" s="100"/>
      <c r="M78" s="100"/>
      <c r="N78" s="72"/>
      <c r="O78" s="72"/>
    </row>
    <row r="79" spans="3:15">
      <c r="C79" s="82">
        <v>42410</v>
      </c>
      <c r="D79" s="76" t="s">
        <v>88</v>
      </c>
      <c r="E79" s="76" t="s">
        <v>40</v>
      </c>
      <c r="F79" s="76" t="s">
        <v>58</v>
      </c>
      <c r="G79" s="83">
        <v>20000</v>
      </c>
      <c r="H79" s="83">
        <v>3850</v>
      </c>
      <c r="I79" s="83">
        <f t="shared" si="2"/>
        <v>77000000</v>
      </c>
      <c r="J79" s="83"/>
      <c r="K79" s="98">
        <v>14705881</v>
      </c>
      <c r="L79" s="101">
        <v>42433</v>
      </c>
      <c r="M79" s="103">
        <f>I78+I79</f>
        <v>113450000</v>
      </c>
      <c r="N79" s="72" t="s">
        <v>364</v>
      </c>
      <c r="O79" s="72" t="s">
        <v>358</v>
      </c>
    </row>
    <row r="80" spans="3:15">
      <c r="C80" s="82">
        <v>42410</v>
      </c>
      <c r="D80" s="76" t="s">
        <v>110</v>
      </c>
      <c r="E80" s="76" t="s">
        <v>27</v>
      </c>
      <c r="F80" s="76" t="s">
        <v>58</v>
      </c>
      <c r="G80" s="83">
        <v>12000</v>
      </c>
      <c r="H80" s="83">
        <v>4260</v>
      </c>
      <c r="I80" s="83">
        <f t="shared" si="2"/>
        <v>51120000</v>
      </c>
      <c r="J80" s="83"/>
      <c r="K80" s="98">
        <v>14707506</v>
      </c>
      <c r="L80" s="101">
        <v>42443</v>
      </c>
      <c r="M80" s="103">
        <f>I80</f>
        <v>51120000</v>
      </c>
      <c r="N80" s="72" t="s">
        <v>364</v>
      </c>
      <c r="O80" s="72" t="s">
        <v>357</v>
      </c>
    </row>
    <row r="81" spans="3:18" hidden="1">
      <c r="C81" s="82">
        <v>42411</v>
      </c>
      <c r="D81" s="84" t="s">
        <v>145</v>
      </c>
      <c r="E81" s="84" t="s">
        <v>16</v>
      </c>
      <c r="F81" s="84" t="s">
        <v>24</v>
      </c>
      <c r="G81" s="85">
        <v>15000</v>
      </c>
      <c r="H81" s="85">
        <v>3695</v>
      </c>
      <c r="I81" s="85">
        <f t="shared" si="2"/>
        <v>55425000</v>
      </c>
      <c r="J81" s="85"/>
      <c r="K81" s="98"/>
      <c r="L81" s="100"/>
      <c r="M81" s="100"/>
      <c r="N81" s="72"/>
      <c r="O81" s="72"/>
    </row>
    <row r="82" spans="3:18" hidden="1">
      <c r="C82" s="82">
        <v>42411</v>
      </c>
      <c r="D82" s="84" t="s">
        <v>145</v>
      </c>
      <c r="E82" s="84" t="s">
        <v>16</v>
      </c>
      <c r="F82" s="84" t="s">
        <v>58</v>
      </c>
      <c r="G82" s="85">
        <v>10000</v>
      </c>
      <c r="H82" s="85">
        <v>4260</v>
      </c>
      <c r="I82" s="85">
        <f t="shared" si="2"/>
        <v>42600000</v>
      </c>
      <c r="J82" s="85"/>
      <c r="K82" s="98"/>
      <c r="L82" s="100"/>
      <c r="M82" s="100"/>
      <c r="N82" s="72"/>
      <c r="O82" s="72"/>
    </row>
    <row r="83" spans="3:18" hidden="1">
      <c r="C83" s="82">
        <v>42411</v>
      </c>
      <c r="D83" s="84" t="s">
        <v>145</v>
      </c>
      <c r="E83" s="84" t="s">
        <v>16</v>
      </c>
      <c r="F83" s="84" t="s">
        <v>32</v>
      </c>
      <c r="G83" s="85">
        <v>5000</v>
      </c>
      <c r="H83" s="85">
        <v>5015</v>
      </c>
      <c r="I83" s="85">
        <f t="shared" si="2"/>
        <v>25075000</v>
      </c>
      <c r="J83" s="85"/>
      <c r="K83" s="98"/>
      <c r="L83" s="100"/>
      <c r="M83" s="100"/>
      <c r="N83" s="72"/>
      <c r="O83" s="72"/>
    </row>
    <row r="84" spans="3:18" hidden="1">
      <c r="C84" s="82">
        <v>42411</v>
      </c>
      <c r="D84" s="84" t="s">
        <v>145</v>
      </c>
      <c r="E84" s="84" t="s">
        <v>16</v>
      </c>
      <c r="F84" s="84" t="s">
        <v>33</v>
      </c>
      <c r="G84" s="85"/>
      <c r="H84" s="85"/>
      <c r="I84" s="85"/>
      <c r="J84" s="85">
        <v>6000000</v>
      </c>
      <c r="K84" s="98">
        <v>2119386</v>
      </c>
      <c r="L84" s="101">
        <v>42443</v>
      </c>
      <c r="M84" s="103">
        <f>I81+I82+I83+J84</f>
        <v>129100000</v>
      </c>
      <c r="N84" s="72" t="s">
        <v>365</v>
      </c>
      <c r="O84" s="72" t="s">
        <v>356</v>
      </c>
      <c r="R84" s="4">
        <f>I83+I84-M84</f>
        <v>-104025000</v>
      </c>
    </row>
    <row r="85" spans="3:18" hidden="1">
      <c r="C85" s="82">
        <v>42411</v>
      </c>
      <c r="D85" s="76" t="s">
        <v>143</v>
      </c>
      <c r="E85" s="76" t="s">
        <v>16</v>
      </c>
      <c r="F85" s="76" t="s">
        <v>24</v>
      </c>
      <c r="G85" s="83">
        <v>6200</v>
      </c>
      <c r="H85" s="83">
        <v>3695</v>
      </c>
      <c r="I85" s="83">
        <f t="shared" ref="I85:I92" si="3">G85*H85</f>
        <v>22909000</v>
      </c>
      <c r="J85" s="83"/>
      <c r="K85" s="98"/>
      <c r="L85" s="100"/>
      <c r="M85" s="100"/>
      <c r="N85" s="72"/>
      <c r="O85" s="72"/>
    </row>
    <row r="86" spans="3:18">
      <c r="C86" s="82">
        <v>42411</v>
      </c>
      <c r="D86" s="76" t="s">
        <v>143</v>
      </c>
      <c r="E86" s="76" t="s">
        <v>16</v>
      </c>
      <c r="F86" s="84" t="s">
        <v>17</v>
      </c>
      <c r="G86" s="85">
        <v>4000</v>
      </c>
      <c r="H86" s="85">
        <v>3380</v>
      </c>
      <c r="I86" s="85">
        <f t="shared" si="3"/>
        <v>13520000</v>
      </c>
      <c r="J86" s="85"/>
      <c r="K86" s="98">
        <v>14129446</v>
      </c>
      <c r="L86" s="101">
        <v>42439</v>
      </c>
      <c r="M86" s="103">
        <f>I85+I86</f>
        <v>36429000</v>
      </c>
      <c r="N86" s="72" t="s">
        <v>356</v>
      </c>
      <c r="O86" s="72" t="s">
        <v>356</v>
      </c>
    </row>
    <row r="87" spans="3:18" hidden="1">
      <c r="C87" s="82">
        <v>42411</v>
      </c>
      <c r="D87" s="84" t="s">
        <v>149</v>
      </c>
      <c r="E87" s="84" t="s">
        <v>16</v>
      </c>
      <c r="F87" s="84" t="s">
        <v>24</v>
      </c>
      <c r="G87" s="85">
        <v>10200</v>
      </c>
      <c r="H87" s="85">
        <v>3695</v>
      </c>
      <c r="I87" s="85">
        <f t="shared" si="3"/>
        <v>37689000</v>
      </c>
      <c r="J87" s="85"/>
      <c r="K87" s="98"/>
      <c r="L87" s="100"/>
      <c r="M87" s="100"/>
      <c r="N87" s="72"/>
      <c r="O87" s="72"/>
    </row>
    <row r="88" spans="3:18" hidden="1">
      <c r="C88" s="82">
        <v>42411</v>
      </c>
      <c r="D88" s="84" t="s">
        <v>149</v>
      </c>
      <c r="E88" s="84" t="s">
        <v>16</v>
      </c>
      <c r="F88" s="84" t="s">
        <v>17</v>
      </c>
      <c r="G88" s="85">
        <v>5300</v>
      </c>
      <c r="H88" s="85">
        <v>3380</v>
      </c>
      <c r="I88" s="85">
        <f t="shared" si="3"/>
        <v>17914000</v>
      </c>
      <c r="J88" s="85"/>
      <c r="K88" s="98">
        <v>2118269</v>
      </c>
      <c r="L88" s="101">
        <v>42445</v>
      </c>
      <c r="M88" s="103">
        <f>I87+I88</f>
        <v>55603000</v>
      </c>
      <c r="N88" s="72" t="s">
        <v>365</v>
      </c>
      <c r="O88" s="72" t="s">
        <v>356</v>
      </c>
    </row>
    <row r="89" spans="3:18" hidden="1">
      <c r="C89" s="82">
        <v>42411</v>
      </c>
      <c r="D89" s="84" t="s">
        <v>147</v>
      </c>
      <c r="E89" s="84" t="s">
        <v>16</v>
      </c>
      <c r="F89" s="84" t="s">
        <v>24</v>
      </c>
      <c r="G89" s="85">
        <v>10400</v>
      </c>
      <c r="H89" s="85">
        <v>3695</v>
      </c>
      <c r="I89" s="85">
        <f t="shared" si="3"/>
        <v>38428000</v>
      </c>
      <c r="J89" s="85"/>
      <c r="K89" s="98"/>
      <c r="L89" s="100"/>
      <c r="M89" s="100"/>
      <c r="N89" s="72"/>
      <c r="O89" s="72"/>
    </row>
    <row r="90" spans="3:18" hidden="1">
      <c r="C90" s="82">
        <v>42411</v>
      </c>
      <c r="D90" s="84" t="s">
        <v>147</v>
      </c>
      <c r="E90" s="84" t="s">
        <v>16</v>
      </c>
      <c r="F90" s="84" t="s">
        <v>58</v>
      </c>
      <c r="G90" s="85">
        <v>5400</v>
      </c>
      <c r="H90" s="85">
        <v>4260</v>
      </c>
      <c r="I90" s="85">
        <f t="shared" si="3"/>
        <v>23004000</v>
      </c>
      <c r="J90" s="85"/>
      <c r="K90" s="98">
        <v>2119272</v>
      </c>
      <c r="L90" s="101">
        <v>42445</v>
      </c>
      <c r="M90" s="103">
        <f>I89+I90</f>
        <v>61432000</v>
      </c>
      <c r="N90" s="72" t="s">
        <v>365</v>
      </c>
      <c r="O90" s="72" t="s">
        <v>356</v>
      </c>
    </row>
    <row r="91" spans="3:18" hidden="1">
      <c r="C91" s="82">
        <v>42412</v>
      </c>
      <c r="D91" s="88" t="s">
        <v>93</v>
      </c>
      <c r="E91" s="76" t="s">
        <v>40</v>
      </c>
      <c r="F91" s="76" t="s">
        <v>24</v>
      </c>
      <c r="G91" s="88">
        <v>10000</v>
      </c>
      <c r="H91" s="76">
        <v>3645</v>
      </c>
      <c r="I91" s="83">
        <f t="shared" si="3"/>
        <v>36450000</v>
      </c>
      <c r="J91" s="83"/>
      <c r="K91" s="98"/>
      <c r="L91" s="100"/>
      <c r="M91" s="100"/>
      <c r="N91" s="72"/>
      <c r="O91" s="72"/>
    </row>
    <row r="92" spans="3:18" hidden="1">
      <c r="C92" s="82">
        <v>42412</v>
      </c>
      <c r="D92" s="76" t="s">
        <v>93</v>
      </c>
      <c r="E92" s="76" t="s">
        <v>40</v>
      </c>
      <c r="F92" s="76" t="s">
        <v>58</v>
      </c>
      <c r="G92" s="76">
        <v>5000</v>
      </c>
      <c r="H92" s="76">
        <v>3850</v>
      </c>
      <c r="I92" s="83">
        <f t="shared" si="3"/>
        <v>19250000</v>
      </c>
      <c r="J92" s="83"/>
      <c r="K92" s="98"/>
      <c r="L92" s="100"/>
      <c r="M92" s="100"/>
      <c r="N92" s="72"/>
      <c r="O92" s="72"/>
    </row>
    <row r="93" spans="3:18">
      <c r="C93" s="82">
        <v>42412</v>
      </c>
      <c r="D93" s="76" t="s">
        <v>93</v>
      </c>
      <c r="E93" s="76" t="s">
        <v>40</v>
      </c>
      <c r="F93" s="76" t="s">
        <v>33</v>
      </c>
      <c r="G93" s="76"/>
      <c r="H93" s="76"/>
      <c r="I93" s="83"/>
      <c r="J93" s="76">
        <v>3525000</v>
      </c>
      <c r="K93" s="98">
        <v>14129415</v>
      </c>
      <c r="L93" s="101">
        <v>42432</v>
      </c>
      <c r="M93" s="103">
        <f>I91+I92+J93</f>
        <v>59225000</v>
      </c>
      <c r="N93" s="72" t="s">
        <v>356</v>
      </c>
      <c r="O93" s="72" t="s">
        <v>359</v>
      </c>
    </row>
    <row r="94" spans="3:18" hidden="1">
      <c r="C94" s="82">
        <v>42412</v>
      </c>
      <c r="D94" s="76" t="s">
        <v>95</v>
      </c>
      <c r="E94" s="76" t="s">
        <v>31</v>
      </c>
      <c r="F94" s="76" t="s">
        <v>58</v>
      </c>
      <c r="G94" s="76">
        <v>5000</v>
      </c>
      <c r="H94" s="76">
        <v>3850</v>
      </c>
      <c r="I94" s="83">
        <f>G94*H94</f>
        <v>19250000</v>
      </c>
      <c r="J94" s="83"/>
      <c r="K94" s="98"/>
      <c r="L94" s="100"/>
      <c r="M94" s="100"/>
      <c r="N94" s="72"/>
      <c r="O94" s="72"/>
    </row>
    <row r="95" spans="3:18">
      <c r="C95" s="82">
        <v>42412</v>
      </c>
      <c r="D95" s="76" t="s">
        <v>95</v>
      </c>
      <c r="E95" s="76" t="s">
        <v>31</v>
      </c>
      <c r="F95" s="76" t="s">
        <v>33</v>
      </c>
      <c r="G95" s="76"/>
      <c r="H95" s="76"/>
      <c r="I95" s="83"/>
      <c r="J95" s="76">
        <v>1175000</v>
      </c>
      <c r="K95" s="98">
        <v>14129405</v>
      </c>
      <c r="L95" s="101">
        <v>42443</v>
      </c>
      <c r="M95" s="103">
        <f>I94+J95</f>
        <v>20425000</v>
      </c>
      <c r="N95" s="72" t="s">
        <v>356</v>
      </c>
      <c r="O95" s="72" t="s">
        <v>356</v>
      </c>
    </row>
    <row r="96" spans="3:18" hidden="1">
      <c r="C96" s="82">
        <v>42412</v>
      </c>
      <c r="D96" s="76" t="s">
        <v>97</v>
      </c>
      <c r="E96" s="76" t="s">
        <v>31</v>
      </c>
      <c r="F96" s="76" t="s">
        <v>58</v>
      </c>
      <c r="G96" s="76">
        <v>5000</v>
      </c>
      <c r="H96" s="76">
        <v>3850</v>
      </c>
      <c r="I96" s="83">
        <f>G96*H96</f>
        <v>19250000</v>
      </c>
      <c r="J96" s="83"/>
      <c r="K96" s="98"/>
      <c r="L96" s="100"/>
      <c r="M96" s="100"/>
      <c r="N96" s="72"/>
      <c r="O96" s="72"/>
    </row>
    <row r="97" spans="3:18">
      <c r="C97" s="82">
        <v>42412</v>
      </c>
      <c r="D97" s="76" t="s">
        <v>97</v>
      </c>
      <c r="E97" s="76" t="s">
        <v>31</v>
      </c>
      <c r="F97" s="76" t="s">
        <v>33</v>
      </c>
      <c r="G97" s="76"/>
      <c r="H97" s="76"/>
      <c r="I97" s="83"/>
      <c r="J97" s="76">
        <v>1175000</v>
      </c>
      <c r="K97" s="98">
        <v>1412978</v>
      </c>
      <c r="L97" s="101">
        <v>42422</v>
      </c>
      <c r="M97" s="103">
        <f>I96+J97</f>
        <v>20425000</v>
      </c>
      <c r="N97" s="72" t="s">
        <v>356</v>
      </c>
      <c r="O97" s="72" t="s">
        <v>360</v>
      </c>
      <c r="R97">
        <v>286</v>
      </c>
    </row>
    <row r="98" spans="3:18" hidden="1">
      <c r="C98" s="82">
        <v>42412</v>
      </c>
      <c r="D98" s="76" t="s">
        <v>99</v>
      </c>
      <c r="E98" s="76" t="s">
        <v>31</v>
      </c>
      <c r="F98" s="76" t="s">
        <v>32</v>
      </c>
      <c r="G98" s="76">
        <v>5000</v>
      </c>
      <c r="H98" s="76">
        <v>4650</v>
      </c>
      <c r="I98" s="83">
        <f>G98*H98</f>
        <v>23250000</v>
      </c>
      <c r="J98" s="83"/>
      <c r="K98" s="98"/>
      <c r="L98" s="100"/>
      <c r="M98" s="100"/>
      <c r="N98" s="72"/>
      <c r="O98" s="72"/>
    </row>
    <row r="99" spans="3:18">
      <c r="C99" s="82">
        <v>42412</v>
      </c>
      <c r="D99" s="76" t="s">
        <v>99</v>
      </c>
      <c r="E99" s="76" t="s">
        <v>31</v>
      </c>
      <c r="F99" s="76" t="s">
        <v>33</v>
      </c>
      <c r="G99" s="76"/>
      <c r="H99" s="76"/>
      <c r="I99" s="83"/>
      <c r="J99" s="76">
        <v>1175000</v>
      </c>
      <c r="K99" s="98">
        <v>14129406</v>
      </c>
      <c r="L99" s="101">
        <v>42443</v>
      </c>
      <c r="M99" s="103">
        <f>I98+J99</f>
        <v>24425000</v>
      </c>
      <c r="N99" s="72" t="s">
        <v>356</v>
      </c>
      <c r="O99" s="72" t="s">
        <v>356</v>
      </c>
    </row>
    <row r="100" spans="3:18" hidden="1">
      <c r="C100" s="82">
        <v>42412</v>
      </c>
      <c r="D100" s="76" t="s">
        <v>101</v>
      </c>
      <c r="E100" s="76" t="s">
        <v>40</v>
      </c>
      <c r="F100" s="76" t="s">
        <v>17</v>
      </c>
      <c r="G100" s="76">
        <v>4300</v>
      </c>
      <c r="H100" s="76">
        <v>3200</v>
      </c>
      <c r="I100" s="83">
        <f t="shared" ref="I100:I106" si="4">G100*H100</f>
        <v>13760000</v>
      </c>
      <c r="J100" s="83"/>
      <c r="K100" s="98"/>
      <c r="L100" s="100"/>
      <c r="M100" s="100"/>
      <c r="N100" s="72"/>
      <c r="O100" s="72"/>
    </row>
    <row r="101" spans="3:18">
      <c r="C101" s="82">
        <v>42412</v>
      </c>
      <c r="D101" s="76" t="s">
        <v>101</v>
      </c>
      <c r="E101" s="76" t="s">
        <v>40</v>
      </c>
      <c r="F101" s="76" t="s">
        <v>58</v>
      </c>
      <c r="G101" s="76">
        <v>7200</v>
      </c>
      <c r="H101" s="76">
        <v>3850</v>
      </c>
      <c r="I101" s="83">
        <f t="shared" si="4"/>
        <v>27720000</v>
      </c>
      <c r="J101" s="83"/>
      <c r="K101" s="98">
        <v>14705111</v>
      </c>
      <c r="L101" s="101">
        <v>42440</v>
      </c>
      <c r="M101" s="103">
        <f>I100+I101</f>
        <v>41480000</v>
      </c>
      <c r="N101" s="72" t="s">
        <v>356</v>
      </c>
      <c r="O101" s="72" t="s">
        <v>358</v>
      </c>
    </row>
    <row r="102" spans="3:18" hidden="1">
      <c r="C102" s="82">
        <v>42412</v>
      </c>
      <c r="D102" s="76" t="s">
        <v>103</v>
      </c>
      <c r="E102" s="76" t="s">
        <v>55</v>
      </c>
      <c r="F102" s="76" t="s">
        <v>24</v>
      </c>
      <c r="G102" s="76">
        <v>5000</v>
      </c>
      <c r="H102" s="76">
        <v>3645</v>
      </c>
      <c r="I102" s="83">
        <f t="shared" si="4"/>
        <v>18225000</v>
      </c>
      <c r="J102" s="83"/>
      <c r="K102" s="98"/>
      <c r="L102" s="100"/>
      <c r="M102" s="100"/>
      <c r="N102" s="72"/>
      <c r="O102" s="72"/>
    </row>
    <row r="103" spans="3:18" hidden="1">
      <c r="C103" s="82">
        <v>42412</v>
      </c>
      <c r="D103" s="76" t="s">
        <v>103</v>
      </c>
      <c r="E103" s="76" t="s">
        <v>55</v>
      </c>
      <c r="F103" s="76" t="s">
        <v>17</v>
      </c>
      <c r="G103" s="76">
        <v>5000</v>
      </c>
      <c r="H103" s="76">
        <v>3200</v>
      </c>
      <c r="I103" s="83">
        <f t="shared" si="4"/>
        <v>16000000</v>
      </c>
      <c r="J103" s="83"/>
      <c r="K103" s="98"/>
      <c r="L103" s="100"/>
      <c r="M103" s="100"/>
      <c r="N103" s="72"/>
      <c r="O103" s="72"/>
    </row>
    <row r="104" spans="3:18">
      <c r="C104" s="82">
        <v>42412</v>
      </c>
      <c r="D104" s="76" t="s">
        <v>103</v>
      </c>
      <c r="E104" s="76" t="s">
        <v>55</v>
      </c>
      <c r="F104" s="76" t="s">
        <v>58</v>
      </c>
      <c r="G104" s="76">
        <v>5300</v>
      </c>
      <c r="H104" s="76">
        <v>3850</v>
      </c>
      <c r="I104" s="83">
        <f t="shared" si="4"/>
        <v>20405000</v>
      </c>
      <c r="J104" s="83"/>
      <c r="K104" s="98">
        <v>14705112</v>
      </c>
      <c r="L104" s="101">
        <v>42440</v>
      </c>
      <c r="M104" s="103">
        <f>I102+I103+I104</f>
        <v>54630000</v>
      </c>
      <c r="N104" s="72" t="s">
        <v>356</v>
      </c>
      <c r="O104" s="72" t="s">
        <v>358</v>
      </c>
    </row>
    <row r="105" spans="3:18" hidden="1">
      <c r="C105" s="82">
        <v>42415</v>
      </c>
      <c r="D105" s="76" t="s">
        <v>116</v>
      </c>
      <c r="E105" s="76" t="s">
        <v>40</v>
      </c>
      <c r="F105" s="76" t="s">
        <v>17</v>
      </c>
      <c r="G105" s="86">
        <v>5000</v>
      </c>
      <c r="H105" s="83">
        <v>3200</v>
      </c>
      <c r="I105" s="83">
        <f t="shared" si="4"/>
        <v>16000000</v>
      </c>
      <c r="J105" s="83"/>
      <c r="K105" s="98"/>
      <c r="L105" s="100"/>
      <c r="M105" s="100"/>
      <c r="N105" s="72"/>
      <c r="O105" s="72"/>
    </row>
    <row r="106" spans="3:18" hidden="1">
      <c r="C106" s="82">
        <v>42415</v>
      </c>
      <c r="D106" s="76" t="s">
        <v>116</v>
      </c>
      <c r="E106" s="76" t="s">
        <v>40</v>
      </c>
      <c r="F106" s="76" t="s">
        <v>58</v>
      </c>
      <c r="G106" s="83">
        <v>15000</v>
      </c>
      <c r="H106" s="83">
        <v>3850</v>
      </c>
      <c r="I106" s="83">
        <f t="shared" si="4"/>
        <v>57750000</v>
      </c>
      <c r="J106" s="83"/>
      <c r="K106" s="98"/>
      <c r="L106" s="100"/>
      <c r="M106" s="100"/>
      <c r="N106" s="72"/>
      <c r="O106" s="72"/>
    </row>
    <row r="107" spans="3:18">
      <c r="C107" s="82">
        <v>42415</v>
      </c>
      <c r="D107" s="76" t="s">
        <v>116</v>
      </c>
      <c r="E107" s="76" t="s">
        <v>40</v>
      </c>
      <c r="F107" s="76" t="s">
        <v>33</v>
      </c>
      <c r="G107" s="83"/>
      <c r="H107" s="83"/>
      <c r="I107" s="83"/>
      <c r="J107" s="83">
        <v>4700000</v>
      </c>
      <c r="K107" s="98">
        <v>14129418</v>
      </c>
      <c r="L107" s="101">
        <v>42436</v>
      </c>
      <c r="M107" s="103">
        <f>I105+I106+J107</f>
        <v>78450000</v>
      </c>
      <c r="N107" s="72" t="s">
        <v>356</v>
      </c>
      <c r="O107" s="72" t="s">
        <v>359</v>
      </c>
    </row>
    <row r="108" spans="3:18">
      <c r="C108" s="82">
        <v>42415</v>
      </c>
      <c r="D108" s="76" t="s">
        <v>118</v>
      </c>
      <c r="E108" s="76" t="s">
        <v>387</v>
      </c>
      <c r="F108" s="76" t="s">
        <v>58</v>
      </c>
      <c r="G108" s="83">
        <v>5000</v>
      </c>
      <c r="H108" s="83">
        <v>3850</v>
      </c>
      <c r="I108" s="83">
        <f>G108*H108</f>
        <v>19250000</v>
      </c>
      <c r="J108" s="83"/>
      <c r="K108" s="98">
        <v>14129419</v>
      </c>
      <c r="L108" s="101">
        <v>42437</v>
      </c>
      <c r="M108" s="103">
        <f>I108</f>
        <v>19250000</v>
      </c>
      <c r="N108" s="72" t="s">
        <v>356</v>
      </c>
      <c r="O108" s="72" t="s">
        <v>361</v>
      </c>
    </row>
    <row r="109" spans="3:18" hidden="1">
      <c r="C109" s="82">
        <v>42415</v>
      </c>
      <c r="D109" s="76" t="s">
        <v>120</v>
      </c>
      <c r="E109" s="76" t="s">
        <v>45</v>
      </c>
      <c r="F109" s="76" t="s">
        <v>24</v>
      </c>
      <c r="G109" s="83">
        <v>5000</v>
      </c>
      <c r="H109" s="83">
        <v>3990</v>
      </c>
      <c r="I109" s="83">
        <f>G109*H109</f>
        <v>19950000</v>
      </c>
      <c r="J109" s="83"/>
      <c r="K109" s="98"/>
      <c r="L109" s="100"/>
      <c r="M109" s="100"/>
      <c r="N109" s="72"/>
      <c r="O109" s="72"/>
    </row>
    <row r="110" spans="3:18" hidden="1">
      <c r="C110" s="82">
        <v>42415</v>
      </c>
      <c r="D110" s="76" t="s">
        <v>120</v>
      </c>
      <c r="E110" s="76" t="s">
        <v>45</v>
      </c>
      <c r="F110" s="76" t="s">
        <v>33</v>
      </c>
      <c r="G110" s="83"/>
      <c r="H110" s="83"/>
      <c r="I110" s="83"/>
      <c r="J110" s="83">
        <v>1500000</v>
      </c>
      <c r="K110" s="98">
        <v>2119387</v>
      </c>
      <c r="L110" s="101">
        <v>42444</v>
      </c>
      <c r="M110" s="103">
        <f>I109+J110</f>
        <v>21450000</v>
      </c>
      <c r="N110" s="72" t="s">
        <v>365</v>
      </c>
      <c r="O110" s="72" t="s">
        <v>360</v>
      </c>
    </row>
    <row r="111" spans="3:18">
      <c r="C111" s="82">
        <v>42415</v>
      </c>
      <c r="D111" s="76" t="s">
        <v>183</v>
      </c>
      <c r="E111" s="76" t="s">
        <v>27</v>
      </c>
      <c r="F111" s="76" t="s">
        <v>24</v>
      </c>
      <c r="G111" s="83">
        <v>10000</v>
      </c>
      <c r="H111" s="83">
        <v>3510</v>
      </c>
      <c r="I111" s="83">
        <f t="shared" ref="I111:I142" si="5">G111*H111</f>
        <v>35100000</v>
      </c>
      <c r="J111" s="77"/>
      <c r="K111" s="98">
        <v>14707797</v>
      </c>
      <c r="L111" s="101">
        <v>42445</v>
      </c>
      <c r="M111" s="103">
        <f>I111</f>
        <v>35100000</v>
      </c>
      <c r="N111" s="72" t="s">
        <v>356</v>
      </c>
      <c r="O111" s="72" t="s">
        <v>357</v>
      </c>
    </row>
    <row r="112" spans="3:18">
      <c r="C112" s="82">
        <v>42415</v>
      </c>
      <c r="D112" s="76" t="s">
        <v>190</v>
      </c>
      <c r="E112" s="76" t="s">
        <v>27</v>
      </c>
      <c r="F112" s="76" t="s">
        <v>17</v>
      </c>
      <c r="G112" s="83">
        <v>10000</v>
      </c>
      <c r="H112" s="83">
        <v>3380</v>
      </c>
      <c r="I112" s="83">
        <f t="shared" si="5"/>
        <v>33800000</v>
      </c>
      <c r="J112" s="77"/>
      <c r="K112" s="98">
        <v>14708819</v>
      </c>
      <c r="L112" s="101">
        <v>42450</v>
      </c>
      <c r="M112" s="103">
        <f>I112</f>
        <v>33800000</v>
      </c>
      <c r="N112" s="72" t="s">
        <v>356</v>
      </c>
      <c r="O112" s="72" t="s">
        <v>357</v>
      </c>
    </row>
    <row r="113" spans="3:15">
      <c r="C113" s="82">
        <v>42415</v>
      </c>
      <c r="D113" s="76" t="s">
        <v>192</v>
      </c>
      <c r="E113" s="76" t="s">
        <v>27</v>
      </c>
      <c r="F113" s="72" t="s">
        <v>58</v>
      </c>
      <c r="G113" s="83">
        <v>15000</v>
      </c>
      <c r="H113" s="83">
        <v>3900</v>
      </c>
      <c r="I113" s="83">
        <f t="shared" si="5"/>
        <v>58500000</v>
      </c>
      <c r="J113" s="77"/>
      <c r="K113" s="98">
        <v>14708819</v>
      </c>
      <c r="L113" s="101">
        <v>42450</v>
      </c>
      <c r="M113" s="103">
        <f>I113</f>
        <v>58500000</v>
      </c>
      <c r="N113" s="72" t="s">
        <v>356</v>
      </c>
      <c r="O113" s="72" t="s">
        <v>357</v>
      </c>
    </row>
    <row r="114" spans="3:15" hidden="1">
      <c r="C114" s="82">
        <v>42415</v>
      </c>
      <c r="D114" s="76" t="s">
        <v>194</v>
      </c>
      <c r="E114" s="76" t="s">
        <v>16</v>
      </c>
      <c r="F114" s="72" t="s">
        <v>24</v>
      </c>
      <c r="G114" s="83">
        <v>4000</v>
      </c>
      <c r="H114" s="83">
        <v>3695</v>
      </c>
      <c r="I114" s="83">
        <f t="shared" si="5"/>
        <v>14780000</v>
      </c>
      <c r="J114" s="77"/>
      <c r="K114" s="98"/>
      <c r="L114" s="100"/>
      <c r="M114" s="100"/>
      <c r="N114" s="72"/>
      <c r="O114" s="72"/>
    </row>
    <row r="115" spans="3:15" hidden="1">
      <c r="C115" s="82">
        <v>42415</v>
      </c>
      <c r="D115" s="76" t="s">
        <v>194</v>
      </c>
      <c r="E115" s="76" t="s">
        <v>16</v>
      </c>
      <c r="F115" s="72" t="s">
        <v>196</v>
      </c>
      <c r="G115" s="83">
        <v>5300</v>
      </c>
      <c r="H115" s="83">
        <v>4360</v>
      </c>
      <c r="I115" s="83">
        <f t="shared" si="5"/>
        <v>23108000</v>
      </c>
      <c r="J115" s="77"/>
      <c r="K115" s="98"/>
      <c r="L115" s="100"/>
      <c r="M115" s="100"/>
      <c r="N115" s="72"/>
      <c r="O115" s="72"/>
    </row>
    <row r="116" spans="3:15">
      <c r="C116" s="82">
        <v>42415</v>
      </c>
      <c r="D116" s="76" t="s">
        <v>194</v>
      </c>
      <c r="E116" s="76" t="s">
        <v>16</v>
      </c>
      <c r="F116" s="72" t="s">
        <v>17</v>
      </c>
      <c r="G116" s="83">
        <v>6200</v>
      </c>
      <c r="H116" s="83">
        <v>3380</v>
      </c>
      <c r="I116" s="83">
        <f t="shared" si="5"/>
        <v>20956000</v>
      </c>
      <c r="J116" s="77"/>
      <c r="K116" s="98">
        <v>1412942</v>
      </c>
      <c r="L116" s="101">
        <v>42446</v>
      </c>
      <c r="M116" s="103">
        <f>I114+I115+I116</f>
        <v>58844000</v>
      </c>
      <c r="N116" s="72" t="s">
        <v>356</v>
      </c>
      <c r="O116" s="72" t="s">
        <v>356</v>
      </c>
    </row>
    <row r="117" spans="3:15">
      <c r="C117" s="75">
        <v>42416</v>
      </c>
      <c r="D117" s="72" t="s">
        <v>197</v>
      </c>
      <c r="E117" s="72" t="s">
        <v>27</v>
      </c>
      <c r="F117" s="72" t="s">
        <v>24</v>
      </c>
      <c r="G117" s="83">
        <v>5800</v>
      </c>
      <c r="H117" s="83">
        <v>3695</v>
      </c>
      <c r="I117" s="83">
        <f t="shared" si="5"/>
        <v>21431000</v>
      </c>
      <c r="J117" s="77"/>
      <c r="K117" s="98">
        <v>14708819</v>
      </c>
      <c r="L117" s="101">
        <v>42450</v>
      </c>
      <c r="M117" s="103">
        <f>I117</f>
        <v>21431000</v>
      </c>
      <c r="N117" s="72" t="s">
        <v>356</v>
      </c>
      <c r="O117" s="72" t="s">
        <v>357</v>
      </c>
    </row>
    <row r="118" spans="3:15">
      <c r="C118" s="75">
        <v>42416</v>
      </c>
      <c r="D118" s="72" t="s">
        <v>199</v>
      </c>
      <c r="E118" s="72" t="s">
        <v>27</v>
      </c>
      <c r="F118" s="72" t="s">
        <v>17</v>
      </c>
      <c r="G118" s="83">
        <v>10000</v>
      </c>
      <c r="H118" s="83">
        <v>3380</v>
      </c>
      <c r="I118" s="83">
        <f t="shared" si="5"/>
        <v>33800000</v>
      </c>
      <c r="J118" s="77"/>
      <c r="K118" s="98">
        <v>14708819</v>
      </c>
      <c r="L118" s="101">
        <v>42450</v>
      </c>
      <c r="M118" s="103">
        <f>I118</f>
        <v>33800000</v>
      </c>
      <c r="N118" s="72" t="s">
        <v>356</v>
      </c>
      <c r="O118" s="72" t="s">
        <v>357</v>
      </c>
    </row>
    <row r="119" spans="3:15">
      <c r="C119" s="75">
        <v>42416</v>
      </c>
      <c r="D119" s="72" t="s">
        <v>201</v>
      </c>
      <c r="E119" s="72" t="s">
        <v>27</v>
      </c>
      <c r="F119" s="72" t="s">
        <v>58</v>
      </c>
      <c r="G119" s="83">
        <v>17900</v>
      </c>
      <c r="H119" s="83">
        <v>3900</v>
      </c>
      <c r="I119" s="83">
        <f t="shared" si="5"/>
        <v>69810000</v>
      </c>
      <c r="J119" s="77"/>
      <c r="K119" s="98">
        <v>14708819</v>
      </c>
      <c r="L119" s="101">
        <v>42450</v>
      </c>
      <c r="M119" s="103">
        <f>I119</f>
        <v>69810000</v>
      </c>
      <c r="N119" s="72" t="s">
        <v>356</v>
      </c>
      <c r="O119" s="72" t="s">
        <v>357</v>
      </c>
    </row>
    <row r="120" spans="3:15" hidden="1">
      <c r="C120" s="82">
        <v>42408</v>
      </c>
      <c r="D120" s="84" t="s">
        <v>157</v>
      </c>
      <c r="E120" s="84" t="s">
        <v>16</v>
      </c>
      <c r="F120" s="84" t="s">
        <v>24</v>
      </c>
      <c r="G120" s="85">
        <v>10200</v>
      </c>
      <c r="H120" s="85">
        <v>3695</v>
      </c>
      <c r="I120" s="85">
        <f t="shared" si="5"/>
        <v>37689000</v>
      </c>
      <c r="J120" s="85"/>
      <c r="K120" s="98"/>
      <c r="L120" s="100"/>
      <c r="M120" s="100"/>
      <c r="N120" s="72"/>
      <c r="O120" s="72"/>
    </row>
    <row r="121" spans="3:15">
      <c r="C121" s="82">
        <v>42408</v>
      </c>
      <c r="D121" s="84" t="s">
        <v>157</v>
      </c>
      <c r="E121" s="84" t="s">
        <v>16</v>
      </c>
      <c r="F121" s="84" t="s">
        <v>17</v>
      </c>
      <c r="G121" s="85">
        <v>5300</v>
      </c>
      <c r="H121" s="85">
        <v>3380</v>
      </c>
      <c r="I121" s="85">
        <f t="shared" si="5"/>
        <v>17914000</v>
      </c>
      <c r="J121" s="85"/>
      <c r="K121" s="98">
        <v>14129437</v>
      </c>
      <c r="L121" s="101">
        <v>42443</v>
      </c>
      <c r="M121" s="103">
        <f>I120+I121</f>
        <v>55603000</v>
      </c>
      <c r="N121" s="72" t="s">
        <v>364</v>
      </c>
      <c r="O121" s="72" t="s">
        <v>356</v>
      </c>
    </row>
    <row r="122" spans="3:15" hidden="1">
      <c r="C122" s="82">
        <v>42412</v>
      </c>
      <c r="D122" s="84" t="s">
        <v>155</v>
      </c>
      <c r="E122" s="84" t="s">
        <v>16</v>
      </c>
      <c r="F122" s="84" t="s">
        <v>24</v>
      </c>
      <c r="G122" s="85">
        <v>10600</v>
      </c>
      <c r="H122" s="85">
        <v>3695</v>
      </c>
      <c r="I122" s="85">
        <f t="shared" si="5"/>
        <v>39167000</v>
      </c>
      <c r="J122" s="85"/>
      <c r="K122" s="98"/>
      <c r="L122" s="100"/>
      <c r="M122" s="100"/>
      <c r="N122" s="72"/>
      <c r="O122" s="72"/>
    </row>
    <row r="123" spans="3:15">
      <c r="C123" s="82">
        <v>42412</v>
      </c>
      <c r="D123" s="84" t="s">
        <v>155</v>
      </c>
      <c r="E123" s="84" t="s">
        <v>16</v>
      </c>
      <c r="F123" s="84" t="s">
        <v>58</v>
      </c>
      <c r="G123" s="85">
        <v>5200</v>
      </c>
      <c r="H123" s="85">
        <v>3900</v>
      </c>
      <c r="I123" s="85">
        <f t="shared" si="5"/>
        <v>20280000</v>
      </c>
      <c r="J123" s="85"/>
      <c r="K123" s="98">
        <v>14129436</v>
      </c>
      <c r="L123" s="101">
        <v>42446</v>
      </c>
      <c r="M123" s="103">
        <f>I122+I123</f>
        <v>59447000</v>
      </c>
      <c r="N123" s="72" t="s">
        <v>356</v>
      </c>
      <c r="O123" s="72" t="s">
        <v>356</v>
      </c>
    </row>
    <row r="124" spans="3:15" hidden="1">
      <c r="C124" s="82">
        <v>42417</v>
      </c>
      <c r="D124" s="84" t="s">
        <v>167</v>
      </c>
      <c r="E124" s="84" t="s">
        <v>40</v>
      </c>
      <c r="F124" s="84" t="s">
        <v>24</v>
      </c>
      <c r="G124" s="85">
        <v>20000</v>
      </c>
      <c r="H124" s="85">
        <v>3645</v>
      </c>
      <c r="I124" s="85">
        <f t="shared" si="5"/>
        <v>72900000</v>
      </c>
      <c r="J124" s="85"/>
      <c r="K124" s="98"/>
      <c r="L124" s="100"/>
      <c r="M124" s="100"/>
      <c r="N124" s="72"/>
      <c r="O124" s="72"/>
    </row>
    <row r="125" spans="3:15">
      <c r="C125" s="82">
        <v>42417</v>
      </c>
      <c r="D125" s="84" t="s">
        <v>167</v>
      </c>
      <c r="E125" s="84" t="s">
        <v>40</v>
      </c>
      <c r="F125" s="76" t="s">
        <v>58</v>
      </c>
      <c r="G125" s="83">
        <v>10000</v>
      </c>
      <c r="H125" s="83">
        <v>3850</v>
      </c>
      <c r="I125" s="83">
        <f t="shared" si="5"/>
        <v>38500000</v>
      </c>
      <c r="J125" s="83"/>
      <c r="K125" s="98">
        <v>14705105</v>
      </c>
      <c r="L125" s="101">
        <v>42430</v>
      </c>
      <c r="M125" s="103">
        <f>I124+I125</f>
        <v>111400000</v>
      </c>
      <c r="N125" s="72" t="s">
        <v>356</v>
      </c>
      <c r="O125" s="72" t="s">
        <v>358</v>
      </c>
    </row>
    <row r="126" spans="3:15" hidden="1">
      <c r="C126" s="82">
        <v>42417</v>
      </c>
      <c r="D126" s="84" t="s">
        <v>169</v>
      </c>
      <c r="E126" s="84" t="s">
        <v>55</v>
      </c>
      <c r="F126" s="76" t="s">
        <v>24</v>
      </c>
      <c r="G126" s="83">
        <v>26000</v>
      </c>
      <c r="H126" s="83">
        <v>3645</v>
      </c>
      <c r="I126" s="83">
        <f t="shared" si="5"/>
        <v>94770000</v>
      </c>
      <c r="J126" s="72"/>
      <c r="K126" s="98"/>
      <c r="L126" s="100"/>
      <c r="M126" s="100"/>
      <c r="N126" s="72"/>
      <c r="O126" s="72"/>
    </row>
    <row r="127" spans="3:15">
      <c r="C127" s="82">
        <v>42417</v>
      </c>
      <c r="D127" s="84" t="s">
        <v>169</v>
      </c>
      <c r="E127" s="84" t="s">
        <v>55</v>
      </c>
      <c r="F127" s="76" t="s">
        <v>17</v>
      </c>
      <c r="G127" s="83">
        <v>5300</v>
      </c>
      <c r="H127" s="83">
        <v>3200</v>
      </c>
      <c r="I127" s="83">
        <f t="shared" si="5"/>
        <v>16960000</v>
      </c>
      <c r="J127" s="72"/>
      <c r="K127" s="98">
        <v>14705120</v>
      </c>
      <c r="L127" s="101">
        <v>42445</v>
      </c>
      <c r="M127" s="103">
        <f>I126+I127</f>
        <v>111730000</v>
      </c>
      <c r="N127" s="72" t="s">
        <v>356</v>
      </c>
      <c r="O127" s="72" t="s">
        <v>358</v>
      </c>
    </row>
    <row r="128" spans="3:15" hidden="1">
      <c r="C128" s="82">
        <v>42417</v>
      </c>
      <c r="D128" s="76" t="s">
        <v>188</v>
      </c>
      <c r="E128" s="76" t="s">
        <v>16</v>
      </c>
      <c r="F128" s="76" t="s">
        <v>24</v>
      </c>
      <c r="G128" s="83">
        <v>11500</v>
      </c>
      <c r="H128" s="83">
        <v>3695</v>
      </c>
      <c r="I128" s="83">
        <f t="shared" si="5"/>
        <v>42492500</v>
      </c>
      <c r="J128" s="77"/>
      <c r="K128" s="98"/>
      <c r="L128" s="100"/>
      <c r="M128" s="100"/>
      <c r="N128" s="72"/>
      <c r="O128" s="72"/>
    </row>
    <row r="129" spans="3:15">
      <c r="C129" s="82">
        <v>42417</v>
      </c>
      <c r="D129" s="76" t="s">
        <v>188</v>
      </c>
      <c r="E129" s="76" t="s">
        <v>16</v>
      </c>
      <c r="F129" s="76" t="s">
        <v>58</v>
      </c>
      <c r="G129" s="83">
        <v>4000</v>
      </c>
      <c r="H129" s="83">
        <v>3900</v>
      </c>
      <c r="I129" s="83">
        <f t="shared" si="5"/>
        <v>15600000</v>
      </c>
      <c r="J129" s="77"/>
      <c r="K129" s="98">
        <v>1475794</v>
      </c>
      <c r="L129" s="101">
        <v>42450</v>
      </c>
      <c r="M129" s="103">
        <f>I128+I129</f>
        <v>58092500</v>
      </c>
      <c r="N129" s="72" t="s">
        <v>356</v>
      </c>
      <c r="O129" s="72" t="s">
        <v>356</v>
      </c>
    </row>
    <row r="130" spans="3:15" hidden="1">
      <c r="C130" s="82">
        <v>42418</v>
      </c>
      <c r="D130" s="84" t="s">
        <v>172</v>
      </c>
      <c r="E130" s="84" t="s">
        <v>31</v>
      </c>
      <c r="F130" s="76" t="s">
        <v>24</v>
      </c>
      <c r="G130" s="83">
        <v>5000</v>
      </c>
      <c r="H130" s="83">
        <v>3645</v>
      </c>
      <c r="I130" s="83">
        <f t="shared" si="5"/>
        <v>18225000</v>
      </c>
      <c r="J130" s="81"/>
      <c r="K130" s="98"/>
      <c r="L130" s="100"/>
      <c r="M130" s="100"/>
      <c r="N130" s="72"/>
      <c r="O130" s="72"/>
    </row>
    <row r="131" spans="3:15">
      <c r="C131" s="82">
        <v>42418</v>
      </c>
      <c r="D131" s="84" t="s">
        <v>172</v>
      </c>
      <c r="E131" s="84" t="s">
        <v>31</v>
      </c>
      <c r="F131" s="76" t="s">
        <v>33</v>
      </c>
      <c r="G131" s="83"/>
      <c r="H131" s="83"/>
      <c r="I131" s="83">
        <f t="shared" si="5"/>
        <v>0</v>
      </c>
      <c r="J131" s="77">
        <v>1175000</v>
      </c>
      <c r="K131" s="98">
        <v>14129407</v>
      </c>
      <c r="L131" s="101">
        <v>42447</v>
      </c>
      <c r="M131" s="103">
        <f>I130+J131</f>
        <v>19400000</v>
      </c>
      <c r="N131" s="72" t="s">
        <v>356</v>
      </c>
      <c r="O131" s="72" t="s">
        <v>356</v>
      </c>
    </row>
    <row r="132" spans="3:15" hidden="1">
      <c r="C132" s="82">
        <v>42418</v>
      </c>
      <c r="D132" s="84" t="s">
        <v>175</v>
      </c>
      <c r="E132" s="84" t="s">
        <v>48</v>
      </c>
      <c r="F132" s="76" t="s">
        <v>58</v>
      </c>
      <c r="G132" s="83">
        <v>5000</v>
      </c>
      <c r="H132" s="83">
        <v>4738</v>
      </c>
      <c r="I132" s="83">
        <f t="shared" si="5"/>
        <v>23690000</v>
      </c>
      <c r="J132" s="77"/>
      <c r="K132" s="98"/>
      <c r="L132" s="100"/>
      <c r="M132" s="100"/>
      <c r="N132" s="72"/>
      <c r="O132" s="72"/>
    </row>
    <row r="133" spans="3:15">
      <c r="C133" s="82">
        <v>42418</v>
      </c>
      <c r="D133" s="84" t="s">
        <v>175</v>
      </c>
      <c r="E133" s="84" t="s">
        <v>48</v>
      </c>
      <c r="F133" s="76" t="s">
        <v>33</v>
      </c>
      <c r="G133" s="83"/>
      <c r="H133" s="83"/>
      <c r="I133" s="83">
        <f t="shared" si="5"/>
        <v>0</v>
      </c>
      <c r="J133" s="77">
        <v>1500000</v>
      </c>
      <c r="K133" s="98">
        <v>14129416</v>
      </c>
      <c r="L133" s="101">
        <v>42433</v>
      </c>
      <c r="M133" s="103">
        <f>I132+J133</f>
        <v>25190000</v>
      </c>
      <c r="N133" s="72" t="s">
        <v>356</v>
      </c>
      <c r="O133" s="72" t="s">
        <v>356</v>
      </c>
    </row>
    <row r="134" spans="3:15" hidden="1">
      <c r="C134" s="82">
        <v>42418</v>
      </c>
      <c r="D134" s="76" t="s">
        <v>177</v>
      </c>
      <c r="E134" s="76" t="s">
        <v>55</v>
      </c>
      <c r="F134" s="76" t="s">
        <v>24</v>
      </c>
      <c r="G134" s="83">
        <v>10000</v>
      </c>
      <c r="H134" s="83">
        <v>3645</v>
      </c>
      <c r="I134" s="83">
        <f t="shared" si="5"/>
        <v>36450000</v>
      </c>
      <c r="J134" s="77"/>
      <c r="K134" s="98"/>
      <c r="L134" s="100"/>
      <c r="M134" s="100"/>
      <c r="N134" s="72"/>
      <c r="O134" s="72"/>
    </row>
    <row r="135" spans="3:15" hidden="1">
      <c r="C135" s="82">
        <v>42418</v>
      </c>
      <c r="D135" s="76" t="s">
        <v>177</v>
      </c>
      <c r="E135" s="76" t="s">
        <v>55</v>
      </c>
      <c r="F135" s="76" t="s">
        <v>17</v>
      </c>
      <c r="G135" s="83">
        <v>5000</v>
      </c>
      <c r="H135" s="83">
        <v>3200</v>
      </c>
      <c r="I135" s="83">
        <f t="shared" si="5"/>
        <v>16000000</v>
      </c>
      <c r="J135" s="77"/>
      <c r="K135" s="98"/>
      <c r="L135" s="100"/>
      <c r="M135" s="100"/>
      <c r="N135" s="72"/>
      <c r="O135" s="72"/>
    </row>
    <row r="136" spans="3:15">
      <c r="C136" s="82">
        <v>42418</v>
      </c>
      <c r="D136" s="76" t="s">
        <v>177</v>
      </c>
      <c r="E136" s="76" t="s">
        <v>55</v>
      </c>
      <c r="F136" s="76" t="s">
        <v>33</v>
      </c>
      <c r="G136" s="83"/>
      <c r="H136" s="83"/>
      <c r="I136" s="83">
        <f t="shared" si="5"/>
        <v>0</v>
      </c>
      <c r="J136" s="77">
        <v>3000000</v>
      </c>
      <c r="K136" s="98">
        <v>14705121</v>
      </c>
      <c r="L136" s="101">
        <v>42446</v>
      </c>
      <c r="M136" s="103">
        <f>I134+I135+J136</f>
        <v>55450000</v>
      </c>
      <c r="N136" s="72" t="s">
        <v>356</v>
      </c>
      <c r="O136" s="72" t="s">
        <v>358</v>
      </c>
    </row>
    <row r="137" spans="3:15">
      <c r="C137" s="75">
        <v>42418</v>
      </c>
      <c r="D137" s="72" t="s">
        <v>209</v>
      </c>
      <c r="E137" s="72" t="s">
        <v>27</v>
      </c>
      <c r="F137" s="72" t="s">
        <v>58</v>
      </c>
      <c r="G137" s="83">
        <v>15000</v>
      </c>
      <c r="H137" s="83">
        <v>3900</v>
      </c>
      <c r="I137" s="83">
        <f t="shared" si="5"/>
        <v>58500000</v>
      </c>
      <c r="J137" s="77"/>
      <c r="K137" s="98">
        <v>14708819</v>
      </c>
      <c r="L137" s="101">
        <v>42450</v>
      </c>
      <c r="M137" s="103">
        <f>I137</f>
        <v>58500000</v>
      </c>
      <c r="N137" s="72" t="s">
        <v>356</v>
      </c>
      <c r="O137" s="72" t="s">
        <v>357</v>
      </c>
    </row>
    <row r="138" spans="3:15" hidden="1">
      <c r="C138" s="75">
        <v>42418</v>
      </c>
      <c r="D138" s="72" t="s">
        <v>211</v>
      </c>
      <c r="E138" s="72" t="s">
        <v>27</v>
      </c>
      <c r="F138" s="72" t="s">
        <v>17</v>
      </c>
      <c r="G138" s="83">
        <v>5000</v>
      </c>
      <c r="H138" s="83">
        <v>3380</v>
      </c>
      <c r="I138" s="83">
        <f t="shared" si="5"/>
        <v>16900000</v>
      </c>
      <c r="J138" s="77"/>
      <c r="K138" s="98"/>
      <c r="L138" s="100"/>
      <c r="M138" s="100"/>
      <c r="N138" s="72"/>
      <c r="O138" s="72"/>
    </row>
    <row r="139" spans="3:15">
      <c r="C139" s="75">
        <v>42418</v>
      </c>
      <c r="D139" s="72" t="s">
        <v>211</v>
      </c>
      <c r="E139" s="72" t="s">
        <v>27</v>
      </c>
      <c r="F139" s="72" t="s">
        <v>58</v>
      </c>
      <c r="G139" s="83">
        <v>15000</v>
      </c>
      <c r="H139" s="83">
        <v>3900</v>
      </c>
      <c r="I139" s="83">
        <f t="shared" si="5"/>
        <v>58500000</v>
      </c>
      <c r="J139" s="77"/>
      <c r="K139" s="98">
        <v>14129439</v>
      </c>
      <c r="L139" s="101">
        <v>42451</v>
      </c>
      <c r="M139" s="103">
        <f>I138+I139</f>
        <v>75400000</v>
      </c>
      <c r="N139" s="72" t="s">
        <v>366</v>
      </c>
      <c r="O139" s="72" t="s">
        <v>357</v>
      </c>
    </row>
    <row r="140" spans="3:15" hidden="1">
      <c r="C140" s="75">
        <v>42417</v>
      </c>
      <c r="D140" s="72" t="s">
        <v>213</v>
      </c>
      <c r="E140" s="72" t="s">
        <v>16</v>
      </c>
      <c r="F140" s="72" t="s">
        <v>24</v>
      </c>
      <c r="G140" s="83">
        <v>15800</v>
      </c>
      <c r="H140" s="83">
        <v>3695</v>
      </c>
      <c r="I140" s="83">
        <f t="shared" si="5"/>
        <v>58381000</v>
      </c>
      <c r="J140" s="77"/>
      <c r="K140" s="98">
        <v>2119394</v>
      </c>
      <c r="L140" s="101">
        <v>42451</v>
      </c>
      <c r="M140" s="103">
        <f>I140</f>
        <v>58381000</v>
      </c>
      <c r="N140" s="72" t="s">
        <v>365</v>
      </c>
      <c r="O140" s="72" t="s">
        <v>356</v>
      </c>
    </row>
    <row r="141" spans="3:15" hidden="1">
      <c r="C141" s="75">
        <v>42418</v>
      </c>
      <c r="D141" s="72" t="s">
        <v>215</v>
      </c>
      <c r="E141" s="72" t="s">
        <v>16</v>
      </c>
      <c r="F141" s="72" t="s">
        <v>17</v>
      </c>
      <c r="G141" s="83">
        <v>5200</v>
      </c>
      <c r="H141" s="83">
        <v>3380</v>
      </c>
      <c r="I141" s="83">
        <f t="shared" si="5"/>
        <v>17576000</v>
      </c>
      <c r="J141" s="77"/>
      <c r="K141" s="98"/>
      <c r="L141" s="100"/>
      <c r="M141" s="100"/>
      <c r="N141" s="72"/>
      <c r="O141" s="72"/>
    </row>
    <row r="142" spans="3:15" hidden="1">
      <c r="C142" s="75">
        <v>42418</v>
      </c>
      <c r="D142" s="72" t="s">
        <v>215</v>
      </c>
      <c r="E142" s="72" t="s">
        <v>16</v>
      </c>
      <c r="F142" s="72" t="s">
        <v>58</v>
      </c>
      <c r="G142" s="83">
        <v>10600</v>
      </c>
      <c r="H142" s="83">
        <v>3900</v>
      </c>
      <c r="I142" s="83">
        <f t="shared" si="5"/>
        <v>41340000</v>
      </c>
      <c r="J142" s="77"/>
      <c r="K142" s="98">
        <v>2118370</v>
      </c>
      <c r="L142" s="101">
        <v>42451</v>
      </c>
      <c r="M142" s="103">
        <f>I141+I142</f>
        <v>58916000</v>
      </c>
      <c r="N142" s="72" t="s">
        <v>365</v>
      </c>
      <c r="O142" s="72" t="s">
        <v>356</v>
      </c>
    </row>
    <row r="143" spans="3:15" hidden="1">
      <c r="C143" s="75">
        <v>42418</v>
      </c>
      <c r="D143" s="72" t="s">
        <v>217</v>
      </c>
      <c r="E143" s="72" t="s">
        <v>16</v>
      </c>
      <c r="F143" s="72" t="s">
        <v>24</v>
      </c>
      <c r="G143" s="83">
        <v>5300</v>
      </c>
      <c r="H143" s="83">
        <v>3695</v>
      </c>
      <c r="I143" s="83">
        <f t="shared" ref="I143:I174" si="6">G143*H143</f>
        <v>19583500</v>
      </c>
      <c r="J143" s="77"/>
      <c r="K143" s="98"/>
      <c r="L143" s="100"/>
      <c r="M143" s="100"/>
      <c r="N143" s="72"/>
      <c r="O143" s="72"/>
    </row>
    <row r="144" spans="3:15" hidden="1">
      <c r="C144" s="75">
        <v>42418</v>
      </c>
      <c r="D144" s="72" t="s">
        <v>217</v>
      </c>
      <c r="E144" s="72" t="s">
        <v>16</v>
      </c>
      <c r="F144" s="72" t="s">
        <v>17</v>
      </c>
      <c r="G144" s="83">
        <v>4000</v>
      </c>
      <c r="H144" s="83">
        <v>3380</v>
      </c>
      <c r="I144" s="83">
        <f t="shared" si="6"/>
        <v>13520000</v>
      </c>
      <c r="J144" s="77"/>
      <c r="K144" s="98"/>
      <c r="L144" s="100"/>
      <c r="M144" s="100"/>
      <c r="N144" s="72"/>
      <c r="O144" s="72"/>
    </row>
    <row r="145" spans="3:15" hidden="1">
      <c r="C145" s="75">
        <v>42418</v>
      </c>
      <c r="D145" s="72" t="s">
        <v>217</v>
      </c>
      <c r="E145" s="72" t="s">
        <v>16</v>
      </c>
      <c r="F145" s="72" t="s">
        <v>58</v>
      </c>
      <c r="G145" s="83">
        <v>6200</v>
      </c>
      <c r="H145" s="83">
        <v>3900</v>
      </c>
      <c r="I145" s="83">
        <f t="shared" si="6"/>
        <v>24180000</v>
      </c>
      <c r="J145" s="77"/>
      <c r="K145" s="98">
        <v>2119401</v>
      </c>
      <c r="L145" s="101">
        <v>42452</v>
      </c>
      <c r="M145" s="103">
        <f>I143+I144+I145</f>
        <v>57283500</v>
      </c>
      <c r="N145" s="72" t="s">
        <v>365</v>
      </c>
      <c r="O145" s="72" t="s">
        <v>356</v>
      </c>
    </row>
    <row r="146" spans="3:15" hidden="1">
      <c r="C146" s="75">
        <v>42419</v>
      </c>
      <c r="D146" s="72" t="s">
        <v>219</v>
      </c>
      <c r="E146" s="72" t="s">
        <v>27</v>
      </c>
      <c r="F146" s="72" t="s">
        <v>24</v>
      </c>
      <c r="G146" s="83">
        <v>6000</v>
      </c>
      <c r="H146" s="83">
        <v>3695</v>
      </c>
      <c r="I146" s="83">
        <f t="shared" si="6"/>
        <v>22170000</v>
      </c>
      <c r="J146" s="77"/>
      <c r="K146" s="98"/>
      <c r="L146" s="100"/>
      <c r="M146" s="100"/>
      <c r="N146" s="72"/>
      <c r="O146" s="72"/>
    </row>
    <row r="147" spans="3:15">
      <c r="C147" s="75">
        <v>42419</v>
      </c>
      <c r="D147" s="72" t="s">
        <v>219</v>
      </c>
      <c r="E147" s="72" t="s">
        <v>27</v>
      </c>
      <c r="F147" s="72" t="s">
        <v>17</v>
      </c>
      <c r="G147" s="83">
        <v>6000</v>
      </c>
      <c r="H147" s="83">
        <v>3380</v>
      </c>
      <c r="I147" s="83">
        <f t="shared" si="6"/>
        <v>20280000</v>
      </c>
      <c r="J147" s="77"/>
      <c r="K147" s="98">
        <v>14821609</v>
      </c>
      <c r="L147" s="101">
        <v>42460</v>
      </c>
      <c r="M147" s="103">
        <f>I146+I147</f>
        <v>42450000</v>
      </c>
      <c r="N147" s="72" t="s">
        <v>366</v>
      </c>
      <c r="O147" s="72" t="s">
        <v>357</v>
      </c>
    </row>
    <row r="148" spans="3:15" hidden="1">
      <c r="C148" s="75">
        <v>42419</v>
      </c>
      <c r="D148" s="72" t="s">
        <v>221</v>
      </c>
      <c r="E148" s="72" t="s">
        <v>55</v>
      </c>
      <c r="F148" s="72" t="s">
        <v>24</v>
      </c>
      <c r="G148" s="83">
        <v>5000</v>
      </c>
      <c r="H148" s="83">
        <v>3695</v>
      </c>
      <c r="I148" s="83">
        <f t="shared" si="6"/>
        <v>18475000</v>
      </c>
      <c r="J148" s="77"/>
      <c r="K148" s="98"/>
      <c r="L148" s="100"/>
      <c r="M148" s="100"/>
      <c r="N148" s="72"/>
      <c r="O148" s="72"/>
    </row>
    <row r="149" spans="3:15">
      <c r="C149" s="75">
        <v>42419</v>
      </c>
      <c r="D149" s="72" t="s">
        <v>221</v>
      </c>
      <c r="E149" s="72" t="s">
        <v>55</v>
      </c>
      <c r="F149" s="72" t="s">
        <v>33</v>
      </c>
      <c r="G149" s="83"/>
      <c r="H149" s="83"/>
      <c r="I149" s="83">
        <f t="shared" si="6"/>
        <v>0</v>
      </c>
      <c r="J149" s="77">
        <v>1000000</v>
      </c>
      <c r="K149" s="98">
        <v>14705123</v>
      </c>
      <c r="L149" s="101">
        <v>42447</v>
      </c>
      <c r="M149" s="103">
        <f>I148+J149</f>
        <v>19475000</v>
      </c>
      <c r="N149" s="72" t="s">
        <v>356</v>
      </c>
      <c r="O149" s="72" t="s">
        <v>358</v>
      </c>
    </row>
    <row r="150" spans="3:15" hidden="1">
      <c r="C150" s="75">
        <v>42419</v>
      </c>
      <c r="D150" s="72" t="s">
        <v>223</v>
      </c>
      <c r="E150" s="72" t="s">
        <v>55</v>
      </c>
      <c r="F150" s="72" t="s">
        <v>58</v>
      </c>
      <c r="G150" s="83">
        <v>5000</v>
      </c>
      <c r="H150" s="83">
        <v>3900</v>
      </c>
      <c r="I150" s="83">
        <f t="shared" si="6"/>
        <v>19500000</v>
      </c>
      <c r="J150" s="77"/>
      <c r="K150" s="98"/>
      <c r="L150" s="100"/>
      <c r="M150" s="100"/>
      <c r="N150" s="72"/>
      <c r="O150" s="72"/>
    </row>
    <row r="151" spans="3:15">
      <c r="C151" s="75">
        <v>42419</v>
      </c>
      <c r="D151" s="72" t="s">
        <v>223</v>
      </c>
      <c r="E151" s="72" t="s">
        <v>55</v>
      </c>
      <c r="F151" s="72" t="s">
        <v>33</v>
      </c>
      <c r="G151" s="83"/>
      <c r="H151" s="83"/>
      <c r="I151" s="83">
        <f t="shared" si="6"/>
        <v>0</v>
      </c>
      <c r="J151" s="77">
        <v>1000000</v>
      </c>
      <c r="K151" s="98">
        <v>14705177</v>
      </c>
      <c r="L151" s="101">
        <v>42447</v>
      </c>
      <c r="M151" s="103">
        <f>I150+J151</f>
        <v>20500000</v>
      </c>
      <c r="N151" s="72" t="s">
        <v>356</v>
      </c>
      <c r="O151" s="72" t="s">
        <v>358</v>
      </c>
    </row>
    <row r="152" spans="3:15" hidden="1">
      <c r="C152" s="75">
        <v>42419</v>
      </c>
      <c r="D152" s="72" t="s">
        <v>225</v>
      </c>
      <c r="E152" s="72" t="s">
        <v>40</v>
      </c>
      <c r="F152" s="89" t="s">
        <v>24</v>
      </c>
      <c r="G152" s="83">
        <v>5900</v>
      </c>
      <c r="H152" s="83">
        <v>3695</v>
      </c>
      <c r="I152" s="83">
        <f t="shared" si="6"/>
        <v>21800500</v>
      </c>
      <c r="J152" s="77"/>
      <c r="K152" s="98"/>
      <c r="L152" s="100"/>
      <c r="M152" s="100"/>
      <c r="N152" s="72"/>
      <c r="O152" s="72"/>
    </row>
    <row r="153" spans="3:15" hidden="1">
      <c r="C153" s="75">
        <v>42419</v>
      </c>
      <c r="D153" s="72" t="s">
        <v>225</v>
      </c>
      <c r="E153" s="72" t="s">
        <v>40</v>
      </c>
      <c r="F153" s="89" t="s">
        <v>58</v>
      </c>
      <c r="G153" s="83">
        <v>5800</v>
      </c>
      <c r="H153" s="83">
        <v>3900</v>
      </c>
      <c r="I153" s="83">
        <f t="shared" si="6"/>
        <v>22620000</v>
      </c>
      <c r="J153" s="77"/>
      <c r="K153" s="98"/>
      <c r="L153" s="100"/>
      <c r="M153" s="100"/>
      <c r="N153" s="72"/>
      <c r="O153" s="72"/>
    </row>
    <row r="154" spans="3:15">
      <c r="C154" s="75">
        <v>42419</v>
      </c>
      <c r="D154" s="72" t="s">
        <v>225</v>
      </c>
      <c r="E154" s="72" t="s">
        <v>40</v>
      </c>
      <c r="F154" s="89" t="s">
        <v>33</v>
      </c>
      <c r="G154" s="83"/>
      <c r="H154" s="83"/>
      <c r="I154" s="83">
        <f t="shared" si="6"/>
        <v>0</v>
      </c>
      <c r="J154" s="77">
        <v>2340000</v>
      </c>
      <c r="K154" s="98">
        <v>14705113</v>
      </c>
      <c r="L154" s="101">
        <v>42447</v>
      </c>
      <c r="M154" s="103">
        <f>I152+I153+J154</f>
        <v>46760500</v>
      </c>
      <c r="N154" s="72" t="s">
        <v>356</v>
      </c>
      <c r="O154" s="72" t="s">
        <v>358</v>
      </c>
    </row>
    <row r="155" spans="3:15" hidden="1">
      <c r="C155" s="75">
        <v>42419</v>
      </c>
      <c r="D155" s="89" t="s">
        <v>227</v>
      </c>
      <c r="E155" s="89" t="s">
        <v>40</v>
      </c>
      <c r="F155" s="89" t="s">
        <v>24</v>
      </c>
      <c r="G155" s="83">
        <v>10000</v>
      </c>
      <c r="H155" s="83">
        <v>3695</v>
      </c>
      <c r="I155" s="83">
        <f t="shared" si="6"/>
        <v>36950000</v>
      </c>
      <c r="J155" s="77"/>
      <c r="K155" s="98"/>
      <c r="L155" s="100"/>
      <c r="M155" s="100"/>
      <c r="N155" s="72"/>
      <c r="O155" s="72"/>
    </row>
    <row r="156" spans="3:15" hidden="1">
      <c r="C156" s="75">
        <v>42419</v>
      </c>
      <c r="D156" s="89" t="s">
        <v>227</v>
      </c>
      <c r="E156" s="89" t="s">
        <v>40</v>
      </c>
      <c r="F156" s="89" t="s">
        <v>58</v>
      </c>
      <c r="G156" s="83">
        <v>5000</v>
      </c>
      <c r="H156" s="83">
        <v>3900</v>
      </c>
      <c r="I156" s="83">
        <f t="shared" si="6"/>
        <v>19500000</v>
      </c>
      <c r="J156" s="77"/>
      <c r="K156" s="98"/>
      <c r="L156" s="100"/>
      <c r="M156" s="100"/>
      <c r="N156" s="72"/>
      <c r="O156" s="72"/>
    </row>
    <row r="157" spans="3:15">
      <c r="C157" s="75">
        <v>42419</v>
      </c>
      <c r="D157" s="89" t="s">
        <v>227</v>
      </c>
      <c r="E157" s="89" t="s">
        <v>40</v>
      </c>
      <c r="F157" s="89" t="s">
        <v>33</v>
      </c>
      <c r="G157" s="83"/>
      <c r="H157" s="83"/>
      <c r="I157" s="83">
        <f t="shared" si="6"/>
        <v>0</v>
      </c>
      <c r="J157" s="77">
        <v>3525000</v>
      </c>
      <c r="K157" s="98">
        <v>14129421</v>
      </c>
      <c r="L157" s="101">
        <v>42440</v>
      </c>
      <c r="M157" s="103">
        <f>I155+I156+J157</f>
        <v>59975000</v>
      </c>
      <c r="N157" s="72" t="s">
        <v>356</v>
      </c>
      <c r="O157" s="72" t="s">
        <v>359</v>
      </c>
    </row>
    <row r="158" spans="3:15" hidden="1">
      <c r="C158" s="75">
        <v>42419</v>
      </c>
      <c r="D158" s="72" t="s">
        <v>203</v>
      </c>
      <c r="E158" s="72" t="s">
        <v>45</v>
      </c>
      <c r="F158" s="72" t="s">
        <v>58</v>
      </c>
      <c r="G158" s="83">
        <v>5000</v>
      </c>
      <c r="H158" s="83">
        <v>4738</v>
      </c>
      <c r="I158" s="83">
        <f t="shared" si="6"/>
        <v>23690000</v>
      </c>
      <c r="J158" s="77"/>
      <c r="K158" s="98"/>
      <c r="L158" s="100"/>
      <c r="M158" s="100"/>
      <c r="N158" s="72"/>
      <c r="O158" s="72"/>
    </row>
    <row r="159" spans="3:15">
      <c r="C159" s="75">
        <v>42419</v>
      </c>
      <c r="D159" s="72" t="s">
        <v>203</v>
      </c>
      <c r="E159" s="72" t="s">
        <v>45</v>
      </c>
      <c r="F159" s="72" t="s">
        <v>33</v>
      </c>
      <c r="G159" s="83"/>
      <c r="H159" s="83"/>
      <c r="I159" s="83">
        <f t="shared" si="6"/>
        <v>0</v>
      </c>
      <c r="J159" s="77">
        <v>1500000</v>
      </c>
      <c r="K159" s="98">
        <v>14129423</v>
      </c>
      <c r="L159" s="101">
        <v>42450</v>
      </c>
      <c r="M159" s="103">
        <f>I158+J159</f>
        <v>25190000</v>
      </c>
      <c r="N159" s="72" t="s">
        <v>356</v>
      </c>
      <c r="O159" s="72" t="s">
        <v>360</v>
      </c>
    </row>
    <row r="160" spans="3:15" hidden="1">
      <c r="C160" s="75">
        <v>42419</v>
      </c>
      <c r="D160" s="72" t="s">
        <v>205</v>
      </c>
      <c r="E160" s="72" t="s">
        <v>31</v>
      </c>
      <c r="F160" s="76" t="s">
        <v>58</v>
      </c>
      <c r="G160" s="83">
        <v>5000</v>
      </c>
      <c r="H160" s="83">
        <v>3900</v>
      </c>
      <c r="I160" s="83">
        <f t="shared" si="6"/>
        <v>19500000</v>
      </c>
      <c r="J160" s="77"/>
      <c r="K160" s="98"/>
      <c r="L160" s="100"/>
      <c r="M160" s="100"/>
      <c r="N160" s="72"/>
      <c r="O160" s="72"/>
    </row>
    <row r="161" spans="3:16">
      <c r="C161" s="75">
        <v>42419</v>
      </c>
      <c r="D161" s="72" t="s">
        <v>205</v>
      </c>
      <c r="E161" s="72" t="s">
        <v>31</v>
      </c>
      <c r="F161" s="72" t="s">
        <v>33</v>
      </c>
      <c r="G161" s="83"/>
      <c r="H161" s="83"/>
      <c r="I161" s="83">
        <f t="shared" si="6"/>
        <v>0</v>
      </c>
      <c r="J161" s="77">
        <v>1175000</v>
      </c>
      <c r="K161" s="98">
        <v>14129408</v>
      </c>
      <c r="L161" s="101">
        <v>42450</v>
      </c>
      <c r="M161" s="103">
        <f>I160+J161</f>
        <v>20675000</v>
      </c>
      <c r="N161" s="72" t="s">
        <v>356</v>
      </c>
      <c r="O161" s="72" t="s">
        <v>356</v>
      </c>
    </row>
    <row r="162" spans="3:16" hidden="1">
      <c r="C162" s="75">
        <v>42419</v>
      </c>
      <c r="D162" s="72" t="s">
        <v>207</v>
      </c>
      <c r="E162" s="72" t="s">
        <v>31</v>
      </c>
      <c r="F162" s="72" t="s">
        <v>58</v>
      </c>
      <c r="G162" s="83">
        <v>5000</v>
      </c>
      <c r="H162" s="83">
        <v>3900</v>
      </c>
      <c r="I162" s="83">
        <f t="shared" si="6"/>
        <v>19500000</v>
      </c>
      <c r="J162" s="77"/>
      <c r="K162" s="98"/>
      <c r="L162" s="100"/>
      <c r="M162" s="100"/>
      <c r="N162" s="72"/>
      <c r="O162" s="72"/>
    </row>
    <row r="163" spans="3:16">
      <c r="C163" s="75">
        <v>42419</v>
      </c>
      <c r="D163" s="72" t="s">
        <v>207</v>
      </c>
      <c r="E163" s="72" t="s">
        <v>31</v>
      </c>
      <c r="F163" s="72" t="s">
        <v>33</v>
      </c>
      <c r="G163" s="83"/>
      <c r="H163" s="83"/>
      <c r="I163" s="83">
        <f t="shared" si="6"/>
        <v>0</v>
      </c>
      <c r="J163" s="77">
        <v>1175000</v>
      </c>
      <c r="K163" s="98">
        <v>14705179</v>
      </c>
      <c r="L163" s="101">
        <v>42450</v>
      </c>
      <c r="M163" s="103">
        <f>I162+J163</f>
        <v>20675000</v>
      </c>
      <c r="N163" s="72" t="s">
        <v>356</v>
      </c>
      <c r="O163" s="72" t="s">
        <v>356</v>
      </c>
    </row>
    <row r="164" spans="3:16">
      <c r="C164" s="82">
        <v>42412</v>
      </c>
      <c r="D164" s="84" t="s">
        <v>159</v>
      </c>
      <c r="E164" s="84" t="s">
        <v>27</v>
      </c>
      <c r="F164" s="84" t="s">
        <v>24</v>
      </c>
      <c r="G164" s="85">
        <v>5000</v>
      </c>
      <c r="H164" s="85">
        <v>3695</v>
      </c>
      <c r="I164" s="85">
        <f t="shared" si="6"/>
        <v>18475000</v>
      </c>
      <c r="J164" s="85"/>
      <c r="K164" s="98">
        <v>14707796</v>
      </c>
      <c r="L164" s="101">
        <v>42445</v>
      </c>
      <c r="M164" s="103">
        <f>I164</f>
        <v>18475000</v>
      </c>
      <c r="N164" s="72" t="s">
        <v>356</v>
      </c>
      <c r="O164" s="72" t="s">
        <v>357</v>
      </c>
    </row>
    <row r="165" spans="3:16">
      <c r="C165" s="82">
        <v>42412</v>
      </c>
      <c r="D165" s="76" t="s">
        <v>106</v>
      </c>
      <c r="E165" s="76" t="s">
        <v>27</v>
      </c>
      <c r="F165" s="76" t="s">
        <v>58</v>
      </c>
      <c r="G165" s="86">
        <v>10800</v>
      </c>
      <c r="H165" s="83">
        <v>3380</v>
      </c>
      <c r="I165" s="83">
        <f t="shared" si="6"/>
        <v>36504000</v>
      </c>
      <c r="J165" s="83"/>
      <c r="K165" s="98">
        <v>14707796</v>
      </c>
      <c r="L165" s="101">
        <v>42445</v>
      </c>
      <c r="M165" s="103">
        <f>I165</f>
        <v>36504000</v>
      </c>
      <c r="N165" s="72" t="s">
        <v>356</v>
      </c>
      <c r="O165" s="72" t="s">
        <v>357</v>
      </c>
    </row>
    <row r="166" spans="3:16">
      <c r="C166" s="82">
        <v>42716</v>
      </c>
      <c r="D166" s="76" t="s">
        <v>108</v>
      </c>
      <c r="E166" s="76" t="s">
        <v>27</v>
      </c>
      <c r="F166" s="76" t="s">
        <v>58</v>
      </c>
      <c r="G166" s="83">
        <v>17900</v>
      </c>
      <c r="H166" s="83">
        <v>3380</v>
      </c>
      <c r="I166" s="83">
        <f t="shared" si="6"/>
        <v>60502000</v>
      </c>
      <c r="J166" s="83"/>
      <c r="K166" s="98">
        <v>14707796</v>
      </c>
      <c r="L166" s="101">
        <v>42445</v>
      </c>
      <c r="M166" s="103">
        <f>I166</f>
        <v>60502000</v>
      </c>
      <c r="N166" s="72" t="s">
        <v>356</v>
      </c>
      <c r="O166" s="72" t="s">
        <v>357</v>
      </c>
    </row>
    <row r="167" spans="3:16" hidden="1">
      <c r="C167" s="82">
        <v>42418</v>
      </c>
      <c r="D167" s="76" t="s">
        <v>179</v>
      </c>
      <c r="E167" s="76" t="s">
        <v>40</v>
      </c>
      <c r="F167" s="76" t="s">
        <v>58</v>
      </c>
      <c r="G167" s="83">
        <v>5000</v>
      </c>
      <c r="H167" s="83">
        <v>3900</v>
      </c>
      <c r="I167" s="83">
        <f t="shared" si="6"/>
        <v>19500000</v>
      </c>
      <c r="J167" s="77"/>
      <c r="K167" s="98"/>
      <c r="L167" s="100"/>
      <c r="M167" s="100"/>
      <c r="N167" s="72"/>
      <c r="O167" s="72"/>
    </row>
    <row r="168" spans="3:16">
      <c r="C168" s="82">
        <v>42418</v>
      </c>
      <c r="D168" s="76" t="s">
        <v>179</v>
      </c>
      <c r="E168" s="76" t="s">
        <v>40</v>
      </c>
      <c r="F168" s="76" t="s">
        <v>33</v>
      </c>
      <c r="G168" s="83"/>
      <c r="H168" s="83"/>
      <c r="I168" s="83">
        <f t="shared" si="6"/>
        <v>0</v>
      </c>
      <c r="J168" s="77">
        <v>1175000</v>
      </c>
      <c r="K168" s="98">
        <v>14129420</v>
      </c>
      <c r="L168" s="101">
        <v>42438</v>
      </c>
      <c r="M168" s="103">
        <v>19367955</v>
      </c>
      <c r="N168" s="72" t="s">
        <v>356</v>
      </c>
      <c r="O168" s="72" t="s">
        <v>359</v>
      </c>
    </row>
    <row r="169" spans="3:16">
      <c r="C169" s="75">
        <v>42422</v>
      </c>
      <c r="D169" s="72" t="s">
        <v>254</v>
      </c>
      <c r="E169" s="72" t="s">
        <v>27</v>
      </c>
      <c r="F169" s="72" t="s">
        <v>17</v>
      </c>
      <c r="G169" s="83">
        <v>15000</v>
      </c>
      <c r="H169" s="83">
        <v>3380</v>
      </c>
      <c r="I169" s="83">
        <f t="shared" si="6"/>
        <v>50700000</v>
      </c>
      <c r="J169" s="77"/>
      <c r="K169" s="98">
        <v>15156804</v>
      </c>
      <c r="L169" s="101">
        <v>42480</v>
      </c>
      <c r="M169" s="103">
        <f>I169</f>
        <v>50700000</v>
      </c>
      <c r="N169" s="72" t="s">
        <v>356</v>
      </c>
      <c r="O169" s="72" t="s">
        <v>357</v>
      </c>
    </row>
    <row r="170" spans="3:16" hidden="1">
      <c r="C170" s="75">
        <v>42422</v>
      </c>
      <c r="D170" s="72" t="s">
        <v>244</v>
      </c>
      <c r="E170" s="72" t="s">
        <v>31</v>
      </c>
      <c r="F170" s="72" t="s">
        <v>246</v>
      </c>
      <c r="G170" s="83">
        <v>15000</v>
      </c>
      <c r="H170" s="83">
        <v>3595</v>
      </c>
      <c r="I170" s="83">
        <f t="shared" si="6"/>
        <v>53925000</v>
      </c>
      <c r="J170" s="77"/>
      <c r="K170" s="98"/>
      <c r="L170" s="100"/>
      <c r="M170" s="100"/>
      <c r="N170" s="72"/>
      <c r="O170" s="72"/>
      <c r="P170" t="s">
        <v>367</v>
      </c>
    </row>
    <row r="171" spans="3:16">
      <c r="C171" s="75">
        <v>42422</v>
      </c>
      <c r="D171" s="72" t="s">
        <v>244</v>
      </c>
      <c r="E171" s="72" t="s">
        <v>31</v>
      </c>
      <c r="F171" s="72" t="s">
        <v>33</v>
      </c>
      <c r="G171" s="83"/>
      <c r="H171" s="83"/>
      <c r="I171" s="83">
        <f t="shared" si="6"/>
        <v>0</v>
      </c>
      <c r="J171" s="77">
        <v>375000</v>
      </c>
      <c r="K171" s="98">
        <v>14705144</v>
      </c>
      <c r="L171" s="101">
        <v>42437</v>
      </c>
      <c r="M171" s="103">
        <v>375000</v>
      </c>
      <c r="N171" s="72" t="s">
        <v>356</v>
      </c>
      <c r="O171" s="72" t="s">
        <v>356</v>
      </c>
    </row>
    <row r="172" spans="3:16" hidden="1">
      <c r="C172" s="75">
        <v>42422</v>
      </c>
      <c r="D172" s="72" t="s">
        <v>247</v>
      </c>
      <c r="E172" s="72" t="s">
        <v>65</v>
      </c>
      <c r="F172" s="72" t="s">
        <v>246</v>
      </c>
      <c r="G172" s="83">
        <v>15000</v>
      </c>
      <c r="H172" s="83">
        <v>3595</v>
      </c>
      <c r="I172" s="83">
        <f t="shared" si="6"/>
        <v>53925000</v>
      </c>
      <c r="J172" s="77"/>
      <c r="K172" s="98"/>
      <c r="L172" s="100"/>
      <c r="M172" s="103">
        <f>I172</f>
        <v>53925000</v>
      </c>
      <c r="N172" s="72"/>
      <c r="O172" s="72"/>
    </row>
    <row r="173" spans="3:16" hidden="1">
      <c r="C173" s="75">
        <v>42422</v>
      </c>
      <c r="D173" s="72" t="s">
        <v>256</v>
      </c>
      <c r="E173" s="72" t="s">
        <v>31</v>
      </c>
      <c r="F173" s="72" t="s">
        <v>24</v>
      </c>
      <c r="G173" s="83">
        <v>10000</v>
      </c>
      <c r="H173" s="83">
        <v>3595</v>
      </c>
      <c r="I173" s="83">
        <f t="shared" si="6"/>
        <v>35950000</v>
      </c>
      <c r="J173" s="77"/>
      <c r="K173" s="98"/>
      <c r="L173" s="100"/>
      <c r="M173" s="100"/>
      <c r="N173" s="72"/>
      <c r="O173" s="72"/>
      <c r="P173" t="s">
        <v>369</v>
      </c>
    </row>
    <row r="174" spans="3:16" hidden="1">
      <c r="C174" s="75">
        <v>42422</v>
      </c>
      <c r="D174" s="72" t="s">
        <v>256</v>
      </c>
      <c r="E174" s="72" t="s">
        <v>31</v>
      </c>
      <c r="F174" s="72" t="s">
        <v>58</v>
      </c>
      <c r="G174" s="83">
        <v>5300</v>
      </c>
      <c r="H174" s="83">
        <v>3885</v>
      </c>
      <c r="I174" s="83">
        <f t="shared" si="6"/>
        <v>20590500</v>
      </c>
      <c r="J174" s="77"/>
      <c r="K174" s="98"/>
      <c r="L174" s="100"/>
      <c r="M174" s="100"/>
      <c r="N174" s="72"/>
      <c r="O174" s="72"/>
      <c r="P174" t="s">
        <v>368</v>
      </c>
    </row>
    <row r="175" spans="3:16">
      <c r="C175" s="75">
        <v>42422</v>
      </c>
      <c r="D175" s="72" t="s">
        <v>256</v>
      </c>
      <c r="E175" s="72" t="s">
        <v>31</v>
      </c>
      <c r="F175" s="72" t="s">
        <v>33</v>
      </c>
      <c r="G175" s="83"/>
      <c r="H175" s="83"/>
      <c r="I175" s="83">
        <f t="shared" ref="I175:I206" si="7">G175*H175</f>
        <v>0</v>
      </c>
      <c r="J175" s="77">
        <v>3595500</v>
      </c>
      <c r="K175" s="98">
        <v>14129410</v>
      </c>
      <c r="L175" s="101">
        <v>42451</v>
      </c>
      <c r="M175" s="103">
        <f>I173+I174+J175</f>
        <v>60136000</v>
      </c>
      <c r="N175" s="72" t="s">
        <v>356</v>
      </c>
      <c r="O175" s="72" t="s">
        <v>356</v>
      </c>
    </row>
    <row r="176" spans="3:16">
      <c r="C176" s="75">
        <v>42422</v>
      </c>
      <c r="D176" s="72" t="s">
        <v>258</v>
      </c>
      <c r="E176" s="72" t="s">
        <v>55</v>
      </c>
      <c r="F176" s="72" t="s">
        <v>17</v>
      </c>
      <c r="G176" s="83">
        <v>4500</v>
      </c>
      <c r="H176" s="83">
        <v>3380</v>
      </c>
      <c r="I176" s="83">
        <f t="shared" si="7"/>
        <v>15210000</v>
      </c>
      <c r="J176" s="77"/>
      <c r="K176" s="98">
        <v>14705124</v>
      </c>
      <c r="L176" s="101">
        <v>42450</v>
      </c>
      <c r="M176" s="103">
        <f>I176</f>
        <v>15210000</v>
      </c>
      <c r="N176" s="72" t="s">
        <v>356</v>
      </c>
      <c r="O176" s="72" t="s">
        <v>358</v>
      </c>
    </row>
    <row r="177" spans="3:16">
      <c r="C177" s="75">
        <v>42422</v>
      </c>
      <c r="D177" s="72" t="s">
        <v>260</v>
      </c>
      <c r="E177" s="72" t="s">
        <v>55</v>
      </c>
      <c r="F177" s="72" t="s">
        <v>17</v>
      </c>
      <c r="G177" s="83">
        <v>4300</v>
      </c>
      <c r="H177" s="83">
        <v>3380</v>
      </c>
      <c r="I177" s="83">
        <f t="shared" si="7"/>
        <v>14534000</v>
      </c>
      <c r="J177" s="77"/>
      <c r="K177" s="98">
        <v>14705125</v>
      </c>
      <c r="L177" s="101">
        <v>42450</v>
      </c>
      <c r="M177" s="103">
        <f>I177</f>
        <v>14534000</v>
      </c>
      <c r="N177" s="72" t="s">
        <v>356</v>
      </c>
      <c r="O177" s="72" t="s">
        <v>358</v>
      </c>
    </row>
    <row r="178" spans="3:16">
      <c r="C178" s="75">
        <v>42422</v>
      </c>
      <c r="D178" s="72" t="s">
        <v>262</v>
      </c>
      <c r="E178" s="72" t="s">
        <v>40</v>
      </c>
      <c r="F178" s="72" t="s">
        <v>58</v>
      </c>
      <c r="G178" s="83">
        <v>7200</v>
      </c>
      <c r="H178" s="83">
        <v>3885</v>
      </c>
      <c r="I178" s="83">
        <f t="shared" si="7"/>
        <v>27972000</v>
      </c>
      <c r="J178" s="77"/>
      <c r="K178" s="98">
        <v>14705126</v>
      </c>
      <c r="L178" s="101">
        <v>42450</v>
      </c>
      <c r="M178" s="103">
        <f>I178</f>
        <v>27972000</v>
      </c>
      <c r="N178" s="72" t="s">
        <v>356</v>
      </c>
      <c r="O178" s="72" t="s">
        <v>358</v>
      </c>
    </row>
    <row r="179" spans="3:16" hidden="1">
      <c r="C179" s="75">
        <v>42422</v>
      </c>
      <c r="D179" s="72" t="s">
        <v>264</v>
      </c>
      <c r="E179" s="72" t="s">
        <v>40</v>
      </c>
      <c r="F179" s="89" t="s">
        <v>24</v>
      </c>
      <c r="G179" s="83">
        <v>15000</v>
      </c>
      <c r="H179" s="83">
        <v>3595</v>
      </c>
      <c r="I179" s="83">
        <f t="shared" si="7"/>
        <v>53925000</v>
      </c>
      <c r="J179" s="77"/>
      <c r="K179" s="98"/>
      <c r="L179" s="100"/>
      <c r="M179" s="100"/>
      <c r="N179" s="72"/>
      <c r="O179" s="72"/>
    </row>
    <row r="180" spans="3:16">
      <c r="C180" s="75">
        <v>42422</v>
      </c>
      <c r="D180" s="72" t="s">
        <v>264</v>
      </c>
      <c r="E180" s="72" t="s">
        <v>40</v>
      </c>
      <c r="F180" s="89" t="s">
        <v>58</v>
      </c>
      <c r="G180" s="83">
        <v>15000</v>
      </c>
      <c r="H180" s="83">
        <v>3885</v>
      </c>
      <c r="I180" s="83">
        <f t="shared" si="7"/>
        <v>58275000</v>
      </c>
      <c r="J180" s="77"/>
      <c r="K180" s="98">
        <v>14129447</v>
      </c>
      <c r="L180" s="101">
        <v>42445</v>
      </c>
      <c r="M180" s="103">
        <f>I179+I180</f>
        <v>112200000</v>
      </c>
      <c r="N180" s="72" t="s">
        <v>356</v>
      </c>
      <c r="O180" s="72" t="s">
        <v>358</v>
      </c>
    </row>
    <row r="181" spans="3:16">
      <c r="C181" s="75">
        <v>42422</v>
      </c>
      <c r="D181" s="72" t="s">
        <v>266</v>
      </c>
      <c r="E181" s="72" t="s">
        <v>16</v>
      </c>
      <c r="F181" s="89" t="s">
        <v>24</v>
      </c>
      <c r="G181" s="83">
        <v>10600</v>
      </c>
      <c r="H181" s="83">
        <v>3595</v>
      </c>
      <c r="I181" s="83">
        <f t="shared" si="7"/>
        <v>38107000</v>
      </c>
      <c r="J181" s="77"/>
      <c r="K181" s="98">
        <v>14705143</v>
      </c>
      <c r="L181" s="101">
        <v>42458</v>
      </c>
      <c r="M181" s="103">
        <f>I181</f>
        <v>38107000</v>
      </c>
      <c r="N181" s="72" t="s">
        <v>356</v>
      </c>
      <c r="O181" s="72" t="s">
        <v>356</v>
      </c>
    </row>
    <row r="182" spans="3:16">
      <c r="C182" s="75">
        <v>42422</v>
      </c>
      <c r="D182" s="89" t="s">
        <v>234</v>
      </c>
      <c r="E182" s="89" t="s">
        <v>27</v>
      </c>
      <c r="F182" s="89" t="s">
        <v>24</v>
      </c>
      <c r="G182" s="83">
        <v>20000</v>
      </c>
      <c r="H182" s="83">
        <v>3410</v>
      </c>
      <c r="I182" s="83">
        <f t="shared" si="7"/>
        <v>68200000</v>
      </c>
      <c r="J182" s="77"/>
      <c r="K182" s="98">
        <v>14129439</v>
      </c>
      <c r="L182" s="101">
        <v>42451</v>
      </c>
      <c r="M182" s="103">
        <f>I182</f>
        <v>68200000</v>
      </c>
      <c r="N182" s="72" t="s">
        <v>366</v>
      </c>
      <c r="O182" s="72" t="s">
        <v>357</v>
      </c>
    </row>
    <row r="183" spans="3:16" hidden="1">
      <c r="C183" s="75">
        <v>42422</v>
      </c>
      <c r="D183" s="72" t="s">
        <v>268</v>
      </c>
      <c r="E183" s="72" t="s">
        <v>16</v>
      </c>
      <c r="F183" s="89" t="s">
        <v>24</v>
      </c>
      <c r="G183" s="83">
        <v>17000</v>
      </c>
      <c r="H183" s="83">
        <v>3595</v>
      </c>
      <c r="I183" s="83">
        <f t="shared" si="7"/>
        <v>61115000</v>
      </c>
      <c r="J183" s="77"/>
      <c r="K183" s="98"/>
      <c r="L183" s="100"/>
      <c r="M183" s="100"/>
      <c r="N183" s="72"/>
      <c r="O183" s="72"/>
    </row>
    <row r="184" spans="3:16" hidden="1">
      <c r="C184" s="75">
        <v>42422</v>
      </c>
      <c r="D184" s="72" t="s">
        <v>268</v>
      </c>
      <c r="E184" s="72" t="s">
        <v>16</v>
      </c>
      <c r="F184" s="89" t="s">
        <v>58</v>
      </c>
      <c r="G184" s="83">
        <v>16700</v>
      </c>
      <c r="H184" s="83">
        <v>3885</v>
      </c>
      <c r="I184" s="83">
        <f t="shared" si="7"/>
        <v>64879500</v>
      </c>
      <c r="J184" s="77"/>
      <c r="K184" s="98"/>
      <c r="L184" s="100"/>
      <c r="M184" s="100"/>
      <c r="N184" s="72"/>
      <c r="O184" s="72"/>
      <c r="P184" t="s">
        <v>367</v>
      </c>
    </row>
    <row r="185" spans="3:16" hidden="1">
      <c r="C185" s="75">
        <v>42422</v>
      </c>
      <c r="D185" s="72" t="s">
        <v>268</v>
      </c>
      <c r="E185" s="72" t="s">
        <v>16</v>
      </c>
      <c r="F185" s="89" t="s">
        <v>33</v>
      </c>
      <c r="G185" s="83"/>
      <c r="H185" s="83"/>
      <c r="I185" s="83">
        <f t="shared" si="7"/>
        <v>0</v>
      </c>
      <c r="J185" s="77">
        <v>3897000</v>
      </c>
      <c r="K185" s="98">
        <v>2116294</v>
      </c>
      <c r="L185" s="101">
        <v>42465</v>
      </c>
      <c r="M185" s="103">
        <f>I183+I184+J185</f>
        <v>129891500</v>
      </c>
      <c r="N185" s="72" t="s">
        <v>365</v>
      </c>
      <c r="O185" s="72" t="s">
        <v>356</v>
      </c>
    </row>
    <row r="186" spans="3:16" hidden="1">
      <c r="C186" s="75">
        <v>42423</v>
      </c>
      <c r="D186" s="72" t="s">
        <v>270</v>
      </c>
      <c r="E186" s="89" t="s">
        <v>16</v>
      </c>
      <c r="F186" s="84" t="s">
        <v>24</v>
      </c>
      <c r="G186" s="83">
        <v>10400</v>
      </c>
      <c r="H186" s="83">
        <v>3595</v>
      </c>
      <c r="I186" s="83">
        <f t="shared" si="7"/>
        <v>37388000</v>
      </c>
      <c r="J186" s="77"/>
      <c r="K186" s="98"/>
      <c r="L186" s="100"/>
      <c r="M186" s="100"/>
      <c r="N186" s="72"/>
      <c r="O186" s="72"/>
    </row>
    <row r="187" spans="3:16" hidden="1">
      <c r="C187" s="75">
        <v>42423</v>
      </c>
      <c r="D187" s="72" t="s">
        <v>270</v>
      </c>
      <c r="E187" s="89" t="s">
        <v>16</v>
      </c>
      <c r="F187" s="84" t="s">
        <v>58</v>
      </c>
      <c r="G187" s="84">
        <v>5400</v>
      </c>
      <c r="H187" s="89">
        <v>3885</v>
      </c>
      <c r="I187" s="83">
        <f t="shared" si="7"/>
        <v>20979000</v>
      </c>
      <c r="J187" s="77"/>
      <c r="K187" s="98">
        <v>2119399</v>
      </c>
      <c r="L187" s="101">
        <v>42459</v>
      </c>
      <c r="M187" s="103">
        <f>I186+I187</f>
        <v>58367000</v>
      </c>
      <c r="N187" s="72" t="s">
        <v>365</v>
      </c>
      <c r="O187" s="72" t="s">
        <v>356</v>
      </c>
    </row>
    <row r="188" spans="3:16" hidden="1">
      <c r="C188" s="75">
        <v>42423</v>
      </c>
      <c r="D188" s="89" t="s">
        <v>272</v>
      </c>
      <c r="E188" s="89" t="s">
        <v>16</v>
      </c>
      <c r="F188" s="89" t="s">
        <v>24</v>
      </c>
      <c r="G188" s="89">
        <v>4000</v>
      </c>
      <c r="H188" s="89">
        <v>3595</v>
      </c>
      <c r="I188" s="83">
        <f t="shared" si="7"/>
        <v>14380000</v>
      </c>
      <c r="J188" s="77"/>
      <c r="K188" s="98"/>
      <c r="L188" s="100"/>
      <c r="M188" s="100"/>
      <c r="N188" s="72"/>
      <c r="O188" s="72"/>
    </row>
    <row r="189" spans="3:16" hidden="1">
      <c r="C189" s="75">
        <v>42423</v>
      </c>
      <c r="D189" s="89" t="s">
        <v>272</v>
      </c>
      <c r="E189" s="89" t="s">
        <v>16</v>
      </c>
      <c r="F189" s="89" t="s">
        <v>58</v>
      </c>
      <c r="G189" s="89">
        <v>11500</v>
      </c>
      <c r="H189" s="89">
        <v>3885</v>
      </c>
      <c r="I189" s="83">
        <f t="shared" si="7"/>
        <v>44677500</v>
      </c>
      <c r="J189" s="77"/>
      <c r="K189" s="98">
        <v>2119397</v>
      </c>
      <c r="L189" s="101">
        <v>42459</v>
      </c>
      <c r="M189" s="103">
        <f>I188+I189</f>
        <v>59057500</v>
      </c>
      <c r="N189" s="72" t="s">
        <v>365</v>
      </c>
      <c r="O189" s="72" t="s">
        <v>356</v>
      </c>
    </row>
    <row r="190" spans="3:16">
      <c r="C190" s="75">
        <v>42424</v>
      </c>
      <c r="D190" s="89" t="s">
        <v>236</v>
      </c>
      <c r="E190" s="89" t="s">
        <v>27</v>
      </c>
      <c r="F190" s="89" t="s">
        <v>24</v>
      </c>
      <c r="G190" s="83">
        <v>15800</v>
      </c>
      <c r="H190" s="83">
        <v>3410</v>
      </c>
      <c r="I190" s="83">
        <f t="shared" si="7"/>
        <v>53878000</v>
      </c>
      <c r="J190" s="77"/>
      <c r="K190" s="98">
        <v>14822296</v>
      </c>
      <c r="L190" s="101">
        <v>42458</v>
      </c>
      <c r="M190" s="103">
        <f>I190</f>
        <v>53878000</v>
      </c>
      <c r="N190" s="72" t="s">
        <v>366</v>
      </c>
      <c r="O190" s="72" t="s">
        <v>357</v>
      </c>
    </row>
    <row r="191" spans="3:16">
      <c r="C191" s="75">
        <v>42424</v>
      </c>
      <c r="D191" s="89" t="s">
        <v>238</v>
      </c>
      <c r="E191" s="89" t="s">
        <v>27</v>
      </c>
      <c r="F191" s="89" t="s">
        <v>24</v>
      </c>
      <c r="G191" s="83">
        <v>10000</v>
      </c>
      <c r="H191" s="83">
        <v>3410</v>
      </c>
      <c r="I191" s="83">
        <f t="shared" si="7"/>
        <v>34100000</v>
      </c>
      <c r="J191" s="77"/>
      <c r="K191" s="98">
        <v>14822296</v>
      </c>
      <c r="L191" s="101">
        <v>42458</v>
      </c>
      <c r="M191" s="103">
        <f>I191</f>
        <v>34100000</v>
      </c>
      <c r="N191" s="72" t="s">
        <v>366</v>
      </c>
      <c r="O191" s="72" t="s">
        <v>357</v>
      </c>
    </row>
    <row r="192" spans="3:16" hidden="1">
      <c r="C192" s="75">
        <v>42424</v>
      </c>
      <c r="D192" s="89" t="s">
        <v>274</v>
      </c>
      <c r="E192" s="89" t="s">
        <v>27</v>
      </c>
      <c r="F192" s="89" t="s">
        <v>24</v>
      </c>
      <c r="G192" s="89">
        <v>5800</v>
      </c>
      <c r="H192" s="89">
        <v>3595</v>
      </c>
      <c r="I192" s="83">
        <f t="shared" si="7"/>
        <v>20851000</v>
      </c>
      <c r="J192" s="77"/>
      <c r="K192" s="98"/>
      <c r="L192" s="100"/>
      <c r="M192" s="100"/>
      <c r="N192" s="72"/>
      <c r="O192" s="72"/>
    </row>
    <row r="193" spans="3:16" hidden="1">
      <c r="C193" s="75">
        <v>42424</v>
      </c>
      <c r="D193" s="89" t="s">
        <v>274</v>
      </c>
      <c r="E193" s="89" t="s">
        <v>27</v>
      </c>
      <c r="F193" s="89" t="s">
        <v>17</v>
      </c>
      <c r="G193" s="89">
        <v>12000</v>
      </c>
      <c r="H193" s="89">
        <v>3380</v>
      </c>
      <c r="I193" s="83">
        <f t="shared" si="7"/>
        <v>40560000</v>
      </c>
      <c r="J193" s="77"/>
      <c r="K193" s="98"/>
      <c r="L193" s="100"/>
      <c r="M193" s="100"/>
      <c r="N193" s="72"/>
      <c r="O193" s="72"/>
    </row>
    <row r="194" spans="3:16">
      <c r="C194" s="75">
        <v>42424</v>
      </c>
      <c r="D194" s="89" t="s">
        <v>274</v>
      </c>
      <c r="E194" s="89" t="s">
        <v>27</v>
      </c>
      <c r="F194" s="89" t="s">
        <v>58</v>
      </c>
      <c r="G194" s="89">
        <v>5900</v>
      </c>
      <c r="H194" s="89">
        <v>3885</v>
      </c>
      <c r="I194" s="83">
        <f t="shared" si="7"/>
        <v>22921500</v>
      </c>
      <c r="J194" s="77"/>
      <c r="K194" s="98">
        <v>14821609</v>
      </c>
      <c r="L194" s="101">
        <v>42460</v>
      </c>
      <c r="M194" s="103">
        <f>I192+I193+I194</f>
        <v>84332500</v>
      </c>
      <c r="N194" s="72" t="s">
        <v>356</v>
      </c>
      <c r="O194" s="72" t="s">
        <v>357</v>
      </c>
    </row>
    <row r="195" spans="3:16">
      <c r="C195" s="75">
        <v>42424</v>
      </c>
      <c r="D195" s="89" t="s">
        <v>276</v>
      </c>
      <c r="E195" s="89" t="s">
        <v>55</v>
      </c>
      <c r="F195" s="89" t="s">
        <v>17</v>
      </c>
      <c r="G195" s="89">
        <v>15300</v>
      </c>
      <c r="H195" s="89">
        <v>3380</v>
      </c>
      <c r="I195" s="83">
        <f t="shared" si="7"/>
        <v>51714000</v>
      </c>
      <c r="J195" s="77"/>
      <c r="K195" s="98">
        <v>14705127</v>
      </c>
      <c r="L195" s="101">
        <v>42452</v>
      </c>
      <c r="M195" s="103">
        <f>I195</f>
        <v>51714000</v>
      </c>
      <c r="N195" s="72" t="s">
        <v>356</v>
      </c>
      <c r="O195" s="72" t="s">
        <v>358</v>
      </c>
    </row>
    <row r="196" spans="3:16" hidden="1">
      <c r="C196" s="75">
        <v>42419</v>
      </c>
      <c r="D196" s="89" t="s">
        <v>231</v>
      </c>
      <c r="E196" s="89" t="s">
        <v>16</v>
      </c>
      <c r="F196" s="89" t="s">
        <v>24</v>
      </c>
      <c r="G196" s="83">
        <v>10200</v>
      </c>
      <c r="H196" s="83">
        <v>3595</v>
      </c>
      <c r="I196" s="83">
        <f t="shared" si="7"/>
        <v>36669000</v>
      </c>
      <c r="J196" s="77"/>
      <c r="K196" s="98"/>
      <c r="L196" s="100"/>
      <c r="M196" s="100"/>
      <c r="N196" s="72"/>
      <c r="O196" s="72"/>
    </row>
    <row r="197" spans="3:16" hidden="1">
      <c r="C197" s="75">
        <v>42419</v>
      </c>
      <c r="D197" s="89" t="s">
        <v>231</v>
      </c>
      <c r="E197" s="89" t="s">
        <v>16</v>
      </c>
      <c r="F197" s="89" t="s">
        <v>17</v>
      </c>
      <c r="G197" s="83">
        <v>5300</v>
      </c>
      <c r="H197" s="83">
        <v>3380</v>
      </c>
      <c r="I197" s="83">
        <f t="shared" si="7"/>
        <v>17914000</v>
      </c>
      <c r="J197" s="77"/>
      <c r="K197" s="98">
        <v>2119400</v>
      </c>
      <c r="L197" s="101">
        <v>42452</v>
      </c>
      <c r="M197" s="103">
        <f>I196+I197</f>
        <v>54583000</v>
      </c>
      <c r="N197" s="72" t="s">
        <v>365</v>
      </c>
      <c r="O197" s="72" t="s">
        <v>356</v>
      </c>
    </row>
    <row r="198" spans="3:16" hidden="1">
      <c r="C198" s="75">
        <v>42419</v>
      </c>
      <c r="D198" s="89" t="s">
        <v>229</v>
      </c>
      <c r="E198" s="89" t="s">
        <v>16</v>
      </c>
      <c r="F198" s="89" t="s">
        <v>24</v>
      </c>
      <c r="G198" s="83">
        <v>5200</v>
      </c>
      <c r="H198" s="83">
        <v>3595</v>
      </c>
      <c r="I198" s="83">
        <f t="shared" si="7"/>
        <v>18694000</v>
      </c>
      <c r="J198" s="77"/>
      <c r="K198" s="98"/>
      <c r="L198" s="100"/>
      <c r="M198" s="100"/>
      <c r="N198" s="72"/>
      <c r="O198" s="72"/>
    </row>
    <row r="199" spans="3:16" hidden="1">
      <c r="C199" s="75">
        <v>42419</v>
      </c>
      <c r="D199" s="89" t="s">
        <v>229</v>
      </c>
      <c r="E199" s="89" t="s">
        <v>16</v>
      </c>
      <c r="F199" s="89" t="s">
        <v>196</v>
      </c>
      <c r="G199" s="83">
        <v>5200</v>
      </c>
      <c r="H199" s="83">
        <v>4360</v>
      </c>
      <c r="I199" s="83">
        <f t="shared" si="7"/>
        <v>22672000</v>
      </c>
      <c r="J199" s="77"/>
      <c r="K199" s="98"/>
      <c r="L199" s="100"/>
      <c r="M199" s="100"/>
      <c r="N199" s="72"/>
      <c r="O199" s="72"/>
    </row>
    <row r="200" spans="3:16">
      <c r="C200" s="75">
        <v>42419</v>
      </c>
      <c r="D200" s="89" t="s">
        <v>229</v>
      </c>
      <c r="E200" s="89" t="s">
        <v>16</v>
      </c>
      <c r="F200" s="89" t="s">
        <v>58</v>
      </c>
      <c r="G200" s="83">
        <v>5400</v>
      </c>
      <c r="H200" s="83">
        <v>3885</v>
      </c>
      <c r="I200" s="83">
        <f t="shared" si="7"/>
        <v>20979000</v>
      </c>
      <c r="J200" s="77"/>
      <c r="K200" s="98">
        <v>14129438</v>
      </c>
      <c r="L200" s="101">
        <v>42458</v>
      </c>
      <c r="M200" s="103">
        <f>I198+I199+I200</f>
        <v>62345000</v>
      </c>
      <c r="N200" s="72" t="s">
        <v>356</v>
      </c>
      <c r="O200" s="72" t="s">
        <v>356</v>
      </c>
    </row>
    <row r="201" spans="3:16" hidden="1">
      <c r="C201" s="75">
        <v>42424</v>
      </c>
      <c r="D201" s="89" t="s">
        <v>278</v>
      </c>
      <c r="E201" s="89" t="s">
        <v>16</v>
      </c>
      <c r="F201" s="89" t="s">
        <v>24</v>
      </c>
      <c r="G201" s="89">
        <v>4000</v>
      </c>
      <c r="H201" s="89">
        <v>3595</v>
      </c>
      <c r="I201" s="83">
        <f t="shared" si="7"/>
        <v>14380000</v>
      </c>
      <c r="J201" s="77"/>
      <c r="K201" s="98"/>
      <c r="L201" s="100"/>
      <c r="M201" s="100"/>
      <c r="N201" s="72"/>
      <c r="O201" s="72"/>
    </row>
    <row r="202" spans="3:16" hidden="1">
      <c r="C202" s="75">
        <v>42424</v>
      </c>
      <c r="D202" s="89" t="s">
        <v>278</v>
      </c>
      <c r="E202" s="89" t="s">
        <v>16</v>
      </c>
      <c r="F202" s="89" t="s">
        <v>17</v>
      </c>
      <c r="G202" s="89">
        <v>5300</v>
      </c>
      <c r="H202" s="89">
        <v>3380</v>
      </c>
      <c r="I202" s="83">
        <f t="shared" si="7"/>
        <v>17914000</v>
      </c>
      <c r="J202" s="77"/>
      <c r="K202" s="98"/>
      <c r="L202" s="100"/>
      <c r="M202" s="100"/>
      <c r="N202" s="72"/>
      <c r="O202" s="72"/>
    </row>
    <row r="203" spans="3:16">
      <c r="C203" s="75">
        <v>42424</v>
      </c>
      <c r="D203" s="89" t="s">
        <v>278</v>
      </c>
      <c r="E203" s="89" t="s">
        <v>16</v>
      </c>
      <c r="F203" s="89" t="s">
        <v>58</v>
      </c>
      <c r="G203" s="89">
        <v>6200</v>
      </c>
      <c r="H203" s="89">
        <v>3885</v>
      </c>
      <c r="I203" s="83">
        <f t="shared" si="7"/>
        <v>24087000</v>
      </c>
      <c r="J203" s="77"/>
      <c r="K203" s="98">
        <v>1475795</v>
      </c>
      <c r="L203" s="101">
        <v>42442</v>
      </c>
      <c r="M203" s="103">
        <f>I201+I202+I203</f>
        <v>56381000</v>
      </c>
      <c r="N203" s="72" t="s">
        <v>364</v>
      </c>
      <c r="O203" s="72" t="s">
        <v>356</v>
      </c>
    </row>
    <row r="204" spans="3:16" hidden="1">
      <c r="C204" s="75">
        <v>42425</v>
      </c>
      <c r="D204" s="89" t="s">
        <v>280</v>
      </c>
      <c r="E204" s="89" t="s">
        <v>40</v>
      </c>
      <c r="F204" s="89" t="s">
        <v>58</v>
      </c>
      <c r="G204" s="89">
        <v>15000</v>
      </c>
      <c r="H204" s="89">
        <v>3885</v>
      </c>
      <c r="I204" s="83">
        <f t="shared" si="7"/>
        <v>58275000</v>
      </c>
      <c r="J204" s="77"/>
      <c r="K204" s="98"/>
      <c r="L204" s="100"/>
      <c r="M204" s="100"/>
      <c r="N204" s="72"/>
      <c r="O204" s="72"/>
    </row>
    <row r="205" spans="3:16">
      <c r="C205" s="75">
        <v>42425</v>
      </c>
      <c r="D205" s="89" t="s">
        <v>280</v>
      </c>
      <c r="E205" s="89" t="s">
        <v>40</v>
      </c>
      <c r="F205" s="89" t="s">
        <v>33</v>
      </c>
      <c r="G205" s="89"/>
      <c r="H205" s="89"/>
      <c r="I205" s="83">
        <f t="shared" si="7"/>
        <v>0</v>
      </c>
      <c r="J205" s="77">
        <v>3525000</v>
      </c>
      <c r="K205" s="98">
        <v>14705178</v>
      </c>
      <c r="L205" s="101">
        <v>42450</v>
      </c>
      <c r="M205" s="103">
        <v>61703863</v>
      </c>
      <c r="N205" s="72" t="s">
        <v>356</v>
      </c>
      <c r="O205" s="72" t="s">
        <v>359</v>
      </c>
    </row>
    <row r="206" spans="3:16">
      <c r="C206" s="75">
        <v>42425</v>
      </c>
      <c r="D206" s="89" t="s">
        <v>282</v>
      </c>
      <c r="E206" s="89" t="s">
        <v>65</v>
      </c>
      <c r="F206" s="89" t="s">
        <v>58</v>
      </c>
      <c r="G206" s="89">
        <v>5000</v>
      </c>
      <c r="H206" s="89">
        <v>3885</v>
      </c>
      <c r="I206" s="83">
        <f t="shared" si="7"/>
        <v>19425000</v>
      </c>
      <c r="J206" s="77"/>
      <c r="K206" s="98">
        <v>14705162</v>
      </c>
      <c r="L206" s="101">
        <v>42447</v>
      </c>
      <c r="M206" s="103">
        <f>I206</f>
        <v>19425000</v>
      </c>
      <c r="N206" s="72" t="s">
        <v>356</v>
      </c>
      <c r="O206" s="72" t="s">
        <v>359</v>
      </c>
    </row>
    <row r="207" spans="3:16" hidden="1">
      <c r="C207" s="75">
        <v>42425</v>
      </c>
      <c r="D207" s="89" t="s">
        <v>284</v>
      </c>
      <c r="E207" s="89" t="s">
        <v>48</v>
      </c>
      <c r="F207" s="89" t="s">
        <v>58</v>
      </c>
      <c r="G207" s="89">
        <v>5000</v>
      </c>
      <c r="H207" s="89">
        <v>4738</v>
      </c>
      <c r="I207" s="83">
        <f t="shared" ref="I207:I223" si="8">G207*H207</f>
        <v>23690000</v>
      </c>
      <c r="J207" s="77"/>
      <c r="K207" s="98"/>
      <c r="L207" s="100"/>
      <c r="M207" s="100"/>
      <c r="N207" s="72"/>
      <c r="O207" s="72"/>
      <c r="P207" t="s">
        <v>370</v>
      </c>
    </row>
    <row r="208" spans="3:16">
      <c r="C208" s="75">
        <v>42425</v>
      </c>
      <c r="D208" s="89" t="s">
        <v>284</v>
      </c>
      <c r="E208" s="89" t="s">
        <v>48</v>
      </c>
      <c r="F208" s="89" t="s">
        <v>33</v>
      </c>
      <c r="G208" s="89"/>
      <c r="H208" s="89"/>
      <c r="I208" s="83">
        <f t="shared" si="8"/>
        <v>0</v>
      </c>
      <c r="J208" s="77">
        <v>1500000</v>
      </c>
      <c r="K208" s="98">
        <v>14129385</v>
      </c>
      <c r="L208" s="101">
        <v>42443</v>
      </c>
      <c r="M208" s="103">
        <f>I207+J208</f>
        <v>25190000</v>
      </c>
      <c r="N208" s="72" t="s">
        <v>356</v>
      </c>
      <c r="O208" s="72" t="s">
        <v>356</v>
      </c>
    </row>
    <row r="209" spans="3:15">
      <c r="C209" s="75">
        <v>42425</v>
      </c>
      <c r="D209" s="89" t="s">
        <v>286</v>
      </c>
      <c r="E209" s="89" t="s">
        <v>55</v>
      </c>
      <c r="F209" s="89" t="s">
        <v>24</v>
      </c>
      <c r="G209" s="89">
        <v>15300</v>
      </c>
      <c r="H209" s="89">
        <v>3595</v>
      </c>
      <c r="I209" s="83">
        <f t="shared" si="8"/>
        <v>55003500</v>
      </c>
      <c r="J209" s="77"/>
      <c r="K209" s="98">
        <v>14705128</v>
      </c>
      <c r="L209" s="101">
        <v>42457</v>
      </c>
      <c r="M209" s="103">
        <f>I209</f>
        <v>55003500</v>
      </c>
      <c r="N209" s="72" t="s">
        <v>356</v>
      </c>
      <c r="O209" s="72" t="s">
        <v>358</v>
      </c>
    </row>
    <row r="210" spans="3:15" hidden="1">
      <c r="C210" s="75">
        <v>42425</v>
      </c>
      <c r="D210" s="89" t="s">
        <v>288</v>
      </c>
      <c r="E210" s="89" t="s">
        <v>16</v>
      </c>
      <c r="F210" s="89" t="s">
        <v>24</v>
      </c>
      <c r="G210" s="89">
        <v>5200</v>
      </c>
      <c r="H210" s="89">
        <v>3595</v>
      </c>
      <c r="I210" s="83">
        <f t="shared" si="8"/>
        <v>18694000</v>
      </c>
      <c r="J210" s="77"/>
      <c r="K210" s="98"/>
      <c r="L210" s="100"/>
      <c r="M210" s="100"/>
      <c r="N210" s="72"/>
      <c r="O210" s="72"/>
    </row>
    <row r="211" spans="3:15">
      <c r="C211" s="75">
        <v>42425</v>
      </c>
      <c r="D211" s="89" t="s">
        <v>288</v>
      </c>
      <c r="E211" s="89" t="s">
        <v>16</v>
      </c>
      <c r="F211" s="89" t="s">
        <v>17</v>
      </c>
      <c r="G211" s="89">
        <v>10600</v>
      </c>
      <c r="H211" s="89">
        <v>3380</v>
      </c>
      <c r="I211" s="83">
        <f t="shared" si="8"/>
        <v>35828000</v>
      </c>
      <c r="J211" s="77"/>
      <c r="K211" s="98">
        <v>1475795</v>
      </c>
      <c r="L211" s="101">
        <v>42442</v>
      </c>
      <c r="M211" s="103">
        <f>I210+I211</f>
        <v>54522000</v>
      </c>
      <c r="N211" s="72" t="s">
        <v>356</v>
      </c>
      <c r="O211" s="72" t="s">
        <v>356</v>
      </c>
    </row>
    <row r="212" spans="3:15">
      <c r="C212" s="75">
        <v>42426</v>
      </c>
      <c r="D212" s="89" t="s">
        <v>290</v>
      </c>
      <c r="E212" s="89" t="s">
        <v>27</v>
      </c>
      <c r="F212" s="89" t="s">
        <v>24</v>
      </c>
      <c r="G212" s="89">
        <v>10000</v>
      </c>
      <c r="H212" s="89">
        <v>3595</v>
      </c>
      <c r="I212" s="83">
        <f t="shared" si="8"/>
        <v>35950000</v>
      </c>
      <c r="J212" s="77"/>
      <c r="K212" s="98">
        <v>14821609</v>
      </c>
      <c r="L212" s="101">
        <v>42460</v>
      </c>
      <c r="M212" s="103">
        <f>I212</f>
        <v>35950000</v>
      </c>
      <c r="N212" s="72" t="s">
        <v>356</v>
      </c>
      <c r="O212" s="72" t="s">
        <v>357</v>
      </c>
    </row>
    <row r="213" spans="3:15">
      <c r="C213" s="75">
        <v>42426</v>
      </c>
      <c r="D213" s="89" t="s">
        <v>240</v>
      </c>
      <c r="E213" s="89" t="s">
        <v>27</v>
      </c>
      <c r="F213" s="72" t="s">
        <v>24</v>
      </c>
      <c r="G213" s="83">
        <v>5000</v>
      </c>
      <c r="H213" s="83">
        <v>3410</v>
      </c>
      <c r="I213" s="83">
        <f t="shared" si="8"/>
        <v>17050000</v>
      </c>
      <c r="J213" s="77"/>
      <c r="K213" s="98">
        <v>1482296</v>
      </c>
      <c r="L213" s="101">
        <v>42458</v>
      </c>
      <c r="M213" s="103">
        <f>I213</f>
        <v>17050000</v>
      </c>
      <c r="N213" s="72" t="s">
        <v>366</v>
      </c>
      <c r="O213" s="72" t="s">
        <v>357</v>
      </c>
    </row>
    <row r="214" spans="3:15">
      <c r="C214" s="75">
        <v>42426</v>
      </c>
      <c r="D214" s="89" t="s">
        <v>292</v>
      </c>
      <c r="E214" s="89" t="s">
        <v>27</v>
      </c>
      <c r="F214" s="89" t="s">
        <v>17</v>
      </c>
      <c r="G214" s="89">
        <v>20000</v>
      </c>
      <c r="H214" s="89">
        <v>3380</v>
      </c>
      <c r="I214" s="83">
        <f t="shared" si="8"/>
        <v>67600000</v>
      </c>
      <c r="J214" s="77"/>
      <c r="K214" s="98">
        <v>14821609</v>
      </c>
      <c r="L214" s="101">
        <v>42460</v>
      </c>
      <c r="M214" s="103">
        <f>I214</f>
        <v>67600000</v>
      </c>
      <c r="N214" s="72" t="s">
        <v>356</v>
      </c>
      <c r="O214" s="72" t="s">
        <v>357</v>
      </c>
    </row>
    <row r="215" spans="3:15">
      <c r="C215" s="75">
        <v>42426</v>
      </c>
      <c r="D215" s="89" t="s">
        <v>294</v>
      </c>
      <c r="E215" s="89" t="s">
        <v>40</v>
      </c>
      <c r="F215" s="89" t="s">
        <v>58</v>
      </c>
      <c r="G215" s="89">
        <v>4500</v>
      </c>
      <c r="H215" s="89">
        <v>3885</v>
      </c>
      <c r="I215" s="83">
        <f t="shared" si="8"/>
        <v>17482500</v>
      </c>
      <c r="J215" s="77"/>
      <c r="K215" s="98">
        <v>14705129</v>
      </c>
      <c r="L215" s="101">
        <v>42457</v>
      </c>
      <c r="M215" s="103">
        <f>I215</f>
        <v>17482500</v>
      </c>
      <c r="N215" s="72" t="s">
        <v>356</v>
      </c>
      <c r="O215" s="72" t="s">
        <v>358</v>
      </c>
    </row>
    <row r="216" spans="3:15" hidden="1">
      <c r="C216" s="75">
        <v>42426</v>
      </c>
      <c r="D216" s="89" t="s">
        <v>296</v>
      </c>
      <c r="E216" s="89" t="s">
        <v>55</v>
      </c>
      <c r="F216" s="89" t="s">
        <v>24</v>
      </c>
      <c r="G216" s="89">
        <v>5000</v>
      </c>
      <c r="H216" s="89">
        <v>3595</v>
      </c>
      <c r="I216" s="83">
        <f t="shared" si="8"/>
        <v>17975000</v>
      </c>
      <c r="J216" s="77"/>
      <c r="K216" s="98"/>
      <c r="L216" s="100"/>
      <c r="M216" s="100"/>
      <c r="N216" s="72"/>
      <c r="O216" s="72"/>
    </row>
    <row r="217" spans="3:15">
      <c r="C217" s="75">
        <v>42426</v>
      </c>
      <c r="D217" s="89" t="s">
        <v>296</v>
      </c>
      <c r="E217" s="89" t="s">
        <v>55</v>
      </c>
      <c r="F217" s="89" t="s">
        <v>58</v>
      </c>
      <c r="G217" s="89">
        <v>10300</v>
      </c>
      <c r="H217" s="89">
        <v>3885</v>
      </c>
      <c r="I217" s="83">
        <f t="shared" si="8"/>
        <v>40015500</v>
      </c>
      <c r="J217" s="77"/>
      <c r="K217" s="98">
        <v>14705130</v>
      </c>
      <c r="L217" s="101">
        <v>42457</v>
      </c>
      <c r="M217" s="103">
        <f>I216+I217</f>
        <v>57990500</v>
      </c>
      <c r="N217" s="72" t="s">
        <v>356</v>
      </c>
      <c r="O217" s="72" t="s">
        <v>371</v>
      </c>
    </row>
    <row r="218" spans="3:15" hidden="1">
      <c r="C218" s="75">
        <v>42426</v>
      </c>
      <c r="D218" s="89" t="s">
        <v>298</v>
      </c>
      <c r="E218" s="89" t="s">
        <v>55</v>
      </c>
      <c r="F218" s="89" t="s">
        <v>196</v>
      </c>
      <c r="G218" s="89">
        <v>4300</v>
      </c>
      <c r="H218" s="89">
        <v>4050</v>
      </c>
      <c r="I218" s="83">
        <f t="shared" si="8"/>
        <v>17415000</v>
      </c>
      <c r="J218" s="77"/>
      <c r="K218" s="98"/>
      <c r="L218" s="100"/>
      <c r="M218" s="100"/>
      <c r="N218" s="72"/>
      <c r="O218" s="72"/>
    </row>
    <row r="219" spans="3:15">
      <c r="C219" s="75">
        <v>42426</v>
      </c>
      <c r="D219" s="89" t="s">
        <v>298</v>
      </c>
      <c r="E219" s="89" t="s">
        <v>55</v>
      </c>
      <c r="F219" s="89" t="s">
        <v>58</v>
      </c>
      <c r="G219" s="89">
        <v>7200</v>
      </c>
      <c r="H219" s="89">
        <v>3885</v>
      </c>
      <c r="I219" s="83">
        <f t="shared" si="8"/>
        <v>27972000</v>
      </c>
      <c r="J219" s="77"/>
      <c r="K219" s="98">
        <v>14705131</v>
      </c>
      <c r="L219" s="101">
        <v>42457</v>
      </c>
      <c r="M219" s="103">
        <f>I218+I219</f>
        <v>45387000</v>
      </c>
      <c r="N219" s="72" t="s">
        <v>356</v>
      </c>
      <c r="O219" s="72" t="s">
        <v>358</v>
      </c>
    </row>
    <row r="220" spans="3:15" hidden="1">
      <c r="C220" s="75">
        <v>42426</v>
      </c>
      <c r="D220" s="89" t="s">
        <v>300</v>
      </c>
      <c r="E220" s="89" t="s">
        <v>16</v>
      </c>
      <c r="F220" s="89" t="s">
        <v>24</v>
      </c>
      <c r="G220" s="89">
        <v>10500</v>
      </c>
      <c r="H220" s="89">
        <v>3595</v>
      </c>
      <c r="I220" s="83">
        <f t="shared" si="8"/>
        <v>37747500</v>
      </c>
      <c r="J220" s="77"/>
      <c r="K220" s="98"/>
      <c r="L220" s="100"/>
      <c r="M220" s="100"/>
      <c r="N220" s="72"/>
      <c r="O220" s="72"/>
    </row>
    <row r="221" spans="3:15" hidden="1">
      <c r="C221" s="75">
        <v>42426</v>
      </c>
      <c r="D221" s="89" t="s">
        <v>300</v>
      </c>
      <c r="E221" s="89" t="s">
        <v>16</v>
      </c>
      <c r="F221" s="89" t="s">
        <v>32</v>
      </c>
      <c r="G221" s="89">
        <v>6200</v>
      </c>
      <c r="H221" s="89">
        <v>4715</v>
      </c>
      <c r="I221" s="83">
        <f t="shared" si="8"/>
        <v>29233000</v>
      </c>
      <c r="J221" s="77"/>
      <c r="K221" s="98">
        <v>2118872</v>
      </c>
      <c r="L221" s="101">
        <v>42461</v>
      </c>
      <c r="M221" s="103">
        <f>I220+I221</f>
        <v>66980500</v>
      </c>
      <c r="N221" s="72" t="s">
        <v>365</v>
      </c>
      <c r="O221" s="72" t="s">
        <v>356</v>
      </c>
    </row>
    <row r="222" spans="3:15" hidden="1">
      <c r="C222" s="75">
        <v>42427</v>
      </c>
      <c r="D222" s="89" t="s">
        <v>302</v>
      </c>
      <c r="E222" s="89" t="s">
        <v>16</v>
      </c>
      <c r="F222" s="89" t="s">
        <v>24</v>
      </c>
      <c r="G222" s="89">
        <v>10600</v>
      </c>
      <c r="H222" s="89">
        <v>3595</v>
      </c>
      <c r="I222" s="83">
        <f t="shared" si="8"/>
        <v>38107000</v>
      </c>
      <c r="J222" s="77"/>
      <c r="K222" s="98"/>
      <c r="L222" s="100"/>
      <c r="M222" s="100"/>
      <c r="N222" s="72"/>
      <c r="O222" s="72"/>
    </row>
    <row r="223" spans="3:15" hidden="1">
      <c r="C223" s="75">
        <v>42427</v>
      </c>
      <c r="D223" s="89" t="s">
        <v>302</v>
      </c>
      <c r="E223" s="89" t="s">
        <v>16</v>
      </c>
      <c r="F223" s="89" t="s">
        <v>58</v>
      </c>
      <c r="G223" s="89">
        <v>5200</v>
      </c>
      <c r="H223" s="89">
        <v>3885</v>
      </c>
      <c r="I223" s="83">
        <f t="shared" si="8"/>
        <v>20202000</v>
      </c>
      <c r="J223" s="77"/>
      <c r="K223" s="98">
        <v>2118872</v>
      </c>
      <c r="L223" s="101">
        <v>42461</v>
      </c>
      <c r="M223" s="104">
        <f>I222+I223</f>
        <v>58309000</v>
      </c>
      <c r="N223" s="72" t="s">
        <v>365</v>
      </c>
      <c r="O223" s="72" t="s">
        <v>356</v>
      </c>
    </row>
    <row r="224" spans="3:15" hidden="1">
      <c r="C224" s="75"/>
      <c r="D224" s="89"/>
      <c r="E224" s="89"/>
      <c r="F224" s="89"/>
      <c r="G224" s="90">
        <f>SUM(G10:G223)</f>
        <v>1578400</v>
      </c>
      <c r="H224" s="90"/>
      <c r="I224" s="83">
        <f>SUM(I8:I223)</f>
        <v>5941742800</v>
      </c>
      <c r="J224" s="77">
        <f>SUM(J10:J223)</f>
        <v>75906000</v>
      </c>
      <c r="K224" s="97"/>
      <c r="L224" s="73"/>
      <c r="M224" s="105">
        <f>SUM(M8:M223)</f>
        <v>5913855721</v>
      </c>
      <c r="N224" s="73"/>
      <c r="O224" s="73"/>
    </row>
    <row r="225" spans="3:15">
      <c r="C225" s="91"/>
      <c r="D225" s="91"/>
      <c r="E225" s="91"/>
      <c r="F225" s="91"/>
      <c r="G225" s="91"/>
      <c r="H225" s="91"/>
      <c r="I225" s="91"/>
      <c r="J225" s="91"/>
      <c r="K225" s="99"/>
      <c r="L225" s="102"/>
      <c r="M225" s="102"/>
      <c r="N225" s="91"/>
      <c r="O225" s="91"/>
    </row>
    <row r="226" spans="3:15">
      <c r="C226" s="91"/>
      <c r="D226" s="91"/>
      <c r="E226" s="91"/>
      <c r="F226" s="91"/>
      <c r="G226" s="91"/>
      <c r="H226" s="91"/>
      <c r="I226" s="91"/>
      <c r="J226" s="91"/>
      <c r="K226" s="99"/>
      <c r="L226" s="102"/>
      <c r="M226" s="106">
        <f>I224+J224-M224</f>
        <v>103793079</v>
      </c>
      <c r="N226" s="91"/>
      <c r="O226" s="91"/>
    </row>
  </sheetData>
  <autoFilter ref="C7:O224">
    <filterColumn colId="9"/>
    <filterColumn colId="11">
      <filters>
        <filter val="Continental"/>
      </filters>
    </filterColumn>
  </autoFilter>
  <sortState ref="C8:P225">
    <sortCondition ref="D8:D225"/>
  </sortState>
  <mergeCells count="2">
    <mergeCell ref="C4:O4"/>
    <mergeCell ref="D5:E5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7:L129"/>
  <sheetViews>
    <sheetView topLeftCell="A25" workbookViewId="0">
      <selection activeCell="H63" sqref="H63"/>
    </sheetView>
  </sheetViews>
  <sheetFormatPr baseColWidth="10" defaultRowHeight="15"/>
  <cols>
    <col min="5" max="5" width="11.7109375" bestFit="1" customWidth="1"/>
    <col min="7" max="7" width="13.85546875" bestFit="1" customWidth="1"/>
    <col min="8" max="8" width="17.85546875" bestFit="1" customWidth="1"/>
  </cols>
  <sheetData>
    <row r="7" spans="3:12">
      <c r="C7" s="75">
        <v>42426</v>
      </c>
      <c r="D7" s="72">
        <v>1475789</v>
      </c>
      <c r="G7" s="81">
        <v>59404000</v>
      </c>
      <c r="K7" s="72" t="s">
        <v>356</v>
      </c>
      <c r="L7" s="72" t="s">
        <v>356</v>
      </c>
    </row>
    <row r="8" spans="3:12">
      <c r="C8" s="75">
        <v>42426</v>
      </c>
      <c r="D8" s="72">
        <v>1475789</v>
      </c>
      <c r="G8" s="81">
        <v>59985000</v>
      </c>
      <c r="K8" s="72" t="s">
        <v>356</v>
      </c>
      <c r="L8" s="72" t="s">
        <v>356</v>
      </c>
    </row>
    <row r="13" spans="3:12">
      <c r="E13" t="s">
        <v>421</v>
      </c>
    </row>
    <row r="16" spans="3:12">
      <c r="C16" s="126">
        <v>42401</v>
      </c>
      <c r="D16" s="64">
        <v>761291</v>
      </c>
      <c r="E16" s="64"/>
      <c r="G16" s="64">
        <v>1659890</v>
      </c>
    </row>
    <row r="17" spans="3:8">
      <c r="C17" s="126">
        <v>42401</v>
      </c>
      <c r="D17" s="64">
        <v>761290</v>
      </c>
      <c r="E17" s="64"/>
      <c r="G17" s="64">
        <v>3140000</v>
      </c>
    </row>
    <row r="18" spans="3:8">
      <c r="C18" s="126">
        <v>42402</v>
      </c>
      <c r="D18" s="64">
        <v>761298</v>
      </c>
      <c r="E18" s="64"/>
      <c r="G18" s="64">
        <v>10401872</v>
      </c>
    </row>
    <row r="19" spans="3:8">
      <c r="C19" s="126">
        <v>42402</v>
      </c>
      <c r="D19" s="64">
        <v>761297</v>
      </c>
      <c r="E19" s="64"/>
      <c r="G19" s="64">
        <v>1011754000</v>
      </c>
    </row>
    <row r="20" spans="3:8">
      <c r="C20" s="126">
        <v>42403</v>
      </c>
      <c r="D20" s="64">
        <v>761295</v>
      </c>
      <c r="E20" s="64"/>
      <c r="G20" s="64">
        <v>2200000</v>
      </c>
    </row>
    <row r="21" spans="3:8">
      <c r="C21" s="126">
        <v>42404</v>
      </c>
      <c r="D21" s="64">
        <v>761157</v>
      </c>
      <c r="E21" s="64"/>
      <c r="G21" s="64">
        <v>6000000</v>
      </c>
    </row>
    <row r="22" spans="3:8">
      <c r="C22" s="126">
        <v>42404</v>
      </c>
      <c r="D22" s="64">
        <v>761162</v>
      </c>
      <c r="E22" s="64"/>
      <c r="G22" s="64">
        <v>1000000</v>
      </c>
    </row>
    <row r="23" spans="3:8">
      <c r="C23" s="126">
        <v>42404</v>
      </c>
      <c r="D23" s="64">
        <v>761155</v>
      </c>
      <c r="E23" s="64"/>
      <c r="G23" s="64">
        <v>4400000</v>
      </c>
      <c r="H23" s="64"/>
    </row>
    <row r="24" spans="3:8">
      <c r="C24" s="126">
        <v>42404</v>
      </c>
      <c r="D24" s="64">
        <v>761165</v>
      </c>
      <c r="E24" s="64"/>
      <c r="G24" s="64">
        <v>5720000</v>
      </c>
    </row>
    <row r="25" spans="3:8">
      <c r="C25" s="126">
        <v>42404</v>
      </c>
      <c r="D25" s="64">
        <v>761168</v>
      </c>
      <c r="E25" s="64"/>
      <c r="G25" s="64">
        <v>4391898</v>
      </c>
    </row>
    <row r="26" spans="3:8">
      <c r="C26" s="126">
        <v>42405</v>
      </c>
      <c r="D26" s="64">
        <v>761170</v>
      </c>
      <c r="E26" s="64"/>
      <c r="G26" s="64">
        <v>2000000</v>
      </c>
    </row>
    <row r="27" spans="3:8">
      <c r="C27" s="126">
        <v>42405</v>
      </c>
      <c r="D27" s="64">
        <v>761171</v>
      </c>
      <c r="E27" s="64"/>
      <c r="G27" s="64">
        <v>1000000</v>
      </c>
    </row>
    <row r="28" spans="3:8">
      <c r="C28" s="126">
        <v>42405</v>
      </c>
      <c r="D28" s="64">
        <v>761167</v>
      </c>
      <c r="E28" s="64" t="s">
        <v>410</v>
      </c>
      <c r="G28" s="64">
        <v>718752</v>
      </c>
    </row>
    <row r="29" spans="3:8">
      <c r="C29" s="126">
        <v>42405</v>
      </c>
      <c r="D29" s="64">
        <v>761169</v>
      </c>
      <c r="E29" s="64" t="s">
        <v>411</v>
      </c>
      <c r="G29" s="64">
        <v>185782486</v>
      </c>
    </row>
    <row r="30" spans="3:8">
      <c r="C30" s="126">
        <v>42408</v>
      </c>
      <c r="D30" s="64">
        <v>761159</v>
      </c>
      <c r="E30" s="64"/>
      <c r="G30" s="64">
        <v>25547000</v>
      </c>
    </row>
    <row r="31" spans="3:8">
      <c r="C31" s="126">
        <v>42408</v>
      </c>
      <c r="D31" s="64">
        <v>761156</v>
      </c>
      <c r="E31" s="64"/>
      <c r="G31" s="64">
        <v>400000</v>
      </c>
    </row>
    <row r="32" spans="3:8">
      <c r="C32" s="126">
        <v>42408</v>
      </c>
      <c r="D32" s="64">
        <v>761172</v>
      </c>
      <c r="E32" s="64" t="s">
        <v>412</v>
      </c>
      <c r="G32" s="64">
        <v>3000000</v>
      </c>
    </row>
    <row r="33" spans="3:8">
      <c r="C33" s="126">
        <v>42408</v>
      </c>
      <c r="D33" s="64">
        <v>761151</v>
      </c>
      <c r="E33" s="64" t="s">
        <v>413</v>
      </c>
      <c r="G33" s="64">
        <v>1458050</v>
      </c>
    </row>
    <row r="34" spans="3:8">
      <c r="C34" s="126">
        <v>42408</v>
      </c>
      <c r="D34" s="64">
        <v>761300</v>
      </c>
      <c r="E34" s="64" t="s">
        <v>413</v>
      </c>
      <c r="G34" s="64">
        <v>3000000</v>
      </c>
    </row>
    <row r="35" spans="3:8">
      <c r="C35" s="126">
        <v>42408</v>
      </c>
      <c r="D35" s="64">
        <v>761299</v>
      </c>
      <c r="E35" s="64" t="s">
        <v>413</v>
      </c>
      <c r="G35" s="64">
        <v>34335000</v>
      </c>
    </row>
    <row r="36" spans="3:8">
      <c r="C36" s="126">
        <v>42408</v>
      </c>
      <c r="D36" s="64">
        <v>761154</v>
      </c>
      <c r="E36" s="64" t="s">
        <v>411</v>
      </c>
      <c r="G36" s="64">
        <v>242500</v>
      </c>
    </row>
    <row r="37" spans="3:8">
      <c r="C37" s="126">
        <v>42409</v>
      </c>
      <c r="D37" s="64">
        <v>761161</v>
      </c>
      <c r="E37" s="64"/>
      <c r="G37" s="64">
        <v>700000</v>
      </c>
    </row>
    <row r="38" spans="3:8">
      <c r="C38" s="126">
        <v>42409</v>
      </c>
      <c r="D38" s="64">
        <v>761152</v>
      </c>
      <c r="E38" s="64"/>
      <c r="G38" s="64">
        <v>1102000</v>
      </c>
    </row>
    <row r="39" spans="3:8">
      <c r="C39" s="126">
        <v>42409</v>
      </c>
      <c r="D39" s="64">
        <v>761166</v>
      </c>
      <c r="E39" s="64" t="s">
        <v>411</v>
      </c>
      <c r="G39" s="64">
        <v>591000</v>
      </c>
    </row>
    <row r="40" spans="3:8">
      <c r="C40" s="126">
        <v>42410</v>
      </c>
      <c r="D40" s="64">
        <v>761174</v>
      </c>
      <c r="E40" s="64"/>
      <c r="G40" s="64">
        <v>1570000</v>
      </c>
      <c r="H40" s="64"/>
    </row>
    <row r="41" spans="3:8">
      <c r="C41" s="126">
        <v>42410</v>
      </c>
      <c r="D41" s="64">
        <v>761173</v>
      </c>
      <c r="E41" s="64"/>
      <c r="G41" s="64">
        <v>2420500</v>
      </c>
      <c r="H41" s="65"/>
    </row>
    <row r="42" spans="3:8">
      <c r="C42" s="126">
        <v>42410</v>
      </c>
      <c r="D42" s="64">
        <v>761163</v>
      </c>
      <c r="E42" s="64" t="s">
        <v>414</v>
      </c>
      <c r="G42" s="64">
        <v>352000</v>
      </c>
    </row>
    <row r="43" spans="3:8">
      <c r="C43" s="126">
        <v>42410</v>
      </c>
      <c r="D43" s="64">
        <v>761160</v>
      </c>
      <c r="E43" s="64" t="s">
        <v>414</v>
      </c>
      <c r="G43" s="64">
        <v>13713000</v>
      </c>
    </row>
    <row r="44" spans="3:8">
      <c r="C44" s="126">
        <v>42410</v>
      </c>
      <c r="D44" s="64">
        <v>761158</v>
      </c>
      <c r="E44" s="64" t="s">
        <v>415</v>
      </c>
      <c r="G44" s="64">
        <v>191000</v>
      </c>
    </row>
    <row r="45" spans="3:8">
      <c r="C45" s="126">
        <v>42410</v>
      </c>
      <c r="D45" s="64">
        <v>761176</v>
      </c>
      <c r="E45" s="64" t="s">
        <v>415</v>
      </c>
      <c r="G45" s="64">
        <v>180000</v>
      </c>
    </row>
    <row r="46" spans="3:8">
      <c r="C46" s="126">
        <v>42410</v>
      </c>
      <c r="D46" s="64">
        <v>761166</v>
      </c>
      <c r="E46" s="64" t="s">
        <v>411</v>
      </c>
      <c r="G46" s="64">
        <v>591000</v>
      </c>
    </row>
    <row r="47" spans="3:8">
      <c r="C47" s="126">
        <v>42411</v>
      </c>
      <c r="D47" s="64">
        <v>761178</v>
      </c>
      <c r="E47" s="64"/>
      <c r="G47" s="64">
        <v>1604108500</v>
      </c>
    </row>
    <row r="48" spans="3:8">
      <c r="C48" s="126">
        <v>42412</v>
      </c>
      <c r="D48" s="64">
        <v>761175</v>
      </c>
      <c r="E48" s="64"/>
      <c r="G48" s="64">
        <v>3000000</v>
      </c>
    </row>
    <row r="49" spans="3:8">
      <c r="C49" s="126">
        <v>42412</v>
      </c>
      <c r="D49" s="64">
        <v>761153</v>
      </c>
      <c r="E49" s="64"/>
      <c r="G49" s="64">
        <v>2000000</v>
      </c>
    </row>
    <row r="50" spans="3:8">
      <c r="C50" s="126">
        <v>43508</v>
      </c>
      <c r="D50" s="64">
        <v>761164</v>
      </c>
      <c r="E50" s="64" t="s">
        <v>415</v>
      </c>
      <c r="G50" s="64">
        <v>1865000</v>
      </c>
    </row>
    <row r="51" spans="3:8">
      <c r="C51" s="126">
        <v>42415</v>
      </c>
      <c r="D51" s="64">
        <v>761180</v>
      </c>
      <c r="E51" s="64"/>
      <c r="G51" s="64">
        <v>2432723</v>
      </c>
    </row>
    <row r="52" spans="3:8">
      <c r="C52" s="126">
        <v>42416</v>
      </c>
      <c r="D52" s="64">
        <v>761181</v>
      </c>
      <c r="E52" s="64"/>
      <c r="G52" s="64">
        <v>961724700</v>
      </c>
    </row>
    <row r="53" spans="3:8">
      <c r="C53" s="126">
        <v>42417</v>
      </c>
      <c r="D53" s="64">
        <v>761182</v>
      </c>
      <c r="E53" s="64"/>
      <c r="G53" s="64">
        <v>58000000</v>
      </c>
    </row>
    <row r="54" spans="3:8">
      <c r="C54" s="126">
        <v>42417</v>
      </c>
      <c r="D54" s="64">
        <v>761179</v>
      </c>
      <c r="E54" s="64"/>
      <c r="G54" s="64">
        <v>3500000</v>
      </c>
      <c r="H54" s="64"/>
    </row>
    <row r="55" spans="3:8">
      <c r="C55" s="126">
        <v>42419</v>
      </c>
      <c r="D55" s="64">
        <v>244707</v>
      </c>
      <c r="E55" s="64" t="s">
        <v>416</v>
      </c>
      <c r="G55" s="64">
        <v>214242200</v>
      </c>
    </row>
    <row r="56" spans="3:8">
      <c r="C56" s="126">
        <v>42419</v>
      </c>
      <c r="D56" s="64">
        <v>244707</v>
      </c>
      <c r="E56" s="64" t="s">
        <v>417</v>
      </c>
      <c r="G56" s="64">
        <v>11000</v>
      </c>
    </row>
    <row r="57" spans="3:8">
      <c r="C57" s="126">
        <v>42419</v>
      </c>
      <c r="D57" s="64">
        <v>761177</v>
      </c>
      <c r="E57" s="64" t="s">
        <v>414</v>
      </c>
      <c r="G57" s="64">
        <v>1500000</v>
      </c>
    </row>
    <row r="58" spans="3:8">
      <c r="C58" s="126">
        <v>43515</v>
      </c>
      <c r="D58" s="64">
        <v>761183</v>
      </c>
      <c r="E58" s="64" t="s">
        <v>411</v>
      </c>
      <c r="G58" s="64">
        <v>59050000</v>
      </c>
    </row>
    <row r="59" spans="3:8">
      <c r="C59" s="126">
        <v>42422</v>
      </c>
      <c r="D59" s="64">
        <v>761184</v>
      </c>
      <c r="E59" s="64"/>
      <c r="G59" s="64">
        <v>1232563800</v>
      </c>
    </row>
    <row r="60" spans="3:8">
      <c r="C60" s="126">
        <v>42423</v>
      </c>
      <c r="D60" s="64">
        <v>761189</v>
      </c>
      <c r="E60" s="64"/>
      <c r="G60" s="64">
        <v>65576452</v>
      </c>
    </row>
    <row r="61" spans="3:8">
      <c r="C61" s="126">
        <v>42424</v>
      </c>
      <c r="D61" s="64">
        <v>684677</v>
      </c>
      <c r="E61" s="64" t="s">
        <v>418</v>
      </c>
      <c r="G61" s="64">
        <v>264000</v>
      </c>
    </row>
    <row r="62" spans="3:8">
      <c r="C62" s="126">
        <v>42425</v>
      </c>
      <c r="D62" s="64">
        <v>761191</v>
      </c>
      <c r="E62" s="64"/>
      <c r="G62" s="64">
        <v>4500000</v>
      </c>
    </row>
    <row r="63" spans="3:8">
      <c r="C63" s="126">
        <v>42425</v>
      </c>
      <c r="D63" s="64">
        <v>761190</v>
      </c>
      <c r="E63" s="64"/>
      <c r="G63" s="64">
        <v>2000000</v>
      </c>
    </row>
    <row r="64" spans="3:8">
      <c r="C64" s="126">
        <v>42425</v>
      </c>
      <c r="D64" s="64">
        <v>761199</v>
      </c>
      <c r="E64" s="64"/>
      <c r="G64" s="64">
        <v>3000000</v>
      </c>
    </row>
    <row r="65" spans="3:8">
      <c r="C65" s="126">
        <v>42425</v>
      </c>
      <c r="D65" s="64">
        <v>761187</v>
      </c>
      <c r="E65" s="64" t="s">
        <v>419</v>
      </c>
      <c r="G65" s="64">
        <v>364869</v>
      </c>
    </row>
    <row r="66" spans="3:8">
      <c r="C66" s="126">
        <v>42425</v>
      </c>
      <c r="D66" s="64">
        <v>761185</v>
      </c>
      <c r="E66" s="64" t="s">
        <v>411</v>
      </c>
      <c r="G66" s="64">
        <v>61243235</v>
      </c>
      <c r="H66" s="64"/>
    </row>
    <row r="67" spans="3:8">
      <c r="C67" s="126">
        <v>42426</v>
      </c>
      <c r="D67" s="64">
        <v>761194</v>
      </c>
      <c r="E67" s="64"/>
      <c r="G67" s="64">
        <v>1659890</v>
      </c>
    </row>
    <row r="68" spans="3:8">
      <c r="C68" s="126">
        <v>42426</v>
      </c>
      <c r="D68" s="64">
        <v>761193</v>
      </c>
      <c r="E68" s="64"/>
      <c r="G68" s="64">
        <v>2275000</v>
      </c>
    </row>
    <row r="69" spans="3:8">
      <c r="C69" s="126">
        <v>42426</v>
      </c>
      <c r="D69" s="64">
        <v>761192</v>
      </c>
      <c r="E69" s="64"/>
      <c r="G69" s="64">
        <v>4500000</v>
      </c>
    </row>
    <row r="70" spans="3:8">
      <c r="C70" s="126">
        <v>42426</v>
      </c>
      <c r="D70" s="64">
        <v>761197</v>
      </c>
      <c r="E70" s="64"/>
      <c r="G70" s="64">
        <v>3140000</v>
      </c>
    </row>
    <row r="71" spans="3:8">
      <c r="C71" s="126">
        <v>42426</v>
      </c>
      <c r="D71" s="64">
        <v>761198</v>
      </c>
      <c r="E71" s="64"/>
      <c r="G71" s="64">
        <v>1659890</v>
      </c>
    </row>
    <row r="72" spans="3:8">
      <c r="C72" s="126">
        <v>42426</v>
      </c>
      <c r="D72" s="64" t="s">
        <v>420</v>
      </c>
      <c r="E72" s="64"/>
      <c r="G72" s="64">
        <v>44576</v>
      </c>
    </row>
    <row r="73" spans="3:8">
      <c r="C73" s="126">
        <v>42426</v>
      </c>
      <c r="D73" s="64" t="s">
        <v>420</v>
      </c>
      <c r="E73" s="64"/>
      <c r="G73" s="64">
        <v>445762</v>
      </c>
      <c r="H73" s="64"/>
    </row>
    <row r="74" spans="3:8">
      <c r="C74" s="65"/>
      <c r="D74" s="64"/>
      <c r="E74" s="64"/>
      <c r="G74" s="64"/>
    </row>
    <row r="75" spans="3:8">
      <c r="C75" s="65"/>
      <c r="D75" s="64"/>
      <c r="E75" s="64"/>
      <c r="G75" s="64">
        <f>SUM(G16:G74)</f>
        <v>5624233545</v>
      </c>
      <c r="H75" s="4"/>
    </row>
    <row r="76" spans="3:8">
      <c r="C76" s="65"/>
      <c r="D76" s="64"/>
      <c r="E76" s="64"/>
      <c r="G76" s="64"/>
    </row>
    <row r="77" spans="3:8">
      <c r="C77" s="65"/>
      <c r="D77" s="64"/>
      <c r="E77" s="64"/>
      <c r="G77" s="64">
        <f>5624233545-G75</f>
        <v>0</v>
      </c>
    </row>
    <row r="78" spans="3:8">
      <c r="C78" s="65"/>
      <c r="D78" s="64"/>
      <c r="E78" s="64"/>
      <c r="G78" s="64"/>
    </row>
    <row r="79" spans="3:8">
      <c r="C79" s="65"/>
      <c r="D79" s="64"/>
      <c r="E79" s="64"/>
      <c r="G79" s="64"/>
    </row>
    <row r="80" spans="3:8">
      <c r="C80" s="65"/>
      <c r="D80" s="64"/>
      <c r="E80" s="64"/>
      <c r="G80" s="64"/>
    </row>
    <row r="81" spans="3:7">
      <c r="C81" s="65"/>
      <c r="D81" s="64"/>
      <c r="E81" s="64"/>
      <c r="G81" s="64"/>
    </row>
    <row r="82" spans="3:7">
      <c r="C82" s="65"/>
      <c r="D82" s="64"/>
      <c r="E82" s="64"/>
      <c r="G82" s="64"/>
    </row>
    <row r="83" spans="3:7">
      <c r="C83" s="65"/>
      <c r="D83" s="64"/>
      <c r="E83" s="64"/>
      <c r="G83" s="64"/>
    </row>
    <row r="84" spans="3:7">
      <c r="C84" s="65"/>
      <c r="D84" s="64"/>
      <c r="E84" s="64"/>
      <c r="G84" s="64"/>
    </row>
    <row r="85" spans="3:7">
      <c r="C85" s="65"/>
      <c r="D85" s="64"/>
      <c r="E85" s="64"/>
      <c r="G85" s="64"/>
    </row>
    <row r="86" spans="3:7">
      <c r="C86" s="65"/>
      <c r="D86" s="64"/>
      <c r="E86" s="64"/>
      <c r="G86" s="64"/>
    </row>
    <row r="87" spans="3:7">
      <c r="C87" s="65"/>
      <c r="D87" s="64"/>
      <c r="E87" s="64"/>
      <c r="G87" s="64"/>
    </row>
    <row r="88" spans="3:7">
      <c r="C88" s="65"/>
      <c r="D88" s="64"/>
      <c r="E88" s="64"/>
      <c r="G88" s="64"/>
    </row>
    <row r="89" spans="3:7">
      <c r="C89" s="65"/>
      <c r="D89" s="64"/>
      <c r="E89" s="64"/>
      <c r="G89" s="64"/>
    </row>
    <row r="90" spans="3:7">
      <c r="C90" s="65"/>
      <c r="D90" s="64"/>
      <c r="E90" s="64"/>
      <c r="G90" s="64"/>
    </row>
    <row r="91" spans="3:7">
      <c r="C91" s="65"/>
      <c r="D91" s="64"/>
      <c r="E91" s="64"/>
      <c r="G91" s="64"/>
    </row>
    <row r="92" spans="3:7">
      <c r="C92" s="65"/>
      <c r="D92" s="64"/>
      <c r="E92" s="64"/>
      <c r="G92" s="64"/>
    </row>
    <row r="93" spans="3:7">
      <c r="C93" s="65"/>
      <c r="D93" s="64"/>
      <c r="E93" s="64"/>
      <c r="G93" s="64"/>
    </row>
    <row r="94" spans="3:7">
      <c r="C94" s="65"/>
      <c r="D94" s="64"/>
      <c r="E94" s="64"/>
      <c r="G94" s="64"/>
    </row>
    <row r="95" spans="3:7">
      <c r="C95" s="65"/>
      <c r="D95" s="64"/>
      <c r="E95" s="64"/>
      <c r="G95" s="64"/>
    </row>
    <row r="96" spans="3:7">
      <c r="D96" s="64"/>
      <c r="E96" s="64"/>
      <c r="G96" s="64"/>
    </row>
    <row r="97" spans="4:7">
      <c r="D97" s="64"/>
      <c r="E97" s="64"/>
      <c r="G97" s="64"/>
    </row>
    <row r="98" spans="4:7">
      <c r="D98" s="64"/>
      <c r="E98" s="64"/>
      <c r="G98" s="64"/>
    </row>
    <row r="99" spans="4:7">
      <c r="D99" s="64"/>
      <c r="E99" s="64"/>
      <c r="G99" s="64"/>
    </row>
    <row r="100" spans="4:7">
      <c r="D100" s="64"/>
      <c r="E100" s="64"/>
      <c r="G100" s="64"/>
    </row>
    <row r="101" spans="4:7">
      <c r="D101" s="64"/>
      <c r="E101" s="64"/>
      <c r="G101" s="64"/>
    </row>
    <row r="102" spans="4:7">
      <c r="D102" s="64"/>
      <c r="E102" s="64"/>
      <c r="G102" s="64"/>
    </row>
    <row r="103" spans="4:7">
      <c r="D103" s="64"/>
      <c r="E103" s="64"/>
      <c r="G103" s="64"/>
    </row>
    <row r="104" spans="4:7">
      <c r="D104" s="64"/>
      <c r="E104" s="64"/>
      <c r="G104" s="64"/>
    </row>
    <row r="105" spans="4:7">
      <c r="D105" s="64"/>
      <c r="E105" s="64"/>
      <c r="G105" s="64"/>
    </row>
    <row r="106" spans="4:7">
      <c r="D106" s="64"/>
      <c r="E106" s="64"/>
      <c r="G106" s="64"/>
    </row>
    <row r="107" spans="4:7">
      <c r="D107" s="64"/>
      <c r="E107" s="64"/>
      <c r="G107" s="64"/>
    </row>
    <row r="108" spans="4:7">
      <c r="D108" s="64"/>
      <c r="E108" s="64"/>
      <c r="G108" s="64"/>
    </row>
    <row r="109" spans="4:7">
      <c r="D109" s="64"/>
      <c r="E109" s="64"/>
      <c r="G109" s="64"/>
    </row>
    <row r="110" spans="4:7">
      <c r="D110" s="64"/>
      <c r="E110" s="64"/>
      <c r="G110" s="64"/>
    </row>
    <row r="111" spans="4:7">
      <c r="D111" s="64"/>
      <c r="E111" s="64"/>
    </row>
    <row r="112" spans="4:7">
      <c r="D112" s="64"/>
      <c r="E112" s="64"/>
    </row>
    <row r="113" spans="4:5">
      <c r="D113" s="64"/>
      <c r="E113" s="64"/>
    </row>
    <row r="114" spans="4:5">
      <c r="D114" s="64"/>
      <c r="E114" s="64"/>
    </row>
    <row r="115" spans="4:5">
      <c r="D115" s="64"/>
      <c r="E115" s="64"/>
    </row>
    <row r="116" spans="4:5">
      <c r="D116" s="64"/>
      <c r="E116" s="64"/>
    </row>
    <row r="117" spans="4:5">
      <c r="D117" s="64"/>
      <c r="E117" s="64"/>
    </row>
    <row r="118" spans="4:5">
      <c r="D118" s="64"/>
      <c r="E118" s="64"/>
    </row>
    <row r="119" spans="4:5">
      <c r="D119" s="64"/>
      <c r="E119" s="64"/>
    </row>
    <row r="120" spans="4:5">
      <c r="D120" s="64"/>
      <c r="E120" s="64"/>
    </row>
    <row r="121" spans="4:5">
      <c r="D121" s="64"/>
      <c r="E121" s="64"/>
    </row>
    <row r="122" spans="4:5">
      <c r="D122" s="64"/>
      <c r="E122" s="64"/>
    </row>
    <row r="123" spans="4:5">
      <c r="D123" s="64"/>
      <c r="E123" s="64"/>
    </row>
    <row r="124" spans="4:5">
      <c r="D124" s="64"/>
      <c r="E124" s="64"/>
    </row>
    <row r="125" spans="4:5">
      <c r="D125" s="64"/>
      <c r="E125" s="64"/>
    </row>
    <row r="126" spans="4:5">
      <c r="D126" s="64"/>
      <c r="E126" s="64"/>
    </row>
    <row r="127" spans="4:5">
      <c r="D127" s="64"/>
      <c r="E127" s="64"/>
    </row>
    <row r="128" spans="4:5">
      <c r="D128" s="64"/>
      <c r="E128" s="64"/>
    </row>
    <row r="129" spans="4:5">
      <c r="D129" s="64"/>
      <c r="E129" s="64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7:P193"/>
  <sheetViews>
    <sheetView tabSelected="1" topLeftCell="A178" zoomScale="80" zoomScaleNormal="80" workbookViewId="0">
      <selection activeCell="I190" sqref="I190"/>
    </sheetView>
  </sheetViews>
  <sheetFormatPr baseColWidth="10" defaultRowHeight="15"/>
  <cols>
    <col min="3" max="3" width="11.5703125" bestFit="1" customWidth="1"/>
    <col min="4" max="4" width="12.5703125" bestFit="1" customWidth="1"/>
    <col min="5" max="5" width="28.7109375" bestFit="1" customWidth="1"/>
    <col min="6" max="6" width="23.85546875" bestFit="1" customWidth="1"/>
    <col min="7" max="7" width="15" style="113" bestFit="1" customWidth="1"/>
    <col min="8" max="9" width="15" bestFit="1" customWidth="1"/>
    <col min="10" max="10" width="12.5703125" bestFit="1" customWidth="1"/>
    <col min="11" max="11" width="14.140625" bestFit="1" customWidth="1"/>
    <col min="12" max="12" width="22.42578125" bestFit="1" customWidth="1"/>
    <col min="13" max="13" width="40.140625" bestFit="1" customWidth="1"/>
  </cols>
  <sheetData>
    <row r="7" spans="3:12">
      <c r="C7" s="94" t="s">
        <v>7</v>
      </c>
      <c r="D7" s="94" t="s">
        <v>390</v>
      </c>
      <c r="E7" s="94" t="s">
        <v>391</v>
      </c>
      <c r="F7" s="94" t="s">
        <v>392</v>
      </c>
      <c r="G7" s="107" t="s">
        <v>398</v>
      </c>
      <c r="H7" s="107" t="s">
        <v>399</v>
      </c>
      <c r="I7" s="94" t="s">
        <v>393</v>
      </c>
      <c r="J7" s="107" t="s">
        <v>394</v>
      </c>
    </row>
    <row r="8" spans="3:12">
      <c r="C8" s="71"/>
      <c r="D8" s="71"/>
      <c r="E8" s="71"/>
      <c r="F8" s="94" t="s">
        <v>395</v>
      </c>
      <c r="G8" s="93"/>
      <c r="H8" s="71"/>
      <c r="I8" s="112">
        <v>904869548</v>
      </c>
      <c r="J8" s="93"/>
    </row>
    <row r="9" spans="3:12">
      <c r="C9" s="75">
        <v>42401</v>
      </c>
      <c r="D9" s="72">
        <v>14176318</v>
      </c>
      <c r="G9" s="90"/>
      <c r="I9" s="4">
        <f t="shared" ref="I9:I40" si="0">I8+G10-H10</f>
        <v>1010919548</v>
      </c>
      <c r="K9" t="s">
        <v>356</v>
      </c>
      <c r="L9" s="72" t="s">
        <v>357</v>
      </c>
    </row>
    <row r="10" spans="3:12">
      <c r="C10" s="75">
        <v>42401</v>
      </c>
      <c r="D10" s="72">
        <v>14176318</v>
      </c>
      <c r="G10" s="90">
        <v>106050000</v>
      </c>
      <c r="I10" s="4">
        <f t="shared" si="0"/>
        <v>1063944548</v>
      </c>
      <c r="K10" t="s">
        <v>356</v>
      </c>
      <c r="L10" s="72" t="s">
        <v>357</v>
      </c>
    </row>
    <row r="11" spans="3:12">
      <c r="C11" s="75">
        <v>42401</v>
      </c>
      <c r="D11" s="72">
        <v>14176311</v>
      </c>
      <c r="G11" s="90">
        <v>53025000</v>
      </c>
      <c r="I11" s="4">
        <f t="shared" si="0"/>
        <v>1118737048</v>
      </c>
      <c r="K11" t="s">
        <v>356</v>
      </c>
      <c r="L11" s="72" t="s">
        <v>359</v>
      </c>
    </row>
    <row r="12" spans="3:12">
      <c r="C12" s="115">
        <v>42401</v>
      </c>
      <c r="D12" s="114">
        <v>1475766</v>
      </c>
      <c r="E12" s="116"/>
      <c r="F12" s="116"/>
      <c r="G12" s="117">
        <v>54792500</v>
      </c>
      <c r="H12" s="116"/>
      <c r="I12" s="130">
        <f t="shared" si="0"/>
        <v>1117077158</v>
      </c>
      <c r="J12" s="116"/>
      <c r="K12" s="114"/>
      <c r="L12" s="114" t="s">
        <v>407</v>
      </c>
    </row>
    <row r="13" spans="3:12">
      <c r="C13" s="127">
        <v>42401</v>
      </c>
      <c r="D13" s="72">
        <v>761291</v>
      </c>
      <c r="E13" s="8"/>
      <c r="F13" s="91"/>
      <c r="H13" s="8">
        <v>1659890</v>
      </c>
      <c r="I13" s="4">
        <f t="shared" si="0"/>
        <v>1113937158</v>
      </c>
    </row>
    <row r="14" spans="3:12">
      <c r="C14" s="127">
        <v>42401</v>
      </c>
      <c r="D14" s="72">
        <v>761290</v>
      </c>
      <c r="E14" s="8"/>
      <c r="F14" s="91"/>
      <c r="H14" s="8">
        <v>3140000</v>
      </c>
      <c r="I14" s="4">
        <f t="shared" si="0"/>
        <v>1113937158</v>
      </c>
    </row>
    <row r="15" spans="3:12">
      <c r="C15" s="11">
        <v>42402</v>
      </c>
      <c r="D15" s="72">
        <v>14176320</v>
      </c>
      <c r="G15" s="122"/>
      <c r="H15" s="77"/>
      <c r="I15" s="4">
        <f t="shared" si="0"/>
        <v>1172058158</v>
      </c>
      <c r="J15" s="71"/>
      <c r="K15" t="s">
        <v>400</v>
      </c>
      <c r="L15" t="s">
        <v>400</v>
      </c>
    </row>
    <row r="16" spans="3:12">
      <c r="C16" s="11">
        <v>42402</v>
      </c>
      <c r="D16" s="72">
        <v>14176320</v>
      </c>
      <c r="G16" s="122">
        <v>58121000</v>
      </c>
      <c r="H16" s="77"/>
      <c r="I16" s="4">
        <f t="shared" si="0"/>
        <v>1161656286</v>
      </c>
      <c r="J16" s="71"/>
      <c r="K16" t="s">
        <v>400</v>
      </c>
      <c r="L16" t="s">
        <v>400</v>
      </c>
    </row>
    <row r="17" spans="3:12">
      <c r="C17" s="127">
        <v>42402</v>
      </c>
      <c r="D17" s="72">
        <v>761298</v>
      </c>
      <c r="E17" s="8"/>
      <c r="F17" s="91"/>
      <c r="H17" s="8">
        <v>10401872</v>
      </c>
      <c r="I17" s="4">
        <f t="shared" si="0"/>
        <v>149902286</v>
      </c>
    </row>
    <row r="18" spans="3:12">
      <c r="C18" s="127">
        <v>42402</v>
      </c>
      <c r="D18" s="72">
        <v>761297</v>
      </c>
      <c r="E18" s="8"/>
      <c r="F18" s="91"/>
      <c r="H18" s="8">
        <v>1011754000</v>
      </c>
      <c r="I18" s="4">
        <f t="shared" si="0"/>
        <v>275501286</v>
      </c>
    </row>
    <row r="19" spans="3:12">
      <c r="C19" s="118">
        <v>42403</v>
      </c>
      <c r="D19" s="114">
        <v>14176323</v>
      </c>
      <c r="E19" s="116"/>
      <c r="F19" s="116"/>
      <c r="G19" s="119">
        <v>125599000</v>
      </c>
      <c r="H19" s="120"/>
      <c r="I19" s="130">
        <f t="shared" si="0"/>
        <v>386146786</v>
      </c>
      <c r="J19" s="121"/>
      <c r="K19" s="116"/>
      <c r="L19" s="116" t="s">
        <v>407</v>
      </c>
    </row>
    <row r="20" spans="3:12">
      <c r="C20" s="108">
        <v>42403</v>
      </c>
      <c r="D20" s="72">
        <v>14176321</v>
      </c>
      <c r="G20" s="90">
        <v>110645500</v>
      </c>
      <c r="I20" s="4">
        <f t="shared" si="0"/>
        <v>405750786</v>
      </c>
      <c r="K20" s="72" t="s">
        <v>356</v>
      </c>
      <c r="L20" s="72" t="s">
        <v>358</v>
      </c>
    </row>
    <row r="21" spans="3:12">
      <c r="C21" s="75">
        <v>42403</v>
      </c>
      <c r="D21" s="72">
        <v>14176322</v>
      </c>
      <c r="G21" s="90">
        <v>19604000</v>
      </c>
      <c r="I21" s="4">
        <f t="shared" si="0"/>
        <v>407750786</v>
      </c>
      <c r="K21" s="72" t="s">
        <v>356</v>
      </c>
      <c r="L21" s="72" t="s">
        <v>360</v>
      </c>
    </row>
    <row r="22" spans="3:12">
      <c r="C22" s="75">
        <v>42403</v>
      </c>
      <c r="D22" s="72">
        <v>225400</v>
      </c>
      <c r="G22" s="90">
        <v>2000000</v>
      </c>
      <c r="I22" s="4">
        <f t="shared" si="0"/>
        <v>405550786</v>
      </c>
      <c r="K22" s="72"/>
      <c r="L22" s="89" t="s">
        <v>408</v>
      </c>
    </row>
    <row r="23" spans="3:12">
      <c r="C23" s="127">
        <v>42403</v>
      </c>
      <c r="D23" s="72">
        <v>761295</v>
      </c>
      <c r="E23" s="8"/>
      <c r="F23" s="91"/>
      <c r="H23" s="8">
        <v>2200000</v>
      </c>
      <c r="I23" s="4">
        <f t="shared" si="0"/>
        <v>405550786</v>
      </c>
    </row>
    <row r="24" spans="3:12">
      <c r="C24" s="108">
        <v>42404</v>
      </c>
      <c r="D24" s="72">
        <v>14176327</v>
      </c>
      <c r="G24" s="89"/>
      <c r="I24" s="4">
        <f t="shared" si="0"/>
        <v>405550786</v>
      </c>
      <c r="K24" s="72" t="s">
        <v>356</v>
      </c>
      <c r="L24" s="72" t="s">
        <v>356</v>
      </c>
    </row>
    <row r="25" spans="3:12">
      <c r="C25" s="108">
        <v>42404</v>
      </c>
      <c r="D25" s="72">
        <v>14176327</v>
      </c>
      <c r="G25" s="89"/>
      <c r="I25" s="4">
        <f t="shared" si="0"/>
        <v>443250786</v>
      </c>
      <c r="K25" s="72" t="s">
        <v>356</v>
      </c>
      <c r="L25" s="72" t="s">
        <v>356</v>
      </c>
    </row>
    <row r="26" spans="3:12">
      <c r="C26" s="108">
        <v>42404</v>
      </c>
      <c r="D26" s="72">
        <v>14176327</v>
      </c>
      <c r="G26" s="90">
        <v>37700000</v>
      </c>
      <c r="I26" s="4">
        <f t="shared" si="0"/>
        <v>443250786</v>
      </c>
      <c r="K26" s="72" t="s">
        <v>356</v>
      </c>
      <c r="L26" s="72" t="s">
        <v>356</v>
      </c>
    </row>
    <row r="27" spans="3:12">
      <c r="C27" s="108">
        <v>42404</v>
      </c>
      <c r="D27" s="72">
        <v>14176324</v>
      </c>
      <c r="G27" s="90"/>
      <c r="I27" s="4">
        <f t="shared" si="0"/>
        <v>503960286</v>
      </c>
      <c r="K27" s="72" t="s">
        <v>356</v>
      </c>
      <c r="L27" s="72" t="s">
        <v>371</v>
      </c>
    </row>
    <row r="28" spans="3:12">
      <c r="C28" s="108">
        <v>42404</v>
      </c>
      <c r="D28" s="72">
        <v>14176324</v>
      </c>
      <c r="G28" s="90">
        <v>60709500</v>
      </c>
      <c r="I28" s="4">
        <f t="shared" si="0"/>
        <v>521635286</v>
      </c>
      <c r="K28" s="72" t="s">
        <v>356</v>
      </c>
      <c r="L28" s="72" t="s">
        <v>371</v>
      </c>
    </row>
    <row r="29" spans="3:12">
      <c r="C29" s="108">
        <v>42404</v>
      </c>
      <c r="D29" s="72">
        <v>14176325</v>
      </c>
      <c r="G29" s="90">
        <v>17675000</v>
      </c>
      <c r="I29" s="4">
        <f t="shared" si="0"/>
        <v>521635286</v>
      </c>
      <c r="K29" s="72" t="s">
        <v>356</v>
      </c>
      <c r="L29" s="72" t="s">
        <v>358</v>
      </c>
    </row>
    <row r="30" spans="3:12">
      <c r="C30" s="108">
        <v>42404</v>
      </c>
      <c r="D30" s="72">
        <v>14176328</v>
      </c>
      <c r="G30" s="89"/>
      <c r="I30" s="4">
        <f t="shared" si="0"/>
        <v>541616286</v>
      </c>
      <c r="K30" s="72" t="s">
        <v>356</v>
      </c>
      <c r="L30" s="72" t="s">
        <v>356</v>
      </c>
    </row>
    <row r="31" spans="3:12">
      <c r="C31" s="108">
        <v>42404</v>
      </c>
      <c r="D31" s="72">
        <v>14176328</v>
      </c>
      <c r="G31" s="90">
        <v>19981000</v>
      </c>
      <c r="I31" s="4">
        <f t="shared" si="0"/>
        <v>546216286</v>
      </c>
      <c r="K31" s="72" t="s">
        <v>356</v>
      </c>
      <c r="L31" s="72" t="s">
        <v>356</v>
      </c>
    </row>
    <row r="32" spans="3:12">
      <c r="C32" s="108">
        <v>42404</v>
      </c>
      <c r="D32" s="72">
        <v>232985</v>
      </c>
      <c r="G32" s="90">
        <v>4600000</v>
      </c>
      <c r="I32" s="4">
        <f t="shared" si="0"/>
        <v>540216286</v>
      </c>
      <c r="K32" s="72"/>
      <c r="L32" s="89" t="s">
        <v>408</v>
      </c>
    </row>
    <row r="33" spans="3:12">
      <c r="C33" s="127">
        <v>42404</v>
      </c>
      <c r="D33" s="72">
        <v>761157</v>
      </c>
      <c r="E33" s="8"/>
      <c r="F33" s="91"/>
      <c r="H33" s="8">
        <v>6000000</v>
      </c>
      <c r="I33" s="4">
        <f t="shared" si="0"/>
        <v>539216286</v>
      </c>
    </row>
    <row r="34" spans="3:12">
      <c r="C34" s="127">
        <v>42404</v>
      </c>
      <c r="D34" s="72">
        <v>761162</v>
      </c>
      <c r="E34" s="8"/>
      <c r="F34" s="91"/>
      <c r="H34" s="8">
        <v>1000000</v>
      </c>
      <c r="I34" s="4">
        <f t="shared" si="0"/>
        <v>534816286</v>
      </c>
    </row>
    <row r="35" spans="3:12">
      <c r="C35" s="127">
        <v>42404</v>
      </c>
      <c r="D35" s="72">
        <v>761155</v>
      </c>
      <c r="E35" s="8"/>
      <c r="F35" s="91"/>
      <c r="H35" s="8">
        <v>4400000</v>
      </c>
      <c r="I35" s="4">
        <f t="shared" si="0"/>
        <v>529096286</v>
      </c>
    </row>
    <row r="36" spans="3:12">
      <c r="C36" s="127">
        <v>42404</v>
      </c>
      <c r="D36" s="72">
        <v>761165</v>
      </c>
      <c r="E36" s="8"/>
      <c r="F36" s="91"/>
      <c r="H36" s="8">
        <v>5720000</v>
      </c>
      <c r="I36" s="4">
        <f t="shared" si="0"/>
        <v>524704388</v>
      </c>
    </row>
    <row r="37" spans="3:12">
      <c r="C37" s="127">
        <v>42404</v>
      </c>
      <c r="D37" s="72">
        <v>761168</v>
      </c>
      <c r="E37" s="8"/>
      <c r="F37" s="91"/>
      <c r="H37" s="8">
        <v>4391898</v>
      </c>
      <c r="I37" s="4">
        <f t="shared" si="0"/>
        <v>524704388</v>
      </c>
    </row>
    <row r="38" spans="3:12">
      <c r="C38" s="108">
        <v>42405</v>
      </c>
      <c r="D38" s="72">
        <v>1475775</v>
      </c>
      <c r="G38" s="89"/>
      <c r="I38" s="4">
        <f t="shared" si="0"/>
        <v>524704388</v>
      </c>
      <c r="K38" s="72" t="s">
        <v>356</v>
      </c>
      <c r="L38" s="72" t="s">
        <v>356</v>
      </c>
    </row>
    <row r="39" spans="3:12">
      <c r="C39" s="108">
        <v>42405</v>
      </c>
      <c r="D39" s="72">
        <v>1475775</v>
      </c>
      <c r="G39" s="89"/>
      <c r="I39" s="4">
        <f t="shared" si="0"/>
        <v>581722888</v>
      </c>
      <c r="K39" s="72" t="s">
        <v>356</v>
      </c>
      <c r="L39" s="72" t="s">
        <v>356</v>
      </c>
    </row>
    <row r="40" spans="3:12">
      <c r="C40" s="108">
        <v>42405</v>
      </c>
      <c r="D40" s="72">
        <v>1475775</v>
      </c>
      <c r="G40" s="90">
        <v>57018500</v>
      </c>
      <c r="I40" s="4">
        <f t="shared" si="0"/>
        <v>601703888</v>
      </c>
      <c r="K40" s="72" t="s">
        <v>356</v>
      </c>
      <c r="L40" s="72" t="s">
        <v>356</v>
      </c>
    </row>
    <row r="41" spans="3:12">
      <c r="C41" s="75">
        <v>42405</v>
      </c>
      <c r="D41" s="72">
        <v>14176333</v>
      </c>
      <c r="G41" s="90">
        <v>19981000</v>
      </c>
      <c r="I41" s="4">
        <f t="shared" ref="I41:I72" si="1">I40+G42-H42</f>
        <v>601703888</v>
      </c>
      <c r="K41" s="72" t="s">
        <v>356</v>
      </c>
      <c r="L41" s="72" t="s">
        <v>356</v>
      </c>
    </row>
    <row r="42" spans="3:12">
      <c r="C42" s="75">
        <v>42405</v>
      </c>
      <c r="D42" s="72">
        <v>14176334</v>
      </c>
      <c r="G42" s="90"/>
      <c r="I42" s="4">
        <f t="shared" si="1"/>
        <v>625077888</v>
      </c>
      <c r="K42" s="72" t="s">
        <v>356</v>
      </c>
      <c r="L42" s="72" t="s">
        <v>356</v>
      </c>
    </row>
    <row r="43" spans="3:12">
      <c r="C43" s="75">
        <v>42405</v>
      </c>
      <c r="D43" s="72">
        <v>14176334</v>
      </c>
      <c r="G43" s="90">
        <v>23374000</v>
      </c>
      <c r="I43" s="4">
        <f t="shared" si="1"/>
        <v>679777888</v>
      </c>
      <c r="K43" s="72" t="s">
        <v>356</v>
      </c>
      <c r="L43" s="72" t="s">
        <v>356</v>
      </c>
    </row>
    <row r="44" spans="3:12">
      <c r="C44" s="75">
        <v>42405</v>
      </c>
      <c r="D44" s="72">
        <v>14176335</v>
      </c>
      <c r="G44" s="90">
        <v>54700000</v>
      </c>
      <c r="I44" s="4">
        <f t="shared" si="1"/>
        <v>697452888</v>
      </c>
      <c r="K44" s="72" t="s">
        <v>356</v>
      </c>
      <c r="L44" s="72" t="s">
        <v>358</v>
      </c>
    </row>
    <row r="45" spans="3:12">
      <c r="C45" s="75">
        <v>42405</v>
      </c>
      <c r="D45" s="72">
        <v>14176329</v>
      </c>
      <c r="G45" s="90">
        <v>17675000</v>
      </c>
      <c r="I45" s="4">
        <f t="shared" si="1"/>
        <v>699452888</v>
      </c>
      <c r="K45" s="89" t="s">
        <v>356</v>
      </c>
      <c r="L45" s="89" t="s">
        <v>357</v>
      </c>
    </row>
    <row r="46" spans="3:12">
      <c r="C46" s="75">
        <v>42405</v>
      </c>
      <c r="D46" s="72">
        <v>242279</v>
      </c>
      <c r="G46" s="90">
        <v>2000000</v>
      </c>
      <c r="I46" s="4">
        <f t="shared" si="1"/>
        <v>757573888</v>
      </c>
      <c r="K46" s="89"/>
      <c r="L46" s="89" t="s">
        <v>408</v>
      </c>
    </row>
    <row r="47" spans="3:12">
      <c r="C47" s="115">
        <v>42405</v>
      </c>
      <c r="D47" s="114">
        <v>1475774</v>
      </c>
      <c r="E47" s="116"/>
      <c r="F47" s="116"/>
      <c r="G47" s="117">
        <v>58121000</v>
      </c>
      <c r="H47" s="116"/>
      <c r="I47" s="130">
        <f t="shared" si="1"/>
        <v>755573888</v>
      </c>
      <c r="J47" s="116"/>
      <c r="K47" s="114"/>
      <c r="L47" s="121" t="s">
        <v>407</v>
      </c>
    </row>
    <row r="48" spans="3:12">
      <c r="C48" s="127">
        <v>42405</v>
      </c>
      <c r="D48" s="72">
        <v>761170</v>
      </c>
      <c r="E48" s="8"/>
      <c r="F48" s="91"/>
      <c r="H48" s="8">
        <v>2000000</v>
      </c>
      <c r="I48" s="4">
        <f t="shared" si="1"/>
        <v>754573888</v>
      </c>
    </row>
    <row r="49" spans="3:12">
      <c r="C49" s="127">
        <v>42405</v>
      </c>
      <c r="D49" s="72">
        <v>761171</v>
      </c>
      <c r="E49" s="8"/>
      <c r="F49" s="91"/>
      <c r="H49" s="8">
        <v>1000000</v>
      </c>
      <c r="I49" s="4">
        <f t="shared" si="1"/>
        <v>753855136</v>
      </c>
    </row>
    <row r="50" spans="3:12">
      <c r="C50" s="127">
        <v>42405</v>
      </c>
      <c r="D50" s="72">
        <v>761167</v>
      </c>
      <c r="E50" s="8" t="s">
        <v>410</v>
      </c>
      <c r="F50" s="91"/>
      <c r="H50" s="8">
        <v>718752</v>
      </c>
      <c r="I50" s="4">
        <f t="shared" si="1"/>
        <v>568072650</v>
      </c>
    </row>
    <row r="51" spans="3:12">
      <c r="C51" s="127">
        <v>42405</v>
      </c>
      <c r="D51" s="72">
        <v>761169</v>
      </c>
      <c r="E51" s="8" t="s">
        <v>411</v>
      </c>
      <c r="F51" s="91"/>
      <c r="H51" s="8">
        <v>185782486</v>
      </c>
      <c r="I51" s="4">
        <f t="shared" si="1"/>
        <v>878102650</v>
      </c>
    </row>
    <row r="52" spans="3:12">
      <c r="C52" s="11">
        <v>42408</v>
      </c>
      <c r="D52" s="72">
        <v>14179156</v>
      </c>
      <c r="G52" s="122">
        <v>310030000</v>
      </c>
      <c r="H52" s="77"/>
      <c r="I52" s="4">
        <f t="shared" si="1"/>
        <v>878102650</v>
      </c>
      <c r="J52" s="71"/>
      <c r="K52" t="s">
        <v>400</v>
      </c>
      <c r="L52" t="s">
        <v>357</v>
      </c>
    </row>
    <row r="53" spans="3:12">
      <c r="C53" s="108">
        <v>42408</v>
      </c>
      <c r="D53" s="72">
        <v>8488871</v>
      </c>
      <c r="G53" s="89"/>
      <c r="I53" s="4">
        <f t="shared" si="1"/>
        <v>946826450</v>
      </c>
      <c r="K53" s="72" t="s">
        <v>356</v>
      </c>
      <c r="L53" s="72" t="s">
        <v>356</v>
      </c>
    </row>
    <row r="54" spans="3:12">
      <c r="C54" s="108">
        <v>42408</v>
      </c>
      <c r="D54" s="72">
        <v>8488871</v>
      </c>
      <c r="G54" s="90">
        <v>68723800</v>
      </c>
      <c r="I54" s="4">
        <f t="shared" si="1"/>
        <v>946826450</v>
      </c>
      <c r="K54" s="72" t="s">
        <v>356</v>
      </c>
      <c r="L54" s="72" t="s">
        <v>356</v>
      </c>
    </row>
    <row r="55" spans="3:12">
      <c r="C55" s="108">
        <v>42408</v>
      </c>
      <c r="D55" s="72">
        <v>14176339</v>
      </c>
      <c r="G55" s="89"/>
      <c r="I55" s="4">
        <f t="shared" si="1"/>
        <v>970086450</v>
      </c>
      <c r="K55" s="72" t="s">
        <v>356</v>
      </c>
      <c r="L55" s="72" t="s">
        <v>360</v>
      </c>
    </row>
    <row r="56" spans="3:12">
      <c r="C56" s="108">
        <v>42408</v>
      </c>
      <c r="D56" s="72">
        <v>14176339</v>
      </c>
      <c r="G56" s="90">
        <v>23260000</v>
      </c>
      <c r="I56" s="4">
        <f t="shared" si="1"/>
        <v>994080450</v>
      </c>
      <c r="K56" s="72" t="s">
        <v>356</v>
      </c>
      <c r="L56" s="72" t="s">
        <v>360</v>
      </c>
    </row>
    <row r="57" spans="3:12">
      <c r="C57" s="75">
        <v>42408</v>
      </c>
      <c r="D57" s="72">
        <v>8488871</v>
      </c>
      <c r="G57" s="90">
        <v>23994000</v>
      </c>
      <c r="I57" s="4">
        <f t="shared" si="1"/>
        <v>994080450</v>
      </c>
      <c r="K57" s="72" t="s">
        <v>356</v>
      </c>
      <c r="L57" s="72" t="s">
        <v>356</v>
      </c>
    </row>
    <row r="58" spans="3:12">
      <c r="C58" s="75">
        <v>42408</v>
      </c>
      <c r="D58" s="72">
        <v>14176330</v>
      </c>
      <c r="G58" s="90"/>
      <c r="I58" s="4">
        <f t="shared" si="1"/>
        <v>994080450</v>
      </c>
      <c r="K58" s="72" t="s">
        <v>356</v>
      </c>
      <c r="L58" s="72" t="s">
        <v>371</v>
      </c>
    </row>
    <row r="59" spans="3:12">
      <c r="C59" s="75">
        <v>42408</v>
      </c>
      <c r="D59" s="72">
        <v>14176330</v>
      </c>
      <c r="G59" s="90"/>
      <c r="I59" s="4">
        <f t="shared" si="1"/>
        <v>1053965950</v>
      </c>
      <c r="K59" s="72" t="s">
        <v>356</v>
      </c>
      <c r="L59" s="72" t="s">
        <v>371</v>
      </c>
    </row>
    <row r="60" spans="3:12">
      <c r="C60" s="75">
        <v>42408</v>
      </c>
      <c r="D60" s="72">
        <v>14176330</v>
      </c>
      <c r="G60" s="90">
        <v>59885500</v>
      </c>
      <c r="I60" s="4">
        <f t="shared" si="1"/>
        <v>1053965950</v>
      </c>
      <c r="K60" s="72" t="s">
        <v>356</v>
      </c>
      <c r="L60" s="72" t="s">
        <v>371</v>
      </c>
    </row>
    <row r="61" spans="3:12">
      <c r="C61" s="75">
        <v>42408</v>
      </c>
      <c r="D61" s="72">
        <v>14176337</v>
      </c>
      <c r="G61" s="90"/>
      <c r="I61" s="4">
        <f t="shared" si="1"/>
        <v>1053965950</v>
      </c>
      <c r="K61" s="109" t="s">
        <v>356</v>
      </c>
      <c r="L61" s="72" t="s">
        <v>371</v>
      </c>
    </row>
    <row r="62" spans="3:12">
      <c r="C62" s="75">
        <v>42408</v>
      </c>
      <c r="D62" s="72">
        <v>14176337</v>
      </c>
      <c r="G62" s="90"/>
      <c r="I62" s="4">
        <f t="shared" si="1"/>
        <v>1151819450</v>
      </c>
      <c r="K62" s="109" t="s">
        <v>356</v>
      </c>
      <c r="L62" s="72" t="s">
        <v>371</v>
      </c>
    </row>
    <row r="63" spans="3:12">
      <c r="C63" s="75">
        <v>42408</v>
      </c>
      <c r="D63" s="72">
        <v>14176337</v>
      </c>
      <c r="G63" s="90">
        <v>97853500</v>
      </c>
      <c r="I63" s="4">
        <f t="shared" si="1"/>
        <v>1169234450</v>
      </c>
      <c r="K63" s="109" t="s">
        <v>356</v>
      </c>
      <c r="L63" s="72" t="s">
        <v>371</v>
      </c>
    </row>
    <row r="64" spans="3:12">
      <c r="C64" s="75">
        <v>42408</v>
      </c>
      <c r="D64" s="72">
        <v>14176336</v>
      </c>
      <c r="G64" s="90">
        <v>17415000</v>
      </c>
      <c r="I64" s="4">
        <f t="shared" si="1"/>
        <v>1169234450</v>
      </c>
      <c r="K64" s="72" t="s">
        <v>356</v>
      </c>
      <c r="L64" s="72" t="s">
        <v>358</v>
      </c>
    </row>
    <row r="65" spans="3:13">
      <c r="C65" s="75">
        <v>42408</v>
      </c>
      <c r="D65" s="72">
        <v>14176338</v>
      </c>
      <c r="G65" s="90"/>
      <c r="I65" s="4">
        <f t="shared" si="1"/>
        <v>1190874450</v>
      </c>
      <c r="K65" s="72" t="s">
        <v>356</v>
      </c>
      <c r="L65" s="72" t="s">
        <v>403</v>
      </c>
    </row>
    <row r="66" spans="3:13">
      <c r="C66" s="75">
        <v>42408</v>
      </c>
      <c r="D66" s="72">
        <v>14176338</v>
      </c>
      <c r="G66" s="90">
        <v>21640000</v>
      </c>
      <c r="I66" s="4">
        <f t="shared" si="1"/>
        <v>1165327450</v>
      </c>
      <c r="K66" s="72" t="s">
        <v>356</v>
      </c>
      <c r="L66" s="72" t="s">
        <v>403</v>
      </c>
      <c r="M66" s="60" t="s">
        <v>404</v>
      </c>
    </row>
    <row r="67" spans="3:13">
      <c r="C67" s="127">
        <v>42408</v>
      </c>
      <c r="D67" s="72">
        <v>761159</v>
      </c>
      <c r="E67" s="8"/>
      <c r="F67" s="91"/>
      <c r="H67" s="8">
        <v>25547000</v>
      </c>
      <c r="I67" s="4">
        <f t="shared" si="1"/>
        <v>1164927450</v>
      </c>
    </row>
    <row r="68" spans="3:13">
      <c r="C68" s="127">
        <v>42408</v>
      </c>
      <c r="D68" s="72">
        <v>761156</v>
      </c>
      <c r="E68" s="8"/>
      <c r="F68" s="91"/>
      <c r="H68" s="8">
        <v>400000</v>
      </c>
      <c r="I68" s="4">
        <f t="shared" si="1"/>
        <v>1161927450</v>
      </c>
    </row>
    <row r="69" spans="3:13">
      <c r="C69" s="127">
        <v>42408</v>
      </c>
      <c r="D69" s="72">
        <v>761172</v>
      </c>
      <c r="E69" s="8" t="s">
        <v>412</v>
      </c>
      <c r="F69" s="91"/>
      <c r="H69" s="8">
        <v>3000000</v>
      </c>
      <c r="I69" s="4">
        <f t="shared" si="1"/>
        <v>1160469400</v>
      </c>
    </row>
    <row r="70" spans="3:13">
      <c r="C70" s="127">
        <v>42408</v>
      </c>
      <c r="D70" s="72">
        <v>761151</v>
      </c>
      <c r="E70" s="8" t="s">
        <v>413</v>
      </c>
      <c r="F70" s="91"/>
      <c r="H70" s="8">
        <v>1458050</v>
      </c>
      <c r="I70" s="4">
        <f t="shared" si="1"/>
        <v>1157469400</v>
      </c>
    </row>
    <row r="71" spans="3:13">
      <c r="C71" s="127">
        <v>42408</v>
      </c>
      <c r="D71" s="72">
        <v>761300</v>
      </c>
      <c r="E71" s="8" t="s">
        <v>413</v>
      </c>
      <c r="F71" s="91"/>
      <c r="H71" s="8">
        <v>3000000</v>
      </c>
      <c r="I71" s="4">
        <f t="shared" si="1"/>
        <v>1123134400</v>
      </c>
    </row>
    <row r="72" spans="3:13">
      <c r="C72" s="127">
        <v>42408</v>
      </c>
      <c r="D72" s="72">
        <v>761299</v>
      </c>
      <c r="E72" s="8" t="s">
        <v>413</v>
      </c>
      <c r="F72" s="91"/>
      <c r="H72" s="8">
        <v>34335000</v>
      </c>
      <c r="I72" s="4">
        <f t="shared" si="1"/>
        <v>1122891900</v>
      </c>
    </row>
    <row r="73" spans="3:13">
      <c r="C73" s="127">
        <v>42408</v>
      </c>
      <c r="D73" s="72">
        <v>761154</v>
      </c>
      <c r="E73" s="8" t="s">
        <v>411</v>
      </c>
      <c r="F73" s="91"/>
      <c r="H73" s="8">
        <v>242500</v>
      </c>
      <c r="I73" s="4">
        <f t="shared" ref="I73:I104" si="2">I72+G74-H74</f>
        <v>1193591900</v>
      </c>
    </row>
    <row r="74" spans="3:13">
      <c r="C74" s="75">
        <v>42409</v>
      </c>
      <c r="D74" s="72">
        <v>14128449</v>
      </c>
      <c r="G74" s="90">
        <v>70700000</v>
      </c>
      <c r="I74" s="4">
        <f t="shared" si="2"/>
        <v>1304666900</v>
      </c>
      <c r="K74" s="72" t="s">
        <v>356</v>
      </c>
      <c r="L74" s="72" t="s">
        <v>358</v>
      </c>
    </row>
    <row r="75" spans="3:13">
      <c r="C75" s="115">
        <v>42409</v>
      </c>
      <c r="D75" s="114">
        <v>14128378</v>
      </c>
      <c r="E75" s="116"/>
      <c r="F75" s="116"/>
      <c r="G75" s="117">
        <v>111075000</v>
      </c>
      <c r="H75" s="116"/>
      <c r="I75" s="130">
        <f t="shared" si="2"/>
        <v>1305257900</v>
      </c>
      <c r="J75" s="116"/>
      <c r="K75" s="114"/>
      <c r="L75" s="114" t="s">
        <v>407</v>
      </c>
    </row>
    <row r="76" spans="3:13">
      <c r="C76" s="108">
        <v>42409</v>
      </c>
      <c r="D76" s="72">
        <v>7611166</v>
      </c>
      <c r="E76" s="113"/>
      <c r="F76" s="113"/>
      <c r="G76" s="90">
        <v>591000</v>
      </c>
      <c r="H76" s="113"/>
      <c r="I76" s="4">
        <f t="shared" si="2"/>
        <v>1304557900</v>
      </c>
      <c r="J76" s="113"/>
      <c r="K76" s="89"/>
      <c r="L76" s="89" t="s">
        <v>409</v>
      </c>
    </row>
    <row r="77" spans="3:13">
      <c r="C77" s="127">
        <v>42409</v>
      </c>
      <c r="D77" s="72">
        <v>761161</v>
      </c>
      <c r="E77" s="8"/>
      <c r="F77" s="91"/>
      <c r="H77" s="8">
        <v>700000</v>
      </c>
      <c r="I77" s="4">
        <f t="shared" si="2"/>
        <v>1303455900</v>
      </c>
    </row>
    <row r="78" spans="3:13">
      <c r="C78" s="127">
        <v>42409</v>
      </c>
      <c r="D78" s="72">
        <v>761152</v>
      </c>
      <c r="E78" s="8"/>
      <c r="F78" s="91"/>
      <c r="H78" s="8">
        <v>1102000</v>
      </c>
      <c r="I78" s="4">
        <f t="shared" si="2"/>
        <v>1302864900</v>
      </c>
    </row>
    <row r="79" spans="3:13">
      <c r="C79" s="127">
        <v>42409</v>
      </c>
      <c r="D79" s="72">
        <v>761166</v>
      </c>
      <c r="E79" s="8" t="s">
        <v>411</v>
      </c>
      <c r="F79" s="91"/>
      <c r="H79" s="8">
        <v>591000</v>
      </c>
      <c r="I79" s="4">
        <f t="shared" si="2"/>
        <v>1302864900</v>
      </c>
    </row>
    <row r="80" spans="3:13">
      <c r="C80" s="75">
        <v>42410</v>
      </c>
      <c r="D80" s="72">
        <v>1475778</v>
      </c>
      <c r="G80" s="90"/>
      <c r="I80" s="4">
        <f t="shared" si="2"/>
        <v>1302864900</v>
      </c>
      <c r="K80" s="72" t="s">
        <v>356</v>
      </c>
      <c r="L80" s="72" t="s">
        <v>356</v>
      </c>
    </row>
    <row r="81" spans="3:14">
      <c r="C81" s="75">
        <v>42410</v>
      </c>
      <c r="D81" s="72">
        <v>1475778</v>
      </c>
      <c r="G81" s="90"/>
      <c r="I81" s="4">
        <f t="shared" si="2"/>
        <v>1360526900</v>
      </c>
      <c r="K81" s="72" t="s">
        <v>356</v>
      </c>
      <c r="L81" s="72" t="s">
        <v>356</v>
      </c>
    </row>
    <row r="82" spans="3:14">
      <c r="C82" s="75">
        <v>42410</v>
      </c>
      <c r="D82" s="72">
        <v>1475778</v>
      </c>
      <c r="G82" s="90">
        <v>57662000</v>
      </c>
      <c r="I82" s="4">
        <f t="shared" si="2"/>
        <v>1360526900</v>
      </c>
      <c r="K82" s="72" t="s">
        <v>356</v>
      </c>
      <c r="L82" s="72" t="s">
        <v>356</v>
      </c>
    </row>
    <row r="83" spans="3:14">
      <c r="C83" s="75">
        <v>42410</v>
      </c>
      <c r="D83" s="72">
        <v>12333557</v>
      </c>
      <c r="G83" s="90"/>
      <c r="I83" s="4">
        <f t="shared" si="2"/>
        <v>1397822355</v>
      </c>
      <c r="K83" s="72" t="s">
        <v>356</v>
      </c>
      <c r="L83" s="72" t="s">
        <v>401</v>
      </c>
    </row>
    <row r="84" spans="3:14">
      <c r="C84" s="75">
        <v>42410</v>
      </c>
      <c r="D84" s="72">
        <v>12333557</v>
      </c>
      <c r="G84" s="90">
        <v>37295455</v>
      </c>
      <c r="I84" s="4">
        <f t="shared" si="2"/>
        <v>1470975655</v>
      </c>
      <c r="K84" s="72" t="s">
        <v>356</v>
      </c>
      <c r="L84" s="72" t="s">
        <v>401</v>
      </c>
      <c r="M84" s="60" t="s">
        <v>402</v>
      </c>
    </row>
    <row r="85" spans="3:14">
      <c r="C85" s="75">
        <v>42410</v>
      </c>
      <c r="D85" s="72">
        <v>14128394</v>
      </c>
      <c r="G85" s="90">
        <v>73153300</v>
      </c>
      <c r="I85" s="4">
        <f t="shared" si="2"/>
        <v>1471350655</v>
      </c>
      <c r="K85" s="72" t="s">
        <v>364</v>
      </c>
      <c r="L85" s="72" t="s">
        <v>356</v>
      </c>
    </row>
    <row r="86" spans="3:14">
      <c r="C86" s="75">
        <v>42410</v>
      </c>
      <c r="D86" s="72">
        <v>14128395</v>
      </c>
      <c r="G86" s="90">
        <v>375000</v>
      </c>
      <c r="I86" s="4">
        <f t="shared" si="2"/>
        <v>1495100655</v>
      </c>
      <c r="K86" s="72" t="s">
        <v>356</v>
      </c>
      <c r="L86" s="72" t="s">
        <v>356</v>
      </c>
      <c r="M86" s="60" t="s">
        <v>405</v>
      </c>
      <c r="N86" s="110">
        <v>58050000</v>
      </c>
    </row>
    <row r="87" spans="3:14">
      <c r="C87" s="75">
        <v>42410</v>
      </c>
      <c r="D87" s="72">
        <v>14128393</v>
      </c>
      <c r="G87" s="90">
        <v>23750000</v>
      </c>
      <c r="I87" s="4">
        <f t="shared" si="2"/>
        <v>1493530655</v>
      </c>
      <c r="K87" s="72" t="s">
        <v>356</v>
      </c>
      <c r="L87" s="72" t="s">
        <v>356</v>
      </c>
    </row>
    <row r="88" spans="3:14">
      <c r="C88" s="127">
        <v>42410</v>
      </c>
      <c r="D88" s="72">
        <v>761174</v>
      </c>
      <c r="E88" s="8"/>
      <c r="F88" s="91"/>
      <c r="H88" s="8">
        <v>1570000</v>
      </c>
      <c r="I88" s="4">
        <f t="shared" si="2"/>
        <v>1491110155</v>
      </c>
    </row>
    <row r="89" spans="3:14">
      <c r="C89" s="127">
        <v>42410</v>
      </c>
      <c r="D89" s="72">
        <v>761173</v>
      </c>
      <c r="E89" s="8"/>
      <c r="F89" s="91"/>
      <c r="H89" s="8">
        <v>2420500</v>
      </c>
      <c r="I89" s="4">
        <f t="shared" si="2"/>
        <v>1490758155</v>
      </c>
    </row>
    <row r="90" spans="3:14">
      <c r="C90" s="127">
        <v>42410</v>
      </c>
      <c r="D90" s="72">
        <v>761163</v>
      </c>
      <c r="E90" s="8" t="s">
        <v>414</v>
      </c>
      <c r="F90" s="91"/>
      <c r="H90" s="8">
        <v>352000</v>
      </c>
      <c r="I90" s="4">
        <f t="shared" si="2"/>
        <v>1477045155</v>
      </c>
    </row>
    <row r="91" spans="3:14">
      <c r="C91" s="127">
        <v>42410</v>
      </c>
      <c r="D91" s="72">
        <v>761160</v>
      </c>
      <c r="E91" s="8" t="s">
        <v>414</v>
      </c>
      <c r="F91" s="91"/>
      <c r="H91" s="8">
        <v>13713000</v>
      </c>
      <c r="I91" s="4">
        <f t="shared" si="2"/>
        <v>1476854155</v>
      </c>
    </row>
    <row r="92" spans="3:14">
      <c r="C92" s="127">
        <v>42410</v>
      </c>
      <c r="D92" s="72">
        <v>761158</v>
      </c>
      <c r="E92" s="8" t="s">
        <v>415</v>
      </c>
      <c r="F92" s="91"/>
      <c r="H92" s="8">
        <v>191000</v>
      </c>
      <c r="I92" s="4">
        <f t="shared" si="2"/>
        <v>1476674155</v>
      </c>
    </row>
    <row r="93" spans="3:14">
      <c r="C93" s="127">
        <v>42410</v>
      </c>
      <c r="D93" s="72">
        <v>761176</v>
      </c>
      <c r="E93" s="8" t="s">
        <v>415</v>
      </c>
      <c r="F93" s="91"/>
      <c r="H93" s="8">
        <v>180000</v>
      </c>
      <c r="I93" s="4">
        <f t="shared" si="2"/>
        <v>1476083155</v>
      </c>
    </row>
    <row r="94" spans="3:14">
      <c r="C94" s="127">
        <v>42410</v>
      </c>
      <c r="D94" s="72">
        <v>761166</v>
      </c>
      <c r="E94" s="8" t="s">
        <v>411</v>
      </c>
      <c r="F94" s="91"/>
      <c r="H94" s="8">
        <v>591000</v>
      </c>
      <c r="I94" s="4">
        <f t="shared" si="2"/>
        <v>1561906655</v>
      </c>
    </row>
    <row r="95" spans="3:14">
      <c r="C95" s="108">
        <v>42411</v>
      </c>
      <c r="D95" s="72">
        <v>13660786</v>
      </c>
      <c r="G95" s="90">
        <v>85823500</v>
      </c>
      <c r="I95" s="4">
        <f t="shared" si="2"/>
        <v>1677677655</v>
      </c>
      <c r="K95" s="72" t="s">
        <v>356</v>
      </c>
      <c r="L95" s="72" t="s">
        <v>357</v>
      </c>
    </row>
    <row r="96" spans="3:14">
      <c r="C96" s="75">
        <v>42411</v>
      </c>
      <c r="D96" s="72">
        <v>14129351</v>
      </c>
      <c r="G96" s="90">
        <v>115771000</v>
      </c>
      <c r="I96" s="4">
        <f t="shared" si="2"/>
        <v>73569155</v>
      </c>
      <c r="K96" s="81" t="s">
        <v>356</v>
      </c>
      <c r="L96" s="72" t="s">
        <v>358</v>
      </c>
    </row>
    <row r="97" spans="3:12">
      <c r="C97" s="127">
        <v>42411</v>
      </c>
      <c r="D97" s="72">
        <v>761178</v>
      </c>
      <c r="E97" s="8"/>
      <c r="F97" s="91"/>
      <c r="H97" s="8">
        <v>1604108500</v>
      </c>
      <c r="I97" s="4">
        <f t="shared" si="2"/>
        <v>73569155</v>
      </c>
    </row>
    <row r="98" spans="3:12">
      <c r="C98" s="75">
        <v>42412</v>
      </c>
      <c r="D98" s="72">
        <v>14775780</v>
      </c>
      <c r="G98" s="90"/>
      <c r="I98" s="4">
        <f t="shared" si="2"/>
        <v>73569155</v>
      </c>
      <c r="K98" s="72" t="s">
        <v>356</v>
      </c>
      <c r="L98" s="72" t="s">
        <v>356</v>
      </c>
    </row>
    <row r="99" spans="3:12">
      <c r="C99" s="75">
        <v>42412</v>
      </c>
      <c r="D99" s="72">
        <v>14775780</v>
      </c>
      <c r="G99" s="90"/>
      <c r="I99" s="4">
        <f t="shared" si="2"/>
        <v>73569155</v>
      </c>
      <c r="K99" s="72" t="s">
        <v>356</v>
      </c>
      <c r="L99" s="72" t="s">
        <v>356</v>
      </c>
    </row>
    <row r="100" spans="3:12">
      <c r="C100" s="75">
        <v>42412</v>
      </c>
      <c r="D100" s="72">
        <v>14775780</v>
      </c>
      <c r="G100" s="90"/>
      <c r="I100" s="4">
        <f t="shared" si="2"/>
        <v>73569155</v>
      </c>
      <c r="K100" s="72" t="s">
        <v>356</v>
      </c>
      <c r="L100" s="72" t="s">
        <v>356</v>
      </c>
    </row>
    <row r="101" spans="3:12">
      <c r="C101" s="108">
        <v>42412</v>
      </c>
      <c r="D101" s="72">
        <v>14775780</v>
      </c>
      <c r="E101" s="113"/>
      <c r="F101" s="113"/>
      <c r="G101" s="90"/>
      <c r="H101" s="113"/>
      <c r="I101" s="4">
        <f t="shared" si="2"/>
        <v>73569155</v>
      </c>
      <c r="J101" s="113"/>
      <c r="K101" s="89" t="s">
        <v>356</v>
      </c>
      <c r="L101" s="89" t="s">
        <v>356</v>
      </c>
    </row>
    <row r="102" spans="3:12">
      <c r="C102" s="108">
        <v>42412</v>
      </c>
      <c r="D102" s="72">
        <v>14775780</v>
      </c>
      <c r="E102" s="113"/>
      <c r="F102" s="113"/>
      <c r="G102" s="90"/>
      <c r="H102" s="113"/>
      <c r="I102" s="4">
        <f t="shared" si="2"/>
        <v>187799155</v>
      </c>
      <c r="J102" s="113"/>
      <c r="K102" s="89" t="s">
        <v>356</v>
      </c>
      <c r="L102" s="89" t="s">
        <v>356</v>
      </c>
    </row>
    <row r="103" spans="3:12">
      <c r="C103" s="108">
        <v>42412</v>
      </c>
      <c r="D103" s="72">
        <v>14775780</v>
      </c>
      <c r="E103" s="113"/>
      <c r="F103" s="113"/>
      <c r="G103" s="90">
        <v>114230000</v>
      </c>
      <c r="H103" s="113"/>
      <c r="I103" s="4">
        <f t="shared" si="2"/>
        <v>211299155</v>
      </c>
      <c r="J103" s="113"/>
      <c r="K103" s="89" t="s">
        <v>356</v>
      </c>
      <c r="L103" s="89" t="s">
        <v>356</v>
      </c>
    </row>
    <row r="104" spans="3:12">
      <c r="C104" s="75">
        <v>42412</v>
      </c>
      <c r="D104" s="72">
        <v>14129357</v>
      </c>
      <c r="G104" s="90">
        <v>23500000</v>
      </c>
      <c r="I104" s="4">
        <f t="shared" si="2"/>
        <v>234673155</v>
      </c>
      <c r="K104" s="72" t="s">
        <v>356</v>
      </c>
      <c r="L104" s="72" t="s">
        <v>356</v>
      </c>
    </row>
    <row r="105" spans="3:12">
      <c r="C105" s="75">
        <v>42412</v>
      </c>
      <c r="D105" s="72">
        <v>14129358</v>
      </c>
      <c r="G105" s="90">
        <v>23374000</v>
      </c>
      <c r="I105" s="4">
        <f t="shared" ref="I105:I136" si="3">I104+G106-H106</f>
        <v>254654155</v>
      </c>
      <c r="K105" s="72" t="s">
        <v>364</v>
      </c>
      <c r="L105" s="72" t="s">
        <v>356</v>
      </c>
    </row>
    <row r="106" spans="3:12">
      <c r="C106" s="75">
        <v>42412</v>
      </c>
      <c r="D106" s="72">
        <v>14129359</v>
      </c>
      <c r="G106" s="90">
        <v>19981000</v>
      </c>
      <c r="I106" s="4">
        <f t="shared" si="3"/>
        <v>312089655</v>
      </c>
      <c r="K106" s="72" t="s">
        <v>356</v>
      </c>
      <c r="L106" s="72" t="s">
        <v>356</v>
      </c>
    </row>
    <row r="107" spans="3:12">
      <c r="C107" s="75">
        <v>42412</v>
      </c>
      <c r="D107" s="72">
        <v>14129361</v>
      </c>
      <c r="G107" s="90">
        <v>57435500</v>
      </c>
      <c r="I107" s="4">
        <f t="shared" si="3"/>
        <v>309089655</v>
      </c>
      <c r="K107" s="72" t="s">
        <v>356</v>
      </c>
      <c r="L107" s="72" t="s">
        <v>358</v>
      </c>
    </row>
    <row r="108" spans="3:12">
      <c r="C108" s="127">
        <v>42412</v>
      </c>
      <c r="D108" s="72">
        <v>761175</v>
      </c>
      <c r="E108" s="8"/>
      <c r="F108" s="91"/>
      <c r="H108" s="8">
        <v>3000000</v>
      </c>
      <c r="I108" s="4">
        <f t="shared" si="3"/>
        <v>307089655</v>
      </c>
    </row>
    <row r="109" spans="3:12">
      <c r="C109" s="127">
        <v>42412</v>
      </c>
      <c r="D109" s="72">
        <v>761153</v>
      </c>
      <c r="E109" s="8"/>
      <c r="F109" s="91"/>
      <c r="H109" s="8">
        <v>2000000</v>
      </c>
      <c r="I109" s="4">
        <f t="shared" si="3"/>
        <v>305224655</v>
      </c>
    </row>
    <row r="110" spans="3:12">
      <c r="C110" s="127">
        <v>42412</v>
      </c>
      <c r="D110" s="72">
        <v>761164</v>
      </c>
      <c r="E110" s="8" t="s">
        <v>415</v>
      </c>
      <c r="F110" s="91"/>
      <c r="H110" s="8">
        <v>1865000</v>
      </c>
      <c r="I110" s="4">
        <f t="shared" si="3"/>
        <v>305224655</v>
      </c>
    </row>
    <row r="111" spans="3:12">
      <c r="C111" s="108">
        <v>42415</v>
      </c>
      <c r="D111" s="72">
        <v>14129356</v>
      </c>
      <c r="G111" s="90"/>
      <c r="I111" s="4">
        <f t="shared" si="3"/>
        <v>524025155</v>
      </c>
      <c r="K111" s="72" t="s">
        <v>356</v>
      </c>
      <c r="L111" s="72" t="s">
        <v>357</v>
      </c>
    </row>
    <row r="112" spans="3:12">
      <c r="C112" s="108">
        <v>42415</v>
      </c>
      <c r="D112" s="72">
        <v>14129356</v>
      </c>
      <c r="G112" s="90">
        <v>218800500</v>
      </c>
      <c r="I112" s="4">
        <f t="shared" si="3"/>
        <v>524025155</v>
      </c>
      <c r="K112" s="72" t="s">
        <v>356</v>
      </c>
      <c r="L112" s="72" t="s">
        <v>357</v>
      </c>
    </row>
    <row r="113" spans="3:12">
      <c r="C113" s="75">
        <v>42415</v>
      </c>
      <c r="D113" s="72">
        <v>14129356</v>
      </c>
      <c r="G113" s="90"/>
      <c r="I113" s="4">
        <f t="shared" si="3"/>
        <v>524025155</v>
      </c>
      <c r="K113" s="72" t="s">
        <v>356</v>
      </c>
      <c r="L113" s="72" t="s">
        <v>357</v>
      </c>
    </row>
    <row r="114" spans="3:12">
      <c r="C114" s="75">
        <v>42415</v>
      </c>
      <c r="D114" s="72">
        <v>14176333</v>
      </c>
      <c r="G114" s="89"/>
      <c r="I114" s="4">
        <f t="shared" si="3"/>
        <v>524025155</v>
      </c>
      <c r="K114" s="72" t="s">
        <v>356</v>
      </c>
      <c r="L114" s="72" t="s">
        <v>356</v>
      </c>
    </row>
    <row r="115" spans="3:12">
      <c r="C115" s="75">
        <v>42415</v>
      </c>
      <c r="D115" s="72">
        <v>14129356</v>
      </c>
      <c r="G115" s="89"/>
      <c r="I115" s="4">
        <f t="shared" si="3"/>
        <v>524025155</v>
      </c>
      <c r="K115" s="72" t="s">
        <v>356</v>
      </c>
      <c r="L115" s="72" t="s">
        <v>357</v>
      </c>
    </row>
    <row r="116" spans="3:12">
      <c r="C116" s="75">
        <v>42415</v>
      </c>
      <c r="D116" s="72">
        <v>14129356</v>
      </c>
      <c r="G116" s="89"/>
      <c r="I116" s="4">
        <f t="shared" si="3"/>
        <v>524025155</v>
      </c>
      <c r="K116" s="72" t="s">
        <v>356</v>
      </c>
      <c r="L116" s="72" t="s">
        <v>357</v>
      </c>
    </row>
    <row r="117" spans="3:12">
      <c r="C117" s="75">
        <v>42415</v>
      </c>
      <c r="D117" s="72">
        <v>14129356</v>
      </c>
      <c r="G117" s="90"/>
      <c r="I117" s="4">
        <f t="shared" si="3"/>
        <v>585293655</v>
      </c>
      <c r="K117" s="72" t="s">
        <v>366</v>
      </c>
      <c r="L117" s="72" t="s">
        <v>357</v>
      </c>
    </row>
    <row r="118" spans="3:12">
      <c r="C118" s="75">
        <v>42415</v>
      </c>
      <c r="D118" s="72">
        <v>1475782</v>
      </c>
      <c r="G118" s="90">
        <v>61268500</v>
      </c>
      <c r="I118" s="4">
        <f t="shared" si="3"/>
        <v>646439655</v>
      </c>
      <c r="K118" s="72" t="s">
        <v>356</v>
      </c>
      <c r="L118" s="72" t="s">
        <v>356</v>
      </c>
    </row>
    <row r="119" spans="3:12">
      <c r="C119" s="75">
        <v>42415</v>
      </c>
      <c r="D119" s="72">
        <v>1475782</v>
      </c>
      <c r="G119" s="90">
        <v>61146000</v>
      </c>
      <c r="I119" s="4">
        <f t="shared" si="3"/>
        <v>667889655</v>
      </c>
      <c r="K119" s="72" t="s">
        <v>356</v>
      </c>
      <c r="L119" s="72" t="s">
        <v>356</v>
      </c>
    </row>
    <row r="120" spans="3:12">
      <c r="C120" s="75">
        <v>42415</v>
      </c>
      <c r="D120" s="72">
        <v>14129366</v>
      </c>
      <c r="G120" s="90">
        <v>21450000</v>
      </c>
      <c r="I120" s="4">
        <f t="shared" si="3"/>
        <v>667889655</v>
      </c>
      <c r="K120" s="72" t="s">
        <v>356</v>
      </c>
      <c r="L120" s="72" t="s">
        <v>360</v>
      </c>
    </row>
    <row r="121" spans="3:12">
      <c r="C121" s="75">
        <v>42415</v>
      </c>
      <c r="D121" s="72">
        <v>14129367</v>
      </c>
      <c r="G121" s="90"/>
      <c r="I121" s="4">
        <f t="shared" si="3"/>
        <v>721975155</v>
      </c>
      <c r="K121" s="72" t="s">
        <v>356</v>
      </c>
      <c r="L121" s="72" t="s">
        <v>358</v>
      </c>
    </row>
    <row r="122" spans="3:12">
      <c r="C122" s="75">
        <v>42415</v>
      </c>
      <c r="D122" s="72">
        <v>14129367</v>
      </c>
      <c r="G122" s="90">
        <v>54085500</v>
      </c>
      <c r="I122" s="4">
        <f t="shared" si="3"/>
        <v>719542432</v>
      </c>
      <c r="K122" s="72" t="s">
        <v>356</v>
      </c>
      <c r="L122" s="72" t="s">
        <v>358</v>
      </c>
    </row>
    <row r="123" spans="3:12">
      <c r="C123" s="127">
        <v>42415</v>
      </c>
      <c r="D123" s="72">
        <v>761180</v>
      </c>
      <c r="E123" s="8"/>
      <c r="F123" s="91"/>
      <c r="H123" s="8">
        <v>2432723</v>
      </c>
      <c r="I123" s="4">
        <f t="shared" si="3"/>
        <v>790242432</v>
      </c>
    </row>
    <row r="124" spans="3:12">
      <c r="C124" s="75">
        <v>42416</v>
      </c>
      <c r="D124" s="72">
        <v>14129368</v>
      </c>
      <c r="G124" s="90">
        <v>70700000</v>
      </c>
      <c r="I124" s="4">
        <f t="shared" si="3"/>
        <v>1762392332</v>
      </c>
      <c r="K124" s="72" t="s">
        <v>356</v>
      </c>
      <c r="L124" s="72" t="s">
        <v>359</v>
      </c>
    </row>
    <row r="125" spans="3:12">
      <c r="C125" s="75">
        <v>42416</v>
      </c>
      <c r="D125" s="72">
        <v>14129362</v>
      </c>
      <c r="G125" s="90">
        <v>972149900</v>
      </c>
      <c r="I125" s="4">
        <f t="shared" si="3"/>
        <v>800667632</v>
      </c>
      <c r="K125" s="72" t="s">
        <v>356</v>
      </c>
      <c r="L125" s="72" t="s">
        <v>356</v>
      </c>
    </row>
    <row r="126" spans="3:12">
      <c r="C126" s="127">
        <v>42416</v>
      </c>
      <c r="D126" s="72">
        <v>761181</v>
      </c>
      <c r="E126" s="8"/>
      <c r="F126" s="91"/>
      <c r="H126" s="8">
        <v>961724700</v>
      </c>
      <c r="I126" s="4">
        <f t="shared" si="3"/>
        <v>742667632</v>
      </c>
    </row>
    <row r="127" spans="3:12">
      <c r="C127" s="127">
        <v>42417</v>
      </c>
      <c r="D127" s="72">
        <v>761182</v>
      </c>
      <c r="E127" s="8"/>
      <c r="F127" s="91"/>
      <c r="H127" s="8">
        <v>58000000</v>
      </c>
      <c r="I127" s="4">
        <f t="shared" si="3"/>
        <v>739167632</v>
      </c>
    </row>
    <row r="128" spans="3:12">
      <c r="C128" s="127">
        <v>42417</v>
      </c>
      <c r="D128" s="72">
        <v>761179</v>
      </c>
      <c r="E128" s="8"/>
      <c r="F128" s="91"/>
      <c r="H128" s="8">
        <v>3500000</v>
      </c>
      <c r="I128" s="4">
        <f t="shared" si="3"/>
        <v>762917632</v>
      </c>
    </row>
    <row r="129" spans="3:12">
      <c r="C129" s="101">
        <v>42418</v>
      </c>
      <c r="D129" s="72">
        <v>14129365</v>
      </c>
      <c r="G129" s="123">
        <v>23750000</v>
      </c>
      <c r="H129" s="77"/>
      <c r="I129" s="4">
        <f t="shared" si="3"/>
        <v>762917632</v>
      </c>
      <c r="K129" s="72" t="s">
        <v>356</v>
      </c>
      <c r="L129" s="72" t="s">
        <v>356</v>
      </c>
    </row>
    <row r="130" spans="3:12">
      <c r="C130" s="75">
        <v>42418</v>
      </c>
      <c r="D130" s="72">
        <v>14129355</v>
      </c>
      <c r="G130" s="90"/>
      <c r="I130" s="4">
        <f t="shared" si="3"/>
        <v>762917632</v>
      </c>
      <c r="K130" s="72" t="s">
        <v>356</v>
      </c>
      <c r="L130" s="72" t="s">
        <v>357</v>
      </c>
    </row>
    <row r="131" spans="3:12">
      <c r="C131" s="75">
        <v>42418</v>
      </c>
      <c r="D131" s="72">
        <v>14129355</v>
      </c>
      <c r="G131" s="90"/>
      <c r="I131" s="4">
        <f t="shared" si="3"/>
        <v>762917632</v>
      </c>
      <c r="K131" s="72" t="s">
        <v>356</v>
      </c>
      <c r="L131" s="72" t="s">
        <v>357</v>
      </c>
    </row>
    <row r="132" spans="3:12">
      <c r="C132" s="75">
        <v>42418</v>
      </c>
      <c r="D132" s="72">
        <v>14129355</v>
      </c>
      <c r="G132" s="89"/>
      <c r="I132" s="4">
        <f t="shared" si="3"/>
        <v>762917632</v>
      </c>
      <c r="K132" s="72" t="s">
        <v>356</v>
      </c>
      <c r="L132" s="72" t="s">
        <v>357</v>
      </c>
    </row>
    <row r="133" spans="3:12">
      <c r="C133" s="75">
        <v>42418</v>
      </c>
      <c r="D133" s="72">
        <v>14129355</v>
      </c>
      <c r="G133" s="90"/>
      <c r="I133" s="4">
        <f t="shared" si="3"/>
        <v>977159832</v>
      </c>
      <c r="K133" s="72" t="s">
        <v>356</v>
      </c>
      <c r="L133" s="72" t="s">
        <v>357</v>
      </c>
    </row>
    <row r="134" spans="3:12">
      <c r="C134" s="75">
        <v>42418</v>
      </c>
      <c r="D134" s="72">
        <v>14129355</v>
      </c>
      <c r="G134" s="90">
        <v>214242200</v>
      </c>
      <c r="I134" s="4">
        <f t="shared" si="3"/>
        <v>1035369332</v>
      </c>
      <c r="K134" s="72" t="s">
        <v>356</v>
      </c>
      <c r="L134" s="72" t="s">
        <v>357</v>
      </c>
    </row>
    <row r="135" spans="3:12">
      <c r="C135" s="75">
        <v>42418</v>
      </c>
      <c r="D135" s="72">
        <v>14129369</v>
      </c>
      <c r="G135" s="90">
        <v>58209500</v>
      </c>
      <c r="I135" s="4">
        <f t="shared" si="3"/>
        <v>1093031332</v>
      </c>
      <c r="K135" s="72" t="s">
        <v>356</v>
      </c>
      <c r="L135" s="72" t="s">
        <v>356</v>
      </c>
    </row>
    <row r="136" spans="3:12">
      <c r="C136" s="75">
        <v>42418</v>
      </c>
      <c r="D136" s="72">
        <v>1475783</v>
      </c>
      <c r="G136" s="90">
        <v>57662000</v>
      </c>
      <c r="I136" s="4">
        <f t="shared" si="3"/>
        <v>1116405332</v>
      </c>
      <c r="K136" s="72" t="s">
        <v>356</v>
      </c>
      <c r="L136" s="72" t="s">
        <v>356</v>
      </c>
    </row>
    <row r="137" spans="3:12">
      <c r="C137" s="75">
        <v>42418</v>
      </c>
      <c r="D137" s="72">
        <v>14129372</v>
      </c>
      <c r="G137" s="90">
        <v>23374000</v>
      </c>
      <c r="I137" s="4">
        <f t="shared" ref="I137:I168" si="4">I136+G138-H138</f>
        <v>1156732332</v>
      </c>
      <c r="K137" s="72" t="s">
        <v>356</v>
      </c>
      <c r="L137" s="72" t="s">
        <v>356</v>
      </c>
    </row>
    <row r="138" spans="3:12">
      <c r="C138" s="75">
        <v>42418</v>
      </c>
      <c r="D138" s="72">
        <v>14129372</v>
      </c>
      <c r="G138" s="90">
        <v>40327000</v>
      </c>
      <c r="I138" s="4">
        <f t="shared" si="4"/>
        <v>1193142832</v>
      </c>
      <c r="K138" s="72" t="s">
        <v>356</v>
      </c>
      <c r="L138" s="72" t="s">
        <v>356</v>
      </c>
    </row>
    <row r="139" spans="3:12">
      <c r="C139" s="75">
        <v>42418</v>
      </c>
      <c r="D139" s="72">
        <v>14129364</v>
      </c>
      <c r="G139" s="90">
        <v>36410500</v>
      </c>
      <c r="I139" s="4">
        <f t="shared" si="4"/>
        <v>1216117832</v>
      </c>
      <c r="K139" s="72" t="s">
        <v>356</v>
      </c>
      <c r="L139" s="72" t="s">
        <v>358</v>
      </c>
    </row>
    <row r="140" spans="3:12">
      <c r="C140" s="75">
        <v>42418</v>
      </c>
      <c r="D140" s="72">
        <v>14129372</v>
      </c>
      <c r="G140" s="90">
        <v>22975000</v>
      </c>
      <c r="I140" s="4">
        <f t="shared" si="4"/>
        <v>1001875632</v>
      </c>
      <c r="K140" s="72" t="s">
        <v>356</v>
      </c>
      <c r="L140" s="72" t="s">
        <v>356</v>
      </c>
    </row>
    <row r="141" spans="3:12">
      <c r="C141" s="127">
        <v>42419</v>
      </c>
      <c r="D141" s="72">
        <v>244707</v>
      </c>
      <c r="E141" s="8" t="s">
        <v>416</v>
      </c>
      <c r="F141" s="91"/>
      <c r="H141" s="8">
        <v>214242200</v>
      </c>
      <c r="I141" s="4">
        <f t="shared" si="4"/>
        <v>1001864632</v>
      </c>
    </row>
    <row r="142" spans="3:12">
      <c r="C142" s="127">
        <v>42419</v>
      </c>
      <c r="D142" s="72">
        <v>244707</v>
      </c>
      <c r="E142" s="8" t="s">
        <v>417</v>
      </c>
      <c r="F142" s="91"/>
      <c r="H142" s="8">
        <v>11000</v>
      </c>
      <c r="I142" s="4">
        <f t="shared" si="4"/>
        <v>1000364632</v>
      </c>
    </row>
    <row r="143" spans="3:12">
      <c r="C143" s="127">
        <v>42419</v>
      </c>
      <c r="D143" s="72">
        <v>761177</v>
      </c>
      <c r="E143" s="8" t="s">
        <v>414</v>
      </c>
      <c r="F143" s="91"/>
      <c r="H143" s="8">
        <v>1500000</v>
      </c>
      <c r="I143" s="4">
        <f t="shared" si="4"/>
        <v>941314632</v>
      </c>
    </row>
    <row r="144" spans="3:12">
      <c r="C144" s="127">
        <v>42419</v>
      </c>
      <c r="D144" s="72">
        <v>761183</v>
      </c>
      <c r="E144" s="8" t="s">
        <v>411</v>
      </c>
      <c r="F144" s="91"/>
      <c r="H144" s="8">
        <v>59050000</v>
      </c>
      <c r="I144" s="4">
        <f t="shared" si="4"/>
        <v>961739632</v>
      </c>
    </row>
    <row r="145" spans="3:12">
      <c r="C145" s="101">
        <v>42422</v>
      </c>
      <c r="D145" s="72">
        <v>1412978</v>
      </c>
      <c r="G145" s="123">
        <v>20425000</v>
      </c>
      <c r="H145" s="77"/>
      <c r="I145" s="4">
        <f t="shared" si="4"/>
        <v>1021724632</v>
      </c>
      <c r="J145" s="71"/>
      <c r="K145" s="72" t="s">
        <v>356</v>
      </c>
      <c r="L145" s="72" t="s">
        <v>360</v>
      </c>
    </row>
    <row r="146" spans="3:12">
      <c r="C146" s="75">
        <v>42422</v>
      </c>
      <c r="D146" s="72">
        <v>1475788</v>
      </c>
      <c r="G146" s="90">
        <v>59985000</v>
      </c>
      <c r="I146" s="4">
        <f t="shared" si="4"/>
        <v>1078292632</v>
      </c>
      <c r="K146" s="72" t="s">
        <v>356</v>
      </c>
      <c r="L146" s="72" t="s">
        <v>356</v>
      </c>
    </row>
    <row r="147" spans="3:12">
      <c r="C147" s="75">
        <v>42422</v>
      </c>
      <c r="D147" s="72">
        <v>1475790</v>
      </c>
      <c r="G147" s="90">
        <v>56568000</v>
      </c>
      <c r="I147" s="4">
        <f t="shared" si="4"/>
        <v>1135887632</v>
      </c>
      <c r="K147" s="72" t="s">
        <v>364</v>
      </c>
      <c r="L147" s="72" t="s">
        <v>356</v>
      </c>
    </row>
    <row r="148" spans="3:12">
      <c r="C148" s="75">
        <v>42422</v>
      </c>
      <c r="D148" s="72">
        <v>1475791</v>
      </c>
      <c r="G148" s="90">
        <v>57595000</v>
      </c>
      <c r="I148" s="4">
        <f t="shared" si="4"/>
        <v>1195098632</v>
      </c>
      <c r="K148" s="72" t="s">
        <v>356</v>
      </c>
      <c r="L148" s="72" t="s">
        <v>356</v>
      </c>
    </row>
    <row r="149" spans="3:12">
      <c r="C149" s="75">
        <v>42422</v>
      </c>
      <c r="D149" s="72">
        <v>14129320</v>
      </c>
      <c r="G149" s="90">
        <v>59211000</v>
      </c>
      <c r="I149" s="4">
        <f t="shared" si="4"/>
        <v>1218472632</v>
      </c>
      <c r="K149" s="72" t="s">
        <v>356</v>
      </c>
      <c r="L149" s="72" t="s">
        <v>358</v>
      </c>
    </row>
    <row r="150" spans="3:12">
      <c r="C150" s="75">
        <v>42422</v>
      </c>
      <c r="D150" s="72">
        <v>14129371</v>
      </c>
      <c r="G150" s="90">
        <v>23374000</v>
      </c>
      <c r="I150" s="4">
        <f t="shared" si="4"/>
        <v>1238453632</v>
      </c>
      <c r="K150" s="72" t="s">
        <v>356</v>
      </c>
      <c r="L150" s="72" t="s">
        <v>358</v>
      </c>
    </row>
    <row r="151" spans="3:12">
      <c r="C151" s="75">
        <v>42422</v>
      </c>
      <c r="D151" s="72">
        <v>14129380</v>
      </c>
      <c r="G151" s="90">
        <v>19981000</v>
      </c>
      <c r="I151" s="4">
        <f t="shared" si="4"/>
        <v>1349528632</v>
      </c>
      <c r="K151" s="72" t="s">
        <v>356</v>
      </c>
      <c r="L151" s="72" t="s">
        <v>356</v>
      </c>
    </row>
    <row r="152" spans="3:12">
      <c r="C152" s="75">
        <v>42422</v>
      </c>
      <c r="D152" s="72">
        <v>14126323</v>
      </c>
      <c r="G152" s="90">
        <v>111075000</v>
      </c>
      <c r="I152" s="4">
        <f t="shared" si="4"/>
        <v>1364729132</v>
      </c>
      <c r="K152" s="72" t="s">
        <v>356</v>
      </c>
      <c r="L152" s="72" t="s">
        <v>358</v>
      </c>
    </row>
    <row r="153" spans="3:12">
      <c r="C153" s="75">
        <v>42422</v>
      </c>
      <c r="D153" s="72">
        <v>14129373</v>
      </c>
      <c r="G153" s="90">
        <v>15200500</v>
      </c>
      <c r="I153" s="4">
        <f t="shared" si="4"/>
        <v>1380636632</v>
      </c>
      <c r="K153" s="72" t="s">
        <v>356</v>
      </c>
      <c r="L153" s="72" t="s">
        <v>358</v>
      </c>
    </row>
    <row r="154" spans="3:12">
      <c r="C154" s="75">
        <v>42422</v>
      </c>
      <c r="D154" s="72">
        <v>14129377</v>
      </c>
      <c r="G154" s="90">
        <v>15907500</v>
      </c>
      <c r="I154" s="4">
        <f t="shared" si="4"/>
        <v>1461949632</v>
      </c>
      <c r="K154" s="72" t="s">
        <v>356</v>
      </c>
      <c r="L154" s="72" t="s">
        <v>358</v>
      </c>
    </row>
    <row r="155" spans="3:12">
      <c r="C155" s="75">
        <v>42422</v>
      </c>
      <c r="D155" s="72">
        <v>14129374</v>
      </c>
      <c r="G155" s="90">
        <v>81313000</v>
      </c>
      <c r="I155" s="4">
        <f t="shared" si="4"/>
        <v>1484399632</v>
      </c>
      <c r="K155" s="72" t="s">
        <v>356</v>
      </c>
      <c r="L155" s="72" t="s">
        <v>358</v>
      </c>
    </row>
    <row r="156" spans="3:12">
      <c r="C156" s="75">
        <v>42422</v>
      </c>
      <c r="D156" s="72">
        <v>14129375</v>
      </c>
      <c r="G156" s="90">
        <v>22450000</v>
      </c>
      <c r="I156" s="4">
        <f t="shared" si="4"/>
        <v>1698641832</v>
      </c>
      <c r="K156" s="72" t="s">
        <v>356</v>
      </c>
      <c r="L156" s="72" t="s">
        <v>360</v>
      </c>
    </row>
    <row r="157" spans="3:12">
      <c r="C157" s="115">
        <v>42422</v>
      </c>
      <c r="D157" s="114">
        <v>14129381</v>
      </c>
      <c r="E157" s="116"/>
      <c r="F157" s="116"/>
      <c r="G157" s="117">
        <v>214242200</v>
      </c>
      <c r="H157" s="116"/>
      <c r="I157" s="130">
        <f t="shared" si="4"/>
        <v>466078032</v>
      </c>
      <c r="J157" s="116"/>
      <c r="K157" s="114"/>
      <c r="L157" s="114" t="s">
        <v>407</v>
      </c>
    </row>
    <row r="158" spans="3:12">
      <c r="C158" s="127">
        <v>42422</v>
      </c>
      <c r="D158" s="72">
        <v>761184</v>
      </c>
      <c r="E158" s="8"/>
      <c r="F158" s="91"/>
      <c r="H158" s="8">
        <v>1232563800</v>
      </c>
      <c r="I158" s="4">
        <f t="shared" si="4"/>
        <v>400501580</v>
      </c>
    </row>
    <row r="159" spans="3:12">
      <c r="C159" s="127">
        <v>42423</v>
      </c>
      <c r="D159" s="72">
        <v>761189</v>
      </c>
      <c r="E159" s="8"/>
      <c r="F159" s="91"/>
      <c r="H159" s="8">
        <v>65576452</v>
      </c>
      <c r="I159" s="4">
        <f t="shared" si="4"/>
        <v>508476580</v>
      </c>
    </row>
    <row r="160" spans="3:12">
      <c r="C160" s="101">
        <v>42424</v>
      </c>
      <c r="D160" s="72">
        <v>14129393</v>
      </c>
      <c r="G160" s="123">
        <v>107975000</v>
      </c>
      <c r="H160" s="77"/>
      <c r="I160" s="4">
        <f t="shared" si="4"/>
        <v>533666580</v>
      </c>
      <c r="K160" s="72" t="s">
        <v>356</v>
      </c>
      <c r="L160" s="72" t="s">
        <v>358</v>
      </c>
    </row>
    <row r="161" spans="3:16">
      <c r="C161" s="101">
        <v>42424</v>
      </c>
      <c r="D161" s="72">
        <v>14129388</v>
      </c>
      <c r="G161" s="123">
        <v>25190000</v>
      </c>
      <c r="H161" s="77"/>
      <c r="I161" s="4">
        <f t="shared" si="4"/>
        <v>533666580</v>
      </c>
      <c r="K161" s="72" t="s">
        <v>356</v>
      </c>
      <c r="L161" s="72" t="s">
        <v>356</v>
      </c>
    </row>
    <row r="162" spans="3:16">
      <c r="C162" s="75">
        <v>42424</v>
      </c>
      <c r="D162" s="72">
        <v>14129354</v>
      </c>
      <c r="G162" s="90"/>
      <c r="I162" s="4">
        <f t="shared" si="4"/>
        <v>696267080</v>
      </c>
      <c r="K162" s="72" t="s">
        <v>356</v>
      </c>
      <c r="L162" s="72" t="s">
        <v>357</v>
      </c>
    </row>
    <row r="163" spans="3:16">
      <c r="C163" s="75">
        <v>42424</v>
      </c>
      <c r="D163" s="72">
        <v>14129354</v>
      </c>
      <c r="G163" s="90">
        <v>162600500</v>
      </c>
      <c r="I163" s="4">
        <f t="shared" si="4"/>
        <v>741699080</v>
      </c>
      <c r="K163" s="72" t="s">
        <v>356</v>
      </c>
      <c r="L163" s="72" t="s">
        <v>357</v>
      </c>
    </row>
    <row r="164" spans="3:16">
      <c r="C164" s="75">
        <v>42424</v>
      </c>
      <c r="D164" s="72">
        <v>14129391</v>
      </c>
      <c r="G164" s="90">
        <v>45432000</v>
      </c>
      <c r="I164" s="4">
        <f t="shared" si="4"/>
        <v>761303080</v>
      </c>
      <c r="K164" s="72" t="s">
        <v>356</v>
      </c>
      <c r="L164" s="72" t="s">
        <v>356</v>
      </c>
    </row>
    <row r="165" spans="3:16">
      <c r="C165" s="75">
        <v>42424</v>
      </c>
      <c r="D165" s="72">
        <v>14129392</v>
      </c>
      <c r="G165" s="90">
        <v>19604000</v>
      </c>
      <c r="I165" s="4">
        <f t="shared" si="4"/>
        <v>761039080</v>
      </c>
      <c r="K165" s="72" t="s">
        <v>356</v>
      </c>
      <c r="L165" s="72" t="s">
        <v>356</v>
      </c>
    </row>
    <row r="166" spans="3:16">
      <c r="C166" s="127">
        <v>42424</v>
      </c>
      <c r="D166" s="72">
        <v>684677</v>
      </c>
      <c r="E166" s="8" t="s">
        <v>418</v>
      </c>
      <c r="F166" s="91"/>
      <c r="H166" s="8">
        <v>264000</v>
      </c>
      <c r="I166" s="4">
        <f t="shared" si="4"/>
        <v>815239080</v>
      </c>
      <c r="P166" s="71"/>
    </row>
    <row r="167" spans="3:16">
      <c r="C167" s="101">
        <v>42425</v>
      </c>
      <c r="D167" s="72">
        <v>14129397</v>
      </c>
      <c r="G167" s="123">
        <v>54200000</v>
      </c>
      <c r="H167" s="77"/>
      <c r="I167" s="4">
        <f t="shared" si="4"/>
        <v>871371580</v>
      </c>
      <c r="K167" s="72" t="s">
        <v>356</v>
      </c>
      <c r="L167" s="72" t="s">
        <v>361</v>
      </c>
    </row>
    <row r="168" spans="3:16">
      <c r="C168" s="75">
        <v>42425</v>
      </c>
      <c r="D168" s="72">
        <v>14129382</v>
      </c>
      <c r="G168" s="90">
        <v>56132500</v>
      </c>
      <c r="I168" s="4">
        <f t="shared" si="4"/>
        <v>930708580</v>
      </c>
      <c r="K168" s="72" t="s">
        <v>356</v>
      </c>
      <c r="L168" s="72" t="s">
        <v>356</v>
      </c>
      <c r="M168" s="111" t="s">
        <v>406</v>
      </c>
      <c r="O168" s="111"/>
    </row>
    <row r="169" spans="3:16">
      <c r="C169" s="75">
        <v>42425</v>
      </c>
      <c r="D169" s="72">
        <v>14129383</v>
      </c>
      <c r="G169" s="90">
        <v>59337000</v>
      </c>
      <c r="I169" s="4">
        <f t="shared" ref="I169:I188" si="5">I168+G170-H170</f>
        <v>1041354080</v>
      </c>
      <c r="K169" s="72" t="s">
        <v>356</v>
      </c>
      <c r="L169" s="72" t="s">
        <v>356</v>
      </c>
    </row>
    <row r="170" spans="3:16">
      <c r="C170" s="75">
        <v>42425</v>
      </c>
      <c r="D170" s="72">
        <v>14129395</v>
      </c>
      <c r="G170" s="90">
        <v>110645500</v>
      </c>
      <c r="I170" s="4">
        <f t="shared" si="5"/>
        <v>1162974080</v>
      </c>
      <c r="K170" s="72" t="s">
        <v>356</v>
      </c>
      <c r="L170" s="72" t="s">
        <v>358</v>
      </c>
    </row>
    <row r="171" spans="3:16">
      <c r="C171" s="75">
        <v>42425</v>
      </c>
      <c r="D171" s="72">
        <v>14129394</v>
      </c>
      <c r="G171" s="90">
        <v>121620000</v>
      </c>
      <c r="I171" s="4">
        <f t="shared" si="5"/>
        <v>1158474080</v>
      </c>
      <c r="K171" s="72" t="s">
        <v>356</v>
      </c>
      <c r="L171" s="72" t="s">
        <v>358</v>
      </c>
    </row>
    <row r="172" spans="3:16">
      <c r="C172" s="127">
        <v>42425</v>
      </c>
      <c r="D172" s="72">
        <v>761191</v>
      </c>
      <c r="E172" s="8"/>
      <c r="F172" s="91"/>
      <c r="H172" s="8">
        <v>4500000</v>
      </c>
      <c r="I172" s="4">
        <f t="shared" si="5"/>
        <v>1156474080</v>
      </c>
    </row>
    <row r="173" spans="3:16">
      <c r="C173" s="127">
        <v>42425</v>
      </c>
      <c r="D173" s="72">
        <v>761190</v>
      </c>
      <c r="E173" s="8"/>
      <c r="F173" s="91"/>
      <c r="H173" s="8">
        <v>2000000</v>
      </c>
      <c r="I173" s="4">
        <f t="shared" si="5"/>
        <v>1153474080</v>
      </c>
    </row>
    <row r="174" spans="3:16">
      <c r="C174" s="127">
        <v>42425</v>
      </c>
      <c r="D174" s="72">
        <v>761199</v>
      </c>
      <c r="E174" s="8"/>
      <c r="F174" s="91"/>
      <c r="H174" s="8">
        <v>3000000</v>
      </c>
      <c r="I174" s="4">
        <f t="shared" si="5"/>
        <v>1153109211</v>
      </c>
    </row>
    <row r="175" spans="3:16">
      <c r="C175" s="127">
        <v>42425</v>
      </c>
      <c r="D175" s="72">
        <v>761187</v>
      </c>
      <c r="E175" s="8" t="s">
        <v>419</v>
      </c>
      <c r="F175" s="91"/>
      <c r="H175" s="8">
        <v>364869</v>
      </c>
      <c r="I175" s="4">
        <f t="shared" si="5"/>
        <v>1091865976</v>
      </c>
    </row>
    <row r="176" spans="3:16">
      <c r="C176" s="127">
        <v>42425</v>
      </c>
      <c r="D176" s="72">
        <v>761185</v>
      </c>
      <c r="E176" s="8" t="s">
        <v>411</v>
      </c>
      <c r="F176" s="91"/>
      <c r="H176" s="8">
        <v>61243235</v>
      </c>
      <c r="I176" s="4">
        <f t="shared" si="5"/>
        <v>1129501885</v>
      </c>
    </row>
    <row r="177" spans="3:12">
      <c r="C177" s="101">
        <v>42426</v>
      </c>
      <c r="D177" s="72">
        <v>14129396</v>
      </c>
      <c r="G177" s="123">
        <v>37635909</v>
      </c>
      <c r="H177" s="77"/>
      <c r="I177" s="4">
        <f t="shared" si="5"/>
        <v>1129501885</v>
      </c>
      <c r="K177" s="72" t="s">
        <v>356</v>
      </c>
      <c r="L177" s="72" t="s">
        <v>359</v>
      </c>
    </row>
    <row r="178" spans="3:12">
      <c r="C178" s="75">
        <v>42426</v>
      </c>
      <c r="D178" s="72">
        <v>14129390</v>
      </c>
      <c r="G178" s="90"/>
      <c r="I178" s="4">
        <f t="shared" si="5"/>
        <v>1317630385</v>
      </c>
      <c r="K178" s="72" t="s">
        <v>356</v>
      </c>
      <c r="L178" s="72" t="s">
        <v>357</v>
      </c>
    </row>
    <row r="179" spans="3:12">
      <c r="C179" s="75">
        <v>42426</v>
      </c>
      <c r="D179" s="72">
        <v>14129390</v>
      </c>
      <c r="G179" s="90">
        <v>188128500</v>
      </c>
      <c r="I179" s="4">
        <f t="shared" si="5"/>
        <v>1354040885</v>
      </c>
      <c r="K179" s="72" t="s">
        <v>356</v>
      </c>
      <c r="L179" s="72" t="s">
        <v>357</v>
      </c>
    </row>
    <row r="180" spans="3:12">
      <c r="C180" s="75">
        <v>42426</v>
      </c>
      <c r="D180" s="72">
        <v>14129398</v>
      </c>
      <c r="G180" s="90">
        <v>36410500</v>
      </c>
      <c r="I180" s="4">
        <f t="shared" si="5"/>
        <v>1371715885</v>
      </c>
      <c r="K180" s="72" t="s">
        <v>356</v>
      </c>
      <c r="L180" s="72" t="s">
        <v>358</v>
      </c>
    </row>
    <row r="181" spans="3:12">
      <c r="C181" s="75">
        <v>42426</v>
      </c>
      <c r="D181" s="72">
        <v>14129399</v>
      </c>
      <c r="G181" s="90">
        <v>17675000</v>
      </c>
      <c r="I181" s="4">
        <f t="shared" si="5"/>
        <v>1370055995</v>
      </c>
      <c r="K181" s="72" t="s">
        <v>356</v>
      </c>
      <c r="L181" s="72" t="s">
        <v>358</v>
      </c>
    </row>
    <row r="182" spans="3:12">
      <c r="C182" s="127">
        <v>42426</v>
      </c>
      <c r="D182" s="72">
        <v>761194</v>
      </c>
      <c r="E182" s="8"/>
      <c r="F182" s="91"/>
      <c r="H182" s="8">
        <v>1659890</v>
      </c>
      <c r="I182" s="4">
        <f t="shared" si="5"/>
        <v>1367780995</v>
      </c>
    </row>
    <row r="183" spans="3:12">
      <c r="C183" s="127">
        <v>42426</v>
      </c>
      <c r="D183" s="72">
        <v>761193</v>
      </c>
      <c r="E183" s="8"/>
      <c r="F183" s="91"/>
      <c r="H183" s="8">
        <v>2275000</v>
      </c>
      <c r="I183" s="4">
        <f t="shared" si="5"/>
        <v>1363280995</v>
      </c>
    </row>
    <row r="184" spans="3:12">
      <c r="C184" s="127">
        <v>42426</v>
      </c>
      <c r="D184" s="72">
        <v>761192</v>
      </c>
      <c r="E184" s="8"/>
      <c r="F184" s="91"/>
      <c r="H184" s="8">
        <v>4500000</v>
      </c>
      <c r="I184" s="4">
        <f t="shared" si="5"/>
        <v>1360140995</v>
      </c>
    </row>
    <row r="185" spans="3:12">
      <c r="C185" s="127">
        <v>42426</v>
      </c>
      <c r="D185" s="72">
        <v>761197</v>
      </c>
      <c r="E185" s="8"/>
      <c r="F185" s="91"/>
      <c r="H185" s="8">
        <v>3140000</v>
      </c>
      <c r="I185" s="4">
        <f t="shared" si="5"/>
        <v>1358481105</v>
      </c>
    </row>
    <row r="186" spans="3:12">
      <c r="C186" s="127">
        <v>42426</v>
      </c>
      <c r="D186" s="72">
        <v>761198</v>
      </c>
      <c r="E186" s="8"/>
      <c r="F186" s="91"/>
      <c r="H186" s="8">
        <v>1659890</v>
      </c>
      <c r="I186" s="4">
        <f t="shared" si="5"/>
        <v>1358436529</v>
      </c>
    </row>
    <row r="187" spans="3:12">
      <c r="C187" s="127">
        <v>42426</v>
      </c>
      <c r="D187" s="98" t="s">
        <v>420</v>
      </c>
      <c r="E187" s="8"/>
      <c r="F187" s="91"/>
      <c r="H187" s="8">
        <v>44576</v>
      </c>
      <c r="I187" s="4">
        <f t="shared" si="5"/>
        <v>1357990767</v>
      </c>
    </row>
    <row r="188" spans="3:12">
      <c r="C188" s="127">
        <v>42426</v>
      </c>
      <c r="D188" s="98" t="s">
        <v>420</v>
      </c>
      <c r="E188" s="8"/>
      <c r="F188" s="91"/>
      <c r="G188" s="128"/>
      <c r="H188" s="8">
        <v>445762</v>
      </c>
      <c r="I188" s="4">
        <f t="shared" si="5"/>
        <v>1357990767</v>
      </c>
    </row>
    <row r="189" spans="3:12">
      <c r="C189" s="11">
        <v>42427</v>
      </c>
      <c r="D189" s="72">
        <v>14176302</v>
      </c>
      <c r="G189" s="124"/>
      <c r="H189" s="77"/>
      <c r="I189" s="4"/>
      <c r="J189" s="71"/>
      <c r="K189" t="s">
        <v>400</v>
      </c>
      <c r="L189" t="s">
        <v>371</v>
      </c>
    </row>
    <row r="190" spans="3:12">
      <c r="G190" s="125">
        <f>SUM(G10:G189)</f>
        <v>6077354764</v>
      </c>
      <c r="H190" s="125">
        <f>SUM(H10:H189)</f>
        <v>5624233545</v>
      </c>
      <c r="I190" s="129">
        <f>I8+G190-H190</f>
        <v>1357990767</v>
      </c>
    </row>
    <row r="193" spans="5:5">
      <c r="E193" s="60" t="s">
        <v>422</v>
      </c>
    </row>
  </sheetData>
  <sortState ref="C9:O190">
    <sortCondition ref="C9:C190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4:AA80"/>
  <sheetViews>
    <sheetView topLeftCell="N1" workbookViewId="0">
      <selection activeCell="AB12" sqref="AB12:AD17"/>
    </sheetView>
  </sheetViews>
  <sheetFormatPr baseColWidth="10" defaultRowHeight="15"/>
  <cols>
    <col min="3" max="3" width="9" bestFit="1" customWidth="1"/>
    <col min="4" max="5" width="10.42578125" bestFit="1" customWidth="1"/>
    <col min="6" max="7" width="1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9.5703125" bestFit="1" customWidth="1"/>
    <col min="12" max="12" width="4.28515625" bestFit="1" customWidth="1"/>
    <col min="13" max="13" width="10.42578125" bestFit="1" customWidth="1"/>
    <col min="14" max="14" width="9.5703125" bestFit="1" customWidth="1"/>
    <col min="16" max="16" width="9" bestFit="1" customWidth="1"/>
    <col min="17" max="18" width="10.42578125" bestFit="1" customWidth="1"/>
    <col min="19" max="20" width="15" bestFit="1" customWidth="1"/>
    <col min="21" max="21" width="4.7109375" bestFit="1" customWidth="1"/>
    <col min="22" max="22" width="7.42578125" bestFit="1" customWidth="1"/>
    <col min="23" max="23" width="7.42578125" customWidth="1"/>
    <col min="24" max="24" width="8.7109375" bestFit="1" customWidth="1"/>
    <col min="25" max="25" width="10.42578125" bestFit="1" customWidth="1"/>
    <col min="26" max="26" width="15.85546875" bestFit="1" customWidth="1"/>
    <col min="27" max="27" width="10.42578125" bestFit="1" customWidth="1"/>
  </cols>
  <sheetData>
    <row r="4" spans="2:27" ht="15.75" thickBot="1"/>
    <row r="5" spans="2:27" ht="19.5" thickBot="1">
      <c r="C5" s="136" t="s">
        <v>31</v>
      </c>
      <c r="D5" s="137"/>
      <c r="E5" s="137"/>
      <c r="F5" s="137"/>
      <c r="G5" s="137"/>
      <c r="H5" s="137"/>
      <c r="I5" s="137"/>
      <c r="J5" s="137"/>
      <c r="K5" s="138"/>
    </row>
    <row r="7" spans="2:27">
      <c r="C7" s="29" t="s">
        <v>7</v>
      </c>
      <c r="D7" s="29" t="s">
        <v>0</v>
      </c>
      <c r="E7" s="29" t="s">
        <v>1</v>
      </c>
      <c r="F7" s="29" t="s">
        <v>2</v>
      </c>
      <c r="G7" s="29" t="s">
        <v>6</v>
      </c>
      <c r="H7" s="29" t="s">
        <v>5</v>
      </c>
      <c r="I7" s="29" t="s">
        <v>8</v>
      </c>
      <c r="J7" s="29" t="s">
        <v>3</v>
      </c>
      <c r="K7" s="29" t="s">
        <v>174</v>
      </c>
      <c r="P7" s="29" t="s">
        <v>7</v>
      </c>
      <c r="Q7" s="29" t="s">
        <v>0</v>
      </c>
      <c r="R7" s="29" t="s">
        <v>1</v>
      </c>
      <c r="S7" s="29" t="s">
        <v>2</v>
      </c>
      <c r="T7" s="29" t="s">
        <v>6</v>
      </c>
      <c r="U7" s="29" t="s">
        <v>307</v>
      </c>
      <c r="V7" s="29" t="s">
        <v>5</v>
      </c>
      <c r="W7" s="29" t="s">
        <v>308</v>
      </c>
      <c r="X7" s="29" t="s">
        <v>8</v>
      </c>
      <c r="Y7" s="29" t="s">
        <v>3</v>
      </c>
      <c r="Z7" s="29" t="s">
        <v>305</v>
      </c>
      <c r="AA7" s="39" t="s">
        <v>309</v>
      </c>
    </row>
    <row r="8" spans="2:27">
      <c r="B8">
        <v>1</v>
      </c>
      <c r="C8" s="32">
        <v>42401</v>
      </c>
      <c r="D8" s="42" t="s">
        <v>29</v>
      </c>
      <c r="E8" s="30" t="s">
        <v>30</v>
      </c>
      <c r="F8" s="29" t="s">
        <v>31</v>
      </c>
      <c r="G8" s="43" t="s">
        <v>24</v>
      </c>
      <c r="H8" s="31">
        <v>6200</v>
      </c>
      <c r="I8" s="31">
        <v>3870</v>
      </c>
      <c r="J8" s="31">
        <f>H8*I8</f>
        <v>23994000</v>
      </c>
      <c r="K8" s="31"/>
      <c r="P8" s="33">
        <v>42412</v>
      </c>
      <c r="Q8" s="42" t="s">
        <v>95</v>
      </c>
      <c r="R8" s="30" t="s">
        <v>96</v>
      </c>
      <c r="S8" s="30" t="s">
        <v>31</v>
      </c>
      <c r="T8" s="44" t="s">
        <v>58</v>
      </c>
      <c r="U8" s="44">
        <v>1</v>
      </c>
      <c r="V8" s="30">
        <v>5000</v>
      </c>
      <c r="W8" s="30"/>
      <c r="X8" s="30">
        <v>3850</v>
      </c>
      <c r="Y8" s="34">
        <f t="shared" ref="Y8:Y25" si="0">V8*X8</f>
        <v>19250000</v>
      </c>
      <c r="Z8" s="34"/>
      <c r="AA8" s="29"/>
    </row>
    <row r="9" spans="2:27">
      <c r="B9">
        <v>1</v>
      </c>
      <c r="C9" s="32">
        <v>42401</v>
      </c>
      <c r="D9" s="30" t="s">
        <v>29</v>
      </c>
      <c r="E9" s="30" t="s">
        <v>30</v>
      </c>
      <c r="F9" s="29" t="s">
        <v>31</v>
      </c>
      <c r="G9" s="43" t="s">
        <v>32</v>
      </c>
      <c r="H9" s="31">
        <v>5200</v>
      </c>
      <c r="I9" s="31">
        <v>5154</v>
      </c>
      <c r="J9" s="31">
        <f>H9*I9</f>
        <v>26800800</v>
      </c>
      <c r="K9" s="31"/>
      <c r="P9" s="33">
        <v>42412</v>
      </c>
      <c r="Q9" s="30" t="s">
        <v>97</v>
      </c>
      <c r="R9" s="30" t="s">
        <v>98</v>
      </c>
      <c r="S9" s="30" t="s">
        <v>31</v>
      </c>
      <c r="T9" s="44" t="s">
        <v>58</v>
      </c>
      <c r="U9" s="44">
        <v>1</v>
      </c>
      <c r="V9" s="30">
        <v>5000</v>
      </c>
      <c r="W9" s="30"/>
      <c r="X9" s="30">
        <v>3850</v>
      </c>
      <c r="Y9" s="34">
        <f t="shared" si="0"/>
        <v>19250000</v>
      </c>
      <c r="Z9" s="34"/>
      <c r="AA9" s="29"/>
    </row>
    <row r="10" spans="2:27">
      <c r="B10">
        <v>1</v>
      </c>
      <c r="C10" s="32">
        <v>42401</v>
      </c>
      <c r="D10" s="30" t="s">
        <v>29</v>
      </c>
      <c r="E10" s="30" t="s">
        <v>30</v>
      </c>
      <c r="F10" s="29" t="s">
        <v>31</v>
      </c>
      <c r="G10" s="43" t="s">
        <v>33</v>
      </c>
      <c r="H10" s="31"/>
      <c r="I10" s="31"/>
      <c r="J10" s="31"/>
      <c r="K10" s="31">
        <v>2679000</v>
      </c>
      <c r="P10" s="32">
        <v>42419</v>
      </c>
      <c r="Q10" s="29" t="s">
        <v>205</v>
      </c>
      <c r="R10" s="29" t="s">
        <v>206</v>
      </c>
      <c r="S10" s="29" t="s">
        <v>31</v>
      </c>
      <c r="T10" s="44" t="s">
        <v>58</v>
      </c>
      <c r="U10" s="44">
        <v>1</v>
      </c>
      <c r="V10" s="34">
        <v>5000</v>
      </c>
      <c r="W10" s="34"/>
      <c r="X10" s="34">
        <v>3900</v>
      </c>
      <c r="Y10" s="34">
        <f t="shared" si="0"/>
        <v>19500000</v>
      </c>
      <c r="Z10" s="31"/>
      <c r="AA10" s="29"/>
    </row>
    <row r="11" spans="2:27">
      <c r="B11">
        <v>1</v>
      </c>
      <c r="C11" s="32">
        <v>42401</v>
      </c>
      <c r="D11" s="30" t="s">
        <v>34</v>
      </c>
      <c r="E11" s="30" t="s">
        <v>35</v>
      </c>
      <c r="F11" s="29" t="s">
        <v>31</v>
      </c>
      <c r="G11" s="43" t="s">
        <v>28</v>
      </c>
      <c r="H11" s="31">
        <v>5300</v>
      </c>
      <c r="I11" s="31">
        <v>3535</v>
      </c>
      <c r="J11" s="31">
        <f>H11*I11</f>
        <v>18735500</v>
      </c>
      <c r="K11" s="31"/>
      <c r="P11" s="32">
        <v>42419</v>
      </c>
      <c r="Q11" s="29" t="s">
        <v>207</v>
      </c>
      <c r="R11" s="29" t="s">
        <v>208</v>
      </c>
      <c r="S11" s="29" t="s">
        <v>31</v>
      </c>
      <c r="T11" s="43" t="s">
        <v>58</v>
      </c>
      <c r="U11" s="43">
        <v>1</v>
      </c>
      <c r="V11" s="34">
        <v>5000</v>
      </c>
      <c r="W11" s="34"/>
      <c r="X11" s="34">
        <v>3900</v>
      </c>
      <c r="Y11" s="34">
        <f t="shared" si="0"/>
        <v>19500000</v>
      </c>
      <c r="Z11" s="31"/>
      <c r="AA11" s="29"/>
    </row>
    <row r="12" spans="2:27">
      <c r="B12">
        <v>1</v>
      </c>
      <c r="C12" s="32">
        <v>42401</v>
      </c>
      <c r="D12" s="30" t="s">
        <v>34</v>
      </c>
      <c r="E12" s="30" t="s">
        <v>35</v>
      </c>
      <c r="F12" s="29" t="s">
        <v>31</v>
      </c>
      <c r="G12" s="43" t="s">
        <v>33</v>
      </c>
      <c r="H12" s="31"/>
      <c r="I12" s="31"/>
      <c r="J12" s="31"/>
      <c r="K12" s="31">
        <v>1245500</v>
      </c>
      <c r="P12" s="32">
        <v>42422</v>
      </c>
      <c r="Q12" s="29" t="s">
        <v>256</v>
      </c>
      <c r="R12" s="29" t="s">
        <v>257</v>
      </c>
      <c r="S12" s="29" t="s">
        <v>31</v>
      </c>
      <c r="T12" s="43" t="s">
        <v>58</v>
      </c>
      <c r="U12" s="43">
        <v>1</v>
      </c>
      <c r="V12" s="34">
        <v>5300</v>
      </c>
      <c r="W12" s="34">
        <f>V12+V11+V10+V9+V8</f>
        <v>25300</v>
      </c>
      <c r="X12" s="34">
        <v>3885</v>
      </c>
      <c r="Y12" s="34">
        <f t="shared" si="0"/>
        <v>20590500</v>
      </c>
      <c r="Z12" s="31" t="str">
        <f>T12</f>
        <v>Nafta Unica 90</v>
      </c>
      <c r="AA12" s="38">
        <f>Y12+Y11+Y10+Y9+Y8</f>
        <v>98090500</v>
      </c>
    </row>
    <row r="13" spans="2:27">
      <c r="B13">
        <v>1</v>
      </c>
      <c r="C13" s="33">
        <v>42404</v>
      </c>
      <c r="D13" s="30" t="s">
        <v>68</v>
      </c>
      <c r="E13" s="30" t="s">
        <v>69</v>
      </c>
      <c r="F13" s="30" t="s">
        <v>31</v>
      </c>
      <c r="G13" s="44" t="s">
        <v>17</v>
      </c>
      <c r="H13" s="30">
        <v>5200</v>
      </c>
      <c r="I13" s="30">
        <v>3535</v>
      </c>
      <c r="J13" s="34">
        <f>H13*I13</f>
        <v>18382000</v>
      </c>
      <c r="K13" s="34"/>
      <c r="P13" s="32">
        <v>42422</v>
      </c>
      <c r="Q13" s="29" t="s">
        <v>244</v>
      </c>
      <c r="R13" s="29" t="s">
        <v>245</v>
      </c>
      <c r="S13" s="29" t="s">
        <v>31</v>
      </c>
      <c r="T13" s="43" t="s">
        <v>246</v>
      </c>
      <c r="U13" s="43">
        <v>2</v>
      </c>
      <c r="V13" s="34">
        <v>15000</v>
      </c>
      <c r="W13" s="34">
        <f>V13</f>
        <v>15000</v>
      </c>
      <c r="X13" s="34">
        <v>3595</v>
      </c>
      <c r="Y13" s="34">
        <f t="shared" si="0"/>
        <v>53925000</v>
      </c>
      <c r="Z13" s="31" t="str">
        <f>T13</f>
        <v>Diesel Comun Tipo III</v>
      </c>
      <c r="AA13" s="38">
        <f>Y13</f>
        <v>53925000</v>
      </c>
    </row>
    <row r="14" spans="2:27">
      <c r="B14">
        <v>1</v>
      </c>
      <c r="C14" s="33">
        <v>42404</v>
      </c>
      <c r="D14" s="30" t="s">
        <v>68</v>
      </c>
      <c r="E14" s="30" t="s">
        <v>69</v>
      </c>
      <c r="F14" s="30" t="s">
        <v>31</v>
      </c>
      <c r="G14" s="44" t="s">
        <v>28</v>
      </c>
      <c r="H14" s="30">
        <v>6200</v>
      </c>
      <c r="I14" s="30">
        <v>3535</v>
      </c>
      <c r="J14" s="34">
        <f>H14*I14</f>
        <v>21917000</v>
      </c>
      <c r="K14" s="34"/>
      <c r="P14" s="33">
        <v>42404</v>
      </c>
      <c r="Q14" s="30" t="s">
        <v>68</v>
      </c>
      <c r="R14" s="30" t="s">
        <v>69</v>
      </c>
      <c r="S14" s="30" t="s">
        <v>31</v>
      </c>
      <c r="T14" s="44" t="s">
        <v>17</v>
      </c>
      <c r="U14" s="44">
        <v>3</v>
      </c>
      <c r="V14" s="30">
        <v>5200</v>
      </c>
      <c r="W14" s="30">
        <f>V14</f>
        <v>5200</v>
      </c>
      <c r="X14" s="30">
        <v>3535</v>
      </c>
      <c r="Y14" s="34">
        <f t="shared" si="0"/>
        <v>18382000</v>
      </c>
      <c r="Z14" s="34" t="str">
        <f>T14</f>
        <v>Nafta Eco Sol 85</v>
      </c>
      <c r="AA14" s="38">
        <f>Y14</f>
        <v>18382000</v>
      </c>
    </row>
    <row r="15" spans="2:27">
      <c r="B15">
        <v>1</v>
      </c>
      <c r="C15" s="33">
        <v>42404</v>
      </c>
      <c r="D15" s="30" t="s">
        <v>68</v>
      </c>
      <c r="E15" s="30" t="s">
        <v>69</v>
      </c>
      <c r="F15" s="30" t="s">
        <v>31</v>
      </c>
      <c r="G15" s="44" t="s">
        <v>33</v>
      </c>
      <c r="H15" s="30"/>
      <c r="I15" s="30"/>
      <c r="J15" s="34"/>
      <c r="K15" s="30">
        <v>2679000</v>
      </c>
      <c r="P15" s="32">
        <v>42401</v>
      </c>
      <c r="Q15" s="30" t="s">
        <v>29</v>
      </c>
      <c r="R15" s="30" t="s">
        <v>30</v>
      </c>
      <c r="S15" s="29" t="s">
        <v>31</v>
      </c>
      <c r="T15" s="43" t="s">
        <v>32</v>
      </c>
      <c r="U15" s="43">
        <v>5</v>
      </c>
      <c r="V15" s="31">
        <v>5200</v>
      </c>
      <c r="W15" s="31"/>
      <c r="X15" s="31">
        <v>5154</v>
      </c>
      <c r="Y15" s="31">
        <f t="shared" si="0"/>
        <v>26800800</v>
      </c>
      <c r="Z15" s="31"/>
      <c r="AA15" s="29"/>
    </row>
    <row r="16" spans="2:27">
      <c r="B16">
        <v>1</v>
      </c>
      <c r="C16" s="33">
        <v>42404</v>
      </c>
      <c r="D16" s="30" t="s">
        <v>70</v>
      </c>
      <c r="E16" s="30" t="s">
        <v>71</v>
      </c>
      <c r="F16" s="30" t="s">
        <v>31</v>
      </c>
      <c r="G16" s="44" t="s">
        <v>28</v>
      </c>
      <c r="H16" s="30">
        <v>5300</v>
      </c>
      <c r="I16" s="30">
        <v>3535</v>
      </c>
      <c r="J16" s="34">
        <f>H16*I16</f>
        <v>18735500</v>
      </c>
      <c r="K16" s="34"/>
      <c r="P16" s="33">
        <v>42412</v>
      </c>
      <c r="Q16" s="30" t="s">
        <v>99</v>
      </c>
      <c r="R16" s="30" t="s">
        <v>100</v>
      </c>
      <c r="S16" s="30" t="s">
        <v>31</v>
      </c>
      <c r="T16" s="44" t="s">
        <v>32</v>
      </c>
      <c r="U16" s="44">
        <v>5</v>
      </c>
      <c r="V16" s="30">
        <v>5000</v>
      </c>
      <c r="W16" s="46">
        <f>V16+V15</f>
        <v>10200</v>
      </c>
      <c r="X16" s="30">
        <v>4650</v>
      </c>
      <c r="Y16" s="34">
        <f t="shared" si="0"/>
        <v>23250000</v>
      </c>
      <c r="Z16" s="34" t="str">
        <f>T16</f>
        <v>Nafta Super Sol</v>
      </c>
      <c r="AA16" s="38">
        <f>Y16+Y15</f>
        <v>50050800</v>
      </c>
    </row>
    <row r="17" spans="2:27">
      <c r="B17">
        <v>1</v>
      </c>
      <c r="C17" s="33">
        <v>42404</v>
      </c>
      <c r="D17" s="30" t="s">
        <v>70</v>
      </c>
      <c r="E17" s="30" t="s">
        <v>71</v>
      </c>
      <c r="F17" s="30" t="s">
        <v>31</v>
      </c>
      <c r="G17" s="44" t="s">
        <v>33</v>
      </c>
      <c r="H17" s="30"/>
      <c r="I17" s="30"/>
      <c r="J17" s="34"/>
      <c r="K17" s="30">
        <v>1245500</v>
      </c>
      <c r="P17" s="32">
        <v>42401</v>
      </c>
      <c r="Q17" s="30" t="s">
        <v>34</v>
      </c>
      <c r="R17" s="30" t="s">
        <v>35</v>
      </c>
      <c r="S17" s="29" t="s">
        <v>31</v>
      </c>
      <c r="T17" s="43" t="s">
        <v>28</v>
      </c>
      <c r="U17" s="43">
        <v>6</v>
      </c>
      <c r="V17" s="31">
        <v>5300</v>
      </c>
      <c r="W17" s="31"/>
      <c r="X17" s="31">
        <v>3535</v>
      </c>
      <c r="Y17" s="31">
        <f t="shared" si="0"/>
        <v>18735500</v>
      </c>
      <c r="Z17" s="31"/>
      <c r="AA17" s="29"/>
    </row>
    <row r="18" spans="2:27">
      <c r="B18">
        <v>1</v>
      </c>
      <c r="C18" s="33">
        <v>42412</v>
      </c>
      <c r="D18" s="30" t="s">
        <v>95</v>
      </c>
      <c r="E18" s="30" t="s">
        <v>96</v>
      </c>
      <c r="F18" s="30" t="s">
        <v>31</v>
      </c>
      <c r="G18" s="44" t="s">
        <v>58</v>
      </c>
      <c r="H18" s="30">
        <v>5000</v>
      </c>
      <c r="I18" s="30">
        <v>3850</v>
      </c>
      <c r="J18" s="34">
        <f>H18*I18</f>
        <v>19250000</v>
      </c>
      <c r="K18" s="34"/>
      <c r="P18" s="33">
        <v>42404</v>
      </c>
      <c r="Q18" s="30" t="s">
        <v>68</v>
      </c>
      <c r="R18" s="30" t="s">
        <v>69</v>
      </c>
      <c r="S18" s="30" t="s">
        <v>31</v>
      </c>
      <c r="T18" s="44" t="s">
        <v>28</v>
      </c>
      <c r="U18" s="44">
        <v>6</v>
      </c>
      <c r="V18" s="30">
        <v>6200</v>
      </c>
      <c r="W18" s="30"/>
      <c r="X18" s="30">
        <v>3535</v>
      </c>
      <c r="Y18" s="34">
        <f t="shared" si="0"/>
        <v>21917000</v>
      </c>
      <c r="Z18" s="34"/>
      <c r="AA18" s="29"/>
    </row>
    <row r="19" spans="2:27">
      <c r="B19">
        <v>1</v>
      </c>
      <c r="C19" s="33">
        <v>42412</v>
      </c>
      <c r="D19" s="30" t="s">
        <v>95</v>
      </c>
      <c r="E19" s="30" t="s">
        <v>96</v>
      </c>
      <c r="F19" s="30" t="s">
        <v>31</v>
      </c>
      <c r="G19" s="44" t="s">
        <v>33</v>
      </c>
      <c r="H19" s="30"/>
      <c r="I19" s="30"/>
      <c r="J19" s="34"/>
      <c r="K19" s="30">
        <v>1175000</v>
      </c>
      <c r="P19" s="33">
        <v>42404</v>
      </c>
      <c r="Q19" s="30" t="s">
        <v>70</v>
      </c>
      <c r="R19" s="30" t="s">
        <v>71</v>
      </c>
      <c r="S19" s="30" t="s">
        <v>31</v>
      </c>
      <c r="T19" s="44" t="s">
        <v>28</v>
      </c>
      <c r="U19" s="44">
        <v>6</v>
      </c>
      <c r="V19" s="30">
        <v>5300</v>
      </c>
      <c r="W19" s="30"/>
      <c r="X19" s="30">
        <v>3535</v>
      </c>
      <c r="Y19" s="34">
        <f t="shared" si="0"/>
        <v>18735500</v>
      </c>
      <c r="Z19" s="34"/>
      <c r="AA19" s="29"/>
    </row>
    <row r="20" spans="2:27">
      <c r="B20">
        <v>1</v>
      </c>
      <c r="C20" s="33">
        <v>42412</v>
      </c>
      <c r="D20" s="30" t="s">
        <v>97</v>
      </c>
      <c r="E20" s="30" t="s">
        <v>98</v>
      </c>
      <c r="F20" s="30" t="s">
        <v>31</v>
      </c>
      <c r="G20" s="44" t="s">
        <v>58</v>
      </c>
      <c r="H20" s="30">
        <v>5000</v>
      </c>
      <c r="I20" s="30">
        <v>3850</v>
      </c>
      <c r="J20" s="34">
        <f>H20*I20</f>
        <v>19250000</v>
      </c>
      <c r="K20" s="34"/>
      <c r="P20" s="33">
        <v>42406</v>
      </c>
      <c r="Q20" s="37" t="s">
        <v>151</v>
      </c>
      <c r="R20" s="37" t="s">
        <v>152</v>
      </c>
      <c r="S20" s="37" t="s">
        <v>31</v>
      </c>
      <c r="T20" s="45" t="s">
        <v>28</v>
      </c>
      <c r="U20" s="45">
        <v>6</v>
      </c>
      <c r="V20" s="35">
        <v>6200</v>
      </c>
      <c r="W20" s="35"/>
      <c r="X20" s="35">
        <v>3380</v>
      </c>
      <c r="Y20" s="35">
        <f t="shared" si="0"/>
        <v>20956000</v>
      </c>
      <c r="Z20" s="35"/>
      <c r="AA20" s="29"/>
    </row>
    <row r="21" spans="2:27">
      <c r="B21">
        <v>1</v>
      </c>
      <c r="C21" s="33">
        <v>42412</v>
      </c>
      <c r="D21" s="30" t="s">
        <v>97</v>
      </c>
      <c r="E21" s="30" t="s">
        <v>98</v>
      </c>
      <c r="F21" s="30" t="s">
        <v>31</v>
      </c>
      <c r="G21" s="44" t="s">
        <v>33</v>
      </c>
      <c r="H21" s="30"/>
      <c r="I21" s="30"/>
      <c r="J21" s="34"/>
      <c r="K21" s="30">
        <v>1175000</v>
      </c>
      <c r="P21" s="33">
        <v>42408</v>
      </c>
      <c r="Q21" s="37" t="s">
        <v>153</v>
      </c>
      <c r="R21" s="37" t="s">
        <v>154</v>
      </c>
      <c r="S21" s="37" t="s">
        <v>31</v>
      </c>
      <c r="T21" s="45" t="s">
        <v>28</v>
      </c>
      <c r="U21" s="45">
        <v>6</v>
      </c>
      <c r="V21" s="35">
        <v>5300</v>
      </c>
      <c r="W21" s="35">
        <f>V21+V20+V19+V18+V17</f>
        <v>28300</v>
      </c>
      <c r="X21" s="35">
        <v>3380</v>
      </c>
      <c r="Y21" s="35">
        <f t="shared" si="0"/>
        <v>17914000</v>
      </c>
      <c r="Z21" s="35" t="str">
        <f>T21</f>
        <v>Nafta Sol Normal</v>
      </c>
      <c r="AA21" s="38">
        <f>Y21+Y20+Y19+Y18+Y17</f>
        <v>98258000</v>
      </c>
    </row>
    <row r="22" spans="2:27">
      <c r="B22">
        <v>1</v>
      </c>
      <c r="C22" s="33">
        <v>42412</v>
      </c>
      <c r="D22" s="30" t="s">
        <v>99</v>
      </c>
      <c r="E22" s="30" t="s">
        <v>100</v>
      </c>
      <c r="F22" s="30" t="s">
        <v>31</v>
      </c>
      <c r="G22" s="44" t="s">
        <v>32</v>
      </c>
      <c r="H22" s="30">
        <v>5000</v>
      </c>
      <c r="I22" s="30">
        <v>4650</v>
      </c>
      <c r="J22" s="34">
        <f>H22*I22</f>
        <v>23250000</v>
      </c>
      <c r="K22" s="34"/>
      <c r="P22" s="32">
        <v>42401</v>
      </c>
      <c r="Q22" s="30" t="s">
        <v>29</v>
      </c>
      <c r="R22" s="30" t="s">
        <v>30</v>
      </c>
      <c r="S22" s="29" t="s">
        <v>31</v>
      </c>
      <c r="T22" s="43" t="s">
        <v>24</v>
      </c>
      <c r="U22" s="43">
        <v>7</v>
      </c>
      <c r="V22" s="31">
        <v>6200</v>
      </c>
      <c r="W22" s="31"/>
      <c r="X22" s="31">
        <v>3870</v>
      </c>
      <c r="Y22" s="31">
        <f t="shared" si="0"/>
        <v>23994000</v>
      </c>
      <c r="Z22" s="31"/>
      <c r="AA22" s="29"/>
    </row>
    <row r="23" spans="2:27">
      <c r="B23">
        <v>1</v>
      </c>
      <c r="C23" s="33">
        <v>42412</v>
      </c>
      <c r="D23" s="30" t="s">
        <v>99</v>
      </c>
      <c r="E23" s="30" t="s">
        <v>100</v>
      </c>
      <c r="F23" s="30" t="s">
        <v>31</v>
      </c>
      <c r="G23" s="44" t="s">
        <v>33</v>
      </c>
      <c r="H23" s="30"/>
      <c r="I23" s="30"/>
      <c r="J23" s="34"/>
      <c r="K23" s="30">
        <v>1175000</v>
      </c>
      <c r="P23" s="33">
        <v>42406</v>
      </c>
      <c r="Q23" s="37" t="s">
        <v>151</v>
      </c>
      <c r="R23" s="37" t="s">
        <v>152</v>
      </c>
      <c r="S23" s="37" t="s">
        <v>31</v>
      </c>
      <c r="T23" s="45" t="s">
        <v>24</v>
      </c>
      <c r="U23" s="45">
        <v>7</v>
      </c>
      <c r="V23" s="35">
        <v>5200</v>
      </c>
      <c r="W23" s="35"/>
      <c r="X23" s="35">
        <v>3695</v>
      </c>
      <c r="Y23" s="35">
        <f t="shared" si="0"/>
        <v>19214000</v>
      </c>
      <c r="Z23" s="35"/>
      <c r="AA23" s="29"/>
    </row>
    <row r="24" spans="2:27">
      <c r="B24">
        <v>1</v>
      </c>
      <c r="C24" s="33">
        <v>42406</v>
      </c>
      <c r="D24" s="37" t="s">
        <v>151</v>
      </c>
      <c r="E24" s="37" t="s">
        <v>152</v>
      </c>
      <c r="F24" s="37" t="s">
        <v>31</v>
      </c>
      <c r="G24" s="45" t="s">
        <v>24</v>
      </c>
      <c r="H24" s="35">
        <v>5200</v>
      </c>
      <c r="I24" s="35">
        <v>3695</v>
      </c>
      <c r="J24" s="35">
        <f>H24*I24</f>
        <v>19214000</v>
      </c>
      <c r="K24" s="35"/>
      <c r="P24" s="33">
        <v>42418</v>
      </c>
      <c r="Q24" s="37" t="s">
        <v>172</v>
      </c>
      <c r="R24" s="37" t="s">
        <v>173</v>
      </c>
      <c r="S24" s="37" t="s">
        <v>31</v>
      </c>
      <c r="T24" s="44" t="s">
        <v>24</v>
      </c>
      <c r="U24" s="44">
        <v>7</v>
      </c>
      <c r="V24" s="34">
        <v>5000</v>
      </c>
      <c r="W24" s="34"/>
      <c r="X24" s="34">
        <v>3645</v>
      </c>
      <c r="Y24" s="34">
        <f t="shared" si="0"/>
        <v>18225000</v>
      </c>
      <c r="Z24" s="38"/>
      <c r="AA24" s="29"/>
    </row>
    <row r="25" spans="2:27">
      <c r="B25">
        <v>1</v>
      </c>
      <c r="C25" s="33">
        <v>42406</v>
      </c>
      <c r="D25" s="37" t="s">
        <v>151</v>
      </c>
      <c r="E25" s="37" t="s">
        <v>152</v>
      </c>
      <c r="F25" s="37" t="s">
        <v>31</v>
      </c>
      <c r="G25" s="45" t="s">
        <v>28</v>
      </c>
      <c r="H25" s="35">
        <v>6200</v>
      </c>
      <c r="I25" s="35">
        <v>3380</v>
      </c>
      <c r="J25" s="35">
        <f>H25*I25</f>
        <v>20956000</v>
      </c>
      <c r="K25" s="35"/>
      <c r="P25" s="32">
        <v>42422</v>
      </c>
      <c r="Q25" s="29" t="s">
        <v>256</v>
      </c>
      <c r="R25" s="29" t="s">
        <v>257</v>
      </c>
      <c r="S25" s="29" t="s">
        <v>31</v>
      </c>
      <c r="T25" s="43" t="s">
        <v>24</v>
      </c>
      <c r="U25" s="43">
        <v>7</v>
      </c>
      <c r="V25" s="34">
        <v>10000</v>
      </c>
      <c r="W25" s="34">
        <f>V25+V24+V23+V22</f>
        <v>26400</v>
      </c>
      <c r="X25" s="34">
        <v>3595</v>
      </c>
      <c r="Y25" s="34">
        <f t="shared" si="0"/>
        <v>35950000</v>
      </c>
      <c r="Z25" s="31" t="str">
        <f>T25</f>
        <v>Diesel Tipo I</v>
      </c>
      <c r="AA25" s="38">
        <f>Y25+Y24+Y22+Y23</f>
        <v>97383000</v>
      </c>
    </row>
    <row r="26" spans="2:27">
      <c r="B26">
        <v>1</v>
      </c>
      <c r="C26" s="33">
        <v>42406</v>
      </c>
      <c r="D26" s="37" t="s">
        <v>151</v>
      </c>
      <c r="E26" s="37" t="s">
        <v>152</v>
      </c>
      <c r="F26" s="37" t="s">
        <v>31</v>
      </c>
      <c r="G26" s="45" t="s">
        <v>33</v>
      </c>
      <c r="H26" s="35"/>
      <c r="I26" s="35"/>
      <c r="J26" s="35"/>
      <c r="K26" s="35">
        <v>2679000</v>
      </c>
      <c r="P26" s="32">
        <v>42401</v>
      </c>
      <c r="Q26" s="30" t="s">
        <v>29</v>
      </c>
      <c r="R26" s="30" t="s">
        <v>30</v>
      </c>
      <c r="S26" s="29" t="s">
        <v>31</v>
      </c>
      <c r="T26" s="43" t="s">
        <v>33</v>
      </c>
      <c r="U26" s="43">
        <v>10</v>
      </c>
      <c r="V26" s="31"/>
      <c r="W26" s="31"/>
      <c r="X26" s="31">
        <v>2679000</v>
      </c>
      <c r="Y26" s="31"/>
      <c r="Z26" s="31"/>
      <c r="AA26" s="29"/>
    </row>
    <row r="27" spans="2:27">
      <c r="B27">
        <v>1</v>
      </c>
      <c r="C27" s="33">
        <v>42408</v>
      </c>
      <c r="D27" s="37" t="s">
        <v>153</v>
      </c>
      <c r="E27" s="37" t="s">
        <v>154</v>
      </c>
      <c r="F27" s="37" t="s">
        <v>31</v>
      </c>
      <c r="G27" s="45" t="s">
        <v>28</v>
      </c>
      <c r="H27" s="35">
        <v>5300</v>
      </c>
      <c r="I27" s="35">
        <v>3380</v>
      </c>
      <c r="J27" s="35">
        <f>H27*I27</f>
        <v>17914000</v>
      </c>
      <c r="K27" s="35"/>
      <c r="P27" s="32">
        <v>42401</v>
      </c>
      <c r="Q27" s="30" t="s">
        <v>34</v>
      </c>
      <c r="R27" s="30" t="s">
        <v>35</v>
      </c>
      <c r="S27" s="29" t="s">
        <v>31</v>
      </c>
      <c r="T27" s="43" t="s">
        <v>33</v>
      </c>
      <c r="U27" s="43">
        <v>10</v>
      </c>
      <c r="V27" s="31"/>
      <c r="W27" s="31"/>
      <c r="X27" s="31">
        <v>1245500</v>
      </c>
      <c r="Y27" s="31"/>
      <c r="Z27" s="31"/>
      <c r="AA27" s="29"/>
    </row>
    <row r="28" spans="2:27">
      <c r="B28">
        <v>1</v>
      </c>
      <c r="C28" s="33">
        <v>42408</v>
      </c>
      <c r="D28" s="37" t="s">
        <v>153</v>
      </c>
      <c r="E28" s="37" t="s">
        <v>154</v>
      </c>
      <c r="F28" s="37" t="s">
        <v>31</v>
      </c>
      <c r="G28" s="45" t="s">
        <v>33</v>
      </c>
      <c r="H28" s="35"/>
      <c r="I28" s="35"/>
      <c r="J28" s="35"/>
      <c r="K28" s="35">
        <v>1245500</v>
      </c>
      <c r="P28" s="33">
        <v>42404</v>
      </c>
      <c r="Q28" s="30" t="s">
        <v>68</v>
      </c>
      <c r="R28" s="30" t="s">
        <v>69</v>
      </c>
      <c r="S28" s="30" t="s">
        <v>31</v>
      </c>
      <c r="T28" s="44" t="s">
        <v>33</v>
      </c>
      <c r="U28" s="44">
        <v>10</v>
      </c>
      <c r="V28" s="30"/>
      <c r="W28" s="30"/>
      <c r="X28" s="30">
        <v>2679000</v>
      </c>
      <c r="Y28" s="34"/>
      <c r="Z28" s="30"/>
      <c r="AA28" s="29"/>
    </row>
    <row r="29" spans="2:27">
      <c r="B29">
        <v>1</v>
      </c>
      <c r="C29" s="33">
        <v>42418</v>
      </c>
      <c r="D29" s="37" t="s">
        <v>172</v>
      </c>
      <c r="E29" s="37" t="s">
        <v>173</v>
      </c>
      <c r="F29" s="37" t="s">
        <v>31</v>
      </c>
      <c r="G29" s="44" t="s">
        <v>24</v>
      </c>
      <c r="H29" s="34">
        <v>5000</v>
      </c>
      <c r="I29" s="34">
        <v>3645</v>
      </c>
      <c r="J29" s="34">
        <f t="shared" ref="J29:J39" si="1">H29*I29</f>
        <v>18225000</v>
      </c>
      <c r="K29" s="38"/>
      <c r="P29" s="33">
        <v>42404</v>
      </c>
      <c r="Q29" s="30" t="s">
        <v>70</v>
      </c>
      <c r="R29" s="30" t="s">
        <v>71</v>
      </c>
      <c r="S29" s="30" t="s">
        <v>31</v>
      </c>
      <c r="T29" s="44" t="s">
        <v>33</v>
      </c>
      <c r="U29" s="44">
        <v>10</v>
      </c>
      <c r="V29" s="30"/>
      <c r="W29" s="30"/>
      <c r="X29" s="30">
        <v>1245500</v>
      </c>
      <c r="Y29" s="34"/>
      <c r="Z29" s="30"/>
      <c r="AA29" s="29"/>
    </row>
    <row r="30" spans="2:27">
      <c r="B30">
        <v>1</v>
      </c>
      <c r="C30" s="33">
        <v>42418</v>
      </c>
      <c r="D30" s="37" t="s">
        <v>172</v>
      </c>
      <c r="E30" s="37" t="s">
        <v>173</v>
      </c>
      <c r="F30" s="37" t="s">
        <v>31</v>
      </c>
      <c r="G30" s="44" t="s">
        <v>33</v>
      </c>
      <c r="H30" s="34"/>
      <c r="I30" s="34"/>
      <c r="J30" s="34">
        <f t="shared" si="1"/>
        <v>0</v>
      </c>
      <c r="K30" s="31">
        <v>1175000</v>
      </c>
      <c r="P30" s="33">
        <v>42406</v>
      </c>
      <c r="Q30" s="37" t="s">
        <v>151</v>
      </c>
      <c r="R30" s="37" t="s">
        <v>152</v>
      </c>
      <c r="S30" s="37" t="s">
        <v>31</v>
      </c>
      <c r="T30" s="45" t="s">
        <v>33</v>
      </c>
      <c r="U30" s="45">
        <v>10</v>
      </c>
      <c r="V30" s="35"/>
      <c r="W30" s="35"/>
      <c r="X30" s="35">
        <v>2679000</v>
      </c>
      <c r="Y30" s="35"/>
      <c r="Z30" s="35"/>
      <c r="AA30" s="29"/>
    </row>
    <row r="31" spans="2:27">
      <c r="B31">
        <v>1</v>
      </c>
      <c r="C31" s="32">
        <v>42419</v>
      </c>
      <c r="D31" s="29" t="s">
        <v>205</v>
      </c>
      <c r="E31" s="29" t="s">
        <v>206</v>
      </c>
      <c r="F31" s="29" t="s">
        <v>31</v>
      </c>
      <c r="G31" s="44" t="s">
        <v>58</v>
      </c>
      <c r="H31" s="34">
        <v>5000</v>
      </c>
      <c r="I31" s="34">
        <v>3900</v>
      </c>
      <c r="J31" s="34">
        <f t="shared" si="1"/>
        <v>19500000</v>
      </c>
      <c r="K31" s="31"/>
      <c r="P31" s="33">
        <v>42408</v>
      </c>
      <c r="Q31" s="37" t="s">
        <v>153</v>
      </c>
      <c r="R31" s="37" t="s">
        <v>154</v>
      </c>
      <c r="S31" s="37" t="s">
        <v>31</v>
      </c>
      <c r="T31" s="45" t="s">
        <v>33</v>
      </c>
      <c r="U31" s="45">
        <v>10</v>
      </c>
      <c r="V31" s="35"/>
      <c r="W31" s="35"/>
      <c r="X31" s="35">
        <v>1245500</v>
      </c>
      <c r="Y31" s="35"/>
      <c r="Z31" s="35"/>
      <c r="AA31" s="29"/>
    </row>
    <row r="32" spans="2:27">
      <c r="B32">
        <v>1</v>
      </c>
      <c r="C32" s="32">
        <v>42419</v>
      </c>
      <c r="D32" s="29" t="s">
        <v>205</v>
      </c>
      <c r="E32" s="29" t="s">
        <v>206</v>
      </c>
      <c r="F32" s="29" t="s">
        <v>31</v>
      </c>
      <c r="G32" s="43" t="s">
        <v>33</v>
      </c>
      <c r="H32" s="34"/>
      <c r="I32" s="34"/>
      <c r="J32" s="34">
        <f t="shared" si="1"/>
        <v>0</v>
      </c>
      <c r="K32" s="31">
        <v>1175000</v>
      </c>
      <c r="P32" s="33">
        <v>42412</v>
      </c>
      <c r="Q32" s="30" t="s">
        <v>95</v>
      </c>
      <c r="R32" s="30" t="s">
        <v>96</v>
      </c>
      <c r="S32" s="30" t="s">
        <v>31</v>
      </c>
      <c r="T32" s="44" t="s">
        <v>33</v>
      </c>
      <c r="U32" s="44">
        <v>10</v>
      </c>
      <c r="V32" s="30"/>
      <c r="W32" s="30"/>
      <c r="X32" s="30">
        <v>1175000</v>
      </c>
      <c r="Y32" s="34"/>
      <c r="Z32" s="30"/>
      <c r="AA32" s="29"/>
    </row>
    <row r="33" spans="2:27">
      <c r="B33">
        <v>1</v>
      </c>
      <c r="C33" s="32">
        <v>42419</v>
      </c>
      <c r="D33" s="29" t="s">
        <v>207</v>
      </c>
      <c r="E33" s="29" t="s">
        <v>208</v>
      </c>
      <c r="F33" s="29" t="s">
        <v>31</v>
      </c>
      <c r="G33" s="43" t="s">
        <v>58</v>
      </c>
      <c r="H33" s="34">
        <v>5000</v>
      </c>
      <c r="I33" s="34">
        <v>3900</v>
      </c>
      <c r="J33" s="34">
        <f t="shared" si="1"/>
        <v>19500000</v>
      </c>
      <c r="K33" s="31"/>
      <c r="P33" s="33">
        <v>42412</v>
      </c>
      <c r="Q33" s="30" t="s">
        <v>97</v>
      </c>
      <c r="R33" s="30" t="s">
        <v>98</v>
      </c>
      <c r="S33" s="30" t="s">
        <v>31</v>
      </c>
      <c r="T33" s="44" t="s">
        <v>33</v>
      </c>
      <c r="U33" s="44">
        <v>10</v>
      </c>
      <c r="V33" s="30"/>
      <c r="W33" s="30"/>
      <c r="X33" s="30">
        <v>1175000</v>
      </c>
      <c r="Y33" s="34"/>
      <c r="Z33" s="30"/>
      <c r="AA33" s="29"/>
    </row>
    <row r="34" spans="2:27">
      <c r="B34">
        <v>1</v>
      </c>
      <c r="C34" s="32">
        <v>42419</v>
      </c>
      <c r="D34" s="29" t="s">
        <v>207</v>
      </c>
      <c r="E34" s="29" t="s">
        <v>208</v>
      </c>
      <c r="F34" s="29" t="s">
        <v>31</v>
      </c>
      <c r="G34" s="43" t="s">
        <v>33</v>
      </c>
      <c r="H34" s="34"/>
      <c r="I34" s="34"/>
      <c r="J34" s="34">
        <f t="shared" si="1"/>
        <v>0</v>
      </c>
      <c r="K34" s="31">
        <v>1175000</v>
      </c>
      <c r="P34" s="33">
        <v>42412</v>
      </c>
      <c r="Q34" s="30" t="s">
        <v>99</v>
      </c>
      <c r="R34" s="30" t="s">
        <v>100</v>
      </c>
      <c r="S34" s="30" t="s">
        <v>31</v>
      </c>
      <c r="T34" s="44" t="s">
        <v>33</v>
      </c>
      <c r="U34" s="44">
        <v>10</v>
      </c>
      <c r="V34" s="30"/>
      <c r="W34" s="30"/>
      <c r="X34" s="30">
        <v>1175000</v>
      </c>
      <c r="Y34" s="34"/>
      <c r="Z34" s="30"/>
      <c r="AA34" s="29"/>
    </row>
    <row r="35" spans="2:27">
      <c r="B35">
        <v>1</v>
      </c>
      <c r="C35" s="32">
        <v>42422</v>
      </c>
      <c r="D35" s="29" t="s">
        <v>244</v>
      </c>
      <c r="E35" s="29" t="s">
        <v>245</v>
      </c>
      <c r="F35" s="29" t="s">
        <v>31</v>
      </c>
      <c r="G35" s="43" t="s">
        <v>246</v>
      </c>
      <c r="H35" s="34">
        <v>15000</v>
      </c>
      <c r="I35" s="34">
        <v>3595</v>
      </c>
      <c r="J35" s="34">
        <f t="shared" si="1"/>
        <v>53925000</v>
      </c>
      <c r="K35" s="31"/>
      <c r="P35" s="33">
        <v>42418</v>
      </c>
      <c r="Q35" s="37" t="s">
        <v>172</v>
      </c>
      <c r="R35" s="37" t="s">
        <v>173</v>
      </c>
      <c r="S35" s="37" t="s">
        <v>31</v>
      </c>
      <c r="T35" s="44" t="s">
        <v>33</v>
      </c>
      <c r="U35" s="44">
        <v>10</v>
      </c>
      <c r="V35" s="34"/>
      <c r="W35" s="34"/>
      <c r="X35" s="31">
        <v>1175000</v>
      </c>
      <c r="Y35" s="34">
        <f>V35*X35</f>
        <v>0</v>
      </c>
      <c r="Z35" s="31"/>
      <c r="AA35" s="29"/>
    </row>
    <row r="36" spans="2:27">
      <c r="B36">
        <v>1</v>
      </c>
      <c r="C36" s="32">
        <v>42422</v>
      </c>
      <c r="D36" s="29" t="s">
        <v>244</v>
      </c>
      <c r="E36" s="29" t="s">
        <v>245</v>
      </c>
      <c r="F36" s="29" t="s">
        <v>31</v>
      </c>
      <c r="G36" s="43" t="s">
        <v>33</v>
      </c>
      <c r="H36" s="34"/>
      <c r="I36" s="34"/>
      <c r="J36" s="34">
        <f t="shared" si="1"/>
        <v>0</v>
      </c>
      <c r="K36" s="31">
        <v>375000</v>
      </c>
      <c r="P36" s="32">
        <v>42419</v>
      </c>
      <c r="Q36" s="29" t="s">
        <v>205</v>
      </c>
      <c r="R36" s="29" t="s">
        <v>206</v>
      </c>
      <c r="S36" s="29" t="s">
        <v>31</v>
      </c>
      <c r="T36" s="43" t="s">
        <v>33</v>
      </c>
      <c r="U36" s="43">
        <v>10</v>
      </c>
      <c r="V36" s="34"/>
      <c r="W36" s="34"/>
      <c r="X36" s="31">
        <v>1175000</v>
      </c>
      <c r="Y36" s="34">
        <f>V36*X36</f>
        <v>0</v>
      </c>
      <c r="Z36" s="31"/>
      <c r="AA36" s="29"/>
    </row>
    <row r="37" spans="2:27">
      <c r="B37">
        <v>1</v>
      </c>
      <c r="C37" s="32">
        <v>42422</v>
      </c>
      <c r="D37" s="29" t="s">
        <v>256</v>
      </c>
      <c r="E37" s="29" t="s">
        <v>257</v>
      </c>
      <c r="F37" s="29" t="s">
        <v>31</v>
      </c>
      <c r="G37" s="43" t="s">
        <v>24</v>
      </c>
      <c r="H37" s="34">
        <v>10000</v>
      </c>
      <c r="I37" s="34">
        <v>3595</v>
      </c>
      <c r="J37" s="34">
        <f t="shared" si="1"/>
        <v>35950000</v>
      </c>
      <c r="K37" s="31"/>
      <c r="P37" s="32">
        <v>42419</v>
      </c>
      <c r="Q37" s="29" t="s">
        <v>207</v>
      </c>
      <c r="R37" s="29" t="s">
        <v>208</v>
      </c>
      <c r="S37" s="29" t="s">
        <v>31</v>
      </c>
      <c r="T37" s="43" t="s">
        <v>33</v>
      </c>
      <c r="U37" s="43">
        <v>10</v>
      </c>
      <c r="V37" s="34"/>
      <c r="W37" s="34"/>
      <c r="X37" s="31">
        <v>1175000</v>
      </c>
      <c r="Y37" s="34">
        <f>V37*X37</f>
        <v>0</v>
      </c>
      <c r="Z37" s="31"/>
      <c r="AA37" s="29"/>
    </row>
    <row r="38" spans="2:27">
      <c r="B38">
        <v>1</v>
      </c>
      <c r="C38" s="32">
        <v>42422</v>
      </c>
      <c r="D38" s="29" t="s">
        <v>256</v>
      </c>
      <c r="E38" s="29" t="s">
        <v>257</v>
      </c>
      <c r="F38" s="29" t="s">
        <v>31</v>
      </c>
      <c r="G38" s="43" t="s">
        <v>58</v>
      </c>
      <c r="H38" s="34">
        <v>5300</v>
      </c>
      <c r="I38" s="34">
        <v>3885</v>
      </c>
      <c r="J38" s="34">
        <f t="shared" si="1"/>
        <v>20590500</v>
      </c>
      <c r="K38" s="31"/>
      <c r="P38" s="32">
        <v>42422</v>
      </c>
      <c r="Q38" s="29" t="s">
        <v>244</v>
      </c>
      <c r="R38" s="29" t="s">
        <v>245</v>
      </c>
      <c r="S38" s="29" t="s">
        <v>31</v>
      </c>
      <c r="T38" s="43" t="s">
        <v>33</v>
      </c>
      <c r="U38" s="43">
        <v>10</v>
      </c>
      <c r="V38" s="34"/>
      <c r="W38" s="34"/>
      <c r="X38" s="31">
        <v>375000</v>
      </c>
      <c r="Y38" s="34">
        <f>V38*X38</f>
        <v>0</v>
      </c>
      <c r="Z38" s="31"/>
      <c r="AA38" s="29"/>
    </row>
    <row r="39" spans="2:27">
      <c r="B39">
        <v>1</v>
      </c>
      <c r="C39" s="32">
        <v>42422</v>
      </c>
      <c r="D39" s="29" t="s">
        <v>256</v>
      </c>
      <c r="E39" s="29" t="s">
        <v>257</v>
      </c>
      <c r="F39" s="29" t="s">
        <v>31</v>
      </c>
      <c r="G39" s="43" t="s">
        <v>33</v>
      </c>
      <c r="H39" s="34"/>
      <c r="I39" s="34"/>
      <c r="J39" s="34">
        <f t="shared" si="1"/>
        <v>0</v>
      </c>
      <c r="K39" s="31">
        <v>3595500</v>
      </c>
      <c r="P39" s="32">
        <v>42422</v>
      </c>
      <c r="Q39" s="29" t="s">
        <v>256</v>
      </c>
      <c r="R39" s="29" t="s">
        <v>257</v>
      </c>
      <c r="S39" s="29" t="s">
        <v>31</v>
      </c>
      <c r="T39" s="43" t="s">
        <v>33</v>
      </c>
      <c r="U39" s="43">
        <v>10</v>
      </c>
      <c r="V39" s="34"/>
      <c r="W39" s="34"/>
      <c r="X39" s="31">
        <v>3595500</v>
      </c>
      <c r="Y39" s="34">
        <f>V39*X39</f>
        <v>0</v>
      </c>
      <c r="Z39" s="31"/>
      <c r="AA39" s="29"/>
    </row>
    <row r="40" spans="2:27">
      <c r="H40" s="38">
        <f>SUM(H8:H39)</f>
        <v>110400</v>
      </c>
      <c r="I40" s="38"/>
      <c r="J40" s="38">
        <f>SUM(J8:J39)</f>
        <v>416089300</v>
      </c>
      <c r="K40" s="38">
        <f>SUM(K8:K39)</f>
        <v>22794000</v>
      </c>
      <c r="V40" s="38">
        <f>SUM(V8:V39)</f>
        <v>110400</v>
      </c>
      <c r="W40" s="38">
        <f>SUM(W8:W39)</f>
        <v>110400</v>
      </c>
      <c r="X40" s="38"/>
      <c r="Y40" s="38">
        <f>SUM(Y8:Y39)</f>
        <v>416089300</v>
      </c>
      <c r="Z40" s="38"/>
      <c r="AA40" s="38">
        <f>SUM(AA8:AA39)</f>
        <v>416089300</v>
      </c>
    </row>
    <row r="47" spans="2:27">
      <c r="C47" s="29" t="s">
        <v>7</v>
      </c>
      <c r="D47" s="29" t="s">
        <v>0</v>
      </c>
      <c r="E47" s="29" t="s">
        <v>1</v>
      </c>
      <c r="F47" s="29" t="s">
        <v>2</v>
      </c>
      <c r="G47" s="29" t="s">
        <v>6</v>
      </c>
      <c r="H47" s="29" t="s">
        <v>5</v>
      </c>
      <c r="I47" s="29" t="s">
        <v>8</v>
      </c>
      <c r="J47" s="29" t="s">
        <v>3</v>
      </c>
      <c r="K47" s="29" t="s">
        <v>174</v>
      </c>
      <c r="L47" s="39" t="s">
        <v>304</v>
      </c>
      <c r="M47" s="39" t="s">
        <v>305</v>
      </c>
      <c r="N47" s="39" t="s">
        <v>306</v>
      </c>
    </row>
    <row r="48" spans="2:27">
      <c r="C48" s="32">
        <v>42401</v>
      </c>
      <c r="D48" s="42" t="s">
        <v>29</v>
      </c>
      <c r="E48" s="30" t="s">
        <v>30</v>
      </c>
      <c r="F48" s="29" t="s">
        <v>31</v>
      </c>
      <c r="G48" s="43" t="s">
        <v>24</v>
      </c>
      <c r="H48" s="31">
        <v>6200</v>
      </c>
      <c r="I48" s="31">
        <v>3870</v>
      </c>
      <c r="J48" s="31">
        <f>H48*I48</f>
        <v>23994000</v>
      </c>
      <c r="K48" s="31"/>
      <c r="L48" s="29"/>
      <c r="M48" s="29"/>
      <c r="N48" s="29"/>
    </row>
    <row r="49" spans="3:14">
      <c r="C49" s="32">
        <v>42401</v>
      </c>
      <c r="D49" s="30" t="s">
        <v>29</v>
      </c>
      <c r="E49" s="30" t="s">
        <v>30</v>
      </c>
      <c r="F49" s="29" t="s">
        <v>31</v>
      </c>
      <c r="G49" s="43" t="s">
        <v>32</v>
      </c>
      <c r="H49" s="31">
        <v>5200</v>
      </c>
      <c r="I49" s="31">
        <v>5154</v>
      </c>
      <c r="J49" s="31">
        <f>H49*I49</f>
        <v>26800800</v>
      </c>
      <c r="K49" s="31"/>
      <c r="L49" s="29"/>
      <c r="M49" s="29"/>
      <c r="N49" s="29"/>
    </row>
    <row r="50" spans="3:14">
      <c r="C50" s="32">
        <v>42401</v>
      </c>
      <c r="D50" s="30" t="s">
        <v>29</v>
      </c>
      <c r="E50" s="30" t="s">
        <v>30</v>
      </c>
      <c r="F50" s="29" t="s">
        <v>31</v>
      </c>
      <c r="G50" s="43" t="s">
        <v>33</v>
      </c>
      <c r="H50" s="31"/>
      <c r="I50" s="31"/>
      <c r="J50" s="31"/>
      <c r="K50" s="31">
        <v>2679000</v>
      </c>
      <c r="L50" s="29"/>
      <c r="M50" s="29"/>
      <c r="N50" s="29"/>
    </row>
    <row r="51" spans="3:14">
      <c r="C51" s="32">
        <v>42401</v>
      </c>
      <c r="D51" s="30" t="s">
        <v>34</v>
      </c>
      <c r="E51" s="30" t="s">
        <v>35</v>
      </c>
      <c r="F51" s="29" t="s">
        <v>31</v>
      </c>
      <c r="G51" s="43" t="s">
        <v>28</v>
      </c>
      <c r="H51" s="31">
        <v>5300</v>
      </c>
      <c r="I51" s="31">
        <v>3535</v>
      </c>
      <c r="J51" s="31">
        <f>H51*I51</f>
        <v>18735500</v>
      </c>
      <c r="K51" s="31"/>
      <c r="L51" s="29"/>
      <c r="M51" s="29"/>
      <c r="N51" s="29"/>
    </row>
    <row r="52" spans="3:14">
      <c r="C52" s="32">
        <v>42401</v>
      </c>
      <c r="D52" s="30" t="s">
        <v>34</v>
      </c>
      <c r="E52" s="30" t="s">
        <v>35</v>
      </c>
      <c r="F52" s="29" t="s">
        <v>31</v>
      </c>
      <c r="G52" s="43" t="s">
        <v>33</v>
      </c>
      <c r="H52" s="31"/>
      <c r="I52" s="31"/>
      <c r="J52" s="31"/>
      <c r="K52" s="31">
        <v>1245500</v>
      </c>
      <c r="L52" s="29">
        <v>1</v>
      </c>
      <c r="M52" s="38">
        <f>J51+J49+J48</f>
        <v>69530300</v>
      </c>
      <c r="N52" s="38">
        <f>K52+K50</f>
        <v>3924500</v>
      </c>
    </row>
    <row r="53" spans="3:14">
      <c r="C53" s="33">
        <v>42404</v>
      </c>
      <c r="D53" s="30" t="s">
        <v>68</v>
      </c>
      <c r="E53" s="30" t="s">
        <v>69</v>
      </c>
      <c r="F53" s="30" t="s">
        <v>31</v>
      </c>
      <c r="G53" s="44" t="s">
        <v>17</v>
      </c>
      <c r="H53" s="30">
        <v>5200</v>
      </c>
      <c r="I53" s="30">
        <v>3535</v>
      </c>
      <c r="J53" s="34">
        <f>H53*I53</f>
        <v>18382000</v>
      </c>
      <c r="K53" s="34"/>
      <c r="L53" s="29"/>
      <c r="M53" s="29"/>
      <c r="N53" s="29"/>
    </row>
    <row r="54" spans="3:14">
      <c r="C54" s="33">
        <v>42404</v>
      </c>
      <c r="D54" s="30" t="s">
        <v>68</v>
      </c>
      <c r="E54" s="30" t="s">
        <v>69</v>
      </c>
      <c r="F54" s="30" t="s">
        <v>31</v>
      </c>
      <c r="G54" s="44" t="s">
        <v>28</v>
      </c>
      <c r="H54" s="30">
        <v>6200</v>
      </c>
      <c r="I54" s="30">
        <v>3535</v>
      </c>
      <c r="J54" s="34">
        <f>H54*I54</f>
        <v>21917000</v>
      </c>
      <c r="K54" s="34"/>
      <c r="L54" s="29"/>
      <c r="M54" s="29"/>
      <c r="N54" s="29"/>
    </row>
    <row r="55" spans="3:14">
      <c r="C55" s="33">
        <v>42404</v>
      </c>
      <c r="D55" s="30" t="s">
        <v>68</v>
      </c>
      <c r="E55" s="30" t="s">
        <v>69</v>
      </c>
      <c r="F55" s="30" t="s">
        <v>31</v>
      </c>
      <c r="G55" s="44" t="s">
        <v>33</v>
      </c>
      <c r="H55" s="30"/>
      <c r="I55" s="30"/>
      <c r="J55" s="34"/>
      <c r="K55" s="30">
        <v>2679000</v>
      </c>
      <c r="L55" s="29"/>
      <c r="M55" s="29"/>
      <c r="N55" s="29"/>
    </row>
    <row r="56" spans="3:14">
      <c r="C56" s="33">
        <v>42404</v>
      </c>
      <c r="D56" s="30" t="s">
        <v>70</v>
      </c>
      <c r="E56" s="30" t="s">
        <v>71</v>
      </c>
      <c r="F56" s="30" t="s">
        <v>31</v>
      </c>
      <c r="G56" s="44" t="s">
        <v>28</v>
      </c>
      <c r="H56" s="30">
        <v>5300</v>
      </c>
      <c r="I56" s="30">
        <v>3535</v>
      </c>
      <c r="J56" s="34">
        <f>H56*I56</f>
        <v>18735500</v>
      </c>
      <c r="K56" s="34"/>
      <c r="L56" s="29"/>
      <c r="M56" s="29"/>
      <c r="N56" s="29"/>
    </row>
    <row r="57" spans="3:14">
      <c r="C57" s="33">
        <v>42404</v>
      </c>
      <c r="D57" s="30" t="s">
        <v>70</v>
      </c>
      <c r="E57" s="30" t="s">
        <v>71</v>
      </c>
      <c r="F57" s="30" t="s">
        <v>31</v>
      </c>
      <c r="G57" s="44" t="s">
        <v>33</v>
      </c>
      <c r="H57" s="30"/>
      <c r="I57" s="30"/>
      <c r="J57" s="34"/>
      <c r="K57" s="30">
        <v>1245500</v>
      </c>
      <c r="L57" s="29">
        <v>4</v>
      </c>
      <c r="M57" s="38">
        <f>J56+J54+J53</f>
        <v>59034500</v>
      </c>
      <c r="N57" s="38">
        <f>K57+K55</f>
        <v>3924500</v>
      </c>
    </row>
    <row r="58" spans="3:14">
      <c r="C58" s="33">
        <v>42406</v>
      </c>
      <c r="D58" s="37" t="s">
        <v>151</v>
      </c>
      <c r="E58" s="37" t="s">
        <v>152</v>
      </c>
      <c r="F58" s="37" t="s">
        <v>31</v>
      </c>
      <c r="G58" s="45" t="s">
        <v>24</v>
      </c>
      <c r="H58" s="35">
        <v>5200</v>
      </c>
      <c r="I58" s="35">
        <v>3695</v>
      </c>
      <c r="J58" s="35">
        <f>H58*I58</f>
        <v>19214000</v>
      </c>
      <c r="K58" s="35"/>
      <c r="L58" s="29"/>
      <c r="M58" s="29"/>
      <c r="N58" s="29"/>
    </row>
    <row r="59" spans="3:14">
      <c r="C59" s="33">
        <v>42406</v>
      </c>
      <c r="D59" s="37" t="s">
        <v>151</v>
      </c>
      <c r="E59" s="37" t="s">
        <v>152</v>
      </c>
      <c r="F59" s="37" t="s">
        <v>31</v>
      </c>
      <c r="G59" s="45" t="s">
        <v>28</v>
      </c>
      <c r="H59" s="35">
        <v>6200</v>
      </c>
      <c r="I59" s="35">
        <v>3380</v>
      </c>
      <c r="J59" s="35">
        <f>H59*I59</f>
        <v>20956000</v>
      </c>
      <c r="K59" s="35"/>
      <c r="L59" s="29"/>
      <c r="M59" s="29"/>
      <c r="N59" s="29"/>
    </row>
    <row r="60" spans="3:14">
      <c r="C60" s="33">
        <v>42406</v>
      </c>
      <c r="D60" s="37" t="s">
        <v>151</v>
      </c>
      <c r="E60" s="37" t="s">
        <v>152</v>
      </c>
      <c r="F60" s="37" t="s">
        <v>31</v>
      </c>
      <c r="G60" s="45" t="s">
        <v>33</v>
      </c>
      <c r="H60" s="35"/>
      <c r="I60" s="35"/>
      <c r="J60" s="35"/>
      <c r="K60" s="35">
        <v>2679000</v>
      </c>
      <c r="L60" s="29">
        <v>6</v>
      </c>
      <c r="M60" s="38">
        <f>J59+J58</f>
        <v>40170000</v>
      </c>
      <c r="N60" s="38">
        <f>K60</f>
        <v>2679000</v>
      </c>
    </row>
    <row r="61" spans="3:14">
      <c r="C61" s="33">
        <v>42408</v>
      </c>
      <c r="D61" s="37" t="s">
        <v>153</v>
      </c>
      <c r="E61" s="37" t="s">
        <v>154</v>
      </c>
      <c r="F61" s="37" t="s">
        <v>31</v>
      </c>
      <c r="G61" s="45" t="s">
        <v>28</v>
      </c>
      <c r="H61" s="35">
        <v>5300</v>
      </c>
      <c r="I61" s="35">
        <v>3380</v>
      </c>
      <c r="J61" s="35">
        <f>H61*I61</f>
        <v>17914000</v>
      </c>
      <c r="K61" s="35"/>
      <c r="L61" s="29"/>
      <c r="M61" s="29"/>
      <c r="N61" s="29"/>
    </row>
    <row r="62" spans="3:14">
      <c r="C62" s="33">
        <v>42408</v>
      </c>
      <c r="D62" s="37" t="s">
        <v>153</v>
      </c>
      <c r="E62" s="37" t="s">
        <v>154</v>
      </c>
      <c r="F62" s="37" t="s">
        <v>31</v>
      </c>
      <c r="G62" s="45" t="s">
        <v>33</v>
      </c>
      <c r="H62" s="35"/>
      <c r="I62" s="35"/>
      <c r="J62" s="35"/>
      <c r="K62" s="35">
        <v>1245500</v>
      </c>
      <c r="L62" s="29">
        <v>8</v>
      </c>
      <c r="M62" s="38">
        <f>J61</f>
        <v>17914000</v>
      </c>
      <c r="N62" s="38">
        <f>K62</f>
        <v>1245500</v>
      </c>
    </row>
    <row r="63" spans="3:14">
      <c r="C63" s="33">
        <v>42412</v>
      </c>
      <c r="D63" s="30" t="s">
        <v>95</v>
      </c>
      <c r="E63" s="30" t="s">
        <v>96</v>
      </c>
      <c r="F63" s="30" t="s">
        <v>31</v>
      </c>
      <c r="G63" s="44" t="s">
        <v>58</v>
      </c>
      <c r="H63" s="30">
        <v>5000</v>
      </c>
      <c r="I63" s="30">
        <v>3850</v>
      </c>
      <c r="J63" s="34">
        <f>H63*I63</f>
        <v>19250000</v>
      </c>
      <c r="K63" s="34"/>
      <c r="L63" s="29"/>
      <c r="M63" s="29"/>
      <c r="N63" s="29"/>
    </row>
    <row r="64" spans="3:14">
      <c r="C64" s="33">
        <v>42412</v>
      </c>
      <c r="D64" s="30" t="s">
        <v>95</v>
      </c>
      <c r="E64" s="30" t="s">
        <v>96</v>
      </c>
      <c r="F64" s="30" t="s">
        <v>31</v>
      </c>
      <c r="G64" s="44" t="s">
        <v>33</v>
      </c>
      <c r="H64" s="30"/>
      <c r="I64" s="30"/>
      <c r="J64" s="34"/>
      <c r="K64" s="30">
        <v>1175000</v>
      </c>
      <c r="L64" s="29"/>
      <c r="M64" s="29"/>
      <c r="N64" s="29"/>
    </row>
    <row r="65" spans="3:14">
      <c r="C65" s="33">
        <v>42412</v>
      </c>
      <c r="D65" s="30" t="s">
        <v>97</v>
      </c>
      <c r="E65" s="30" t="s">
        <v>98</v>
      </c>
      <c r="F65" s="30" t="s">
        <v>31</v>
      </c>
      <c r="G65" s="44" t="s">
        <v>58</v>
      </c>
      <c r="H65" s="30">
        <v>5000</v>
      </c>
      <c r="I65" s="30">
        <v>3850</v>
      </c>
      <c r="J65" s="34">
        <f>H65*I65</f>
        <v>19250000</v>
      </c>
      <c r="K65" s="34"/>
      <c r="L65" s="29"/>
      <c r="M65" s="29"/>
      <c r="N65" s="29"/>
    </row>
    <row r="66" spans="3:14">
      <c r="C66" s="33">
        <v>42412</v>
      </c>
      <c r="D66" s="30" t="s">
        <v>97</v>
      </c>
      <c r="E66" s="30" t="s">
        <v>98</v>
      </c>
      <c r="F66" s="30" t="s">
        <v>31</v>
      </c>
      <c r="G66" s="44" t="s">
        <v>33</v>
      </c>
      <c r="H66" s="30"/>
      <c r="I66" s="30"/>
      <c r="J66" s="34"/>
      <c r="K66" s="30">
        <v>1175000</v>
      </c>
      <c r="L66" s="29"/>
      <c r="M66" s="29"/>
      <c r="N66" s="29"/>
    </row>
    <row r="67" spans="3:14">
      <c r="C67" s="33">
        <v>42412</v>
      </c>
      <c r="D67" s="30" t="s">
        <v>99</v>
      </c>
      <c r="E67" s="30" t="s">
        <v>100</v>
      </c>
      <c r="F67" s="30" t="s">
        <v>31</v>
      </c>
      <c r="G67" s="44" t="s">
        <v>32</v>
      </c>
      <c r="H67" s="30">
        <v>5000</v>
      </c>
      <c r="I67" s="30">
        <v>4650</v>
      </c>
      <c r="J67" s="34">
        <f>H67*I67</f>
        <v>23250000</v>
      </c>
      <c r="K67" s="34"/>
      <c r="L67" s="29"/>
      <c r="M67" s="29"/>
      <c r="N67" s="29"/>
    </row>
    <row r="68" spans="3:14">
      <c r="C68" s="33">
        <v>42412</v>
      </c>
      <c r="D68" s="30" t="s">
        <v>99</v>
      </c>
      <c r="E68" s="30" t="s">
        <v>100</v>
      </c>
      <c r="F68" s="30" t="s">
        <v>31</v>
      </c>
      <c r="G68" s="44" t="s">
        <v>33</v>
      </c>
      <c r="H68" s="30"/>
      <c r="I68" s="30"/>
      <c r="J68" s="34"/>
      <c r="K68" s="30">
        <v>1175000</v>
      </c>
      <c r="L68" s="29">
        <v>12</v>
      </c>
      <c r="M68" s="38">
        <f>J67+J65+J63</f>
        <v>61750000</v>
      </c>
      <c r="N68" s="29">
        <f>K68+K66+K64</f>
        <v>3525000</v>
      </c>
    </row>
    <row r="69" spans="3:14">
      <c r="C69" s="33">
        <v>42418</v>
      </c>
      <c r="D69" s="37" t="s">
        <v>172</v>
      </c>
      <c r="E69" s="37" t="s">
        <v>173</v>
      </c>
      <c r="F69" s="37" t="s">
        <v>31</v>
      </c>
      <c r="G69" s="44" t="s">
        <v>24</v>
      </c>
      <c r="H69" s="34">
        <v>5000</v>
      </c>
      <c r="I69" s="34">
        <v>3645</v>
      </c>
      <c r="J69" s="34">
        <f t="shared" ref="J69:J79" si="2">H69*I69</f>
        <v>18225000</v>
      </c>
      <c r="K69" s="38"/>
      <c r="L69" s="29"/>
      <c r="M69" s="29"/>
      <c r="N69" s="29"/>
    </row>
    <row r="70" spans="3:14">
      <c r="C70" s="33">
        <v>42418</v>
      </c>
      <c r="D70" s="37" t="s">
        <v>172</v>
      </c>
      <c r="E70" s="37" t="s">
        <v>173</v>
      </c>
      <c r="F70" s="37" t="s">
        <v>31</v>
      </c>
      <c r="G70" s="44" t="s">
        <v>33</v>
      </c>
      <c r="H70" s="34"/>
      <c r="I70" s="34"/>
      <c r="J70" s="34">
        <f t="shared" si="2"/>
        <v>0</v>
      </c>
      <c r="K70" s="31">
        <v>1175000</v>
      </c>
      <c r="L70" s="29">
        <v>18</v>
      </c>
      <c r="M70" s="38">
        <f>J69</f>
        <v>18225000</v>
      </c>
      <c r="N70" s="38">
        <f>K70</f>
        <v>1175000</v>
      </c>
    </row>
    <row r="71" spans="3:14">
      <c r="C71" s="32">
        <v>42419</v>
      </c>
      <c r="D71" s="29" t="s">
        <v>205</v>
      </c>
      <c r="E71" s="29" t="s">
        <v>206</v>
      </c>
      <c r="F71" s="29" t="s">
        <v>31</v>
      </c>
      <c r="G71" s="44" t="s">
        <v>58</v>
      </c>
      <c r="H71" s="34">
        <v>5000</v>
      </c>
      <c r="I71" s="34">
        <v>3900</v>
      </c>
      <c r="J71" s="34">
        <f t="shared" si="2"/>
        <v>19500000</v>
      </c>
      <c r="K71" s="31"/>
      <c r="L71" s="29"/>
      <c r="M71" s="29"/>
      <c r="N71" s="29"/>
    </row>
    <row r="72" spans="3:14">
      <c r="C72" s="32">
        <v>42419</v>
      </c>
      <c r="D72" s="29" t="s">
        <v>205</v>
      </c>
      <c r="E72" s="29" t="s">
        <v>206</v>
      </c>
      <c r="F72" s="29" t="s">
        <v>31</v>
      </c>
      <c r="G72" s="43" t="s">
        <v>33</v>
      </c>
      <c r="H72" s="34"/>
      <c r="I72" s="34"/>
      <c r="J72" s="34">
        <f t="shared" si="2"/>
        <v>0</v>
      </c>
      <c r="K72" s="31">
        <v>1175000</v>
      </c>
      <c r="L72" s="29"/>
      <c r="M72" s="29"/>
      <c r="N72" s="29"/>
    </row>
    <row r="73" spans="3:14">
      <c r="C73" s="32">
        <v>42419</v>
      </c>
      <c r="D73" s="29" t="s">
        <v>207</v>
      </c>
      <c r="E73" s="29" t="s">
        <v>208</v>
      </c>
      <c r="F73" s="29" t="s">
        <v>31</v>
      </c>
      <c r="G73" s="43" t="s">
        <v>58</v>
      </c>
      <c r="H73" s="34">
        <v>5000</v>
      </c>
      <c r="I73" s="34">
        <v>3900</v>
      </c>
      <c r="J73" s="34">
        <f t="shared" si="2"/>
        <v>19500000</v>
      </c>
      <c r="K73" s="31"/>
      <c r="L73" s="29"/>
      <c r="M73" s="29"/>
      <c r="N73" s="29"/>
    </row>
    <row r="74" spans="3:14">
      <c r="C74" s="32">
        <v>42419</v>
      </c>
      <c r="D74" s="29" t="s">
        <v>207</v>
      </c>
      <c r="E74" s="29" t="s">
        <v>208</v>
      </c>
      <c r="F74" s="29" t="s">
        <v>31</v>
      </c>
      <c r="G74" s="43" t="s">
        <v>33</v>
      </c>
      <c r="H74" s="34"/>
      <c r="I74" s="34"/>
      <c r="J74" s="34">
        <f t="shared" si="2"/>
        <v>0</v>
      </c>
      <c r="K74" s="31">
        <v>1175000</v>
      </c>
      <c r="L74" s="29">
        <v>19</v>
      </c>
      <c r="M74" s="38">
        <f>J73+J71</f>
        <v>39000000</v>
      </c>
      <c r="N74" s="38">
        <f>K74+K72</f>
        <v>2350000</v>
      </c>
    </row>
    <row r="75" spans="3:14">
      <c r="C75" s="32">
        <v>42422</v>
      </c>
      <c r="D75" s="29" t="s">
        <v>244</v>
      </c>
      <c r="E75" s="29" t="s">
        <v>245</v>
      </c>
      <c r="F75" s="29" t="s">
        <v>31</v>
      </c>
      <c r="G75" s="43" t="s">
        <v>246</v>
      </c>
      <c r="H75" s="34">
        <v>15000</v>
      </c>
      <c r="I75" s="34">
        <v>3595</v>
      </c>
      <c r="J75" s="34">
        <f t="shared" si="2"/>
        <v>53925000</v>
      </c>
      <c r="K75" s="31"/>
      <c r="L75" s="29"/>
      <c r="M75" s="29"/>
      <c r="N75" s="29"/>
    </row>
    <row r="76" spans="3:14">
      <c r="C76" s="32">
        <v>42422</v>
      </c>
      <c r="D76" s="29" t="s">
        <v>244</v>
      </c>
      <c r="E76" s="29" t="s">
        <v>245</v>
      </c>
      <c r="F76" s="29" t="s">
        <v>31</v>
      </c>
      <c r="G76" s="43" t="s">
        <v>33</v>
      </c>
      <c r="H76" s="34"/>
      <c r="I76" s="34"/>
      <c r="J76" s="34">
        <f t="shared" si="2"/>
        <v>0</v>
      </c>
      <c r="K76" s="31">
        <v>375000</v>
      </c>
      <c r="L76" s="29"/>
      <c r="M76" s="29"/>
      <c r="N76" s="29"/>
    </row>
    <row r="77" spans="3:14">
      <c r="C77" s="32">
        <v>42422</v>
      </c>
      <c r="D77" s="29" t="s">
        <v>256</v>
      </c>
      <c r="E77" s="29" t="s">
        <v>257</v>
      </c>
      <c r="F77" s="29" t="s">
        <v>31</v>
      </c>
      <c r="G77" s="43" t="s">
        <v>24</v>
      </c>
      <c r="H77" s="34">
        <v>10000</v>
      </c>
      <c r="I77" s="34">
        <v>3595</v>
      </c>
      <c r="J77" s="34">
        <f t="shared" si="2"/>
        <v>35950000</v>
      </c>
      <c r="K77" s="31"/>
      <c r="L77" s="29"/>
      <c r="M77" s="29"/>
      <c r="N77" s="29"/>
    </row>
    <row r="78" spans="3:14">
      <c r="C78" s="32">
        <v>42422</v>
      </c>
      <c r="D78" s="29" t="s">
        <v>256</v>
      </c>
      <c r="E78" s="29" t="s">
        <v>257</v>
      </c>
      <c r="F78" s="29" t="s">
        <v>31</v>
      </c>
      <c r="G78" s="43" t="s">
        <v>58</v>
      </c>
      <c r="H78" s="34">
        <v>5300</v>
      </c>
      <c r="I78" s="34">
        <v>3885</v>
      </c>
      <c r="J78" s="34">
        <f t="shared" si="2"/>
        <v>20590500</v>
      </c>
      <c r="K78" s="31"/>
      <c r="L78" s="29"/>
      <c r="M78" s="29"/>
      <c r="N78" s="29"/>
    </row>
    <row r="79" spans="3:14">
      <c r="C79" s="32">
        <v>42422</v>
      </c>
      <c r="D79" s="29" t="s">
        <v>256</v>
      </c>
      <c r="E79" s="29" t="s">
        <v>257</v>
      </c>
      <c r="F79" s="29" t="s">
        <v>31</v>
      </c>
      <c r="G79" s="43" t="s">
        <v>33</v>
      </c>
      <c r="H79" s="34"/>
      <c r="I79" s="34"/>
      <c r="J79" s="34">
        <f t="shared" si="2"/>
        <v>0</v>
      </c>
      <c r="K79" s="31">
        <v>3595500</v>
      </c>
      <c r="L79" s="29">
        <v>22</v>
      </c>
      <c r="M79" s="38">
        <f>J78+J77+J75</f>
        <v>110465500</v>
      </c>
      <c r="N79" s="38">
        <f>K79+K76</f>
        <v>3970500</v>
      </c>
    </row>
    <row r="80" spans="3:14">
      <c r="H80" s="38">
        <f>SUM(H48:H79)</f>
        <v>110400</v>
      </c>
      <c r="I80" s="38"/>
      <c r="J80" s="38">
        <f>SUM(J48:J79)</f>
        <v>416089300</v>
      </c>
      <c r="K80" s="38">
        <f>SUM(K48:K79)</f>
        <v>22794000</v>
      </c>
      <c r="L80" s="29"/>
      <c r="M80" s="38">
        <f>SUM(M52:M79)</f>
        <v>416089300</v>
      </c>
      <c r="N80" s="38">
        <f>SUM(N52:N79)</f>
        <v>22794000</v>
      </c>
    </row>
  </sheetData>
  <sortState ref="P8:Z39">
    <sortCondition ref="U8:U39"/>
  </sortState>
  <mergeCells count="1">
    <mergeCell ref="C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Registro de ventas</vt:lpstr>
      <vt:lpstr>Orden por fecha</vt:lpstr>
      <vt:lpstr>Orden de factura</vt:lpstr>
      <vt:lpstr>Registro de Compras</vt:lpstr>
      <vt:lpstr>Facturas faltantes</vt:lpstr>
      <vt:lpstr>DEPOSITO FEBRERO</vt:lpstr>
      <vt:lpstr>Hoja1</vt:lpstr>
      <vt:lpstr>Libro Banco</vt:lpstr>
      <vt:lpstr>Celso Vargas Medina</vt:lpstr>
      <vt:lpstr>Beraf SA</vt:lpstr>
      <vt:lpstr>San Luis SA</vt:lpstr>
      <vt:lpstr>Alcosur SA</vt:lpstr>
      <vt:lpstr>Vargas Medina S.A.</vt:lpstr>
      <vt:lpstr>Juan Roa Benitez</vt:lpstr>
      <vt:lpstr>Rosa Isabel Canale</vt:lpstr>
      <vt:lpstr>Zunilda Concepcion Vargas</vt:lpstr>
      <vt:lpstr>Monte Alegre SA</vt:lpstr>
      <vt:lpstr>TLP SA</vt:lpstr>
      <vt:lpstr>Resumen Ventas</vt:lpstr>
      <vt:lpstr>Resumen Compras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lices</cp:lastModifiedBy>
  <dcterms:created xsi:type="dcterms:W3CDTF">2018-08-27T19:24:32Z</dcterms:created>
  <dcterms:modified xsi:type="dcterms:W3CDTF">2018-11-28T01:55:46Z</dcterms:modified>
</cp:coreProperties>
</file>