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665" activeTab="3"/>
  </bookViews>
  <sheets>
    <sheet name="Registro de ventas" sheetId="1" r:id="rId1"/>
    <sheet name="Facturas faltantes" sheetId="3" r:id="rId2"/>
    <sheet name="Registro de Compras" sheetId="2" r:id="rId3"/>
    <sheet name="DEPOSITO" sheetId="4" r:id="rId4"/>
    <sheet name="Celso Vargas Medina" sheetId="5" r:id="rId5"/>
    <sheet name="Beraf SA" sheetId="6" r:id="rId6"/>
    <sheet name="San Luis SA" sheetId="7" r:id="rId7"/>
    <sheet name="Alcosur SA" sheetId="8" r:id="rId8"/>
    <sheet name="Vargas Medina SA" sheetId="9" r:id="rId9"/>
    <sheet name="Hoja3" sheetId="10" r:id="rId10"/>
    <sheet name="Monte Alegre" sheetId="11" r:id="rId11"/>
    <sheet name="TLP SA" sheetId="12" r:id="rId12"/>
    <sheet name="Petropar SA" sheetId="13" r:id="rId13"/>
    <sheet name="Resumen Ventas" sheetId="14" r:id="rId14"/>
    <sheet name="Resumen Compras" sheetId="15" r:id="rId15"/>
  </sheets>
  <definedNames>
    <definedName name="_xlnm._FilterDatabase" localSheetId="3" hidden="1">DEPOSITO!$C$7:$O$238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8" i="4"/>
  <c r="J222" i="1"/>
  <c r="H234"/>
  <c r="F234"/>
  <c r="X22" i="12"/>
  <c r="L35" i="14"/>
  <c r="H26"/>
  <c r="L34"/>
  <c r="G181" i="2"/>
  <c r="H181"/>
  <c r="L21" i="15"/>
  <c r="K21"/>
  <c r="J21"/>
  <c r="I21"/>
  <c r="H21"/>
  <c r="G21"/>
  <c r="F21"/>
  <c r="E21"/>
  <c r="D21"/>
  <c r="C21"/>
  <c r="M20"/>
  <c r="M19"/>
  <c r="M18"/>
  <c r="L13"/>
  <c r="K13"/>
  <c r="J13"/>
  <c r="I13"/>
  <c r="H13"/>
  <c r="G13"/>
  <c r="F13"/>
  <c r="E13"/>
  <c r="D13"/>
  <c r="C13"/>
  <c r="M12"/>
  <c r="M11"/>
  <c r="M10"/>
  <c r="M21" l="1"/>
  <c r="M13"/>
  <c r="K47" i="14"/>
  <c r="J47"/>
  <c r="I47"/>
  <c r="H47"/>
  <c r="G47"/>
  <c r="F47"/>
  <c r="E47"/>
  <c r="D47"/>
  <c r="L46"/>
  <c r="L45"/>
  <c r="L44"/>
  <c r="L43"/>
  <c r="L42"/>
  <c r="L41"/>
  <c r="L40"/>
  <c r="L39"/>
  <c r="L38"/>
  <c r="L37"/>
  <c r="L36"/>
  <c r="L33"/>
  <c r="L32"/>
  <c r="L31"/>
  <c r="K26"/>
  <c r="J26"/>
  <c r="I26"/>
  <c r="G26"/>
  <c r="F26"/>
  <c r="E26"/>
  <c r="D26"/>
  <c r="L25"/>
  <c r="L24"/>
  <c r="L23"/>
  <c r="L22"/>
  <c r="L21"/>
  <c r="L20"/>
  <c r="L19"/>
  <c r="L18"/>
  <c r="L17"/>
  <c r="L16"/>
  <c r="L15"/>
  <c r="L13"/>
  <c r="L12"/>
  <c r="L11"/>
  <c r="L10"/>
  <c r="L47" l="1"/>
  <c r="L26"/>
  <c r="X15" i="13"/>
  <c r="Y8"/>
  <c r="X8"/>
  <c r="U15"/>
  <c r="U8"/>
  <c r="U16" s="1"/>
  <c r="T16"/>
  <c r="W15"/>
  <c r="Y15" s="1"/>
  <c r="W14"/>
  <c r="W13"/>
  <c r="W8"/>
  <c r="W12"/>
  <c r="W11"/>
  <c r="W10"/>
  <c r="W9"/>
  <c r="W7"/>
  <c r="H33"/>
  <c r="J32"/>
  <c r="L32" s="1"/>
  <c r="J31"/>
  <c r="L31" s="1"/>
  <c r="J30"/>
  <c r="L30" s="1"/>
  <c r="J29"/>
  <c r="J28"/>
  <c r="L28" s="1"/>
  <c r="J27"/>
  <c r="L27" s="1"/>
  <c r="J26"/>
  <c r="J25"/>
  <c r="J24"/>
  <c r="J33" s="1"/>
  <c r="H16"/>
  <c r="J15"/>
  <c r="J14"/>
  <c r="J13"/>
  <c r="J12"/>
  <c r="J11"/>
  <c r="J10"/>
  <c r="J9"/>
  <c r="J8"/>
  <c r="J16" s="1"/>
  <c r="J7"/>
  <c r="X28" i="12"/>
  <c r="X27"/>
  <c r="X21"/>
  <c r="X11"/>
  <c r="U28"/>
  <c r="U27"/>
  <c r="U22"/>
  <c r="U21"/>
  <c r="U29" s="1"/>
  <c r="U11"/>
  <c r="T29"/>
  <c r="W21"/>
  <c r="W22"/>
  <c r="Y22" s="1"/>
  <c r="W27"/>
  <c r="Y27" s="1"/>
  <c r="W11"/>
  <c r="Y11" s="1"/>
  <c r="W20"/>
  <c r="W19"/>
  <c r="Y21" s="1"/>
  <c r="W18"/>
  <c r="W26"/>
  <c r="W10"/>
  <c r="W17"/>
  <c r="W16"/>
  <c r="W28"/>
  <c r="Y28" s="1"/>
  <c r="W25"/>
  <c r="W9"/>
  <c r="W15"/>
  <c r="W14"/>
  <c r="W24"/>
  <c r="W8"/>
  <c r="W13"/>
  <c r="W23"/>
  <c r="W7"/>
  <c r="W12"/>
  <c r="W29" s="1"/>
  <c r="L47"/>
  <c r="H62"/>
  <c r="J61"/>
  <c r="L61" s="1"/>
  <c r="J60"/>
  <c r="J59"/>
  <c r="J58"/>
  <c r="J57"/>
  <c r="J56"/>
  <c r="L56" s="1"/>
  <c r="J55"/>
  <c r="J54"/>
  <c r="J53"/>
  <c r="J52"/>
  <c r="J51"/>
  <c r="J50"/>
  <c r="L52" s="1"/>
  <c r="J49"/>
  <c r="J48"/>
  <c r="J47"/>
  <c r="J46"/>
  <c r="L46" s="1"/>
  <c r="J45"/>
  <c r="J44"/>
  <c r="J43"/>
  <c r="L43" s="1"/>
  <c r="J42"/>
  <c r="J41"/>
  <c r="J40"/>
  <c r="H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29" s="1"/>
  <c r="J8"/>
  <c r="J7"/>
  <c r="X58" i="11"/>
  <c r="X57"/>
  <c r="X53"/>
  <c r="X35"/>
  <c r="X18"/>
  <c r="U57"/>
  <c r="U58"/>
  <c r="U53"/>
  <c r="U59" s="1"/>
  <c r="U35"/>
  <c r="U18"/>
  <c r="V59"/>
  <c r="T59"/>
  <c r="W57"/>
  <c r="Y57" s="1"/>
  <c r="W53"/>
  <c r="W18"/>
  <c r="W35"/>
  <c r="W17"/>
  <c r="W52"/>
  <c r="W34"/>
  <c r="W51"/>
  <c r="W16"/>
  <c r="W33"/>
  <c r="W15"/>
  <c r="W50"/>
  <c r="W32"/>
  <c r="W31"/>
  <c r="W14"/>
  <c r="W49"/>
  <c r="W56"/>
  <c r="W30"/>
  <c r="W48"/>
  <c r="W47"/>
  <c r="W29"/>
  <c r="W46"/>
  <c r="W45"/>
  <c r="W13"/>
  <c r="W28"/>
  <c r="W44"/>
  <c r="W27"/>
  <c r="W43"/>
  <c r="W26"/>
  <c r="W55"/>
  <c r="W42"/>
  <c r="W25"/>
  <c r="W12"/>
  <c r="W41"/>
  <c r="W24"/>
  <c r="W54"/>
  <c r="W40"/>
  <c r="W11"/>
  <c r="W23"/>
  <c r="W58"/>
  <c r="Y58" s="1"/>
  <c r="W39"/>
  <c r="W22"/>
  <c r="W38"/>
  <c r="W10"/>
  <c r="Y18" s="1"/>
  <c r="W21"/>
  <c r="W9"/>
  <c r="W37"/>
  <c r="Y53" s="1"/>
  <c r="W20"/>
  <c r="W36"/>
  <c r="W8"/>
  <c r="W19"/>
  <c r="L97"/>
  <c r="H120"/>
  <c r="J119"/>
  <c r="L119" s="1"/>
  <c r="J118"/>
  <c r="J117"/>
  <c r="L117" s="1"/>
  <c r="J116"/>
  <c r="J115"/>
  <c r="J114"/>
  <c r="J113"/>
  <c r="J112"/>
  <c r="J111"/>
  <c r="J110"/>
  <c r="J109"/>
  <c r="J108"/>
  <c r="J107"/>
  <c r="L109" s="1"/>
  <c r="J106"/>
  <c r="L106" s="1"/>
  <c r="J105"/>
  <c r="J104"/>
  <c r="J103"/>
  <c r="L103" s="1"/>
  <c r="J102"/>
  <c r="J101"/>
  <c r="J100"/>
  <c r="L100" s="1"/>
  <c r="J99"/>
  <c r="J98"/>
  <c r="L98" s="1"/>
  <c r="J97"/>
  <c r="J96"/>
  <c r="J95"/>
  <c r="J94"/>
  <c r="L94" s="1"/>
  <c r="J93"/>
  <c r="J92"/>
  <c r="L92" s="1"/>
  <c r="J91"/>
  <c r="J90"/>
  <c r="L90" s="1"/>
  <c r="J89"/>
  <c r="J88"/>
  <c r="J87"/>
  <c r="J86"/>
  <c r="L87" s="1"/>
  <c r="J85"/>
  <c r="J84"/>
  <c r="L84" s="1"/>
  <c r="J83"/>
  <c r="J82"/>
  <c r="J81"/>
  <c r="J80"/>
  <c r="J79"/>
  <c r="L79" s="1"/>
  <c r="J78"/>
  <c r="J77"/>
  <c r="J76"/>
  <c r="J75"/>
  <c r="L77" s="1"/>
  <c r="J74"/>
  <c r="L74" s="1"/>
  <c r="J73"/>
  <c r="J72"/>
  <c r="J71"/>
  <c r="L71" s="1"/>
  <c r="L120" s="1"/>
  <c r="J70"/>
  <c r="J69"/>
  <c r="H59"/>
  <c r="I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59" s="1"/>
  <c r="J10"/>
  <c r="J9"/>
  <c r="J8"/>
  <c r="I171" i="2"/>
  <c r="I170"/>
  <c r="I169"/>
  <c r="I168"/>
  <c r="I167"/>
  <c r="I149"/>
  <c r="I148"/>
  <c r="I180"/>
  <c r="I147"/>
  <c r="I146"/>
  <c r="I145"/>
  <c r="I144"/>
  <c r="I143"/>
  <c r="I142"/>
  <c r="I141"/>
  <c r="I140"/>
  <c r="I166"/>
  <c r="I165"/>
  <c r="I164"/>
  <c r="I163"/>
  <c r="I179"/>
  <c r="I139"/>
  <c r="I138"/>
  <c r="I137"/>
  <c r="I136"/>
  <c r="I135"/>
  <c r="I134"/>
  <c r="I133"/>
  <c r="I132"/>
  <c r="I131"/>
  <c r="I130"/>
  <c r="I129"/>
  <c r="I162"/>
  <c r="I161"/>
  <c r="I160"/>
  <c r="I159"/>
  <c r="I158"/>
  <c r="I178"/>
  <c r="I177"/>
  <c r="I128"/>
  <c r="I127"/>
  <c r="I126"/>
  <c r="I125"/>
  <c r="I176"/>
  <c r="I124"/>
  <c r="I123"/>
  <c r="I122"/>
  <c r="I121"/>
  <c r="I157"/>
  <c r="I156"/>
  <c r="I155"/>
  <c r="I154"/>
  <c r="I120"/>
  <c r="I119"/>
  <c r="I118"/>
  <c r="I117"/>
  <c r="I116"/>
  <c r="I115"/>
  <c r="I114"/>
  <c r="I113"/>
  <c r="I112"/>
  <c r="I111"/>
  <c r="I110"/>
  <c r="I175"/>
  <c r="I174"/>
  <c r="I173"/>
  <c r="I172"/>
  <c r="I109"/>
  <c r="I108"/>
  <c r="I153"/>
  <c r="I152"/>
  <c r="I151"/>
  <c r="I150"/>
  <c r="I107"/>
  <c r="I106"/>
  <c r="I105"/>
  <c r="I104"/>
  <c r="I103"/>
  <c r="I102"/>
  <c r="I101"/>
  <c r="I100"/>
  <c r="I99"/>
  <c r="AH21" i="10"/>
  <c r="AH19"/>
  <c r="AH16"/>
  <c r="AE21"/>
  <c r="AE19"/>
  <c r="AE16"/>
  <c r="AE22" s="1"/>
  <c r="AD22"/>
  <c r="AG21"/>
  <c r="AG19"/>
  <c r="AI19" s="1"/>
  <c r="AG16"/>
  <c r="AI16" s="1"/>
  <c r="AG18"/>
  <c r="AG17"/>
  <c r="AG20"/>
  <c r="V17"/>
  <c r="V16"/>
  <c r="R22"/>
  <c r="T21"/>
  <c r="V21" s="1"/>
  <c r="T20"/>
  <c r="T19"/>
  <c r="V19" s="1"/>
  <c r="T18"/>
  <c r="T17"/>
  <c r="T16"/>
  <c r="H22"/>
  <c r="I22"/>
  <c r="H9"/>
  <c r="I9"/>
  <c r="J29"/>
  <c r="J21"/>
  <c r="J20"/>
  <c r="J19"/>
  <c r="J18"/>
  <c r="J17"/>
  <c r="J16"/>
  <c r="J22" s="1"/>
  <c r="J8"/>
  <c r="J7"/>
  <c r="J9" s="1"/>
  <c r="Y31" i="9"/>
  <c r="X31"/>
  <c r="X30"/>
  <c r="X28"/>
  <c r="X17"/>
  <c r="X73" i="8"/>
  <c r="Y72"/>
  <c r="X72"/>
  <c r="X71"/>
  <c r="X53"/>
  <c r="X21"/>
  <c r="X63" i="7"/>
  <c r="X46"/>
  <c r="X7"/>
  <c r="X60" i="6"/>
  <c r="X59"/>
  <c r="X57"/>
  <c r="X45"/>
  <c r="X18"/>
  <c r="U31" i="9"/>
  <c r="U30"/>
  <c r="U28"/>
  <c r="U17"/>
  <c r="U32" s="1"/>
  <c r="T32"/>
  <c r="W28"/>
  <c r="W17"/>
  <c r="W27"/>
  <c r="W16"/>
  <c r="W15"/>
  <c r="W26"/>
  <c r="W14"/>
  <c r="W25"/>
  <c r="W13"/>
  <c r="W24"/>
  <c r="W12"/>
  <c r="W11"/>
  <c r="W23"/>
  <c r="W30"/>
  <c r="Y30" s="1"/>
  <c r="W22"/>
  <c r="W10"/>
  <c r="W29"/>
  <c r="W21"/>
  <c r="W31"/>
  <c r="W9"/>
  <c r="W20"/>
  <c r="Y28" s="1"/>
  <c r="W8"/>
  <c r="W19"/>
  <c r="W18"/>
  <c r="W7"/>
  <c r="L61"/>
  <c r="L56"/>
  <c r="L54"/>
  <c r="H66"/>
  <c r="J65"/>
  <c r="L65" s="1"/>
  <c r="J64"/>
  <c r="J63"/>
  <c r="L63" s="1"/>
  <c r="J62"/>
  <c r="L62" s="1"/>
  <c r="J61"/>
  <c r="J60"/>
  <c r="J58"/>
  <c r="L58" s="1"/>
  <c r="J59"/>
  <c r="L59" s="1"/>
  <c r="J57"/>
  <c r="J56"/>
  <c r="J52"/>
  <c r="L52" s="1"/>
  <c r="J51"/>
  <c r="J55"/>
  <c r="J54"/>
  <c r="J53"/>
  <c r="L53" s="1"/>
  <c r="J47"/>
  <c r="L47" s="1"/>
  <c r="J46"/>
  <c r="J45"/>
  <c r="L45" s="1"/>
  <c r="J42"/>
  <c r="L42" s="1"/>
  <c r="J44"/>
  <c r="L44" s="1"/>
  <c r="J43"/>
  <c r="J41"/>
  <c r="J50"/>
  <c r="L50" s="1"/>
  <c r="J49"/>
  <c r="J48"/>
  <c r="H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U74" i="8"/>
  <c r="U71"/>
  <c r="U53"/>
  <c r="U21"/>
  <c r="T74"/>
  <c r="U73"/>
  <c r="U72"/>
  <c r="V74"/>
  <c r="W21"/>
  <c r="W53"/>
  <c r="W52"/>
  <c r="W51"/>
  <c r="W73"/>
  <c r="Y73" s="1"/>
  <c r="W20"/>
  <c r="W71"/>
  <c r="W70"/>
  <c r="W50"/>
  <c r="W49"/>
  <c r="W19"/>
  <c r="W48"/>
  <c r="W47"/>
  <c r="W46"/>
  <c r="W45"/>
  <c r="W69"/>
  <c r="W44"/>
  <c r="W43"/>
  <c r="W42"/>
  <c r="W41"/>
  <c r="W40"/>
  <c r="W68"/>
  <c r="W18"/>
  <c r="W17"/>
  <c r="W39"/>
  <c r="W67"/>
  <c r="W38"/>
  <c r="W37"/>
  <c r="W66"/>
  <c r="W36"/>
  <c r="W16"/>
  <c r="W65"/>
  <c r="W15"/>
  <c r="W64"/>
  <c r="W35"/>
  <c r="W63"/>
  <c r="W14"/>
  <c r="W62"/>
  <c r="W34"/>
  <c r="W33"/>
  <c r="W13"/>
  <c r="W72"/>
  <c r="W12"/>
  <c r="W32"/>
  <c r="W31"/>
  <c r="W11"/>
  <c r="W10"/>
  <c r="W61"/>
  <c r="W60"/>
  <c r="W30"/>
  <c r="W29"/>
  <c r="W28"/>
  <c r="W9"/>
  <c r="W59"/>
  <c r="W27"/>
  <c r="W8"/>
  <c r="W58"/>
  <c r="W57"/>
  <c r="W56"/>
  <c r="W26"/>
  <c r="W25"/>
  <c r="Y53" s="1"/>
  <c r="W24"/>
  <c r="W55"/>
  <c r="W7"/>
  <c r="Y21" s="1"/>
  <c r="Y74" s="1"/>
  <c r="W54"/>
  <c r="Y71" s="1"/>
  <c r="W23"/>
  <c r="W22"/>
  <c r="L150"/>
  <c r="L134"/>
  <c r="I151"/>
  <c r="H151"/>
  <c r="J150"/>
  <c r="J146"/>
  <c r="L146" s="1"/>
  <c r="J145"/>
  <c r="J144"/>
  <c r="J143"/>
  <c r="J140"/>
  <c r="L140" s="1"/>
  <c r="J149"/>
  <c r="J148"/>
  <c r="J147"/>
  <c r="J142"/>
  <c r="J141"/>
  <c r="J139"/>
  <c r="J138"/>
  <c r="L138" s="1"/>
  <c r="J137"/>
  <c r="J136"/>
  <c r="J134"/>
  <c r="J133"/>
  <c r="J132"/>
  <c r="L132" s="1"/>
  <c r="J131"/>
  <c r="J130"/>
  <c r="J126"/>
  <c r="L126" s="1"/>
  <c r="J135"/>
  <c r="J129"/>
  <c r="J128"/>
  <c r="J127"/>
  <c r="J125"/>
  <c r="J124"/>
  <c r="J123"/>
  <c r="J121"/>
  <c r="J116"/>
  <c r="L116" s="1"/>
  <c r="J112"/>
  <c r="L112" s="1"/>
  <c r="J111"/>
  <c r="J122"/>
  <c r="L124" s="1"/>
  <c r="J120"/>
  <c r="L121" s="1"/>
  <c r="J119"/>
  <c r="J118"/>
  <c r="J117"/>
  <c r="J115"/>
  <c r="J114"/>
  <c r="J113"/>
  <c r="J110"/>
  <c r="J109"/>
  <c r="J108"/>
  <c r="J107"/>
  <c r="J106"/>
  <c r="L107" s="1"/>
  <c r="J100"/>
  <c r="L100" s="1"/>
  <c r="J99"/>
  <c r="J105"/>
  <c r="J104"/>
  <c r="J103"/>
  <c r="J98"/>
  <c r="L98" s="1"/>
  <c r="J97"/>
  <c r="J96"/>
  <c r="J102"/>
  <c r="L102" s="1"/>
  <c r="J101"/>
  <c r="J95"/>
  <c r="J94"/>
  <c r="L95" s="1"/>
  <c r="J93"/>
  <c r="J92"/>
  <c r="J88"/>
  <c r="J87"/>
  <c r="J86"/>
  <c r="L88" s="1"/>
  <c r="J91"/>
  <c r="J90"/>
  <c r="J89"/>
  <c r="J85"/>
  <c r="J84"/>
  <c r="H74"/>
  <c r="I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74" s="1"/>
  <c r="J9"/>
  <c r="J8"/>
  <c r="J7"/>
  <c r="U64" i="7"/>
  <c r="U63"/>
  <c r="U46"/>
  <c r="U7"/>
  <c r="V64"/>
  <c r="T64"/>
  <c r="W63"/>
  <c r="W62"/>
  <c r="W61"/>
  <c r="W46"/>
  <c r="W45"/>
  <c r="W44"/>
  <c r="W60"/>
  <c r="W43"/>
  <c r="W59"/>
  <c r="W42"/>
  <c r="W41"/>
  <c r="W40"/>
  <c r="W39"/>
  <c r="W38"/>
  <c r="W37"/>
  <c r="W36"/>
  <c r="W58"/>
  <c r="W15"/>
  <c r="W14"/>
  <c r="W13"/>
  <c r="W12"/>
  <c r="W11"/>
  <c r="W10"/>
  <c r="W9"/>
  <c r="W8"/>
  <c r="Y46" s="1"/>
  <c r="W35"/>
  <c r="W7"/>
  <c r="Y7" s="1"/>
  <c r="Y64" s="1"/>
  <c r="W57"/>
  <c r="W34"/>
  <c r="W56"/>
  <c r="W33"/>
  <c r="W32"/>
  <c r="W31"/>
  <c r="W55"/>
  <c r="W30"/>
  <c r="W54"/>
  <c r="W29"/>
  <c r="W28"/>
  <c r="W53"/>
  <c r="W27"/>
  <c r="W52"/>
  <c r="W51"/>
  <c r="W26"/>
  <c r="W25"/>
  <c r="W24"/>
  <c r="W23"/>
  <c r="W50"/>
  <c r="W22"/>
  <c r="W49"/>
  <c r="W48"/>
  <c r="W21"/>
  <c r="W20"/>
  <c r="W47"/>
  <c r="Y63" s="1"/>
  <c r="W19"/>
  <c r="W18"/>
  <c r="W17"/>
  <c r="W16"/>
  <c r="L101"/>
  <c r="L74"/>
  <c r="I130"/>
  <c r="H130"/>
  <c r="J129"/>
  <c r="J128"/>
  <c r="L129" s="1"/>
  <c r="J127"/>
  <c r="J123"/>
  <c r="L123" s="1"/>
  <c r="J121"/>
  <c r="L121" s="1"/>
  <c r="J126"/>
  <c r="J125"/>
  <c r="J124"/>
  <c r="J122"/>
  <c r="J120"/>
  <c r="J119"/>
  <c r="J118"/>
  <c r="J117"/>
  <c r="J116"/>
  <c r="L116" s="1"/>
  <c r="J115"/>
  <c r="J114"/>
  <c r="J111"/>
  <c r="L111" s="1"/>
  <c r="J110"/>
  <c r="L110" s="1"/>
  <c r="J109"/>
  <c r="J108"/>
  <c r="J107"/>
  <c r="J106"/>
  <c r="L106" s="1"/>
  <c r="J105"/>
  <c r="J104"/>
  <c r="J113"/>
  <c r="J112"/>
  <c r="L115" s="1"/>
  <c r="J103"/>
  <c r="J102"/>
  <c r="J101"/>
  <c r="J99"/>
  <c r="L99" s="1"/>
  <c r="J98"/>
  <c r="J97"/>
  <c r="J95"/>
  <c r="L95" s="1"/>
  <c r="J92"/>
  <c r="L92" s="1"/>
  <c r="J100"/>
  <c r="J96"/>
  <c r="J94"/>
  <c r="J93"/>
  <c r="J91"/>
  <c r="J90"/>
  <c r="J86"/>
  <c r="L86" s="1"/>
  <c r="J85"/>
  <c r="J84"/>
  <c r="J78"/>
  <c r="L78" s="1"/>
  <c r="J89"/>
  <c r="J88"/>
  <c r="L90" s="1"/>
  <c r="J87"/>
  <c r="J83"/>
  <c r="J82"/>
  <c r="J81"/>
  <c r="J80"/>
  <c r="J79"/>
  <c r="J77"/>
  <c r="L77" s="1"/>
  <c r="J76"/>
  <c r="J75"/>
  <c r="J74"/>
  <c r="J73"/>
  <c r="H64"/>
  <c r="I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4" s="1"/>
  <c r="U60" i="6"/>
  <c r="U59"/>
  <c r="U57"/>
  <c r="U45"/>
  <c r="U61" s="1"/>
  <c r="U18"/>
  <c r="T61"/>
  <c r="W45"/>
  <c r="W44"/>
  <c r="W57"/>
  <c r="W43"/>
  <c r="W18"/>
  <c r="W42"/>
  <c r="W17"/>
  <c r="W46"/>
  <c r="Y57" s="1"/>
  <c r="W41"/>
  <c r="W40"/>
  <c r="W16"/>
  <c r="W56"/>
  <c r="W39"/>
  <c r="W38"/>
  <c r="W55"/>
  <c r="W37"/>
  <c r="W60"/>
  <c r="Y60" s="1"/>
  <c r="W36"/>
  <c r="W15"/>
  <c r="W35"/>
  <c r="W14"/>
  <c r="W34"/>
  <c r="W33"/>
  <c r="W13"/>
  <c r="W54"/>
  <c r="W12"/>
  <c r="W53"/>
  <c r="W32"/>
  <c r="W52"/>
  <c r="W31"/>
  <c r="W30"/>
  <c r="W29"/>
  <c r="W28"/>
  <c r="W11"/>
  <c r="W27"/>
  <c r="W10"/>
  <c r="W51"/>
  <c r="W59"/>
  <c r="Y59" s="1"/>
  <c r="W26"/>
  <c r="W9"/>
  <c r="W25"/>
  <c r="W58"/>
  <c r="W24"/>
  <c r="W23"/>
  <c r="W8"/>
  <c r="W22"/>
  <c r="W21"/>
  <c r="W50"/>
  <c r="W7"/>
  <c r="Y18" s="1"/>
  <c r="W49"/>
  <c r="W20"/>
  <c r="W48"/>
  <c r="W47"/>
  <c r="W19"/>
  <c r="W61" s="1"/>
  <c r="L118"/>
  <c r="L71"/>
  <c r="H123"/>
  <c r="J122"/>
  <c r="L122" s="1"/>
  <c r="J121"/>
  <c r="L121" s="1"/>
  <c r="J120"/>
  <c r="J119"/>
  <c r="J118"/>
  <c r="J117"/>
  <c r="J116"/>
  <c r="L116" s="1"/>
  <c r="J115"/>
  <c r="J114"/>
  <c r="J109"/>
  <c r="L109" s="1"/>
  <c r="J113"/>
  <c r="L113" s="1"/>
  <c r="J112"/>
  <c r="J111"/>
  <c r="J110"/>
  <c r="J108"/>
  <c r="L108" s="1"/>
  <c r="J107"/>
  <c r="J106"/>
  <c r="L106" s="1"/>
  <c r="J105"/>
  <c r="J104"/>
  <c r="L104" s="1"/>
  <c r="J103"/>
  <c r="J102"/>
  <c r="J101"/>
  <c r="J100"/>
  <c r="L100" s="1"/>
  <c r="J94"/>
  <c r="L94" s="1"/>
  <c r="J93"/>
  <c r="J91"/>
  <c r="L91" s="1"/>
  <c r="J99"/>
  <c r="L99" s="1"/>
  <c r="J98"/>
  <c r="J97"/>
  <c r="J96"/>
  <c r="J95"/>
  <c r="J92"/>
  <c r="J90"/>
  <c r="J79"/>
  <c r="L79" s="1"/>
  <c r="J89"/>
  <c r="L90" s="1"/>
  <c r="J88"/>
  <c r="J87"/>
  <c r="J86"/>
  <c r="J85"/>
  <c r="L87" s="1"/>
  <c r="J84"/>
  <c r="J83"/>
  <c r="J82"/>
  <c r="J81"/>
  <c r="J80"/>
  <c r="J78"/>
  <c r="L78" s="1"/>
  <c r="J77"/>
  <c r="J76"/>
  <c r="J71"/>
  <c r="J75"/>
  <c r="J74"/>
  <c r="L75" s="1"/>
  <c r="J73"/>
  <c r="J72"/>
  <c r="J70"/>
  <c r="J69"/>
  <c r="H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1" s="1"/>
  <c r="X25" i="5"/>
  <c r="X23"/>
  <c r="X21"/>
  <c r="X17"/>
  <c r="U25"/>
  <c r="U23"/>
  <c r="U21"/>
  <c r="U17"/>
  <c r="U26" s="1"/>
  <c r="T26"/>
  <c r="W25"/>
  <c r="Y25" s="1"/>
  <c r="W17"/>
  <c r="Y17" s="1"/>
  <c r="W16"/>
  <c r="W15"/>
  <c r="W14"/>
  <c r="W13"/>
  <c r="W21"/>
  <c r="Y21" s="1"/>
  <c r="W23"/>
  <c r="W20"/>
  <c r="W12"/>
  <c r="W11"/>
  <c r="W10"/>
  <c r="W24"/>
  <c r="W9"/>
  <c r="W19"/>
  <c r="W8"/>
  <c r="W18"/>
  <c r="W22"/>
  <c r="W26" s="1"/>
  <c r="L48"/>
  <c r="L35"/>
  <c r="H51"/>
  <c r="J35"/>
  <c r="J50"/>
  <c r="L50" s="1"/>
  <c r="J49"/>
  <c r="J48"/>
  <c r="J47"/>
  <c r="J46"/>
  <c r="J45"/>
  <c r="L46" s="1"/>
  <c r="J44"/>
  <c r="J43"/>
  <c r="L43" s="1"/>
  <c r="J42"/>
  <c r="J41"/>
  <c r="L41" s="1"/>
  <c r="J40"/>
  <c r="J39"/>
  <c r="J38"/>
  <c r="L38" s="1"/>
  <c r="J37"/>
  <c r="J36"/>
  <c r="J34"/>
  <c r="J33"/>
  <c r="H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26" s="1"/>
  <c r="H238" i="4"/>
  <c r="J236"/>
  <c r="J235"/>
  <c r="J233"/>
  <c r="J230"/>
  <c r="J228"/>
  <c r="J225"/>
  <c r="J217"/>
  <c r="J216"/>
  <c r="J215"/>
  <c r="J213"/>
  <c r="J211"/>
  <c r="J204"/>
  <c r="J194"/>
  <c r="J232"/>
  <c r="J231"/>
  <c r="J229"/>
  <c r="J224"/>
  <c r="J223"/>
  <c r="J218"/>
  <c r="J214"/>
  <c r="J212"/>
  <c r="J210"/>
  <c r="J203"/>
  <c r="J200"/>
  <c r="J199"/>
  <c r="J195"/>
  <c r="J193"/>
  <c r="J234"/>
  <c r="J227"/>
  <c r="J226"/>
  <c r="J222"/>
  <c r="J221"/>
  <c r="J220"/>
  <c r="J219"/>
  <c r="J209"/>
  <c r="J208"/>
  <c r="J207"/>
  <c r="J206"/>
  <c r="J205"/>
  <c r="J202"/>
  <c r="J201"/>
  <c r="J198"/>
  <c r="J197"/>
  <c r="J196"/>
  <c r="J192"/>
  <c r="J185"/>
  <c r="J184"/>
  <c r="J183"/>
  <c r="J181"/>
  <c r="J178"/>
  <c r="J175"/>
  <c r="J167"/>
  <c r="J174"/>
  <c r="J165"/>
  <c r="J162"/>
  <c r="J161"/>
  <c r="J153"/>
  <c r="J152"/>
  <c r="J151"/>
  <c r="J150"/>
  <c r="J148"/>
  <c r="J143"/>
  <c r="J140"/>
  <c r="J139"/>
  <c r="J159"/>
  <c r="J186"/>
  <c r="J182"/>
  <c r="J180"/>
  <c r="J179"/>
  <c r="J166"/>
  <c r="J164"/>
  <c r="J163"/>
  <c r="J149"/>
  <c r="J142"/>
  <c r="J141"/>
  <c r="J237"/>
  <c r="J189"/>
  <c r="J188"/>
  <c r="J187"/>
  <c r="J191"/>
  <c r="J190"/>
  <c r="J177"/>
  <c r="J176"/>
  <c r="J172"/>
  <c r="J173"/>
  <c r="J171"/>
  <c r="J170"/>
  <c r="J156"/>
  <c r="J155"/>
  <c r="J154"/>
  <c r="J160"/>
  <c r="J158"/>
  <c r="J157"/>
  <c r="J147"/>
  <c r="J146"/>
  <c r="J145"/>
  <c r="J144"/>
  <c r="J168"/>
  <c r="J137"/>
  <c r="J131"/>
  <c r="J128"/>
  <c r="J120"/>
  <c r="J119"/>
  <c r="J117"/>
  <c r="J108"/>
  <c r="J100"/>
  <c r="J97"/>
  <c r="J95"/>
  <c r="J91"/>
  <c r="J134"/>
  <c r="J169"/>
  <c r="J138"/>
  <c r="J132"/>
  <c r="J130"/>
  <c r="J129"/>
  <c r="J127"/>
  <c r="J126"/>
  <c r="J118"/>
  <c r="J113"/>
  <c r="J112"/>
  <c r="J111"/>
  <c r="J110"/>
  <c r="J109"/>
  <c r="J103"/>
  <c r="J102"/>
  <c r="J101"/>
  <c r="J99"/>
  <c r="J98"/>
  <c r="J96"/>
  <c r="J94"/>
  <c r="J93"/>
  <c r="J92"/>
  <c r="J136"/>
  <c r="J135"/>
  <c r="J133"/>
  <c r="J122"/>
  <c r="J121"/>
  <c r="J125"/>
  <c r="J124"/>
  <c r="J123"/>
  <c r="J114"/>
  <c r="J115"/>
  <c r="J116"/>
  <c r="J106"/>
  <c r="J105"/>
  <c r="J104"/>
  <c r="J107"/>
  <c r="J90"/>
  <c r="J86"/>
  <c r="J80"/>
  <c r="J60"/>
  <c r="J65"/>
  <c r="J54"/>
  <c r="J53"/>
  <c r="J51"/>
  <c r="J41"/>
  <c r="J89"/>
  <c r="J88"/>
  <c r="J87"/>
  <c r="J82"/>
  <c r="J81"/>
  <c r="J79"/>
  <c r="J78"/>
  <c r="J57"/>
  <c r="J56"/>
  <c r="J55"/>
  <c r="J52"/>
  <c r="J48"/>
  <c r="J47"/>
  <c r="J46"/>
  <c r="J75"/>
  <c r="J74"/>
  <c r="J77"/>
  <c r="J76"/>
  <c r="J85"/>
  <c r="J84"/>
  <c r="J83"/>
  <c r="J73"/>
  <c r="J72"/>
  <c r="J71"/>
  <c r="J70"/>
  <c r="J69"/>
  <c r="J68"/>
  <c r="J67"/>
  <c r="J66"/>
  <c r="J64"/>
  <c r="J63"/>
  <c r="J59"/>
  <c r="J58"/>
  <c r="J62"/>
  <c r="J61"/>
  <c r="J50"/>
  <c r="J49"/>
  <c r="J43"/>
  <c r="J45"/>
  <c r="J44"/>
  <c r="J42"/>
  <c r="J36"/>
  <c r="J35"/>
  <c r="J33"/>
  <c r="J31"/>
  <c r="J26"/>
  <c r="J21"/>
  <c r="J20"/>
  <c r="J17"/>
  <c r="J16"/>
  <c r="J15"/>
  <c r="J13"/>
  <c r="J34"/>
  <c r="J32"/>
  <c r="J30"/>
  <c r="J19"/>
  <c r="J18"/>
  <c r="J14"/>
  <c r="J9"/>
  <c r="J8"/>
  <c r="J28"/>
  <c r="J27"/>
  <c r="J29"/>
  <c r="J39"/>
  <c r="J40"/>
  <c r="J38"/>
  <c r="J37"/>
  <c r="J25"/>
  <c r="J24"/>
  <c r="J23"/>
  <c r="J22"/>
  <c r="J12"/>
  <c r="J11"/>
  <c r="J10"/>
  <c r="H212" i="1"/>
  <c r="L51" i="5" l="1"/>
  <c r="L130" i="7"/>
  <c r="L66" i="9"/>
  <c r="V22" i="10"/>
  <c r="L62" i="12"/>
  <c r="L123" i="6"/>
  <c r="L151" i="8"/>
  <c r="Y29" i="12"/>
  <c r="Y16" i="13"/>
  <c r="J51" i="5"/>
  <c r="Y23"/>
  <c r="Y26" s="1"/>
  <c r="J123" i="6"/>
  <c r="J130" i="7"/>
  <c r="W32" i="9"/>
  <c r="T22" i="10"/>
  <c r="AG22"/>
  <c r="AI21"/>
  <c r="AI22" s="1"/>
  <c r="W59" i="11"/>
  <c r="J151" i="8"/>
  <c r="J32" i="9"/>
  <c r="J66"/>
  <c r="Y45" i="6"/>
  <c r="Y61" s="1"/>
  <c r="I181" i="2"/>
  <c r="J120" i="11"/>
  <c r="Y35"/>
  <c r="Y59" s="1"/>
  <c r="J62" i="12"/>
  <c r="L25" i="13"/>
  <c r="L33" s="1"/>
  <c r="W64" i="7"/>
  <c r="W74" i="8"/>
  <c r="Y17" i="9"/>
  <c r="Y32" s="1"/>
  <c r="W16" i="13"/>
  <c r="J238" i="4"/>
  <c r="M240" s="1"/>
  <c r="J190" i="1"/>
  <c r="J168"/>
  <c r="I137"/>
  <c r="I138" l="1"/>
  <c r="J125"/>
  <c r="J126" s="1"/>
  <c r="H137" l="1"/>
  <c r="H80" l="1"/>
  <c r="H194" l="1"/>
  <c r="H193"/>
  <c r="I48" i="2" l="1"/>
  <c r="H199" i="1" l="1"/>
  <c r="H21"/>
  <c r="H5"/>
  <c r="H6"/>
  <c r="H7"/>
  <c r="H8"/>
  <c r="H9"/>
  <c r="H10"/>
  <c r="H11"/>
  <c r="H12"/>
  <c r="H13"/>
  <c r="H14"/>
  <c r="H15"/>
  <c r="H16"/>
  <c r="H17"/>
  <c r="H4"/>
  <c r="I8" i="2"/>
  <c r="I9"/>
  <c r="I10"/>
  <c r="I11"/>
  <c r="I12"/>
  <c r="I13"/>
  <c r="I14"/>
  <c r="I86" l="1"/>
  <c r="I85"/>
  <c r="I84"/>
  <c r="I83"/>
  <c r="I82"/>
  <c r="I81"/>
  <c r="I80"/>
  <c r="I79"/>
  <c r="I78"/>
  <c r="I77"/>
  <c r="I76"/>
  <c r="I75"/>
  <c r="I74"/>
  <c r="I73"/>
  <c r="I72"/>
  <c r="I71"/>
  <c r="I70"/>
  <c r="I69"/>
  <c r="H233" i="1"/>
  <c r="I68" i="2"/>
  <c r="I67"/>
  <c r="I66"/>
  <c r="I65"/>
  <c r="H232" i="1"/>
  <c r="H231"/>
  <c r="I64" i="2"/>
  <c r="H230" i="1"/>
  <c r="I63" i="2"/>
  <c r="H229" i="1"/>
  <c r="H228"/>
  <c r="H227"/>
  <c r="H226"/>
  <c r="H225"/>
  <c r="I62" i="2"/>
  <c r="I61"/>
  <c r="I60"/>
  <c r="H224" i="1"/>
  <c r="I59" i="2"/>
  <c r="H223" i="1"/>
  <c r="H222"/>
  <c r="I58" i="2"/>
  <c r="I57"/>
  <c r="H221" i="1"/>
  <c r="H220"/>
  <c r="H219"/>
  <c r="I56" i="2"/>
  <c r="I55"/>
  <c r="I54"/>
  <c r="H218" i="1" l="1"/>
  <c r="H217"/>
  <c r="H216"/>
  <c r="H215"/>
  <c r="H214"/>
  <c r="H213"/>
  <c r="H211"/>
  <c r="H210"/>
  <c r="H209"/>
  <c r="H208"/>
  <c r="H207"/>
  <c r="H206"/>
  <c r="H205"/>
  <c r="H204"/>
  <c r="H203"/>
  <c r="H202"/>
  <c r="H201"/>
  <c r="H200"/>
  <c r="H198"/>
  <c r="H197"/>
  <c r="H196"/>
  <c r="H195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I53" i="2"/>
  <c r="I52"/>
  <c r="I51"/>
  <c r="I50"/>
  <c r="I49"/>
  <c r="H172" i="1"/>
  <c r="H171"/>
  <c r="H170"/>
  <c r="H169"/>
  <c r="H168"/>
  <c r="H167"/>
  <c r="H166"/>
  <c r="H165"/>
  <c r="I47" i="2"/>
  <c r="I46"/>
  <c r="H164" i="1"/>
  <c r="H163"/>
  <c r="I45" i="2"/>
  <c r="I44"/>
  <c r="H162" i="1"/>
  <c r="H161"/>
  <c r="H160"/>
  <c r="I43" i="2"/>
  <c r="I42"/>
  <c r="H159" i="1"/>
  <c r="H158"/>
  <c r="I41" i="2"/>
  <c r="I40"/>
  <c r="H157" i="1"/>
  <c r="H156"/>
  <c r="I39" i="2"/>
  <c r="I38"/>
  <c r="H155" i="1"/>
  <c r="H154"/>
  <c r="I37" i="2"/>
  <c r="I36"/>
  <c r="H153" i="1"/>
  <c r="H152"/>
  <c r="I35" i="2"/>
  <c r="I34"/>
  <c r="H151" i="1"/>
  <c r="I33" i="2"/>
  <c r="H150" i="1"/>
  <c r="H149"/>
  <c r="I32" i="2"/>
  <c r="I31"/>
  <c r="H148" i="1"/>
  <c r="H147"/>
  <c r="H146"/>
  <c r="H145"/>
  <c r="H144"/>
  <c r="H143"/>
  <c r="H142"/>
  <c r="H141"/>
  <c r="H140"/>
  <c r="I30" i="2"/>
  <c r="I29"/>
  <c r="I28"/>
  <c r="H139" i="1" l="1"/>
  <c r="H138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I27" i="2"/>
  <c r="I26"/>
  <c r="I25"/>
  <c r="H105" i="1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I24" i="2"/>
  <c r="I23"/>
  <c r="I22"/>
  <c r="I21"/>
  <c r="H85" i="1"/>
  <c r="H84"/>
  <c r="H83"/>
  <c r="H82"/>
  <c r="H81"/>
  <c r="H79"/>
  <c r="H78"/>
  <c r="I20" i="2"/>
  <c r="H77" i="1"/>
  <c r="I19" i="2"/>
  <c r="H76" i="1" l="1"/>
  <c r="H75"/>
  <c r="H74"/>
  <c r="H73"/>
  <c r="H72"/>
  <c r="H71"/>
  <c r="H70"/>
  <c r="H69"/>
  <c r="H68"/>
  <c r="H67"/>
  <c r="H66"/>
  <c r="H65"/>
  <c r="H64"/>
  <c r="H63"/>
  <c r="H62"/>
  <c r="H61"/>
  <c r="H60"/>
  <c r="I18" i="2"/>
  <c r="H59" i="1" l="1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I17" i="2"/>
  <c r="I16"/>
  <c r="I15"/>
  <c r="H20" i="1"/>
  <c r="H19" l="1"/>
  <c r="H18"/>
  <c r="I6" i="2"/>
  <c r="I7"/>
  <c r="I5"/>
</calcChain>
</file>

<file path=xl/sharedStrings.xml><?xml version="1.0" encoding="utf-8"?>
<sst xmlns="http://schemas.openxmlformats.org/spreadsheetml/2006/main" count="6676" uniqueCount="501">
  <si>
    <t>N° Fact</t>
  </si>
  <si>
    <t>N° Remisión</t>
  </si>
  <si>
    <t>Nombre de Clientes</t>
  </si>
  <si>
    <t>Importes</t>
  </si>
  <si>
    <t>Cantidad</t>
  </si>
  <si>
    <t>Litros</t>
  </si>
  <si>
    <t>Descripción</t>
  </si>
  <si>
    <t>Fecha</t>
  </si>
  <si>
    <t>Precio</t>
  </si>
  <si>
    <t>Observ.</t>
  </si>
  <si>
    <t>Nombre del Proveedor</t>
  </si>
  <si>
    <t>001-007-148</t>
  </si>
  <si>
    <t>Monte Alegre</t>
  </si>
  <si>
    <t>Diesel Tipo III</t>
  </si>
  <si>
    <t>Nafta economica</t>
  </si>
  <si>
    <t>Nafta especial</t>
  </si>
  <si>
    <t>001-001-3755</t>
  </si>
  <si>
    <t>Beraf SA</t>
  </si>
  <si>
    <t>Diesel comun Tipo III</t>
  </si>
  <si>
    <t>Nafta eco sol 85</t>
  </si>
  <si>
    <t>001-001-3069</t>
  </si>
  <si>
    <t>001-001-3756</t>
  </si>
  <si>
    <t>001-001-3070</t>
  </si>
  <si>
    <t>Vargas Medina SA</t>
  </si>
  <si>
    <t>Nafta unica 90</t>
  </si>
  <si>
    <t>001-007-167</t>
  </si>
  <si>
    <t>001-001-3765</t>
  </si>
  <si>
    <t>001-001-3080</t>
  </si>
  <si>
    <t>001-001-3766</t>
  </si>
  <si>
    <t>001-001-3081</t>
  </si>
  <si>
    <t>001-007-192</t>
  </si>
  <si>
    <t>001-001-3776</t>
  </si>
  <si>
    <t>001-001-3091</t>
  </si>
  <si>
    <t>001-001-3778</t>
  </si>
  <si>
    <t>001-001-3093</t>
  </si>
  <si>
    <t>Rosa Isabel Canale</t>
  </si>
  <si>
    <t>001-001-3777</t>
  </si>
  <si>
    <t>001-001-3092</t>
  </si>
  <si>
    <t>Zunilda Concepcion Vargas</t>
  </si>
  <si>
    <t>001-001-3769</t>
  </si>
  <si>
    <t>001-001-3084</t>
  </si>
  <si>
    <t>Celso Vargas Medina</t>
  </si>
  <si>
    <t>001-001-3768</t>
  </si>
  <si>
    <t>001-001-3083</t>
  </si>
  <si>
    <t>001-001-1699</t>
  </si>
  <si>
    <t>TLP SA</t>
  </si>
  <si>
    <t>Diesel Tipo III TLP</t>
  </si>
  <si>
    <t>001-001-3753</t>
  </si>
  <si>
    <t>001-001-3067</t>
  </si>
  <si>
    <t>San Luis SA</t>
  </si>
  <si>
    <t>001-001-3754</t>
  </si>
  <si>
    <t>001-001-3068</t>
  </si>
  <si>
    <t>001-001-3758</t>
  </si>
  <si>
    <t>001-001-3072</t>
  </si>
  <si>
    <t>Alcosur SA</t>
  </si>
  <si>
    <t>001-001-3761</t>
  </si>
  <si>
    <t>001-001-3076</t>
  </si>
  <si>
    <t>001-001-3763</t>
  </si>
  <si>
    <t>001-001-3078</t>
  </si>
  <si>
    <t>001-001-3770</t>
  </si>
  <si>
    <t>001-001-3772</t>
  </si>
  <si>
    <t>001-001-3087</t>
  </si>
  <si>
    <t>001-001-3774</t>
  </si>
  <si>
    <t>001-001-3089</t>
  </si>
  <si>
    <t>001-001-1698</t>
  </si>
  <si>
    <t>Nafta economica TLP</t>
  </si>
  <si>
    <t>Nafta normal TLP 90 Octanos</t>
  </si>
  <si>
    <t>001-001-3071</t>
  </si>
  <si>
    <t>001-001-3759</t>
  </si>
  <si>
    <t>001-001-3757</t>
  </si>
  <si>
    <t>001-001-3073</t>
  </si>
  <si>
    <t>001-001-3760</t>
  </si>
  <si>
    <t>001-001-3075</t>
  </si>
  <si>
    <t>001-001-3764</t>
  </si>
  <si>
    <t>001-001-3079</t>
  </si>
  <si>
    <t>001-001-3767</t>
  </si>
  <si>
    <t>001-001-3082</t>
  </si>
  <si>
    <t>001-001-3771</t>
  </si>
  <si>
    <t>001-001-3086</t>
  </si>
  <si>
    <t>001-001-3773</t>
  </si>
  <si>
    <t>001-001-3088</t>
  </si>
  <si>
    <t>001-001-3775</t>
  </si>
  <si>
    <t>001-001-3090</t>
  </si>
  <si>
    <t>001-007-257</t>
  </si>
  <si>
    <t>001-001-3780</t>
  </si>
  <si>
    <t>001-001-3782</t>
  </si>
  <si>
    <t>001-001-3781</t>
  </si>
  <si>
    <t>001-001-3096</t>
  </si>
  <si>
    <t>002-001-16566</t>
  </si>
  <si>
    <t>Petropar SA</t>
  </si>
  <si>
    <t>Nafta econo 85</t>
  </si>
  <si>
    <t xml:space="preserve">Gasoil </t>
  </si>
  <si>
    <t>001-001-3784</t>
  </si>
  <si>
    <t>001-001-3099</t>
  </si>
  <si>
    <t>002-001-16595</t>
  </si>
  <si>
    <t>Gasoil tipo I</t>
  </si>
  <si>
    <t>001-001-3794</t>
  </si>
  <si>
    <t>001-001-3109</t>
  </si>
  <si>
    <t>Diesel Solium</t>
  </si>
  <si>
    <t>001-007-343</t>
  </si>
  <si>
    <t>Diesel Tipo I - premium</t>
  </si>
  <si>
    <t xml:space="preserve">Nafta super </t>
  </si>
  <si>
    <t>001-001-3791</t>
  </si>
  <si>
    <t>001-001-3108</t>
  </si>
  <si>
    <t>001-001-3795</t>
  </si>
  <si>
    <t>001-001-3110</t>
  </si>
  <si>
    <t>nafta super sol 95</t>
  </si>
  <si>
    <t>001-001-3797</t>
  </si>
  <si>
    <t>001-001-3112</t>
  </si>
  <si>
    <t>001-007-367</t>
  </si>
  <si>
    <t>001-001-3798</t>
  </si>
  <si>
    <t>001-001-3113</t>
  </si>
  <si>
    <t>001-001-3799</t>
  </si>
  <si>
    <t>001-001-3114</t>
  </si>
  <si>
    <t>Juan Roa Benitez</t>
  </si>
  <si>
    <t>001-007-397</t>
  </si>
  <si>
    <t>001-001-3806</t>
  </si>
  <si>
    <t>001-001-3121</t>
  </si>
  <si>
    <t>001-001-3801</t>
  </si>
  <si>
    <t>001-001-3116</t>
  </si>
  <si>
    <t>001-001-3800</t>
  </si>
  <si>
    <t>001-001-3115</t>
  </si>
  <si>
    <t>001-001-3783</t>
  </si>
  <si>
    <t>001-001-3098</t>
  </si>
  <si>
    <t>001-001-3786</t>
  </si>
  <si>
    <t>001-001-3101</t>
  </si>
  <si>
    <t>001-001-3789</t>
  </si>
  <si>
    <t>001-001-3104</t>
  </si>
  <si>
    <t>001-001-3790</t>
  </si>
  <si>
    <t>001-001-3105</t>
  </si>
  <si>
    <t>001-001-3802</t>
  </si>
  <si>
    <t>001-001-3117</t>
  </si>
  <si>
    <t>001-001-3804</t>
  </si>
  <si>
    <t>001-001-3119</t>
  </si>
  <si>
    <t>001-001-3805</t>
  </si>
  <si>
    <t>001-001-3120</t>
  </si>
  <si>
    <t>001-001-3808</t>
  </si>
  <si>
    <t>001-001-3123</t>
  </si>
  <si>
    <t>001-001-3809</t>
  </si>
  <si>
    <t>001-001-3124</t>
  </si>
  <si>
    <t>001-001-1706</t>
  </si>
  <si>
    <t>001-001-1708</t>
  </si>
  <si>
    <t>001-001-3779</t>
  </si>
  <si>
    <t>001-001-3094</t>
  </si>
  <si>
    <t>001-001-3785</t>
  </si>
  <si>
    <t>001-001-3100</t>
  </si>
  <si>
    <t>001-001-3787</t>
  </si>
  <si>
    <t>001-001-3102</t>
  </si>
  <si>
    <t>001-001-3788</t>
  </si>
  <si>
    <t>001-001-3103</t>
  </si>
  <si>
    <t>001-001-3796</t>
  </si>
  <si>
    <t>001-001-3111</t>
  </si>
  <si>
    <t>001-001-3793</t>
  </si>
  <si>
    <t>001-001-3803</t>
  </si>
  <si>
    <t>001-001-3118</t>
  </si>
  <si>
    <t>001-001-3807</t>
  </si>
  <si>
    <t>001-001-3122</t>
  </si>
  <si>
    <t>001-001-3810</t>
  </si>
  <si>
    <t>001-001-3125</t>
  </si>
  <si>
    <t>001-007-459</t>
  </si>
  <si>
    <t>diesel tipo III</t>
  </si>
  <si>
    <t>001-001-3824</t>
  </si>
  <si>
    <t>001-001-3139</t>
  </si>
  <si>
    <t>001-001-3821</t>
  </si>
  <si>
    <t>001-001-3136</t>
  </si>
  <si>
    <t>001-001-3822</t>
  </si>
  <si>
    <t>001-001-3137</t>
  </si>
  <si>
    <t>001-001-3823</t>
  </si>
  <si>
    <t>001-001-3138</t>
  </si>
  <si>
    <t>001-007-473</t>
  </si>
  <si>
    <t>001-001-3831</t>
  </si>
  <si>
    <t>001-001-3146</t>
  </si>
  <si>
    <t>001-001-3830</t>
  </si>
  <si>
    <t>001-001-3145</t>
  </si>
  <si>
    <t>002-001-16743</t>
  </si>
  <si>
    <t>Gasoil</t>
  </si>
  <si>
    <t>001-001-3829</t>
  </si>
  <si>
    <t>001-001-3144</t>
  </si>
  <si>
    <t>001-007-540</t>
  </si>
  <si>
    <t>Diesel tipo III</t>
  </si>
  <si>
    <t>001-001-3837</t>
  </si>
  <si>
    <t>001-001-3152</t>
  </si>
  <si>
    <t>001-001-3836</t>
  </si>
  <si>
    <t>001-001-3151</t>
  </si>
  <si>
    <t>001-007--560</t>
  </si>
  <si>
    <t>001-001-3843</t>
  </si>
  <si>
    <t>001-001-3158</t>
  </si>
  <si>
    <t>002-001-16798</t>
  </si>
  <si>
    <t>001-001-3845</t>
  </si>
  <si>
    <t>001-001-3160</t>
  </si>
  <si>
    <t>001-001-1715</t>
  </si>
  <si>
    <t>Diesel tipo I Extra</t>
  </si>
  <si>
    <t>001-001-3812</t>
  </si>
  <si>
    <t>001-001-3127</t>
  </si>
  <si>
    <t>001-001-3813</t>
  </si>
  <si>
    <t>001-001-3128</t>
  </si>
  <si>
    <t>001-001-3815</t>
  </si>
  <si>
    <t>001-001-3130</t>
  </si>
  <si>
    <t>001-001-3817</t>
  </si>
  <si>
    <t>001-001-3132</t>
  </si>
  <si>
    <t>001-001-3819</t>
  </si>
  <si>
    <t>001-001-3134</t>
  </si>
  <si>
    <t>001-001-3820</t>
  </si>
  <si>
    <t>001-001-3135</t>
  </si>
  <si>
    <t>001-001-3826</t>
  </si>
  <si>
    <t>001-001-3141</t>
  </si>
  <si>
    <t>001-001-3827</t>
  </si>
  <si>
    <t>001-001-3142</t>
  </si>
  <si>
    <t>001-001-3828</t>
  </si>
  <si>
    <t>001-001-3143</t>
  </si>
  <si>
    <t>001-001-3833</t>
  </si>
  <si>
    <t>001-001-3148</t>
  </si>
  <si>
    <t>001-001-3838</t>
  </si>
  <si>
    <t>001-001-3153</t>
  </si>
  <si>
    <t>001-001-3840</t>
  </si>
  <si>
    <t>001-001-3155</t>
  </si>
  <si>
    <t>001-001-3842</t>
  </si>
  <si>
    <t>001-001-3157</t>
  </si>
  <si>
    <t>001-001-3849</t>
  </si>
  <si>
    <t>001-001-3164</t>
  </si>
  <si>
    <t>001-001-3876</t>
  </si>
  <si>
    <t>001-001-3191</t>
  </si>
  <si>
    <t>001-001-3844</t>
  </si>
  <si>
    <t>001-001-3159</t>
  </si>
  <si>
    <t>Según Fact compra</t>
  </si>
  <si>
    <t>Según fact. Venta</t>
  </si>
  <si>
    <t>Diferencia</t>
  </si>
  <si>
    <t>001-001-1716</t>
  </si>
  <si>
    <t>001-001-3811</t>
  </si>
  <si>
    <t>001-001-3126</t>
  </si>
  <si>
    <t>001-001-3814</t>
  </si>
  <si>
    <t>001-001-3129</t>
  </si>
  <si>
    <t>001-001-3816</t>
  </si>
  <si>
    <t>001-001-3131</t>
  </si>
  <si>
    <t>001-001-3818</t>
  </si>
  <si>
    <t>001-001-3133</t>
  </si>
  <si>
    <t>001-001-3825</t>
  </si>
  <si>
    <t>001-001-3140</t>
  </si>
  <si>
    <t>001-001-3832</t>
  </si>
  <si>
    <t>001-001-3147</t>
  </si>
  <si>
    <t>001-001-3834</t>
  </si>
  <si>
    <t>001-001-3149</t>
  </si>
  <si>
    <t>001-001-3835</t>
  </si>
  <si>
    <t>001-001-3839</t>
  </si>
  <si>
    <t>001-001-3841</t>
  </si>
  <si>
    <t>001-001-3156</t>
  </si>
  <si>
    <t>001-001-3846</t>
  </si>
  <si>
    <t>001-001-3161</t>
  </si>
  <si>
    <t>001-001-3875</t>
  </si>
  <si>
    <t>001-001-3190</t>
  </si>
  <si>
    <t>001-007-586</t>
  </si>
  <si>
    <t>001-001-3854</t>
  </si>
  <si>
    <t>001-001-3169</t>
  </si>
  <si>
    <t>001-001-3855</t>
  </si>
  <si>
    <t>001-001-3170</t>
  </si>
  <si>
    <t>001-007-618</t>
  </si>
  <si>
    <t>001-001-3866</t>
  </si>
  <si>
    <t>001-001-3181</t>
  </si>
  <si>
    <t>001-001-3868</t>
  </si>
  <si>
    <t>001-001-3183</t>
  </si>
  <si>
    <t>001-001-3863</t>
  </si>
  <si>
    <t>001-001-3178</t>
  </si>
  <si>
    <t>001-001-3864</t>
  </si>
  <si>
    <t>001-001-3179</t>
  </si>
  <si>
    <t>001-001-3865</t>
  </si>
  <si>
    <t>001-001-3180</t>
  </si>
  <si>
    <t>001-007-637</t>
  </si>
  <si>
    <t xml:space="preserve">Nafta economica </t>
  </si>
  <si>
    <t>001-001-3877</t>
  </si>
  <si>
    <t>001-001-3192</t>
  </si>
  <si>
    <t>001-001-3879</t>
  </si>
  <si>
    <t>001-001-3194</t>
  </si>
  <si>
    <t>001-001-3878</t>
  </si>
  <si>
    <t>001-001-3193</t>
  </si>
  <si>
    <t>001-001-3882</t>
  </si>
  <si>
    <t>001-001-3197</t>
  </si>
  <si>
    <t>001-007-683</t>
  </si>
  <si>
    <t>001-001-3892</t>
  </si>
  <si>
    <t>001-001-3207</t>
  </si>
  <si>
    <t>001-001-3893</t>
  </si>
  <si>
    <t>001-001-3208</t>
  </si>
  <si>
    <t>001-001-3891</t>
  </si>
  <si>
    <t>001-001-3206</t>
  </si>
  <si>
    <t>002-001-16940</t>
  </si>
  <si>
    <t>001-001-3934</t>
  </si>
  <si>
    <t>001-001-3248</t>
  </si>
  <si>
    <t>001-001-1722</t>
  </si>
  <si>
    <t>001-001-3852</t>
  </si>
  <si>
    <t>001-001-3167</t>
  </si>
  <si>
    <t>001-001-3857</t>
  </si>
  <si>
    <t>001-001-3172</t>
  </si>
  <si>
    <t>001-001-3871</t>
  </si>
  <si>
    <t>001-001-3186</t>
  </si>
  <si>
    <t>001-001-3873</t>
  </si>
  <si>
    <t>001-001-3188</t>
  </si>
  <si>
    <t>001-001-3884</t>
  </si>
  <si>
    <t>001-001-3199</t>
  </si>
  <si>
    <t>001-001-3886</t>
  </si>
  <si>
    <t>001-001-3201</t>
  </si>
  <si>
    <t>001-001-3890</t>
  </si>
  <si>
    <t>001-001-3205</t>
  </si>
  <si>
    <t>001-001-3867</t>
  </si>
  <si>
    <t>001-001-3182</t>
  </si>
  <si>
    <t>Compra s factura</t>
  </si>
  <si>
    <t>Venta s factura</t>
  </si>
  <si>
    <t>001-001-1723</t>
  </si>
  <si>
    <t>001-001-3850</t>
  </si>
  <si>
    <t>001-001-3165</t>
  </si>
  <si>
    <t>001-001-3851</t>
  </si>
  <si>
    <t>001-001-3166</t>
  </si>
  <si>
    <t>001-001-3853</t>
  </si>
  <si>
    <t>001-001-3168</t>
  </si>
  <si>
    <t>001-001-3856</t>
  </si>
  <si>
    <t>001-001-3171</t>
  </si>
  <si>
    <t>001-001-3858</t>
  </si>
  <si>
    <t>001-001-3173</t>
  </si>
  <si>
    <t>001-001-3859</t>
  </si>
  <si>
    <t>001-001-3174</t>
  </si>
  <si>
    <t>001-001-3860</t>
  </si>
  <si>
    <t>001-001-3175</t>
  </si>
  <si>
    <t>001-001-3861</t>
  </si>
  <si>
    <t>001-001-3176</t>
  </si>
  <si>
    <t>001-001-3869</t>
  </si>
  <si>
    <t>001-001-3184</t>
  </si>
  <si>
    <t>001-001-3870</t>
  </si>
  <si>
    <t>001-001-3185</t>
  </si>
  <si>
    <t>001-001-3872</t>
  </si>
  <si>
    <t>001-001-3187</t>
  </si>
  <si>
    <t>001-001-3880</t>
  </si>
  <si>
    <t>001-001-3195</t>
  </si>
  <si>
    <t>001-001-3874</t>
  </si>
  <si>
    <t>001-001-3189</t>
  </si>
  <si>
    <t>001-001-3881</t>
  </si>
  <si>
    <t>001-001-3196</t>
  </si>
  <si>
    <t>001-001-3883</t>
  </si>
  <si>
    <t>001-001-3198</t>
  </si>
  <si>
    <t>001-001-3885</t>
  </si>
  <si>
    <t>001-001-3200</t>
  </si>
  <si>
    <t>001-001-3887</t>
  </si>
  <si>
    <t>001-001-3202</t>
  </si>
  <si>
    <t>001-001-3888</t>
  </si>
  <si>
    <t>001-001-3203</t>
  </si>
  <si>
    <t>001-001-3889</t>
  </si>
  <si>
    <t>001-001-3204</t>
  </si>
  <si>
    <t>001-001-3894</t>
  </si>
  <si>
    <t>001-001-3209</t>
  </si>
  <si>
    <t>Según fac compra</t>
  </si>
  <si>
    <t>según fac venta</t>
  </si>
  <si>
    <t>001-007-721</t>
  </si>
  <si>
    <t>001-001-3899</t>
  </si>
  <si>
    <t>001-001-3214</t>
  </si>
  <si>
    <t>001-001-3902</t>
  </si>
  <si>
    <t>001-001-3217</t>
  </si>
  <si>
    <t>001-007-741</t>
  </si>
  <si>
    <t>Nafta Economica</t>
  </si>
  <si>
    <t>001-001-3907</t>
  </si>
  <si>
    <t>001-001-3222</t>
  </si>
  <si>
    <t>001-001-3908</t>
  </si>
  <si>
    <t>001-001-3223</t>
  </si>
  <si>
    <t>001-001-3909</t>
  </si>
  <si>
    <t>001-001-3224</t>
  </si>
  <si>
    <t>001-007-760</t>
  </si>
  <si>
    <t>001-001-3918</t>
  </si>
  <si>
    <t>001-001-3232</t>
  </si>
  <si>
    <t>002-001-17049</t>
  </si>
  <si>
    <t>001-001-3919</t>
  </si>
  <si>
    <t>001-001-3233</t>
  </si>
  <si>
    <t>001-001-3920</t>
  </si>
  <si>
    <t>001-001-3234</t>
  </si>
  <si>
    <t>001-007-775</t>
  </si>
  <si>
    <t>001-001-3924</t>
  </si>
  <si>
    <t>001-001-3245</t>
  </si>
  <si>
    <t>001-001-3238</t>
  </si>
  <si>
    <t>001-001-3931</t>
  </si>
  <si>
    <t>001-001-1732</t>
  </si>
  <si>
    <t>001-001-3896</t>
  </si>
  <si>
    <t>001-001-3211</t>
  </si>
  <si>
    <t>001-001-3898</t>
  </si>
  <si>
    <t>001-001-3213</t>
  </si>
  <si>
    <t>001-001-3900</t>
  </si>
  <si>
    <t>001-001-3215</t>
  </si>
  <si>
    <t>001-001-3901</t>
  </si>
  <si>
    <t>001-001-3216</t>
  </si>
  <si>
    <t>001-001-3903</t>
  </si>
  <si>
    <t>001-001-3218</t>
  </si>
  <si>
    <t>001-001-3910</t>
  </si>
  <si>
    <t>001-001-3225</t>
  </si>
  <si>
    <t>001-001-3912</t>
  </si>
  <si>
    <t>001-001-3227</t>
  </si>
  <si>
    <t>001-001-3914</t>
  </si>
  <si>
    <t>001-001-3229</t>
  </si>
  <si>
    <t>001-001-3916</t>
  </si>
  <si>
    <t>001-001-3231</t>
  </si>
  <si>
    <t>001-001-3235</t>
  </si>
  <si>
    <t>001-001-3921</t>
  </si>
  <si>
    <t>001-001-3922</t>
  </si>
  <si>
    <t>001-001-3236</t>
  </si>
  <si>
    <t>001-001-3926</t>
  </si>
  <si>
    <t>001-001-3240</t>
  </si>
  <si>
    <t>001-001-3928</t>
  </si>
  <si>
    <t>001-001-3242</t>
  </si>
  <si>
    <t>001-001-3929</t>
  </si>
  <si>
    <t>001-001-3243</t>
  </si>
  <si>
    <t>Según Fact. Compra</t>
  </si>
  <si>
    <t>Según Fact. Venta</t>
  </si>
  <si>
    <t>001-001-1731</t>
  </si>
  <si>
    <t>Nafta super TLP</t>
  </si>
  <si>
    <t>001-001-3897</t>
  </si>
  <si>
    <t>001-001-3212</t>
  </si>
  <si>
    <t>001-001-3904</t>
  </si>
  <si>
    <t>001-001-3219</t>
  </si>
  <si>
    <t>001-001-3911</t>
  </si>
  <si>
    <t>001-001-3226</t>
  </si>
  <si>
    <t>001-001-3913</t>
  </si>
  <si>
    <t>001-001-3228</t>
  </si>
  <si>
    <t>001-001-3915</t>
  </si>
  <si>
    <t>001-001-3230</t>
  </si>
  <si>
    <t>001-001-3923</t>
  </si>
  <si>
    <t>001-001-3237</t>
  </si>
  <si>
    <t>001-001-3925</t>
  </si>
  <si>
    <t>001-001-3239</t>
  </si>
  <si>
    <t>001-001-3927</t>
  </si>
  <si>
    <t>001-001-3241</t>
  </si>
  <si>
    <t>001-001-3930</t>
  </si>
  <si>
    <t>001-001-3244</t>
  </si>
  <si>
    <t>001-001-3932</t>
  </si>
  <si>
    <t>001-001-3246</t>
  </si>
  <si>
    <t>001-001-3933</t>
  </si>
  <si>
    <t>001-001-3247</t>
  </si>
  <si>
    <t>Orden por Cliente</t>
  </si>
  <si>
    <t>Venc</t>
  </si>
  <si>
    <t>Producto</t>
  </si>
  <si>
    <t>Clase</t>
  </si>
  <si>
    <t>T. Lts</t>
  </si>
  <si>
    <t>T. Producto</t>
  </si>
  <si>
    <t xml:space="preserve"> Clientes</t>
  </si>
  <si>
    <t>T. LTS</t>
  </si>
  <si>
    <t>Productos</t>
  </si>
  <si>
    <t>N° Rem.</t>
  </si>
  <si>
    <t>Proveedor</t>
  </si>
  <si>
    <t>Proudctos</t>
  </si>
  <si>
    <t>T. Productos</t>
  </si>
  <si>
    <t>Montos</t>
  </si>
  <si>
    <t>Ref.</t>
  </si>
  <si>
    <t>Firmas</t>
  </si>
  <si>
    <t>Unica 90</t>
  </si>
  <si>
    <t>Diesel T.III</t>
  </si>
  <si>
    <t>Eco Sol 85</t>
  </si>
  <si>
    <t>D. Solium</t>
  </si>
  <si>
    <t>Naf. Super 95</t>
  </si>
  <si>
    <t>N. Sol Normal</t>
  </si>
  <si>
    <t>Diesel T. I</t>
  </si>
  <si>
    <t>Diesel Especial  T. II</t>
  </si>
  <si>
    <t>Total</t>
  </si>
  <si>
    <t>Celso Vargas</t>
  </si>
  <si>
    <t>Beraf S.A.</t>
  </si>
  <si>
    <t>San Luis</t>
  </si>
  <si>
    <t>Alcosur</t>
  </si>
  <si>
    <t>Vargas Medina S.A.</t>
  </si>
  <si>
    <t>Silvino Ortiz</t>
  </si>
  <si>
    <t>Zunilda Concepción Vargas</t>
  </si>
  <si>
    <t>Carlos Perez</t>
  </si>
  <si>
    <t>Rene Espinola</t>
  </si>
  <si>
    <t>Victorio Valdez C.</t>
  </si>
  <si>
    <t>Eirh Sirio</t>
  </si>
  <si>
    <t>Tomas Perez</t>
  </si>
  <si>
    <t>Soledad Vadora</t>
  </si>
  <si>
    <t>Rossana Elizabeth Fenandez</t>
  </si>
  <si>
    <t>Totales</t>
  </si>
  <si>
    <t>Nafta Comun</t>
  </si>
  <si>
    <t>Nafta Especial</t>
  </si>
  <si>
    <t>Diesel Tipo I Extra</t>
  </si>
  <si>
    <t>Gas Oil</t>
  </si>
  <si>
    <t>D. T. II ESPECIAL</t>
  </si>
  <si>
    <t>TLP</t>
  </si>
  <si>
    <t>Petropar</t>
  </si>
  <si>
    <t>unica</t>
  </si>
  <si>
    <t>d t iii</t>
  </si>
  <si>
    <t>eco</t>
  </si>
  <si>
    <t>n s</t>
  </si>
  <si>
    <t>Naf . Super 95</t>
  </si>
  <si>
    <t>Deposito Nº</t>
  </si>
  <si>
    <t>Monto</t>
  </si>
  <si>
    <t>Banco</t>
  </si>
  <si>
    <t>Cheque</t>
  </si>
  <si>
    <t>BBVa</t>
  </si>
  <si>
    <t>Continental</t>
  </si>
  <si>
    <t>Familiar</t>
  </si>
  <si>
    <t>Amambay</t>
  </si>
  <si>
    <t>Argentina</t>
  </si>
  <si>
    <t>Atlas</t>
  </si>
  <si>
    <t>BBVA</t>
  </si>
  <si>
    <t>N/C 322</t>
  </si>
  <si>
    <t>N/C 319</t>
  </si>
  <si>
    <t>Falta</t>
  </si>
  <si>
    <t>N/C 320</t>
  </si>
  <si>
    <t>N/C 323</t>
  </si>
  <si>
    <t>No Hay Boleta</t>
  </si>
  <si>
    <t>No hay Boleta</t>
  </si>
  <si>
    <t>No hay boleta</t>
  </si>
  <si>
    <t>No tiene boleta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</si>
</sst>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_(* #,##0_);_(* \(#,##0\);_(* &quot;-&quot;??_);_(@_)"/>
    <numFmt numFmtId="166" formatCode="_-* #,##0\ _$_-;\-* #,##0\ _$_-;_-* &quot;-&quot;??\ _$_-;_-@_-"/>
    <numFmt numFmtId="167" formatCode="_(* #,##0.0_);_(* \(#,##0.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0" fontId="0" fillId="0" borderId="2" xfId="0" applyFill="1" applyBorder="1"/>
    <xf numFmtId="165" fontId="0" fillId="0" borderId="0" xfId="0" applyNumberFormat="1"/>
    <xf numFmtId="0" fontId="2" fillId="0" borderId="0" xfId="0" applyFont="1"/>
    <xf numFmtId="0" fontId="3" fillId="0" borderId="1" xfId="0" applyFont="1" applyBorder="1"/>
    <xf numFmtId="165" fontId="0" fillId="0" borderId="0" xfId="1" applyNumberFormat="1" applyFont="1"/>
    <xf numFmtId="165" fontId="0" fillId="0" borderId="1" xfId="1" applyNumberFormat="1" applyFont="1" applyFill="1" applyBorder="1"/>
    <xf numFmtId="14" fontId="3" fillId="0" borderId="1" xfId="0" applyNumberFormat="1" applyFont="1" applyBorder="1"/>
    <xf numFmtId="165" fontId="3" fillId="0" borderId="1" xfId="1" applyNumberFormat="1" applyFont="1" applyBorder="1"/>
    <xf numFmtId="165" fontId="3" fillId="0" borderId="1" xfId="1" applyNumberFormat="1" applyFont="1" applyBorder="1" applyAlignment="1">
      <alignment horizontal="left" indent="1"/>
    </xf>
    <xf numFmtId="0" fontId="3" fillId="0" borderId="1" xfId="0" applyFont="1" applyFill="1" applyBorder="1"/>
    <xf numFmtId="165" fontId="2" fillId="0" borderId="0" xfId="0" applyNumberFormat="1" applyFont="1"/>
    <xf numFmtId="165" fontId="3" fillId="0" borderId="1" xfId="1" applyNumberFormat="1" applyFont="1" applyFill="1" applyBorder="1"/>
    <xf numFmtId="0" fontId="4" fillId="0" borderId="1" xfId="0" applyFont="1" applyBorder="1"/>
    <xf numFmtId="14" fontId="5" fillId="0" borderId="1" xfId="0" applyNumberFormat="1" applyFont="1" applyBorder="1"/>
    <xf numFmtId="0" fontId="5" fillId="0" borderId="1" xfId="0" applyFont="1" applyBorder="1"/>
    <xf numFmtId="165" fontId="5" fillId="0" borderId="1" xfId="1" applyNumberFormat="1" applyFont="1" applyBorder="1"/>
    <xf numFmtId="165" fontId="4" fillId="0" borderId="1" xfId="1" applyNumberFormat="1" applyFont="1" applyBorder="1"/>
    <xf numFmtId="0" fontId="5" fillId="0" borderId="1" xfId="0" applyFont="1" applyFill="1" applyBorder="1"/>
    <xf numFmtId="165" fontId="5" fillId="0" borderId="1" xfId="1" applyNumberFormat="1" applyFont="1" applyFill="1" applyBorder="1"/>
    <xf numFmtId="165" fontId="4" fillId="0" borderId="1" xfId="1" applyNumberFormat="1" applyFont="1" applyFill="1" applyBorder="1"/>
    <xf numFmtId="0" fontId="4" fillId="0" borderId="1" xfId="0" applyFont="1" applyFill="1" applyBorder="1"/>
    <xf numFmtId="14" fontId="5" fillId="0" borderId="1" xfId="0" applyNumberFormat="1" applyFont="1" applyFill="1" applyBorder="1"/>
    <xf numFmtId="0" fontId="5" fillId="0" borderId="3" xfId="0" applyFont="1" applyBorder="1"/>
    <xf numFmtId="0" fontId="5" fillId="0" borderId="3" xfId="0" applyFont="1" applyFill="1" applyBorder="1"/>
    <xf numFmtId="165" fontId="4" fillId="0" borderId="1" xfId="0" applyNumberFormat="1" applyFont="1" applyBorder="1"/>
    <xf numFmtId="14" fontId="5" fillId="2" borderId="1" xfId="0" applyNumberFormat="1" applyFont="1" applyFill="1" applyBorder="1"/>
    <xf numFmtId="0" fontId="5" fillId="2" borderId="1" xfId="0" applyFont="1" applyFill="1" applyBorder="1"/>
    <xf numFmtId="165" fontId="5" fillId="0" borderId="1" xfId="0" applyNumberFormat="1" applyFont="1" applyFill="1" applyBorder="1"/>
    <xf numFmtId="165" fontId="5" fillId="0" borderId="1" xfId="0" applyNumberFormat="1" applyFont="1" applyBorder="1"/>
    <xf numFmtId="165" fontId="4" fillId="0" borderId="1" xfId="0" applyNumberFormat="1" applyFont="1" applyBorder="1" applyAlignment="1">
      <alignment horizontal="center"/>
    </xf>
    <xf numFmtId="165" fontId="4" fillId="0" borderId="1" xfId="0" applyNumberFormat="1" applyFont="1" applyFill="1" applyBorder="1"/>
    <xf numFmtId="14" fontId="5" fillId="0" borderId="0" xfId="0" applyNumberFormat="1" applyFont="1" applyBorder="1"/>
    <xf numFmtId="0" fontId="5" fillId="0" borderId="0" xfId="0" applyFont="1" applyBorder="1"/>
    <xf numFmtId="165" fontId="4" fillId="0" borderId="0" xfId="1" applyNumberFormat="1" applyFont="1" applyBorder="1"/>
    <xf numFmtId="16" fontId="4" fillId="0" borderId="1" xfId="0" applyNumberFormat="1" applyFont="1" applyBorder="1"/>
    <xf numFmtId="14" fontId="4" fillId="0" borderId="1" xfId="0" applyNumberFormat="1" applyFont="1" applyBorder="1"/>
    <xf numFmtId="164" fontId="4" fillId="0" borderId="1" xfId="1" applyNumberFormat="1" applyFont="1" applyBorder="1"/>
    <xf numFmtId="1" fontId="4" fillId="0" borderId="1" xfId="0" applyNumberFormat="1" applyFont="1" applyFill="1" applyBorder="1"/>
    <xf numFmtId="0" fontId="4" fillId="0" borderId="3" xfId="0" applyFont="1" applyBorder="1"/>
    <xf numFmtId="0" fontId="4" fillId="0" borderId="3" xfId="0" applyFont="1" applyFill="1" applyBorder="1"/>
    <xf numFmtId="0" fontId="4" fillId="0" borderId="1" xfId="0" applyFont="1" applyBorder="1" applyAlignment="1">
      <alignment horizontal="center"/>
    </xf>
    <xf numFmtId="0" fontId="4" fillId="0" borderId="4" xfId="0" applyFont="1" applyBorder="1"/>
    <xf numFmtId="165" fontId="4" fillId="0" borderId="1" xfId="1" applyNumberFormat="1" applyFont="1" applyBorder="1" applyAlignment="1">
      <alignment horizontal="center"/>
    </xf>
    <xf numFmtId="165" fontId="4" fillId="0" borderId="0" xfId="1" applyNumberFormat="1" applyFont="1"/>
    <xf numFmtId="0" fontId="4" fillId="0" borderId="0" xfId="0" applyFont="1"/>
    <xf numFmtId="166" fontId="4" fillId="0" borderId="1" xfId="1" applyNumberFormat="1" applyFont="1" applyBorder="1"/>
    <xf numFmtId="0" fontId="10" fillId="0" borderId="0" xfId="0" applyFont="1"/>
    <xf numFmtId="14" fontId="3" fillId="0" borderId="1" xfId="0" applyNumberFormat="1" applyFont="1" applyFill="1" applyBorder="1"/>
    <xf numFmtId="14" fontId="3" fillId="0" borderId="0" xfId="0" applyNumberFormat="1" applyFont="1" applyBorder="1"/>
    <xf numFmtId="0" fontId="3" fillId="0" borderId="0" xfId="0" applyFont="1" applyFill="1" applyBorder="1"/>
    <xf numFmtId="165" fontId="3" fillId="0" borderId="0" xfId="1" applyNumberFormat="1" applyFont="1" applyFill="1" applyBorder="1"/>
    <xf numFmtId="165" fontId="0" fillId="0" borderId="0" xfId="1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14" fontId="0" fillId="0" borderId="0" xfId="0" applyNumberFormat="1" applyBorder="1"/>
    <xf numFmtId="14" fontId="3" fillId="2" borderId="1" xfId="0" applyNumberFormat="1" applyFont="1" applyFill="1" applyBorder="1"/>
    <xf numFmtId="0" fontId="3" fillId="2" borderId="1" xfId="0" applyFont="1" applyFill="1" applyBorder="1"/>
    <xf numFmtId="0" fontId="0" fillId="0" borderId="0" xfId="0" applyBorder="1"/>
    <xf numFmtId="0" fontId="12" fillId="0" borderId="0" xfId="0" applyFont="1" applyBorder="1"/>
    <xf numFmtId="14" fontId="13" fillId="0" borderId="0" xfId="0" applyNumberFormat="1" applyFont="1" applyBorder="1"/>
    <xf numFmtId="0" fontId="13" fillId="0" borderId="0" xfId="0" applyFont="1" applyBorder="1"/>
    <xf numFmtId="0" fontId="13" fillId="0" borderId="0" xfId="0" applyFont="1" applyFill="1" applyBorder="1"/>
    <xf numFmtId="14" fontId="13" fillId="2" borderId="0" xfId="0" applyNumberFormat="1" applyFont="1" applyFill="1" applyBorder="1"/>
    <xf numFmtId="0" fontId="13" fillId="2" borderId="0" xfId="0" applyFont="1" applyFill="1" applyBorder="1"/>
    <xf numFmtId="14" fontId="13" fillId="0" borderId="0" xfId="0" applyNumberFormat="1" applyFont="1" applyFill="1" applyBorder="1"/>
    <xf numFmtId="3" fontId="0" fillId="0" borderId="0" xfId="0" applyNumberFormat="1" applyBorder="1"/>
    <xf numFmtId="3" fontId="12" fillId="0" borderId="0" xfId="0" applyNumberFormat="1" applyFont="1" applyBorder="1"/>
    <xf numFmtId="3" fontId="13" fillId="0" borderId="0" xfId="1" applyNumberFormat="1" applyFont="1" applyBorder="1"/>
    <xf numFmtId="3" fontId="13" fillId="0" borderId="0" xfId="0" applyNumberFormat="1" applyFont="1" applyBorder="1"/>
    <xf numFmtId="3" fontId="13" fillId="0" borderId="0" xfId="0" applyNumberFormat="1" applyFont="1" applyFill="1" applyBorder="1"/>
    <xf numFmtId="3" fontId="13" fillId="0" borderId="0" xfId="1" applyNumberFormat="1" applyFont="1" applyFill="1" applyBorder="1"/>
    <xf numFmtId="3" fontId="12" fillId="0" borderId="0" xfId="1" applyNumberFormat="1" applyFont="1" applyBorder="1"/>
    <xf numFmtId="3" fontId="12" fillId="0" borderId="0" xfId="0" applyNumberFormat="1" applyFont="1" applyFill="1" applyBorder="1"/>
    <xf numFmtId="3" fontId="12" fillId="0" borderId="0" xfId="1" applyNumberFormat="1" applyFont="1" applyFill="1" applyBorder="1"/>
    <xf numFmtId="0" fontId="14" fillId="0" borderId="0" xfId="0" applyFont="1" applyBorder="1"/>
    <xf numFmtId="3" fontId="14" fillId="0" borderId="0" xfId="0" applyNumberFormat="1" applyFont="1" applyBorder="1"/>
    <xf numFmtId="167" fontId="0" fillId="0" borderId="0" xfId="1" applyNumberFormat="1" applyFont="1" applyBorder="1"/>
    <xf numFmtId="165" fontId="0" fillId="0" borderId="0" xfId="1" applyNumberFormat="1" applyFont="1" applyBorder="1"/>
    <xf numFmtId="14" fontId="12" fillId="0" borderId="0" xfId="0" applyNumberFormat="1" applyFont="1" applyBorder="1"/>
    <xf numFmtId="165" fontId="12" fillId="0" borderId="0" xfId="1" applyNumberFormat="1" applyFont="1" applyBorder="1"/>
    <xf numFmtId="0" fontId="12" fillId="0" borderId="0" xfId="0" applyFont="1" applyFill="1" applyBorder="1"/>
    <xf numFmtId="3" fontId="13" fillId="0" borderId="0" xfId="1" applyNumberFormat="1" applyFont="1" applyBorder="1" applyAlignment="1">
      <alignment horizontal="right"/>
    </xf>
    <xf numFmtId="165" fontId="0" fillId="0" borderId="0" xfId="0" applyNumberFormat="1" applyBorder="1"/>
    <xf numFmtId="165" fontId="12" fillId="0" borderId="0" xfId="1" applyNumberFormat="1" applyFont="1" applyBorder="1" applyAlignment="1">
      <alignment horizontal="left"/>
    </xf>
    <xf numFmtId="165" fontId="2" fillId="0" borderId="0" xfId="0" applyNumberFormat="1" applyFont="1" applyBorder="1"/>
    <xf numFmtId="0" fontId="11" fillId="0" borderId="0" xfId="0" applyFont="1" applyBorder="1" applyAlignment="1">
      <alignment horizontal="center"/>
    </xf>
    <xf numFmtId="3" fontId="11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334"/>
  <sheetViews>
    <sheetView topLeftCell="A197" workbookViewId="0">
      <selection activeCell="C197" sqref="C197"/>
    </sheetView>
  </sheetViews>
  <sheetFormatPr baseColWidth="10" defaultRowHeight="15"/>
  <cols>
    <col min="1" max="1" width="12.28515625" customWidth="1"/>
    <col min="2" max="2" width="14.5703125" customWidth="1"/>
    <col min="3" max="3" width="13.7109375" customWidth="1"/>
    <col min="4" max="4" width="26" bestFit="1" customWidth="1"/>
    <col min="5" max="5" width="22.140625" customWidth="1"/>
    <col min="6" max="6" width="11.5703125" bestFit="1" customWidth="1"/>
    <col min="7" max="7" width="11.5703125" customWidth="1"/>
    <col min="8" max="8" width="15.7109375" customWidth="1"/>
    <col min="9" max="9" width="17.85546875" customWidth="1"/>
    <col min="10" max="10" width="13.28515625" customWidth="1"/>
    <col min="11" max="11" width="14.85546875" bestFit="1" customWidth="1"/>
    <col min="12" max="12" width="13.42578125" bestFit="1" customWidth="1"/>
    <col min="13" max="13" width="14.7109375" bestFit="1" customWidth="1"/>
    <col min="14" max="14" width="13.85546875" bestFit="1" customWidth="1"/>
  </cols>
  <sheetData>
    <row r="2" spans="1:10">
      <c r="F2" s="90" t="s">
        <v>4</v>
      </c>
      <c r="G2" s="90"/>
    </row>
    <row r="3" spans="1:10">
      <c r="A3" s="1" t="s">
        <v>7</v>
      </c>
      <c r="B3" s="1" t="s">
        <v>0</v>
      </c>
      <c r="C3" s="1" t="s">
        <v>1</v>
      </c>
      <c r="D3" s="1" t="s">
        <v>2</v>
      </c>
      <c r="E3" s="1" t="s">
        <v>6</v>
      </c>
      <c r="F3" s="1" t="s">
        <v>5</v>
      </c>
      <c r="G3" s="1" t="s">
        <v>8</v>
      </c>
      <c r="H3" s="1" t="s">
        <v>3</v>
      </c>
      <c r="I3" s="3" t="s">
        <v>9</v>
      </c>
    </row>
    <row r="4" spans="1:10">
      <c r="A4" s="9">
        <v>42522</v>
      </c>
      <c r="B4" s="6" t="s">
        <v>16</v>
      </c>
      <c r="C4" s="6" t="s">
        <v>20</v>
      </c>
      <c r="D4" s="6" t="s">
        <v>17</v>
      </c>
      <c r="E4" s="6" t="s">
        <v>18</v>
      </c>
      <c r="F4" s="10">
        <v>5000</v>
      </c>
      <c r="G4" s="10">
        <v>3595</v>
      </c>
      <c r="H4" s="2">
        <f>F4*G4</f>
        <v>17975000</v>
      </c>
    </row>
    <row r="5" spans="1:10">
      <c r="A5" s="9">
        <v>42522</v>
      </c>
      <c r="B5" s="6" t="s">
        <v>16</v>
      </c>
      <c r="C5" s="6" t="s">
        <v>20</v>
      </c>
      <c r="D5" s="6" t="s">
        <v>17</v>
      </c>
      <c r="E5" s="6" t="s">
        <v>19</v>
      </c>
      <c r="F5" s="10">
        <v>5000</v>
      </c>
      <c r="G5" s="10">
        <v>3200</v>
      </c>
      <c r="H5" s="2">
        <f t="shared" ref="H5:H17" si="0">F5*G5</f>
        <v>16000000</v>
      </c>
    </row>
    <row r="6" spans="1:10">
      <c r="A6" s="9">
        <v>42522</v>
      </c>
      <c r="B6" s="6" t="s">
        <v>21</v>
      </c>
      <c r="C6" s="9" t="s">
        <v>22</v>
      </c>
      <c r="D6" s="6" t="s">
        <v>23</v>
      </c>
      <c r="E6" s="6" t="s">
        <v>24</v>
      </c>
      <c r="F6" s="10">
        <v>15000</v>
      </c>
      <c r="G6" s="10">
        <v>3650</v>
      </c>
      <c r="H6" s="2">
        <f t="shared" si="0"/>
        <v>54750000</v>
      </c>
    </row>
    <row r="7" spans="1:10">
      <c r="A7" s="9">
        <v>42523</v>
      </c>
      <c r="B7" s="6" t="s">
        <v>26</v>
      </c>
      <c r="C7" s="6" t="s">
        <v>27</v>
      </c>
      <c r="D7" s="6" t="s">
        <v>17</v>
      </c>
      <c r="E7" s="6" t="s">
        <v>18</v>
      </c>
      <c r="F7" s="10">
        <v>14800</v>
      </c>
      <c r="G7" s="10">
        <v>3595</v>
      </c>
      <c r="H7" s="2">
        <f t="shared" si="0"/>
        <v>53206000</v>
      </c>
    </row>
    <row r="8" spans="1:10">
      <c r="A8" s="9">
        <v>42523</v>
      </c>
      <c r="B8" s="6" t="s">
        <v>26</v>
      </c>
      <c r="C8" s="6" t="s">
        <v>27</v>
      </c>
      <c r="D8" s="6" t="s">
        <v>17</v>
      </c>
      <c r="E8" s="6" t="s">
        <v>19</v>
      </c>
      <c r="F8" s="10">
        <v>4700</v>
      </c>
      <c r="G8" s="10">
        <v>3200</v>
      </c>
      <c r="H8" s="2">
        <f t="shared" si="0"/>
        <v>15040000</v>
      </c>
    </row>
    <row r="9" spans="1:10">
      <c r="A9" s="9">
        <v>42523</v>
      </c>
      <c r="B9" s="6" t="s">
        <v>26</v>
      </c>
      <c r="C9" s="6" t="s">
        <v>27</v>
      </c>
      <c r="D9" s="6" t="s">
        <v>17</v>
      </c>
      <c r="E9" s="6" t="s">
        <v>24</v>
      </c>
      <c r="F9" s="10">
        <v>12200</v>
      </c>
      <c r="G9" s="10">
        <v>3650</v>
      </c>
      <c r="H9" s="2">
        <f t="shared" si="0"/>
        <v>44530000</v>
      </c>
    </row>
    <row r="10" spans="1:10">
      <c r="A10" s="9">
        <v>42523</v>
      </c>
      <c r="B10" s="6" t="s">
        <v>28</v>
      </c>
      <c r="C10" s="6" t="s">
        <v>29</v>
      </c>
      <c r="D10" s="6" t="s">
        <v>17</v>
      </c>
      <c r="E10" s="6" t="s">
        <v>19</v>
      </c>
      <c r="F10" s="10">
        <v>15300</v>
      </c>
      <c r="G10" s="10">
        <v>3200</v>
      </c>
      <c r="H10" s="2">
        <f t="shared" si="0"/>
        <v>48960000</v>
      </c>
      <c r="I10" s="4"/>
    </row>
    <row r="11" spans="1:10">
      <c r="A11" s="9">
        <v>42524</v>
      </c>
      <c r="B11" s="6" t="s">
        <v>31</v>
      </c>
      <c r="C11" s="6" t="s">
        <v>32</v>
      </c>
      <c r="D11" s="6" t="s">
        <v>23</v>
      </c>
      <c r="E11" s="6" t="s">
        <v>18</v>
      </c>
      <c r="F11" s="10">
        <v>5000</v>
      </c>
      <c r="G11" s="10">
        <v>3595</v>
      </c>
      <c r="H11" s="2">
        <f t="shared" si="0"/>
        <v>17975000</v>
      </c>
    </row>
    <row r="12" spans="1:10">
      <c r="A12" s="9">
        <v>42524</v>
      </c>
      <c r="B12" s="6" t="s">
        <v>31</v>
      </c>
      <c r="C12" s="6" t="s">
        <v>32</v>
      </c>
      <c r="D12" s="6" t="s">
        <v>23</v>
      </c>
      <c r="E12" s="6" t="s">
        <v>24</v>
      </c>
      <c r="F12" s="10">
        <v>5000</v>
      </c>
      <c r="G12" s="10">
        <v>3650</v>
      </c>
      <c r="H12" s="10">
        <f t="shared" si="0"/>
        <v>18250000</v>
      </c>
    </row>
    <row r="13" spans="1:10">
      <c r="A13" s="9">
        <v>42524</v>
      </c>
      <c r="B13" s="6" t="s">
        <v>33</v>
      </c>
      <c r="C13" s="6" t="s">
        <v>34</v>
      </c>
      <c r="D13" s="6" t="s">
        <v>35</v>
      </c>
      <c r="E13" s="6" t="s">
        <v>19</v>
      </c>
      <c r="F13" s="10">
        <v>5000</v>
      </c>
      <c r="G13" s="10">
        <v>3671</v>
      </c>
      <c r="H13" s="10">
        <f t="shared" si="0"/>
        <v>18355000</v>
      </c>
      <c r="J13" s="4"/>
    </row>
    <row r="14" spans="1:10">
      <c r="A14" s="9">
        <v>42524</v>
      </c>
      <c r="B14" s="6" t="s">
        <v>36</v>
      </c>
      <c r="C14" s="6" t="s">
        <v>37</v>
      </c>
      <c r="D14" s="6" t="s">
        <v>38</v>
      </c>
      <c r="E14" s="6" t="s">
        <v>24</v>
      </c>
      <c r="F14" s="10">
        <v>5000</v>
      </c>
      <c r="G14" s="10">
        <v>3650</v>
      </c>
      <c r="H14" s="10">
        <f t="shared" si="0"/>
        <v>18250000</v>
      </c>
      <c r="J14" s="4"/>
    </row>
    <row r="15" spans="1:10">
      <c r="A15" s="9">
        <v>42524</v>
      </c>
      <c r="B15" s="6" t="s">
        <v>39</v>
      </c>
      <c r="C15" s="6" t="s">
        <v>40</v>
      </c>
      <c r="D15" s="6" t="s">
        <v>41</v>
      </c>
      <c r="E15" s="6" t="s">
        <v>19</v>
      </c>
      <c r="F15" s="10">
        <v>5200</v>
      </c>
      <c r="G15" s="10">
        <v>3200</v>
      </c>
      <c r="H15" s="10">
        <f t="shared" si="0"/>
        <v>16640000</v>
      </c>
      <c r="I15" s="4"/>
      <c r="J15" s="4"/>
    </row>
    <row r="16" spans="1:10">
      <c r="A16" s="9">
        <v>42524</v>
      </c>
      <c r="B16" s="6" t="s">
        <v>42</v>
      </c>
      <c r="C16" s="6" t="s">
        <v>43</v>
      </c>
      <c r="D16" s="6" t="s">
        <v>41</v>
      </c>
      <c r="E16" s="6" t="s">
        <v>18</v>
      </c>
      <c r="F16" s="10">
        <v>6200</v>
      </c>
      <c r="G16" s="10">
        <v>3595</v>
      </c>
      <c r="H16" s="10">
        <f t="shared" si="0"/>
        <v>22289000</v>
      </c>
      <c r="I16" s="4"/>
    </row>
    <row r="17" spans="1:14">
      <c r="A17" s="9">
        <v>42524</v>
      </c>
      <c r="B17" s="6" t="s">
        <v>42</v>
      </c>
      <c r="C17" s="6" t="s">
        <v>43</v>
      </c>
      <c r="D17" s="6" t="s">
        <v>41</v>
      </c>
      <c r="E17" s="6" t="s">
        <v>24</v>
      </c>
      <c r="F17" s="10">
        <v>5300</v>
      </c>
      <c r="G17" s="10">
        <v>3650</v>
      </c>
      <c r="H17" s="10">
        <f t="shared" si="0"/>
        <v>19345000</v>
      </c>
      <c r="I17" s="4"/>
    </row>
    <row r="18" spans="1:14">
      <c r="A18" s="9">
        <v>42522</v>
      </c>
      <c r="B18" s="6" t="s">
        <v>47</v>
      </c>
      <c r="C18" s="6" t="s">
        <v>48</v>
      </c>
      <c r="D18" s="6" t="s">
        <v>49</v>
      </c>
      <c r="E18" s="6" t="s">
        <v>18</v>
      </c>
      <c r="F18" s="10">
        <v>10000</v>
      </c>
      <c r="G18" s="10">
        <v>3560</v>
      </c>
      <c r="H18" s="10">
        <f>F18*G18</f>
        <v>35600000</v>
      </c>
      <c r="I18" s="4"/>
    </row>
    <row r="19" spans="1:14">
      <c r="A19" s="9">
        <v>42522</v>
      </c>
      <c r="B19" s="6" t="s">
        <v>50</v>
      </c>
      <c r="C19" s="6" t="s">
        <v>51</v>
      </c>
      <c r="D19" s="6" t="s">
        <v>49</v>
      </c>
      <c r="E19" s="6" t="s">
        <v>18</v>
      </c>
      <c r="F19" s="10">
        <v>10000</v>
      </c>
      <c r="G19" s="10">
        <v>3560</v>
      </c>
      <c r="H19" s="10">
        <f>F19*G19</f>
        <v>35600000</v>
      </c>
      <c r="J19" s="4"/>
      <c r="K19" s="4"/>
    </row>
    <row r="20" spans="1:14">
      <c r="A20" s="9">
        <v>42522</v>
      </c>
      <c r="B20" s="6" t="s">
        <v>52</v>
      </c>
      <c r="C20" s="6" t="s">
        <v>53</v>
      </c>
      <c r="D20" s="6" t="s">
        <v>54</v>
      </c>
      <c r="E20" s="6" t="s">
        <v>18</v>
      </c>
      <c r="F20" s="10">
        <v>25000</v>
      </c>
      <c r="G20" s="10">
        <v>3560</v>
      </c>
      <c r="H20" s="10">
        <f>F20*G20</f>
        <v>89000000</v>
      </c>
    </row>
    <row r="21" spans="1:14">
      <c r="A21" s="9">
        <v>42522</v>
      </c>
      <c r="B21" s="6" t="s">
        <v>55</v>
      </c>
      <c r="C21" s="6" t="s">
        <v>56</v>
      </c>
      <c r="D21" s="6" t="s">
        <v>54</v>
      </c>
      <c r="E21" s="6" t="s">
        <v>18</v>
      </c>
      <c r="F21" s="10">
        <v>9300</v>
      </c>
      <c r="G21" s="10">
        <v>3560</v>
      </c>
      <c r="H21" s="10">
        <f>F21*G21</f>
        <v>33108000</v>
      </c>
      <c r="I21" s="5"/>
    </row>
    <row r="22" spans="1:14">
      <c r="A22" s="9">
        <v>42523</v>
      </c>
      <c r="B22" s="6" t="s">
        <v>57</v>
      </c>
      <c r="C22" s="6" t="s">
        <v>58</v>
      </c>
      <c r="D22" s="6" t="s">
        <v>49</v>
      </c>
      <c r="E22" s="6" t="s">
        <v>18</v>
      </c>
      <c r="F22" s="10">
        <v>5000</v>
      </c>
      <c r="G22" s="10">
        <v>3560</v>
      </c>
      <c r="H22" s="10">
        <f t="shared" ref="H22:H53" si="1">F22*G22</f>
        <v>17800000</v>
      </c>
      <c r="I22" s="13"/>
    </row>
    <row r="23" spans="1:14">
      <c r="A23" s="9">
        <v>42524</v>
      </c>
      <c r="B23" s="6" t="s">
        <v>59</v>
      </c>
      <c r="C23" s="6" t="s">
        <v>59</v>
      </c>
      <c r="D23" s="6" t="s">
        <v>54</v>
      </c>
      <c r="E23" s="6" t="s">
        <v>18</v>
      </c>
      <c r="F23" s="10">
        <v>11500</v>
      </c>
      <c r="G23" s="10">
        <v>3560</v>
      </c>
      <c r="H23" s="10">
        <f t="shared" si="1"/>
        <v>40940000</v>
      </c>
      <c r="I23" s="4"/>
      <c r="J23" s="4"/>
    </row>
    <row r="24" spans="1:14">
      <c r="A24" s="9">
        <v>42524</v>
      </c>
      <c r="B24" s="6" t="s">
        <v>60</v>
      </c>
      <c r="C24" s="6" t="s">
        <v>61</v>
      </c>
      <c r="D24" s="6" t="s">
        <v>54</v>
      </c>
      <c r="E24" s="6" t="s">
        <v>18</v>
      </c>
      <c r="F24" s="10">
        <v>20200</v>
      </c>
      <c r="G24" s="10">
        <v>3560</v>
      </c>
      <c r="H24" s="10">
        <f t="shared" si="1"/>
        <v>71912000</v>
      </c>
      <c r="I24" s="4"/>
    </row>
    <row r="25" spans="1:14">
      <c r="A25" s="9">
        <v>42524</v>
      </c>
      <c r="B25" s="6" t="s">
        <v>62</v>
      </c>
      <c r="C25" s="6" t="s">
        <v>63</v>
      </c>
      <c r="D25" s="6" t="s">
        <v>54</v>
      </c>
      <c r="E25" s="6" t="s">
        <v>18</v>
      </c>
      <c r="F25" s="10">
        <v>10000</v>
      </c>
      <c r="G25" s="10">
        <v>3560</v>
      </c>
      <c r="H25" s="10">
        <f t="shared" si="1"/>
        <v>35600000</v>
      </c>
    </row>
    <row r="26" spans="1:14">
      <c r="A26" s="9">
        <v>42522</v>
      </c>
      <c r="B26" s="6" t="s">
        <v>69</v>
      </c>
      <c r="C26" s="6" t="s">
        <v>67</v>
      </c>
      <c r="D26" s="6" t="s">
        <v>23</v>
      </c>
      <c r="E26" s="6" t="s">
        <v>18</v>
      </c>
      <c r="F26" s="10">
        <v>15000</v>
      </c>
      <c r="G26" s="10">
        <v>3595</v>
      </c>
      <c r="H26" s="10">
        <f t="shared" si="1"/>
        <v>53925000</v>
      </c>
    </row>
    <row r="27" spans="1:14">
      <c r="A27" s="9">
        <v>42522</v>
      </c>
      <c r="B27" s="6" t="s">
        <v>68</v>
      </c>
      <c r="C27" s="6" t="s">
        <v>70</v>
      </c>
      <c r="D27" s="6" t="s">
        <v>54</v>
      </c>
      <c r="E27" s="6" t="s">
        <v>19</v>
      </c>
      <c r="F27" s="10">
        <v>4900</v>
      </c>
      <c r="G27" s="10">
        <v>3530</v>
      </c>
      <c r="H27" s="10">
        <f t="shared" si="1"/>
        <v>17297000</v>
      </c>
    </row>
    <row r="28" spans="1:14">
      <c r="A28" s="9">
        <v>42522</v>
      </c>
      <c r="B28" s="6" t="s">
        <v>68</v>
      </c>
      <c r="C28" s="6" t="s">
        <v>70</v>
      </c>
      <c r="D28" s="6" t="s">
        <v>54</v>
      </c>
      <c r="E28" s="6" t="s">
        <v>24</v>
      </c>
      <c r="F28" s="10">
        <v>5000</v>
      </c>
      <c r="G28" s="10">
        <v>4085</v>
      </c>
      <c r="H28" s="10">
        <f t="shared" si="1"/>
        <v>20425000</v>
      </c>
      <c r="I28" s="4"/>
    </row>
    <row r="29" spans="1:14">
      <c r="A29" s="9">
        <v>42522</v>
      </c>
      <c r="B29" s="6" t="s">
        <v>71</v>
      </c>
      <c r="C29" s="6" t="s">
        <v>72</v>
      </c>
      <c r="D29" s="6" t="s">
        <v>54</v>
      </c>
      <c r="E29" s="6" t="s">
        <v>19</v>
      </c>
      <c r="F29" s="10">
        <v>6200</v>
      </c>
      <c r="G29" s="10">
        <v>3530</v>
      </c>
      <c r="H29" s="10">
        <f t="shared" si="1"/>
        <v>21886000</v>
      </c>
      <c r="I29" s="4"/>
      <c r="K29" s="4"/>
      <c r="L29" s="4"/>
      <c r="N29" s="7"/>
    </row>
    <row r="30" spans="1:14">
      <c r="A30" s="9">
        <v>42523</v>
      </c>
      <c r="B30" s="6" t="s">
        <v>73</v>
      </c>
      <c r="C30" s="6" t="s">
        <v>74</v>
      </c>
      <c r="D30" s="6" t="s">
        <v>49</v>
      </c>
      <c r="E30" s="6" t="s">
        <v>18</v>
      </c>
      <c r="F30" s="10">
        <v>10000</v>
      </c>
      <c r="G30" s="10">
        <v>3595</v>
      </c>
      <c r="H30" s="10">
        <f t="shared" si="1"/>
        <v>35950000</v>
      </c>
    </row>
    <row r="31" spans="1:14">
      <c r="A31" s="9">
        <v>42523</v>
      </c>
      <c r="B31" s="6" t="s">
        <v>73</v>
      </c>
      <c r="C31" s="6" t="s">
        <v>74</v>
      </c>
      <c r="D31" s="6" t="s">
        <v>49</v>
      </c>
      <c r="E31" s="6" t="s">
        <v>19</v>
      </c>
      <c r="F31" s="10">
        <v>20000</v>
      </c>
      <c r="G31" s="10">
        <v>3530</v>
      </c>
      <c r="H31" s="10">
        <f t="shared" si="1"/>
        <v>70600000</v>
      </c>
    </row>
    <row r="32" spans="1:14">
      <c r="A32" s="9">
        <v>42522</v>
      </c>
      <c r="B32" s="6" t="s">
        <v>75</v>
      </c>
      <c r="C32" s="6" t="s">
        <v>76</v>
      </c>
      <c r="D32" s="6" t="s">
        <v>17</v>
      </c>
      <c r="E32" s="6" t="s">
        <v>19</v>
      </c>
      <c r="F32" s="10">
        <v>30000</v>
      </c>
      <c r="G32" s="10">
        <v>3530</v>
      </c>
      <c r="H32" s="10">
        <f t="shared" si="1"/>
        <v>105900000</v>
      </c>
    </row>
    <row r="33" spans="1:11">
      <c r="A33" s="9">
        <v>42524</v>
      </c>
      <c r="B33" s="6" t="s">
        <v>77</v>
      </c>
      <c r="C33" s="6" t="s">
        <v>78</v>
      </c>
      <c r="D33" s="6" t="s">
        <v>54</v>
      </c>
      <c r="E33" s="6" t="s">
        <v>19</v>
      </c>
      <c r="F33" s="10">
        <v>4000</v>
      </c>
      <c r="G33" s="10">
        <v>3530</v>
      </c>
      <c r="H33" s="10">
        <f t="shared" si="1"/>
        <v>14120000</v>
      </c>
    </row>
    <row r="34" spans="1:11">
      <c r="A34" s="9">
        <v>42524</v>
      </c>
      <c r="B34" s="6" t="s">
        <v>79</v>
      </c>
      <c r="C34" s="6" t="s">
        <v>80</v>
      </c>
      <c r="D34" s="6" t="s">
        <v>54</v>
      </c>
      <c r="E34" s="6" t="s">
        <v>19</v>
      </c>
      <c r="F34" s="10">
        <v>5000</v>
      </c>
      <c r="G34" s="10">
        <v>3530</v>
      </c>
      <c r="H34" s="10">
        <f t="shared" si="1"/>
        <v>17650000</v>
      </c>
    </row>
    <row r="35" spans="1:11">
      <c r="A35" s="9">
        <v>42524</v>
      </c>
      <c r="B35" s="6" t="s">
        <v>81</v>
      </c>
      <c r="C35" s="6" t="s">
        <v>82</v>
      </c>
      <c r="D35" s="6" t="s">
        <v>54</v>
      </c>
      <c r="E35" s="6" t="s">
        <v>19</v>
      </c>
      <c r="F35" s="10">
        <v>10000</v>
      </c>
      <c r="G35" s="10">
        <v>3530</v>
      </c>
      <c r="H35" s="10">
        <f t="shared" si="1"/>
        <v>35300000</v>
      </c>
    </row>
    <row r="36" spans="1:11">
      <c r="A36" s="9">
        <v>42524</v>
      </c>
      <c r="B36" s="6" t="s">
        <v>81</v>
      </c>
      <c r="C36" s="6" t="s">
        <v>82</v>
      </c>
      <c r="D36" s="6" t="s">
        <v>54</v>
      </c>
      <c r="E36" s="6" t="s">
        <v>24</v>
      </c>
      <c r="F36" s="10">
        <v>10000</v>
      </c>
      <c r="G36" s="10">
        <v>4085</v>
      </c>
      <c r="H36" s="10">
        <f t="shared" si="1"/>
        <v>40850000</v>
      </c>
      <c r="I36" s="4"/>
      <c r="J36" s="4"/>
    </row>
    <row r="37" spans="1:11">
      <c r="A37" s="9">
        <v>42527</v>
      </c>
      <c r="B37" s="6" t="s">
        <v>84</v>
      </c>
      <c r="C37" s="6" t="s">
        <v>84</v>
      </c>
      <c r="D37" s="6" t="s">
        <v>17</v>
      </c>
      <c r="E37" s="6" t="s">
        <v>18</v>
      </c>
      <c r="F37" s="10">
        <v>9000</v>
      </c>
      <c r="G37" s="10">
        <v>3595</v>
      </c>
      <c r="H37" s="10">
        <f t="shared" si="1"/>
        <v>32355000</v>
      </c>
    </row>
    <row r="38" spans="1:11">
      <c r="A38" s="9">
        <v>42527</v>
      </c>
      <c r="B38" s="6" t="s">
        <v>85</v>
      </c>
      <c r="C38" s="6" t="s">
        <v>85</v>
      </c>
      <c r="D38" s="6" t="s">
        <v>17</v>
      </c>
      <c r="E38" s="6" t="s">
        <v>18</v>
      </c>
      <c r="F38" s="10">
        <v>11000</v>
      </c>
      <c r="G38" s="10">
        <v>3595</v>
      </c>
      <c r="H38" s="10">
        <f t="shared" si="1"/>
        <v>39545000</v>
      </c>
      <c r="J38" s="4"/>
    </row>
    <row r="39" spans="1:11">
      <c r="A39" s="9">
        <v>42527</v>
      </c>
      <c r="B39" s="6" t="s">
        <v>85</v>
      </c>
      <c r="C39" s="6" t="s">
        <v>85</v>
      </c>
      <c r="D39" s="6" t="s">
        <v>17</v>
      </c>
      <c r="E39" s="6" t="s">
        <v>24</v>
      </c>
      <c r="F39" s="10">
        <v>4700</v>
      </c>
      <c r="G39" s="10">
        <v>3650</v>
      </c>
      <c r="H39" s="10">
        <f t="shared" si="1"/>
        <v>17155000</v>
      </c>
    </row>
    <row r="40" spans="1:11">
      <c r="A40" s="9">
        <v>42527</v>
      </c>
      <c r="B40" s="6" t="s">
        <v>86</v>
      </c>
      <c r="C40" s="6" t="s">
        <v>87</v>
      </c>
      <c r="D40" s="6" t="s">
        <v>23</v>
      </c>
      <c r="E40" s="6" t="s">
        <v>18</v>
      </c>
      <c r="F40" s="10">
        <v>10000</v>
      </c>
      <c r="G40" s="10">
        <v>3595</v>
      </c>
      <c r="H40" s="10">
        <f t="shared" si="1"/>
        <v>35950000</v>
      </c>
    </row>
    <row r="41" spans="1:11">
      <c r="A41" s="9">
        <v>42528</v>
      </c>
      <c r="B41" s="6" t="s">
        <v>92</v>
      </c>
      <c r="C41" s="6" t="s">
        <v>93</v>
      </c>
      <c r="D41" s="6" t="s">
        <v>49</v>
      </c>
      <c r="E41" s="6" t="s">
        <v>18</v>
      </c>
      <c r="F41" s="10">
        <v>30000</v>
      </c>
      <c r="G41" s="10">
        <v>3595</v>
      </c>
      <c r="H41" s="10">
        <f t="shared" si="1"/>
        <v>107850000</v>
      </c>
      <c r="J41" s="4"/>
      <c r="K41" s="4"/>
    </row>
    <row r="42" spans="1:11">
      <c r="A42" s="9">
        <v>42528</v>
      </c>
      <c r="B42" s="6" t="s">
        <v>92</v>
      </c>
      <c r="C42" s="6" t="s">
        <v>93</v>
      </c>
      <c r="D42" s="6" t="s">
        <v>49</v>
      </c>
      <c r="E42" s="6" t="s">
        <v>19</v>
      </c>
      <c r="F42" s="10">
        <v>5000</v>
      </c>
      <c r="G42" s="10">
        <v>3530</v>
      </c>
      <c r="H42" s="10">
        <f t="shared" si="1"/>
        <v>17650000</v>
      </c>
    </row>
    <row r="43" spans="1:11">
      <c r="A43" s="9">
        <v>42529</v>
      </c>
      <c r="B43" s="6" t="s">
        <v>96</v>
      </c>
      <c r="C43" s="6" t="s">
        <v>97</v>
      </c>
      <c r="D43" s="6" t="s">
        <v>17</v>
      </c>
      <c r="E43" s="6" t="s">
        <v>18</v>
      </c>
      <c r="F43" s="10">
        <v>10000</v>
      </c>
      <c r="G43" s="10">
        <v>3595</v>
      </c>
      <c r="H43" s="10">
        <f t="shared" si="1"/>
        <v>35950000</v>
      </c>
    </row>
    <row r="44" spans="1:11">
      <c r="A44" s="9">
        <v>42529</v>
      </c>
      <c r="B44" s="6" t="s">
        <v>96</v>
      </c>
      <c r="C44" s="6" t="s">
        <v>97</v>
      </c>
      <c r="D44" s="6" t="s">
        <v>17</v>
      </c>
      <c r="E44" s="6" t="s">
        <v>98</v>
      </c>
      <c r="F44" s="10">
        <v>5300</v>
      </c>
      <c r="G44" s="10">
        <v>4050</v>
      </c>
      <c r="H44" s="10">
        <f t="shared" si="1"/>
        <v>21465000</v>
      </c>
    </row>
    <row r="45" spans="1:11">
      <c r="A45" s="9">
        <v>42529</v>
      </c>
      <c r="B45" s="6" t="s">
        <v>102</v>
      </c>
      <c r="C45" s="6" t="s">
        <v>103</v>
      </c>
      <c r="D45" s="6" t="s">
        <v>17</v>
      </c>
      <c r="E45" s="6" t="s">
        <v>18</v>
      </c>
      <c r="F45" s="10">
        <v>5000</v>
      </c>
      <c r="G45" s="10">
        <v>3595</v>
      </c>
      <c r="H45" s="10">
        <f t="shared" si="1"/>
        <v>17975000</v>
      </c>
    </row>
    <row r="46" spans="1:11">
      <c r="A46" s="9">
        <v>42529</v>
      </c>
      <c r="B46" s="6" t="s">
        <v>102</v>
      </c>
      <c r="C46" s="6" t="s">
        <v>103</v>
      </c>
      <c r="D46" s="6" t="s">
        <v>17</v>
      </c>
      <c r="E46" s="6" t="s">
        <v>24</v>
      </c>
      <c r="F46" s="10">
        <v>4000</v>
      </c>
      <c r="G46" s="10">
        <v>3650</v>
      </c>
      <c r="H46" s="10">
        <f t="shared" si="1"/>
        <v>14600000</v>
      </c>
    </row>
    <row r="47" spans="1:11">
      <c r="A47" s="9">
        <v>42529</v>
      </c>
      <c r="B47" s="6" t="s">
        <v>104</v>
      </c>
      <c r="C47" s="6" t="s">
        <v>105</v>
      </c>
      <c r="D47" s="6" t="s">
        <v>23</v>
      </c>
      <c r="E47" s="12" t="s">
        <v>24</v>
      </c>
      <c r="F47" s="14">
        <v>20000</v>
      </c>
      <c r="G47" s="14">
        <v>3650</v>
      </c>
      <c r="H47" s="14">
        <f t="shared" si="1"/>
        <v>73000000</v>
      </c>
    </row>
    <row r="48" spans="1:11">
      <c r="A48" s="9">
        <v>42529</v>
      </c>
      <c r="B48" s="6" t="s">
        <v>104</v>
      </c>
      <c r="C48" s="6" t="s">
        <v>105</v>
      </c>
      <c r="D48" s="6" t="s">
        <v>23</v>
      </c>
      <c r="E48" s="6" t="s">
        <v>106</v>
      </c>
      <c r="F48" s="10">
        <v>10000</v>
      </c>
      <c r="G48" s="10">
        <v>4350</v>
      </c>
      <c r="H48" s="11">
        <f t="shared" si="1"/>
        <v>43500000</v>
      </c>
    </row>
    <row r="49" spans="1:8">
      <c r="A49" s="9">
        <v>42529</v>
      </c>
      <c r="B49" s="6" t="s">
        <v>107</v>
      </c>
      <c r="C49" s="6" t="s">
        <v>108</v>
      </c>
      <c r="D49" s="6" t="s">
        <v>17</v>
      </c>
      <c r="E49" s="6" t="s">
        <v>18</v>
      </c>
      <c r="F49" s="10">
        <v>4500</v>
      </c>
      <c r="G49" s="10">
        <v>3595</v>
      </c>
      <c r="H49" s="10">
        <f t="shared" si="1"/>
        <v>16177500</v>
      </c>
    </row>
    <row r="50" spans="1:8">
      <c r="A50" s="9">
        <v>42529</v>
      </c>
      <c r="B50" s="6" t="s">
        <v>107</v>
      </c>
      <c r="C50" s="6" t="s">
        <v>108</v>
      </c>
      <c r="D50" s="6" t="s">
        <v>17</v>
      </c>
      <c r="E50" s="6" t="s">
        <v>98</v>
      </c>
      <c r="F50" s="10">
        <v>4300</v>
      </c>
      <c r="G50" s="10">
        <v>4100</v>
      </c>
      <c r="H50" s="10">
        <f t="shared" si="1"/>
        <v>17630000</v>
      </c>
    </row>
    <row r="51" spans="1:8">
      <c r="A51" s="9">
        <v>42529</v>
      </c>
      <c r="B51" s="6" t="s">
        <v>107</v>
      </c>
      <c r="C51" s="6" t="s">
        <v>108</v>
      </c>
      <c r="D51" s="6" t="s">
        <v>17</v>
      </c>
      <c r="E51" s="6" t="s">
        <v>19</v>
      </c>
      <c r="F51" s="10">
        <v>11900</v>
      </c>
      <c r="G51" s="10">
        <v>3400</v>
      </c>
      <c r="H51" s="10">
        <f t="shared" si="1"/>
        <v>40460000</v>
      </c>
    </row>
    <row r="52" spans="1:8">
      <c r="A52" s="9">
        <v>42529</v>
      </c>
      <c r="B52" s="6" t="s">
        <v>107</v>
      </c>
      <c r="C52" s="6" t="s">
        <v>108</v>
      </c>
      <c r="D52" s="6" t="s">
        <v>17</v>
      </c>
      <c r="E52" s="6" t="s">
        <v>24</v>
      </c>
      <c r="F52" s="10">
        <v>11000</v>
      </c>
      <c r="G52" s="10">
        <v>3650</v>
      </c>
      <c r="H52" s="10">
        <f t="shared" si="1"/>
        <v>40150000</v>
      </c>
    </row>
    <row r="53" spans="1:8">
      <c r="A53" s="9">
        <v>42530</v>
      </c>
      <c r="B53" s="6" t="s">
        <v>110</v>
      </c>
      <c r="C53" s="6" t="s">
        <v>111</v>
      </c>
      <c r="D53" s="6" t="s">
        <v>23</v>
      </c>
      <c r="E53" s="6" t="s">
        <v>18</v>
      </c>
      <c r="F53" s="10">
        <v>5000</v>
      </c>
      <c r="G53" s="10">
        <v>3595</v>
      </c>
      <c r="H53" s="10">
        <f t="shared" si="1"/>
        <v>17975000</v>
      </c>
    </row>
    <row r="54" spans="1:8">
      <c r="A54" s="9">
        <v>42530</v>
      </c>
      <c r="B54" s="6" t="s">
        <v>110</v>
      </c>
      <c r="C54" s="6" t="s">
        <v>111</v>
      </c>
      <c r="D54" s="6" t="s">
        <v>23</v>
      </c>
      <c r="E54" s="6" t="s">
        <v>19</v>
      </c>
      <c r="F54" s="10">
        <v>5000</v>
      </c>
      <c r="G54" s="10">
        <v>3400</v>
      </c>
      <c r="H54" s="10">
        <f t="shared" ref="H54:H154" si="2">F54*G54</f>
        <v>17000000</v>
      </c>
    </row>
    <row r="55" spans="1:8">
      <c r="A55" s="9">
        <v>42530</v>
      </c>
      <c r="B55" s="6" t="s">
        <v>110</v>
      </c>
      <c r="C55" s="6" t="s">
        <v>111</v>
      </c>
      <c r="D55" s="6" t="s">
        <v>23</v>
      </c>
      <c r="E55" s="6" t="s">
        <v>24</v>
      </c>
      <c r="F55" s="10">
        <v>10000</v>
      </c>
      <c r="G55" s="10">
        <v>3650</v>
      </c>
      <c r="H55" s="10">
        <f t="shared" si="2"/>
        <v>36500000</v>
      </c>
    </row>
    <row r="56" spans="1:8">
      <c r="A56" s="9">
        <v>42530</v>
      </c>
      <c r="B56" s="6" t="s">
        <v>112</v>
      </c>
      <c r="C56" s="6" t="s">
        <v>113</v>
      </c>
      <c r="D56" s="6" t="s">
        <v>114</v>
      </c>
      <c r="E56" s="6" t="s">
        <v>24</v>
      </c>
      <c r="F56" s="10">
        <v>5000</v>
      </c>
      <c r="G56" s="10">
        <v>4738</v>
      </c>
      <c r="H56" s="10">
        <f t="shared" si="2"/>
        <v>23690000</v>
      </c>
    </row>
    <row r="57" spans="1:8">
      <c r="A57" s="9">
        <v>42531</v>
      </c>
      <c r="B57" s="6" t="s">
        <v>116</v>
      </c>
      <c r="C57" s="6" t="s">
        <v>117</v>
      </c>
      <c r="D57" s="6" t="s">
        <v>41</v>
      </c>
      <c r="E57" s="6" t="s">
        <v>18</v>
      </c>
      <c r="F57" s="10">
        <v>5300</v>
      </c>
      <c r="G57" s="10">
        <v>3595</v>
      </c>
      <c r="H57" s="10">
        <f t="shared" si="2"/>
        <v>19053500</v>
      </c>
    </row>
    <row r="58" spans="1:8">
      <c r="A58" s="9">
        <v>42531</v>
      </c>
      <c r="B58" s="6" t="s">
        <v>116</v>
      </c>
      <c r="C58" s="6" t="s">
        <v>117</v>
      </c>
      <c r="D58" s="6" t="s">
        <v>41</v>
      </c>
      <c r="E58" s="6" t="s">
        <v>24</v>
      </c>
      <c r="F58" s="10">
        <v>6200</v>
      </c>
      <c r="G58" s="10">
        <v>3650</v>
      </c>
      <c r="H58" s="10">
        <f t="shared" si="2"/>
        <v>22630000</v>
      </c>
    </row>
    <row r="59" spans="1:8">
      <c r="A59" s="9">
        <v>42531</v>
      </c>
      <c r="B59" s="6" t="s">
        <v>116</v>
      </c>
      <c r="C59" s="6" t="s">
        <v>117</v>
      </c>
      <c r="D59" s="6" t="s">
        <v>41</v>
      </c>
      <c r="E59" s="6" t="s">
        <v>106</v>
      </c>
      <c r="F59" s="10">
        <v>5200</v>
      </c>
      <c r="G59" s="10">
        <v>4350</v>
      </c>
      <c r="H59" s="10">
        <f t="shared" si="2"/>
        <v>22620000</v>
      </c>
    </row>
    <row r="60" spans="1:8">
      <c r="A60" s="9">
        <v>42531</v>
      </c>
      <c r="B60" s="6" t="s">
        <v>118</v>
      </c>
      <c r="C60" s="6" t="s">
        <v>119</v>
      </c>
      <c r="D60" s="6" t="s">
        <v>17</v>
      </c>
      <c r="E60" s="6" t="s">
        <v>18</v>
      </c>
      <c r="F60" s="10">
        <v>5000</v>
      </c>
      <c r="G60" s="10">
        <v>3595</v>
      </c>
      <c r="H60" s="10">
        <f t="shared" si="2"/>
        <v>17975000</v>
      </c>
    </row>
    <row r="61" spans="1:8">
      <c r="A61" s="9">
        <v>42531</v>
      </c>
      <c r="B61" s="6" t="s">
        <v>118</v>
      </c>
      <c r="C61" s="6" t="s">
        <v>119</v>
      </c>
      <c r="D61" s="6" t="s">
        <v>17</v>
      </c>
      <c r="E61" s="6" t="s">
        <v>24</v>
      </c>
      <c r="F61" s="10">
        <v>10300</v>
      </c>
      <c r="G61" s="10">
        <v>3650</v>
      </c>
      <c r="H61" s="10">
        <f t="shared" si="2"/>
        <v>37595000</v>
      </c>
    </row>
    <row r="62" spans="1:8">
      <c r="A62" s="9">
        <v>42530</v>
      </c>
      <c r="B62" s="6" t="s">
        <v>120</v>
      </c>
      <c r="C62" s="6" t="s">
        <v>121</v>
      </c>
      <c r="D62" s="6" t="s">
        <v>54</v>
      </c>
      <c r="E62" s="6" t="s">
        <v>18</v>
      </c>
      <c r="F62" s="10">
        <v>6200</v>
      </c>
      <c r="G62" s="10">
        <v>3595</v>
      </c>
      <c r="H62" s="10">
        <f t="shared" si="2"/>
        <v>22289000</v>
      </c>
    </row>
    <row r="63" spans="1:8">
      <c r="A63" s="9">
        <v>42530</v>
      </c>
      <c r="B63" s="6" t="s">
        <v>120</v>
      </c>
      <c r="C63" s="6" t="s">
        <v>121</v>
      </c>
      <c r="D63" s="6" t="s">
        <v>54</v>
      </c>
      <c r="E63" s="6" t="s">
        <v>19</v>
      </c>
      <c r="F63" s="10">
        <v>9300</v>
      </c>
      <c r="G63" s="10">
        <v>3530</v>
      </c>
      <c r="H63" s="10">
        <f t="shared" si="2"/>
        <v>32829000</v>
      </c>
    </row>
    <row r="64" spans="1:8">
      <c r="A64" s="9">
        <v>42527</v>
      </c>
      <c r="B64" s="6" t="s">
        <v>122</v>
      </c>
      <c r="C64" s="6" t="s">
        <v>123</v>
      </c>
      <c r="D64" s="6" t="s">
        <v>54</v>
      </c>
      <c r="E64" s="6" t="s">
        <v>18</v>
      </c>
      <c r="F64" s="10">
        <v>5300</v>
      </c>
      <c r="G64" s="10">
        <v>3595</v>
      </c>
      <c r="H64" s="10">
        <f t="shared" si="2"/>
        <v>19053500</v>
      </c>
    </row>
    <row r="65" spans="1:9">
      <c r="A65" s="9">
        <v>42527</v>
      </c>
      <c r="B65" s="6" t="s">
        <v>122</v>
      </c>
      <c r="C65" s="6" t="s">
        <v>123</v>
      </c>
      <c r="D65" s="6" t="s">
        <v>54</v>
      </c>
      <c r="E65" s="6" t="s">
        <v>19</v>
      </c>
      <c r="F65" s="10">
        <v>4000</v>
      </c>
      <c r="G65" s="10">
        <v>3530</v>
      </c>
      <c r="H65" s="10">
        <f t="shared" si="2"/>
        <v>14120000</v>
      </c>
    </row>
    <row r="66" spans="1:9">
      <c r="A66" s="9">
        <v>42527</v>
      </c>
      <c r="B66" s="6" t="s">
        <v>122</v>
      </c>
      <c r="C66" s="6" t="s">
        <v>123</v>
      </c>
      <c r="D66" s="6" t="s">
        <v>54</v>
      </c>
      <c r="E66" s="6" t="s">
        <v>24</v>
      </c>
      <c r="F66" s="10">
        <v>6200</v>
      </c>
      <c r="G66" s="10">
        <v>4085</v>
      </c>
      <c r="H66" s="10">
        <f t="shared" si="2"/>
        <v>25327000</v>
      </c>
    </row>
    <row r="67" spans="1:9">
      <c r="A67" s="9">
        <v>42528</v>
      </c>
      <c r="B67" s="6" t="s">
        <v>124</v>
      </c>
      <c r="C67" s="6" t="s">
        <v>125</v>
      </c>
      <c r="D67" s="6" t="s">
        <v>49</v>
      </c>
      <c r="E67" s="6" t="s">
        <v>19</v>
      </c>
      <c r="F67" s="10">
        <v>15000</v>
      </c>
      <c r="G67" s="10">
        <v>3530</v>
      </c>
      <c r="H67" s="10">
        <f t="shared" si="2"/>
        <v>52950000</v>
      </c>
    </row>
    <row r="68" spans="1:9">
      <c r="A68" s="9">
        <v>42528</v>
      </c>
      <c r="B68" s="6" t="s">
        <v>126</v>
      </c>
      <c r="C68" s="6" t="s">
        <v>127</v>
      </c>
      <c r="D68" s="6" t="s">
        <v>49</v>
      </c>
      <c r="E68" s="6" t="s">
        <v>18</v>
      </c>
      <c r="F68" s="10">
        <v>16000</v>
      </c>
      <c r="G68" s="10">
        <v>3595</v>
      </c>
      <c r="H68" s="10">
        <f t="shared" si="2"/>
        <v>57520000</v>
      </c>
      <c r="I68" s="5"/>
    </row>
    <row r="69" spans="1:9">
      <c r="A69" s="9">
        <v>42528</v>
      </c>
      <c r="B69" s="6" t="s">
        <v>126</v>
      </c>
      <c r="C69" s="6" t="s">
        <v>127</v>
      </c>
      <c r="D69" s="6" t="s">
        <v>49</v>
      </c>
      <c r="E69" s="6" t="s">
        <v>19</v>
      </c>
      <c r="F69" s="10">
        <v>17700</v>
      </c>
      <c r="G69" s="10">
        <v>3530</v>
      </c>
      <c r="H69" s="10">
        <f t="shared" si="2"/>
        <v>62481000</v>
      </c>
    </row>
    <row r="70" spans="1:9">
      <c r="A70" s="9">
        <v>42528</v>
      </c>
      <c r="B70" s="6" t="s">
        <v>128</v>
      </c>
      <c r="C70" s="6" t="s">
        <v>129</v>
      </c>
      <c r="D70" s="6" t="s">
        <v>17</v>
      </c>
      <c r="E70" s="6" t="s">
        <v>18</v>
      </c>
      <c r="F70" s="10">
        <v>30000</v>
      </c>
      <c r="G70" s="10">
        <v>3595</v>
      </c>
      <c r="H70" s="10">
        <f t="shared" si="2"/>
        <v>107850000</v>
      </c>
    </row>
    <row r="71" spans="1:9">
      <c r="A71" s="9">
        <v>42531</v>
      </c>
      <c r="B71" s="6" t="s">
        <v>130</v>
      </c>
      <c r="C71" s="6" t="s">
        <v>131</v>
      </c>
      <c r="D71" s="6" t="s">
        <v>49</v>
      </c>
      <c r="E71" s="6" t="s">
        <v>18</v>
      </c>
      <c r="F71" s="10">
        <v>20000</v>
      </c>
      <c r="G71" s="10">
        <v>3595</v>
      </c>
      <c r="H71" s="10">
        <f t="shared" si="2"/>
        <v>71900000</v>
      </c>
    </row>
    <row r="72" spans="1:9">
      <c r="A72" s="9">
        <v>42531</v>
      </c>
      <c r="B72" s="6" t="s">
        <v>130</v>
      </c>
      <c r="C72" s="6" t="s">
        <v>131</v>
      </c>
      <c r="D72" s="6" t="s">
        <v>49</v>
      </c>
      <c r="E72" s="6" t="s">
        <v>19</v>
      </c>
      <c r="F72" s="10">
        <v>15000</v>
      </c>
      <c r="G72" s="10">
        <v>3530</v>
      </c>
      <c r="H72" s="10">
        <f t="shared" si="2"/>
        <v>52950000</v>
      </c>
    </row>
    <row r="73" spans="1:9">
      <c r="A73" s="9">
        <v>42531</v>
      </c>
      <c r="B73" s="6" t="s">
        <v>132</v>
      </c>
      <c r="C73" s="6" t="s">
        <v>133</v>
      </c>
      <c r="D73" s="6" t="s">
        <v>49</v>
      </c>
      <c r="E73" s="6" t="s">
        <v>19</v>
      </c>
      <c r="F73" s="10">
        <v>17900</v>
      </c>
      <c r="G73" s="10">
        <v>3530</v>
      </c>
      <c r="H73" s="10">
        <f t="shared" si="2"/>
        <v>63187000</v>
      </c>
    </row>
    <row r="74" spans="1:9">
      <c r="A74" s="9">
        <v>42531</v>
      </c>
      <c r="B74" s="6" t="s">
        <v>134</v>
      </c>
      <c r="C74" s="6" t="s">
        <v>135</v>
      </c>
      <c r="D74" s="6" t="s">
        <v>17</v>
      </c>
      <c r="E74" s="6" t="s">
        <v>18</v>
      </c>
      <c r="F74" s="10">
        <v>30000</v>
      </c>
      <c r="G74" s="10">
        <v>3595</v>
      </c>
      <c r="H74" s="10">
        <f t="shared" si="2"/>
        <v>107850000</v>
      </c>
    </row>
    <row r="75" spans="1:9">
      <c r="A75" s="9">
        <v>42531</v>
      </c>
      <c r="B75" s="6" t="s">
        <v>136</v>
      </c>
      <c r="C75" s="6" t="s">
        <v>137</v>
      </c>
      <c r="D75" s="6" t="s">
        <v>54</v>
      </c>
      <c r="E75" s="6" t="s">
        <v>19</v>
      </c>
      <c r="F75" s="10">
        <v>15200</v>
      </c>
      <c r="G75" s="10">
        <v>3530</v>
      </c>
      <c r="H75" s="10">
        <f t="shared" si="2"/>
        <v>53656000</v>
      </c>
    </row>
    <row r="76" spans="1:9">
      <c r="A76" s="9">
        <v>42531</v>
      </c>
      <c r="B76" s="6" t="s">
        <v>136</v>
      </c>
      <c r="C76" s="6" t="s">
        <v>137</v>
      </c>
      <c r="D76" s="6" t="s">
        <v>54</v>
      </c>
      <c r="E76" s="6" t="s">
        <v>24</v>
      </c>
      <c r="F76" s="10">
        <v>14700</v>
      </c>
      <c r="G76" s="10">
        <v>4085</v>
      </c>
      <c r="H76" s="10">
        <f t="shared" si="2"/>
        <v>60049500</v>
      </c>
    </row>
    <row r="77" spans="1:9">
      <c r="A77" s="9">
        <v>42531</v>
      </c>
      <c r="B77" s="6" t="s">
        <v>138</v>
      </c>
      <c r="C77" s="6" t="s">
        <v>139</v>
      </c>
      <c r="D77" s="6" t="s">
        <v>54</v>
      </c>
      <c r="E77" s="6" t="s">
        <v>24</v>
      </c>
      <c r="F77" s="10">
        <v>5000</v>
      </c>
      <c r="G77" s="10">
        <v>4085</v>
      </c>
      <c r="H77" s="10">
        <f t="shared" si="2"/>
        <v>20425000</v>
      </c>
    </row>
    <row r="78" spans="1:9">
      <c r="A78" s="9">
        <v>42527</v>
      </c>
      <c r="B78" s="6" t="s">
        <v>142</v>
      </c>
      <c r="C78" s="6" t="s">
        <v>143</v>
      </c>
      <c r="D78" s="6" t="s">
        <v>49</v>
      </c>
      <c r="E78" s="6" t="s">
        <v>18</v>
      </c>
      <c r="F78" s="10">
        <v>35000</v>
      </c>
      <c r="G78" s="10">
        <v>3560</v>
      </c>
      <c r="H78" s="10">
        <f t="shared" si="2"/>
        <v>124600000</v>
      </c>
    </row>
    <row r="79" spans="1:9">
      <c r="A79" s="9">
        <v>42528</v>
      </c>
      <c r="B79" s="6" t="s">
        <v>144</v>
      </c>
      <c r="C79" s="6" t="s">
        <v>145</v>
      </c>
      <c r="D79" s="6" t="s">
        <v>49</v>
      </c>
      <c r="E79" s="6" t="s">
        <v>18</v>
      </c>
      <c r="F79" s="10">
        <v>15000</v>
      </c>
      <c r="G79" s="10">
        <v>3560</v>
      </c>
      <c r="H79" s="10">
        <f t="shared" si="2"/>
        <v>53400000</v>
      </c>
    </row>
    <row r="80" spans="1:9">
      <c r="A80" s="9">
        <v>42528</v>
      </c>
      <c r="B80" s="6" t="s">
        <v>146</v>
      </c>
      <c r="C80" s="6" t="s">
        <v>147</v>
      </c>
      <c r="D80" s="6" t="s">
        <v>49</v>
      </c>
      <c r="E80" s="6" t="s">
        <v>18</v>
      </c>
      <c r="F80" s="10">
        <v>10800</v>
      </c>
      <c r="G80" s="10">
        <v>3560</v>
      </c>
      <c r="H80" s="10">
        <f t="shared" si="2"/>
        <v>38448000</v>
      </c>
    </row>
    <row r="81" spans="1:8">
      <c r="A81" s="9">
        <v>42528</v>
      </c>
      <c r="B81" s="6" t="s">
        <v>148</v>
      </c>
      <c r="C81" s="6" t="s">
        <v>149</v>
      </c>
      <c r="D81" s="6" t="s">
        <v>49</v>
      </c>
      <c r="E81" s="6" t="s">
        <v>18</v>
      </c>
      <c r="F81" s="10">
        <v>5000</v>
      </c>
      <c r="G81" s="10">
        <v>3560</v>
      </c>
      <c r="H81" s="10">
        <f t="shared" si="2"/>
        <v>17800000</v>
      </c>
    </row>
    <row r="82" spans="1:8">
      <c r="A82" s="9">
        <v>42529</v>
      </c>
      <c r="B82" s="6" t="s">
        <v>150</v>
      </c>
      <c r="C82" s="6" t="s">
        <v>151</v>
      </c>
      <c r="D82" s="6" t="s">
        <v>54</v>
      </c>
      <c r="E82" s="6" t="s">
        <v>18</v>
      </c>
      <c r="F82" s="10">
        <v>30000</v>
      </c>
      <c r="G82" s="10">
        <v>3560</v>
      </c>
      <c r="H82" s="10">
        <f t="shared" si="2"/>
        <v>106800000</v>
      </c>
    </row>
    <row r="83" spans="1:8">
      <c r="A83" s="9">
        <v>42529</v>
      </c>
      <c r="B83" s="6" t="s">
        <v>152</v>
      </c>
      <c r="C83" s="6" t="s">
        <v>103</v>
      </c>
      <c r="D83" s="6" t="s">
        <v>54</v>
      </c>
      <c r="E83" s="6" t="s">
        <v>18</v>
      </c>
      <c r="F83" s="10">
        <v>34900</v>
      </c>
      <c r="G83" s="10">
        <v>3560</v>
      </c>
      <c r="H83" s="10">
        <f t="shared" si="2"/>
        <v>124244000</v>
      </c>
    </row>
    <row r="84" spans="1:8">
      <c r="A84" s="9">
        <v>42531</v>
      </c>
      <c r="B84" s="6" t="s">
        <v>153</v>
      </c>
      <c r="C84" s="6" t="s">
        <v>154</v>
      </c>
      <c r="D84" s="6" t="s">
        <v>49</v>
      </c>
      <c r="E84" s="6" t="s">
        <v>18</v>
      </c>
      <c r="F84" s="10">
        <v>15800</v>
      </c>
      <c r="G84" s="10">
        <v>3560</v>
      </c>
      <c r="H84" s="10">
        <f t="shared" si="2"/>
        <v>56248000</v>
      </c>
    </row>
    <row r="85" spans="1:8">
      <c r="A85" s="9">
        <v>42531</v>
      </c>
      <c r="B85" s="6" t="s">
        <v>155</v>
      </c>
      <c r="C85" s="6" t="s">
        <v>156</v>
      </c>
      <c r="D85" s="6" t="s">
        <v>54</v>
      </c>
      <c r="E85" s="6" t="s">
        <v>18</v>
      </c>
      <c r="F85" s="10">
        <v>5000</v>
      </c>
      <c r="G85" s="10">
        <v>3560</v>
      </c>
      <c r="H85" s="10">
        <f t="shared" si="2"/>
        <v>17800000</v>
      </c>
    </row>
    <row r="86" spans="1:8">
      <c r="A86" s="9">
        <v>42531</v>
      </c>
      <c r="B86" s="6" t="s">
        <v>157</v>
      </c>
      <c r="C86" s="6" t="s">
        <v>158</v>
      </c>
      <c r="D86" s="6" t="s">
        <v>54</v>
      </c>
      <c r="E86" s="6" t="s">
        <v>18</v>
      </c>
      <c r="F86" s="10">
        <v>25000</v>
      </c>
      <c r="G86" s="10">
        <v>3560</v>
      </c>
      <c r="H86" s="10">
        <f t="shared" si="2"/>
        <v>89000000</v>
      </c>
    </row>
    <row r="87" spans="1:8">
      <c r="A87" s="9">
        <v>42535</v>
      </c>
      <c r="B87" s="6" t="s">
        <v>161</v>
      </c>
      <c r="C87" s="6" t="s">
        <v>162</v>
      </c>
      <c r="D87" s="6" t="s">
        <v>23</v>
      </c>
      <c r="E87" s="6" t="s">
        <v>18</v>
      </c>
      <c r="F87" s="10">
        <v>5000</v>
      </c>
      <c r="G87" s="10">
        <v>3595</v>
      </c>
      <c r="H87" s="10">
        <f t="shared" si="2"/>
        <v>17975000</v>
      </c>
    </row>
    <row r="88" spans="1:8">
      <c r="A88" s="9">
        <v>42535</v>
      </c>
      <c r="B88" s="6" t="s">
        <v>163</v>
      </c>
      <c r="C88" s="6" t="s">
        <v>164</v>
      </c>
      <c r="D88" s="6" t="s">
        <v>41</v>
      </c>
      <c r="E88" s="6" t="s">
        <v>24</v>
      </c>
      <c r="F88" s="10">
        <v>6200</v>
      </c>
      <c r="G88" s="10">
        <v>3650</v>
      </c>
      <c r="H88" s="10">
        <f t="shared" si="2"/>
        <v>22630000</v>
      </c>
    </row>
    <row r="89" spans="1:8">
      <c r="A89" s="9">
        <v>42535</v>
      </c>
      <c r="B89" s="6" t="s">
        <v>165</v>
      </c>
      <c r="C89" s="6" t="s">
        <v>166</v>
      </c>
      <c r="D89" s="6" t="s">
        <v>41</v>
      </c>
      <c r="E89" s="6" t="s">
        <v>24</v>
      </c>
      <c r="F89" s="10">
        <v>5300</v>
      </c>
      <c r="G89" s="10">
        <v>3650</v>
      </c>
      <c r="H89" s="10">
        <f t="shared" si="2"/>
        <v>19345000</v>
      </c>
    </row>
    <row r="90" spans="1:8">
      <c r="A90" s="9">
        <v>42535</v>
      </c>
      <c r="B90" s="6" t="s">
        <v>167</v>
      </c>
      <c r="C90" s="6" t="s">
        <v>168</v>
      </c>
      <c r="D90" s="6" t="s">
        <v>41</v>
      </c>
      <c r="E90" s="6" t="s">
        <v>24</v>
      </c>
      <c r="F90" s="10">
        <v>5200</v>
      </c>
      <c r="G90" s="10">
        <v>3650</v>
      </c>
      <c r="H90" s="10">
        <f t="shared" si="2"/>
        <v>18980000</v>
      </c>
    </row>
    <row r="91" spans="1:8">
      <c r="A91" s="9">
        <v>42536</v>
      </c>
      <c r="B91" s="6" t="s">
        <v>170</v>
      </c>
      <c r="C91" s="6" t="s">
        <v>171</v>
      </c>
      <c r="D91" s="6" t="s">
        <v>23</v>
      </c>
      <c r="E91" s="6" t="s">
        <v>24</v>
      </c>
      <c r="F91" s="10">
        <v>15000</v>
      </c>
      <c r="G91" s="10">
        <v>3850</v>
      </c>
      <c r="H91" s="10">
        <f t="shared" si="2"/>
        <v>57750000</v>
      </c>
    </row>
    <row r="92" spans="1:8">
      <c r="A92" s="9">
        <v>42536</v>
      </c>
      <c r="B92" s="6" t="s">
        <v>172</v>
      </c>
      <c r="C92" s="6" t="s">
        <v>173</v>
      </c>
      <c r="D92" s="6" t="s">
        <v>35</v>
      </c>
      <c r="E92" s="6" t="s">
        <v>18</v>
      </c>
      <c r="F92" s="10">
        <v>10000</v>
      </c>
      <c r="G92" s="10">
        <v>3990</v>
      </c>
      <c r="H92" s="10">
        <f t="shared" si="2"/>
        <v>39900000</v>
      </c>
    </row>
    <row r="93" spans="1:8">
      <c r="A93" s="9">
        <v>42536</v>
      </c>
      <c r="B93" s="6" t="s">
        <v>176</v>
      </c>
      <c r="C93" s="6" t="s">
        <v>177</v>
      </c>
      <c r="D93" s="6" t="s">
        <v>17</v>
      </c>
      <c r="E93" s="6" t="s">
        <v>18</v>
      </c>
      <c r="F93" s="10">
        <v>30000</v>
      </c>
      <c r="G93" s="10">
        <v>3595</v>
      </c>
      <c r="H93" s="10">
        <f t="shared" si="2"/>
        <v>107850000</v>
      </c>
    </row>
    <row r="94" spans="1:8">
      <c r="A94" s="9">
        <v>42537</v>
      </c>
      <c r="B94" s="6" t="s">
        <v>180</v>
      </c>
      <c r="C94" s="6" t="s">
        <v>181</v>
      </c>
      <c r="D94" s="6" t="s">
        <v>17</v>
      </c>
      <c r="E94" s="6" t="s">
        <v>18</v>
      </c>
      <c r="F94" s="10">
        <v>5000</v>
      </c>
      <c r="G94" s="10">
        <v>3595</v>
      </c>
      <c r="H94" s="10">
        <f t="shared" si="2"/>
        <v>17975000</v>
      </c>
    </row>
    <row r="95" spans="1:8">
      <c r="A95" s="9">
        <v>42537</v>
      </c>
      <c r="B95" s="6" t="s">
        <v>180</v>
      </c>
      <c r="C95" s="6" t="s">
        <v>181</v>
      </c>
      <c r="D95" s="6" t="s">
        <v>17</v>
      </c>
      <c r="E95" s="12" t="s">
        <v>19</v>
      </c>
      <c r="F95" s="14">
        <v>10300</v>
      </c>
      <c r="G95" s="14">
        <v>3400</v>
      </c>
      <c r="H95" s="14">
        <f t="shared" si="2"/>
        <v>35020000</v>
      </c>
    </row>
    <row r="96" spans="1:8">
      <c r="A96" s="9">
        <v>42537</v>
      </c>
      <c r="B96" s="6" t="s">
        <v>180</v>
      </c>
      <c r="C96" s="6" t="s">
        <v>181</v>
      </c>
      <c r="D96" s="6" t="s">
        <v>17</v>
      </c>
      <c r="E96" s="12" t="s">
        <v>24</v>
      </c>
      <c r="F96" s="14">
        <v>16400</v>
      </c>
      <c r="G96" s="14">
        <v>3850</v>
      </c>
      <c r="H96" s="14">
        <f t="shared" si="2"/>
        <v>63140000</v>
      </c>
    </row>
    <row r="97" spans="1:8">
      <c r="A97" s="9">
        <v>42537</v>
      </c>
      <c r="B97" s="6" t="s">
        <v>182</v>
      </c>
      <c r="C97" s="6" t="s">
        <v>183</v>
      </c>
      <c r="D97" s="6" t="s">
        <v>17</v>
      </c>
      <c r="E97" s="12" t="s">
        <v>19</v>
      </c>
      <c r="F97" s="14">
        <v>5000</v>
      </c>
      <c r="G97" s="14">
        <v>3400</v>
      </c>
      <c r="H97" s="14">
        <f t="shared" si="2"/>
        <v>17000000</v>
      </c>
    </row>
    <row r="98" spans="1:8">
      <c r="A98" s="9">
        <v>42537</v>
      </c>
      <c r="B98" s="6" t="s">
        <v>182</v>
      </c>
      <c r="C98" s="6" t="s">
        <v>183</v>
      </c>
      <c r="D98" s="6" t="s">
        <v>17</v>
      </c>
      <c r="E98" s="12" t="s">
        <v>24</v>
      </c>
      <c r="F98" s="14">
        <v>10300</v>
      </c>
      <c r="G98" s="14">
        <v>3650</v>
      </c>
      <c r="H98" s="14">
        <f t="shared" si="2"/>
        <v>37595000</v>
      </c>
    </row>
    <row r="99" spans="1:8">
      <c r="A99" s="9">
        <v>42538</v>
      </c>
      <c r="B99" s="12" t="s">
        <v>185</v>
      </c>
      <c r="C99" s="12" t="s">
        <v>186</v>
      </c>
      <c r="D99" s="12" t="s">
        <v>23</v>
      </c>
      <c r="E99" s="12" t="s">
        <v>24</v>
      </c>
      <c r="F99" s="14">
        <v>15000</v>
      </c>
      <c r="G99" s="14">
        <v>3650</v>
      </c>
      <c r="H99" s="14">
        <f t="shared" si="2"/>
        <v>54750000</v>
      </c>
    </row>
    <row r="100" spans="1:8">
      <c r="A100" s="9">
        <v>42538</v>
      </c>
      <c r="B100" s="12" t="s">
        <v>188</v>
      </c>
      <c r="C100" s="12" t="s">
        <v>189</v>
      </c>
      <c r="D100" s="12" t="s">
        <v>41</v>
      </c>
      <c r="E100" s="12" t="s">
        <v>18</v>
      </c>
      <c r="F100" s="14">
        <v>10500</v>
      </c>
      <c r="G100" s="14">
        <v>3595</v>
      </c>
      <c r="H100" s="14">
        <f t="shared" si="2"/>
        <v>37747500</v>
      </c>
    </row>
    <row r="101" spans="1:8">
      <c r="A101" s="9">
        <v>42538</v>
      </c>
      <c r="B101" s="12" t="s">
        <v>188</v>
      </c>
      <c r="C101" s="12" t="s">
        <v>189</v>
      </c>
      <c r="D101" s="12" t="s">
        <v>41</v>
      </c>
      <c r="E101" s="12" t="s">
        <v>19</v>
      </c>
      <c r="F101" s="14">
        <v>6200</v>
      </c>
      <c r="G101" s="14">
        <v>3530</v>
      </c>
      <c r="H101" s="14">
        <f t="shared" si="2"/>
        <v>21886000</v>
      </c>
    </row>
    <row r="102" spans="1:8">
      <c r="A102" s="9">
        <v>42534</v>
      </c>
      <c r="B102" s="12" t="s">
        <v>192</v>
      </c>
      <c r="C102" s="12" t="s">
        <v>193</v>
      </c>
      <c r="D102" s="12" t="s">
        <v>49</v>
      </c>
      <c r="E102" s="12" t="s">
        <v>19</v>
      </c>
      <c r="F102" s="14">
        <v>15000</v>
      </c>
      <c r="G102" s="14">
        <v>3530</v>
      </c>
      <c r="H102" s="14">
        <f t="shared" si="2"/>
        <v>52950000</v>
      </c>
    </row>
    <row r="103" spans="1:8">
      <c r="A103" s="9">
        <v>42534</v>
      </c>
      <c r="B103" s="12" t="s">
        <v>194</v>
      </c>
      <c r="C103" s="12" t="s">
        <v>195</v>
      </c>
      <c r="D103" s="12" t="s">
        <v>23</v>
      </c>
      <c r="E103" s="12" t="s">
        <v>18</v>
      </c>
      <c r="F103" s="14">
        <v>15000</v>
      </c>
      <c r="G103" s="14">
        <v>3595</v>
      </c>
      <c r="H103" s="14">
        <f t="shared" si="2"/>
        <v>53925000</v>
      </c>
    </row>
    <row r="104" spans="1:8">
      <c r="A104" s="9">
        <v>42534</v>
      </c>
      <c r="B104" s="12" t="s">
        <v>194</v>
      </c>
      <c r="C104" s="12" t="s">
        <v>195</v>
      </c>
      <c r="D104" s="12" t="s">
        <v>23</v>
      </c>
      <c r="E104" s="12" t="s">
        <v>19</v>
      </c>
      <c r="F104" s="14">
        <v>15000</v>
      </c>
      <c r="G104" s="14">
        <v>3530</v>
      </c>
      <c r="H104" s="14">
        <f t="shared" si="2"/>
        <v>52950000</v>
      </c>
    </row>
    <row r="105" spans="1:8">
      <c r="A105" s="9">
        <v>42534</v>
      </c>
      <c r="B105" s="12" t="s">
        <v>196</v>
      </c>
      <c r="C105" s="12" t="s">
        <v>197</v>
      </c>
      <c r="D105" s="12" t="s">
        <v>54</v>
      </c>
      <c r="E105" s="12" t="s">
        <v>24</v>
      </c>
      <c r="F105" s="14">
        <v>4000</v>
      </c>
      <c r="G105" s="14">
        <v>4085</v>
      </c>
      <c r="H105" s="14">
        <f t="shared" si="2"/>
        <v>16340000</v>
      </c>
    </row>
    <row r="106" spans="1:8">
      <c r="A106" s="9">
        <v>42534</v>
      </c>
      <c r="B106" s="12" t="s">
        <v>198</v>
      </c>
      <c r="C106" s="12" t="s">
        <v>199</v>
      </c>
      <c r="D106" s="12" t="s">
        <v>54</v>
      </c>
      <c r="E106" s="12" t="s">
        <v>98</v>
      </c>
      <c r="F106" s="14">
        <v>5000</v>
      </c>
      <c r="G106" s="14">
        <v>4050</v>
      </c>
      <c r="H106" s="14">
        <f t="shared" si="2"/>
        <v>20250000</v>
      </c>
    </row>
    <row r="107" spans="1:8">
      <c r="A107" s="9">
        <v>42534</v>
      </c>
      <c r="B107" s="12" t="s">
        <v>198</v>
      </c>
      <c r="C107" s="12" t="s">
        <v>199</v>
      </c>
      <c r="D107" s="12" t="s">
        <v>54</v>
      </c>
      <c r="E107" s="12" t="s">
        <v>24</v>
      </c>
      <c r="F107" s="14">
        <v>10000</v>
      </c>
      <c r="G107" s="14">
        <v>4085</v>
      </c>
      <c r="H107" s="14">
        <f t="shared" si="2"/>
        <v>40850000</v>
      </c>
    </row>
    <row r="108" spans="1:8">
      <c r="A108" s="9">
        <v>42535</v>
      </c>
      <c r="B108" s="12" t="s">
        <v>200</v>
      </c>
      <c r="C108" s="12" t="s">
        <v>201</v>
      </c>
      <c r="D108" s="12" t="s">
        <v>49</v>
      </c>
      <c r="E108" s="12" t="s">
        <v>18</v>
      </c>
      <c r="F108" s="14">
        <v>5000</v>
      </c>
      <c r="G108" s="14">
        <v>3595</v>
      </c>
      <c r="H108" s="14">
        <f t="shared" si="2"/>
        <v>17975000</v>
      </c>
    </row>
    <row r="109" spans="1:8">
      <c r="A109" s="9">
        <v>42535</v>
      </c>
      <c r="B109" s="12" t="s">
        <v>200</v>
      </c>
      <c r="C109" s="12" t="s">
        <v>201</v>
      </c>
      <c r="D109" s="12" t="s">
        <v>49</v>
      </c>
      <c r="E109" s="12" t="s">
        <v>19</v>
      </c>
      <c r="F109" s="14">
        <v>17700</v>
      </c>
      <c r="G109" s="14">
        <v>3530</v>
      </c>
      <c r="H109" s="14">
        <f t="shared" si="2"/>
        <v>62481000</v>
      </c>
    </row>
    <row r="110" spans="1:8">
      <c r="A110" s="9">
        <v>42535</v>
      </c>
      <c r="B110" s="12" t="s">
        <v>202</v>
      </c>
      <c r="C110" s="12" t="s">
        <v>203</v>
      </c>
      <c r="D110" s="12" t="s">
        <v>17</v>
      </c>
      <c r="E110" s="12" t="s">
        <v>18</v>
      </c>
      <c r="F110" s="14">
        <v>15700</v>
      </c>
      <c r="G110" s="14">
        <v>3595</v>
      </c>
      <c r="H110" s="14">
        <f t="shared" si="2"/>
        <v>56441500</v>
      </c>
    </row>
    <row r="111" spans="1:8">
      <c r="A111" s="9">
        <v>42535</v>
      </c>
      <c r="B111" s="12" t="s">
        <v>204</v>
      </c>
      <c r="C111" s="12" t="s">
        <v>205</v>
      </c>
      <c r="D111" s="12" t="s">
        <v>54</v>
      </c>
      <c r="E111" s="12" t="s">
        <v>19</v>
      </c>
      <c r="F111" s="14">
        <v>4000</v>
      </c>
      <c r="G111" s="14">
        <v>3530</v>
      </c>
      <c r="H111" s="14">
        <f t="shared" si="2"/>
        <v>14120000</v>
      </c>
    </row>
    <row r="112" spans="1:8">
      <c r="A112" s="9">
        <v>42535</v>
      </c>
      <c r="B112" s="12" t="s">
        <v>204</v>
      </c>
      <c r="C112" s="12" t="s">
        <v>205</v>
      </c>
      <c r="D112" s="12" t="s">
        <v>54</v>
      </c>
      <c r="E112" s="12" t="s">
        <v>24</v>
      </c>
      <c r="F112" s="14">
        <v>5300</v>
      </c>
      <c r="G112" s="14">
        <v>4085</v>
      </c>
      <c r="H112" s="14">
        <f t="shared" si="2"/>
        <v>21650500</v>
      </c>
    </row>
    <row r="113" spans="1:10">
      <c r="A113" s="9">
        <v>42535</v>
      </c>
      <c r="B113" s="12" t="s">
        <v>206</v>
      </c>
      <c r="C113" s="12" t="s">
        <v>207</v>
      </c>
      <c r="D113" s="12" t="s">
        <v>54</v>
      </c>
      <c r="E113" s="12" t="s">
        <v>19</v>
      </c>
      <c r="F113" s="14">
        <v>30000</v>
      </c>
      <c r="G113" s="14">
        <v>3530</v>
      </c>
      <c r="H113" s="14">
        <f t="shared" si="2"/>
        <v>105900000</v>
      </c>
    </row>
    <row r="114" spans="1:10">
      <c r="A114" s="9">
        <v>42536</v>
      </c>
      <c r="B114" s="12" t="s">
        <v>208</v>
      </c>
      <c r="C114" s="12" t="s">
        <v>209</v>
      </c>
      <c r="D114" s="12" t="s">
        <v>17</v>
      </c>
      <c r="E114" s="12" t="s">
        <v>18</v>
      </c>
      <c r="F114" s="14">
        <v>5000</v>
      </c>
      <c r="G114" s="14">
        <v>3595</v>
      </c>
      <c r="H114" s="14">
        <f t="shared" si="2"/>
        <v>17975000</v>
      </c>
    </row>
    <row r="115" spans="1:10">
      <c r="A115" s="9">
        <v>42536</v>
      </c>
      <c r="B115" s="12" t="s">
        <v>208</v>
      </c>
      <c r="C115" s="12" t="s">
        <v>209</v>
      </c>
      <c r="D115" s="12" t="s">
        <v>17</v>
      </c>
      <c r="E115" s="6" t="s">
        <v>19</v>
      </c>
      <c r="F115" s="10">
        <v>4000</v>
      </c>
      <c r="G115" s="10">
        <v>3530</v>
      </c>
      <c r="H115" s="10">
        <f t="shared" si="2"/>
        <v>14120000</v>
      </c>
    </row>
    <row r="116" spans="1:10">
      <c r="A116" s="9">
        <v>42537</v>
      </c>
      <c r="B116" s="12" t="s">
        <v>210</v>
      </c>
      <c r="C116" s="12" t="s">
        <v>211</v>
      </c>
      <c r="D116" s="12" t="s">
        <v>49</v>
      </c>
      <c r="E116" s="6" t="s">
        <v>19</v>
      </c>
      <c r="F116" s="10">
        <v>17900</v>
      </c>
      <c r="G116" s="10">
        <v>3530</v>
      </c>
      <c r="H116" s="10">
        <f t="shared" si="2"/>
        <v>63187000</v>
      </c>
    </row>
    <row r="117" spans="1:10">
      <c r="A117" s="9">
        <v>42537</v>
      </c>
      <c r="B117" s="12" t="s">
        <v>212</v>
      </c>
      <c r="C117" s="12" t="s">
        <v>213</v>
      </c>
      <c r="D117" s="12" t="s">
        <v>54</v>
      </c>
      <c r="E117" s="6" t="s">
        <v>19</v>
      </c>
      <c r="F117" s="10">
        <v>11500</v>
      </c>
      <c r="G117" s="10">
        <v>3530</v>
      </c>
      <c r="H117" s="10">
        <f t="shared" si="2"/>
        <v>40595000</v>
      </c>
    </row>
    <row r="118" spans="1:10">
      <c r="A118" s="9">
        <v>42537</v>
      </c>
      <c r="B118" s="12" t="s">
        <v>212</v>
      </c>
      <c r="C118" s="12" t="s">
        <v>213</v>
      </c>
      <c r="D118" s="12" t="s">
        <v>54</v>
      </c>
      <c r="E118" s="6" t="s">
        <v>24</v>
      </c>
      <c r="F118" s="10">
        <v>4000</v>
      </c>
      <c r="G118" s="10">
        <v>4085</v>
      </c>
      <c r="H118" s="10">
        <f t="shared" si="2"/>
        <v>16340000</v>
      </c>
    </row>
    <row r="119" spans="1:10">
      <c r="A119" s="9">
        <v>42537</v>
      </c>
      <c r="B119" s="12" t="s">
        <v>214</v>
      </c>
      <c r="C119" s="12" t="s">
        <v>215</v>
      </c>
      <c r="D119" s="12" t="s">
        <v>54</v>
      </c>
      <c r="E119" s="6" t="s">
        <v>19</v>
      </c>
      <c r="F119" s="10">
        <v>5000</v>
      </c>
      <c r="G119" s="10">
        <v>3530</v>
      </c>
      <c r="H119" s="10">
        <f t="shared" si="2"/>
        <v>17650000</v>
      </c>
    </row>
    <row r="120" spans="1:10">
      <c r="A120" s="9">
        <v>42537</v>
      </c>
      <c r="B120" s="12" t="s">
        <v>214</v>
      </c>
      <c r="C120" s="12" t="s">
        <v>215</v>
      </c>
      <c r="D120" s="12" t="s">
        <v>54</v>
      </c>
      <c r="E120" s="6" t="s">
        <v>24</v>
      </c>
      <c r="F120" s="10">
        <v>5000</v>
      </c>
      <c r="G120" s="10">
        <v>4085</v>
      </c>
      <c r="H120" s="10">
        <f t="shared" si="2"/>
        <v>20425000</v>
      </c>
    </row>
    <row r="121" spans="1:10">
      <c r="A121" s="9">
        <v>42538</v>
      </c>
      <c r="B121" s="12" t="s">
        <v>216</v>
      </c>
      <c r="C121" s="12" t="s">
        <v>217</v>
      </c>
      <c r="D121" s="12" t="s">
        <v>49</v>
      </c>
      <c r="E121" s="6" t="s">
        <v>19</v>
      </c>
      <c r="F121" s="10">
        <v>15000</v>
      </c>
      <c r="G121" s="10">
        <v>3530</v>
      </c>
      <c r="H121" s="10">
        <f t="shared" si="2"/>
        <v>52950000</v>
      </c>
    </row>
    <row r="122" spans="1:10">
      <c r="A122" s="58">
        <v>42538</v>
      </c>
      <c r="B122" s="59" t="s">
        <v>218</v>
      </c>
      <c r="C122" s="6" t="s">
        <v>219</v>
      </c>
      <c r="D122" s="6" t="s">
        <v>17</v>
      </c>
      <c r="E122" s="6" t="s">
        <v>18</v>
      </c>
      <c r="F122" s="10">
        <v>30000</v>
      </c>
      <c r="G122" s="10">
        <v>3595</v>
      </c>
      <c r="H122" s="10">
        <f t="shared" si="2"/>
        <v>107850000</v>
      </c>
    </row>
    <row r="123" spans="1:10">
      <c r="A123" s="58">
        <v>42538</v>
      </c>
      <c r="B123" s="59" t="s">
        <v>220</v>
      </c>
      <c r="C123" s="6" t="s">
        <v>221</v>
      </c>
      <c r="D123" s="6" t="s">
        <v>54</v>
      </c>
      <c r="E123" s="6" t="s">
        <v>19</v>
      </c>
      <c r="F123" s="10">
        <v>4900</v>
      </c>
      <c r="G123" s="10">
        <v>3530</v>
      </c>
      <c r="H123" s="10">
        <f t="shared" si="2"/>
        <v>17297000</v>
      </c>
    </row>
    <row r="124" spans="1:10">
      <c r="A124" s="58">
        <v>42538</v>
      </c>
      <c r="B124" s="59" t="s">
        <v>222</v>
      </c>
      <c r="C124" s="6" t="s">
        <v>223</v>
      </c>
      <c r="D124" s="6" t="s">
        <v>23</v>
      </c>
      <c r="E124" s="6" t="s">
        <v>18</v>
      </c>
      <c r="F124" s="10">
        <v>15000</v>
      </c>
      <c r="G124" s="10">
        <v>3595</v>
      </c>
      <c r="H124" s="10">
        <f t="shared" si="2"/>
        <v>53925000</v>
      </c>
      <c r="I124" t="s">
        <v>224</v>
      </c>
      <c r="J124">
        <v>90800</v>
      </c>
    </row>
    <row r="125" spans="1:10">
      <c r="A125" s="9">
        <v>42534</v>
      </c>
      <c r="B125" s="6" t="s">
        <v>228</v>
      </c>
      <c r="C125" s="6" t="s">
        <v>229</v>
      </c>
      <c r="D125" s="6" t="s">
        <v>49</v>
      </c>
      <c r="E125" s="6" t="s">
        <v>18</v>
      </c>
      <c r="F125" s="10">
        <v>20000</v>
      </c>
      <c r="G125" s="10">
        <v>3560</v>
      </c>
      <c r="H125" s="10">
        <f t="shared" si="2"/>
        <v>71200000</v>
      </c>
      <c r="I125" t="s">
        <v>225</v>
      </c>
      <c r="J125">
        <f>F108+F110+F114+F122+F124+F103</f>
        <v>85700</v>
      </c>
    </row>
    <row r="126" spans="1:10">
      <c r="A126" s="9">
        <v>42534</v>
      </c>
      <c r="B126" s="6" t="s">
        <v>230</v>
      </c>
      <c r="C126" s="6" t="s">
        <v>231</v>
      </c>
      <c r="D126" s="6" t="s">
        <v>54</v>
      </c>
      <c r="E126" s="6" t="s">
        <v>18</v>
      </c>
      <c r="F126" s="10">
        <v>11500</v>
      </c>
      <c r="G126" s="10">
        <v>3560</v>
      </c>
      <c r="H126" s="10">
        <f t="shared" si="2"/>
        <v>40940000</v>
      </c>
      <c r="I126" t="s">
        <v>226</v>
      </c>
      <c r="J126">
        <f>J124-J125</f>
        <v>5100</v>
      </c>
    </row>
    <row r="127" spans="1:10">
      <c r="A127" s="9">
        <v>42534</v>
      </c>
      <c r="B127" s="6" t="s">
        <v>232</v>
      </c>
      <c r="C127" s="6" t="s">
        <v>233</v>
      </c>
      <c r="D127" s="6" t="s">
        <v>54</v>
      </c>
      <c r="E127" s="6" t="s">
        <v>18</v>
      </c>
      <c r="F127" s="10">
        <v>15000</v>
      </c>
      <c r="G127" s="10">
        <v>3560</v>
      </c>
      <c r="H127" s="10">
        <f t="shared" si="2"/>
        <v>53400000</v>
      </c>
    </row>
    <row r="128" spans="1:10">
      <c r="A128" s="9">
        <v>42535</v>
      </c>
      <c r="B128" s="6" t="s">
        <v>234</v>
      </c>
      <c r="C128" s="6" t="s">
        <v>235</v>
      </c>
      <c r="D128" s="6" t="s">
        <v>49</v>
      </c>
      <c r="E128" s="6" t="s">
        <v>18</v>
      </c>
      <c r="F128" s="10">
        <v>11000</v>
      </c>
      <c r="G128" s="10">
        <v>3560</v>
      </c>
      <c r="H128" s="10">
        <f t="shared" si="2"/>
        <v>39160000</v>
      </c>
    </row>
    <row r="129" spans="1:9">
      <c r="A129" s="9">
        <v>42535</v>
      </c>
      <c r="B129" s="6" t="s">
        <v>236</v>
      </c>
      <c r="C129" s="6" t="s">
        <v>237</v>
      </c>
      <c r="D129" s="6" t="s">
        <v>54</v>
      </c>
      <c r="E129" s="6" t="s">
        <v>18</v>
      </c>
      <c r="F129" s="10">
        <v>6200</v>
      </c>
      <c r="G129" s="10">
        <v>3560</v>
      </c>
      <c r="H129" s="10">
        <f t="shared" si="2"/>
        <v>22072000</v>
      </c>
    </row>
    <row r="130" spans="1:9">
      <c r="A130" s="9">
        <v>42537</v>
      </c>
      <c r="B130" s="6" t="s">
        <v>238</v>
      </c>
      <c r="C130" s="6" t="s">
        <v>239</v>
      </c>
      <c r="D130" s="6" t="s">
        <v>49</v>
      </c>
      <c r="E130" s="6" t="s">
        <v>18</v>
      </c>
      <c r="F130" s="10">
        <v>15800</v>
      </c>
      <c r="G130" s="10">
        <v>3560</v>
      </c>
      <c r="H130" s="10">
        <f t="shared" si="2"/>
        <v>56248000</v>
      </c>
    </row>
    <row r="131" spans="1:9">
      <c r="A131" s="9">
        <v>42537</v>
      </c>
      <c r="B131" s="6" t="s">
        <v>240</v>
      </c>
      <c r="C131" s="6" t="s">
        <v>241</v>
      </c>
      <c r="D131" s="6" t="s">
        <v>49</v>
      </c>
      <c r="E131" s="6" t="s">
        <v>18</v>
      </c>
      <c r="F131" s="10">
        <v>35000</v>
      </c>
      <c r="G131" s="10">
        <v>3560</v>
      </c>
      <c r="H131" s="2">
        <f t="shared" si="2"/>
        <v>124600000</v>
      </c>
    </row>
    <row r="132" spans="1:9">
      <c r="A132" s="9">
        <v>42537</v>
      </c>
      <c r="B132" s="6" t="s">
        <v>242</v>
      </c>
      <c r="C132" s="6" t="s">
        <v>242</v>
      </c>
      <c r="D132" s="6" t="s">
        <v>49</v>
      </c>
      <c r="E132" s="6" t="s">
        <v>18</v>
      </c>
      <c r="F132" s="10">
        <v>20000</v>
      </c>
      <c r="G132" s="10">
        <v>3560</v>
      </c>
      <c r="H132" s="2">
        <f t="shared" si="2"/>
        <v>71200000</v>
      </c>
    </row>
    <row r="133" spans="1:9">
      <c r="A133" s="9">
        <v>42537</v>
      </c>
      <c r="B133" s="12" t="s">
        <v>243</v>
      </c>
      <c r="C133" s="6" t="s">
        <v>243</v>
      </c>
      <c r="D133" s="6" t="s">
        <v>54</v>
      </c>
      <c r="E133" s="6" t="s">
        <v>18</v>
      </c>
      <c r="F133" s="10">
        <v>20000</v>
      </c>
      <c r="G133" s="10">
        <v>3560</v>
      </c>
      <c r="H133" s="2">
        <f t="shared" si="2"/>
        <v>71200000</v>
      </c>
    </row>
    <row r="134" spans="1:9">
      <c r="A134" s="9">
        <v>42538</v>
      </c>
      <c r="B134" s="12" t="s">
        <v>244</v>
      </c>
      <c r="C134" s="6" t="s">
        <v>245</v>
      </c>
      <c r="D134" s="6" t="s">
        <v>49</v>
      </c>
      <c r="E134" s="6" t="s">
        <v>18</v>
      </c>
      <c r="F134" s="10">
        <v>20000</v>
      </c>
      <c r="G134" s="10">
        <v>3560</v>
      </c>
      <c r="H134" s="2">
        <f t="shared" si="2"/>
        <v>71200000</v>
      </c>
    </row>
    <row r="135" spans="1:9">
      <c r="A135" s="9">
        <v>42538</v>
      </c>
      <c r="B135" s="6" t="s">
        <v>246</v>
      </c>
      <c r="C135" s="6" t="s">
        <v>247</v>
      </c>
      <c r="D135" s="6" t="s">
        <v>54</v>
      </c>
      <c r="E135" s="6" t="s">
        <v>18</v>
      </c>
      <c r="F135" s="10">
        <v>8800</v>
      </c>
      <c r="G135" s="10">
        <v>3560</v>
      </c>
      <c r="H135" s="2">
        <f t="shared" si="2"/>
        <v>31328000</v>
      </c>
    </row>
    <row r="136" spans="1:9">
      <c r="A136" s="9">
        <v>42538</v>
      </c>
      <c r="B136" s="6" t="s">
        <v>248</v>
      </c>
      <c r="C136" s="6" t="s">
        <v>249</v>
      </c>
      <c r="D136" s="6" t="s">
        <v>54</v>
      </c>
      <c r="E136" s="6" t="s">
        <v>18</v>
      </c>
      <c r="F136" s="10">
        <v>30000</v>
      </c>
      <c r="G136" s="10">
        <v>3560</v>
      </c>
      <c r="H136" s="2">
        <f t="shared" si="2"/>
        <v>106800000</v>
      </c>
      <c r="I136">
        <v>208200</v>
      </c>
    </row>
    <row r="137" spans="1:9">
      <c r="A137" s="9">
        <v>42541</v>
      </c>
      <c r="B137" s="6" t="s">
        <v>251</v>
      </c>
      <c r="C137" s="6" t="s">
        <v>252</v>
      </c>
      <c r="D137" s="6" t="s">
        <v>17</v>
      </c>
      <c r="E137" s="6" t="s">
        <v>18</v>
      </c>
      <c r="F137" s="10">
        <v>11900</v>
      </c>
      <c r="G137" s="10">
        <v>3595</v>
      </c>
      <c r="H137" s="2">
        <f>F137*G137</f>
        <v>42780500</v>
      </c>
      <c r="I137">
        <f>F125+F126+F127+F128+F129+F130+F131+F132+F133+F134+F135+F136</f>
        <v>213300</v>
      </c>
    </row>
    <row r="138" spans="1:9">
      <c r="A138" s="9">
        <v>42541</v>
      </c>
      <c r="B138" s="6" t="s">
        <v>251</v>
      </c>
      <c r="C138" s="6" t="s">
        <v>252</v>
      </c>
      <c r="D138" s="6" t="s">
        <v>17</v>
      </c>
      <c r="E138" s="6" t="s">
        <v>24</v>
      </c>
      <c r="F138" s="10">
        <v>19800</v>
      </c>
      <c r="G138" s="10">
        <v>3650</v>
      </c>
      <c r="H138" s="2">
        <f t="shared" si="2"/>
        <v>72270000</v>
      </c>
      <c r="I138">
        <f>I137-I136</f>
        <v>5100</v>
      </c>
    </row>
    <row r="139" spans="1:9">
      <c r="A139" s="9">
        <v>42541</v>
      </c>
      <c r="B139" s="6" t="s">
        <v>253</v>
      </c>
      <c r="C139" s="6" t="s">
        <v>254</v>
      </c>
      <c r="D139" s="6" t="s">
        <v>17</v>
      </c>
      <c r="E139" s="6" t="s">
        <v>18</v>
      </c>
      <c r="F139" s="10">
        <v>5000</v>
      </c>
      <c r="G139" s="10">
        <v>3595</v>
      </c>
      <c r="H139" s="2">
        <f t="shared" si="2"/>
        <v>17975000</v>
      </c>
    </row>
    <row r="140" spans="1:9">
      <c r="A140" s="9">
        <v>42541</v>
      </c>
      <c r="B140" s="6" t="s">
        <v>253</v>
      </c>
      <c r="C140" s="6" t="s">
        <v>254</v>
      </c>
      <c r="D140" s="6" t="s">
        <v>17</v>
      </c>
      <c r="E140" s="6" t="s">
        <v>24</v>
      </c>
      <c r="F140" s="10">
        <v>4000</v>
      </c>
      <c r="G140" s="10">
        <v>3650</v>
      </c>
      <c r="H140" s="2">
        <f t="shared" si="2"/>
        <v>14600000</v>
      </c>
    </row>
    <row r="141" spans="1:9">
      <c r="A141" s="9">
        <v>42542</v>
      </c>
      <c r="B141" s="6" t="s">
        <v>256</v>
      </c>
      <c r="C141" s="6" t="s">
        <v>257</v>
      </c>
      <c r="D141" s="6" t="s">
        <v>17</v>
      </c>
      <c r="E141" s="6" t="s">
        <v>18</v>
      </c>
      <c r="F141" s="10">
        <v>10000</v>
      </c>
      <c r="G141" s="10">
        <v>3595</v>
      </c>
      <c r="H141" s="2">
        <f t="shared" si="2"/>
        <v>35950000</v>
      </c>
    </row>
    <row r="142" spans="1:9">
      <c r="A142" s="9">
        <v>42542</v>
      </c>
      <c r="B142" s="6" t="s">
        <v>256</v>
      </c>
      <c r="C142" s="6" t="s">
        <v>257</v>
      </c>
      <c r="D142" s="6" t="s">
        <v>17</v>
      </c>
      <c r="E142" s="6" t="s">
        <v>106</v>
      </c>
      <c r="F142" s="10">
        <v>5300</v>
      </c>
      <c r="G142" s="10">
        <v>4350</v>
      </c>
      <c r="H142" s="2">
        <f t="shared" si="2"/>
        <v>23055000</v>
      </c>
    </row>
    <row r="143" spans="1:9">
      <c r="A143" s="9">
        <v>42542</v>
      </c>
      <c r="B143" s="6" t="s">
        <v>258</v>
      </c>
      <c r="C143" s="6" t="s">
        <v>259</v>
      </c>
      <c r="D143" s="6" t="s">
        <v>23</v>
      </c>
      <c r="E143" s="6" t="s">
        <v>24</v>
      </c>
      <c r="F143" s="10">
        <v>15000</v>
      </c>
      <c r="G143" s="10">
        <v>3650</v>
      </c>
      <c r="H143" s="2">
        <f t="shared" si="2"/>
        <v>54750000</v>
      </c>
    </row>
    <row r="144" spans="1:9">
      <c r="A144" s="9">
        <v>42542</v>
      </c>
      <c r="B144" s="6" t="s">
        <v>260</v>
      </c>
      <c r="C144" s="6" t="s">
        <v>261</v>
      </c>
      <c r="D144" s="6" t="s">
        <v>41</v>
      </c>
      <c r="E144" s="6" t="s">
        <v>18</v>
      </c>
      <c r="F144" s="10">
        <v>5200</v>
      </c>
      <c r="G144" s="10">
        <v>3595</v>
      </c>
      <c r="H144" s="2">
        <f t="shared" si="2"/>
        <v>18694000</v>
      </c>
    </row>
    <row r="145" spans="1:8">
      <c r="A145" s="9">
        <v>42542</v>
      </c>
      <c r="B145" s="6" t="s">
        <v>262</v>
      </c>
      <c r="C145" s="6" t="s">
        <v>263</v>
      </c>
      <c r="D145" s="6" t="s">
        <v>41</v>
      </c>
      <c r="E145" s="6" t="s">
        <v>24</v>
      </c>
      <c r="F145" s="10">
        <v>6200</v>
      </c>
      <c r="G145" s="10">
        <v>3650</v>
      </c>
      <c r="H145" s="2">
        <f t="shared" si="2"/>
        <v>22630000</v>
      </c>
    </row>
    <row r="146" spans="1:8">
      <c r="A146" s="9">
        <v>42542</v>
      </c>
      <c r="B146" s="6" t="s">
        <v>264</v>
      </c>
      <c r="C146" s="6" t="s">
        <v>265</v>
      </c>
      <c r="D146" s="6" t="s">
        <v>41</v>
      </c>
      <c r="E146" s="6" t="s">
        <v>24</v>
      </c>
      <c r="F146" s="10">
        <v>5300</v>
      </c>
      <c r="G146" s="10">
        <v>3650</v>
      </c>
      <c r="H146" s="2">
        <f t="shared" si="2"/>
        <v>19345000</v>
      </c>
    </row>
    <row r="147" spans="1:8">
      <c r="A147" s="9">
        <v>42543</v>
      </c>
      <c r="B147" s="6" t="s">
        <v>268</v>
      </c>
      <c r="C147" s="6" t="s">
        <v>269</v>
      </c>
      <c r="D147" s="6" t="s">
        <v>35</v>
      </c>
      <c r="E147" s="6" t="s">
        <v>18</v>
      </c>
      <c r="F147" s="10">
        <v>5000</v>
      </c>
      <c r="G147" s="10">
        <v>3990</v>
      </c>
      <c r="H147" s="2">
        <f t="shared" si="2"/>
        <v>19950000</v>
      </c>
    </row>
    <row r="148" spans="1:8">
      <c r="A148" s="9">
        <v>42543</v>
      </c>
      <c r="B148" s="6" t="s">
        <v>268</v>
      </c>
      <c r="C148" s="6" t="s">
        <v>269</v>
      </c>
      <c r="D148" s="6" t="s">
        <v>35</v>
      </c>
      <c r="E148" s="6" t="s">
        <v>24</v>
      </c>
      <c r="F148" s="10">
        <v>5000</v>
      </c>
      <c r="G148" s="10">
        <v>4738</v>
      </c>
      <c r="H148" s="2">
        <f t="shared" si="2"/>
        <v>23690000</v>
      </c>
    </row>
    <row r="149" spans="1:8">
      <c r="A149" s="9">
        <v>42543</v>
      </c>
      <c r="B149" s="6" t="s">
        <v>270</v>
      </c>
      <c r="C149" s="6" t="s">
        <v>271</v>
      </c>
      <c r="D149" s="6" t="s">
        <v>23</v>
      </c>
      <c r="E149" s="6" t="s">
        <v>24</v>
      </c>
      <c r="F149" s="10">
        <v>15000</v>
      </c>
      <c r="G149" s="10">
        <v>3650</v>
      </c>
      <c r="H149" s="2">
        <f t="shared" si="2"/>
        <v>54750000</v>
      </c>
    </row>
    <row r="150" spans="1:8">
      <c r="A150" s="9">
        <v>42543</v>
      </c>
      <c r="B150" s="6" t="s">
        <v>272</v>
      </c>
      <c r="C150" s="6" t="s">
        <v>273</v>
      </c>
      <c r="D150" s="6" t="s">
        <v>114</v>
      </c>
      <c r="E150" s="6" t="s">
        <v>24</v>
      </c>
      <c r="F150" s="10">
        <v>5000</v>
      </c>
      <c r="G150" s="10">
        <v>4738</v>
      </c>
      <c r="H150" s="2">
        <f t="shared" si="2"/>
        <v>23690000</v>
      </c>
    </row>
    <row r="151" spans="1:8">
      <c r="A151" s="9">
        <v>42543</v>
      </c>
      <c r="B151" s="6" t="s">
        <v>274</v>
      </c>
      <c r="C151" s="6" t="s">
        <v>275</v>
      </c>
      <c r="D151" s="6" t="s">
        <v>17</v>
      </c>
      <c r="E151" s="6" t="s">
        <v>18</v>
      </c>
      <c r="F151" s="10">
        <v>5300</v>
      </c>
      <c r="G151" s="10">
        <v>3595</v>
      </c>
      <c r="H151" s="2">
        <f t="shared" si="2"/>
        <v>19053500</v>
      </c>
    </row>
    <row r="152" spans="1:8">
      <c r="A152" s="9">
        <v>42543</v>
      </c>
      <c r="B152" s="6" t="s">
        <v>274</v>
      </c>
      <c r="C152" s="6" t="s">
        <v>275</v>
      </c>
      <c r="D152" s="6" t="s">
        <v>17</v>
      </c>
      <c r="E152" s="6" t="s">
        <v>19</v>
      </c>
      <c r="F152" s="10">
        <v>10000</v>
      </c>
      <c r="G152" s="10">
        <v>3400</v>
      </c>
      <c r="H152" s="2">
        <f t="shared" si="2"/>
        <v>34000000</v>
      </c>
    </row>
    <row r="153" spans="1:8">
      <c r="A153" s="9">
        <v>42545</v>
      </c>
      <c r="B153" s="6" t="s">
        <v>277</v>
      </c>
      <c r="C153" s="6" t="s">
        <v>278</v>
      </c>
      <c r="D153" s="6" t="s">
        <v>41</v>
      </c>
      <c r="E153" s="6" t="s">
        <v>24</v>
      </c>
      <c r="F153" s="10">
        <v>6200</v>
      </c>
      <c r="G153" s="10">
        <v>3650</v>
      </c>
      <c r="H153" s="2">
        <f t="shared" si="2"/>
        <v>22630000</v>
      </c>
    </row>
    <row r="154" spans="1:8">
      <c r="A154" s="9">
        <v>42545</v>
      </c>
      <c r="B154" s="6" t="s">
        <v>279</v>
      </c>
      <c r="C154" s="6" t="s">
        <v>280</v>
      </c>
      <c r="D154" s="6" t="s">
        <v>41</v>
      </c>
      <c r="E154" s="6" t="s">
        <v>24</v>
      </c>
      <c r="F154" s="10">
        <v>10500</v>
      </c>
      <c r="G154" s="10">
        <v>3650</v>
      </c>
      <c r="H154" s="2">
        <f t="shared" si="2"/>
        <v>38325000</v>
      </c>
    </row>
    <row r="155" spans="1:8">
      <c r="A155" s="9">
        <v>42545</v>
      </c>
      <c r="B155" s="6" t="s">
        <v>281</v>
      </c>
      <c r="C155" s="6" t="s">
        <v>282</v>
      </c>
      <c r="D155" s="6" t="s">
        <v>17</v>
      </c>
      <c r="E155" s="6" t="s">
        <v>18</v>
      </c>
      <c r="F155" s="10">
        <v>5000</v>
      </c>
      <c r="G155" s="10">
        <v>3595</v>
      </c>
      <c r="H155" s="2">
        <f t="shared" ref="H155:H186" si="3">F155*G155</f>
        <v>17975000</v>
      </c>
    </row>
    <row r="156" spans="1:8">
      <c r="A156" s="9">
        <v>42545</v>
      </c>
      <c r="B156" s="6" t="s">
        <v>281</v>
      </c>
      <c r="C156" s="6" t="s">
        <v>282</v>
      </c>
      <c r="D156" s="6" t="s">
        <v>17</v>
      </c>
      <c r="E156" s="6" t="s">
        <v>19</v>
      </c>
      <c r="F156" s="10">
        <v>5300</v>
      </c>
      <c r="G156" s="10">
        <v>3400</v>
      </c>
      <c r="H156" s="2">
        <f t="shared" si="3"/>
        <v>18020000</v>
      </c>
    </row>
    <row r="157" spans="1:8">
      <c r="A157" s="9">
        <v>42545</v>
      </c>
      <c r="B157" s="6" t="s">
        <v>281</v>
      </c>
      <c r="C157" s="6" t="s">
        <v>282</v>
      </c>
      <c r="D157" s="6" t="s">
        <v>17</v>
      </c>
      <c r="E157" s="6" t="s">
        <v>24</v>
      </c>
      <c r="F157" s="10">
        <v>5000</v>
      </c>
      <c r="G157" s="10">
        <v>3650</v>
      </c>
      <c r="H157" s="2">
        <f t="shared" si="3"/>
        <v>18250000</v>
      </c>
    </row>
    <row r="158" spans="1:8">
      <c r="A158" s="9">
        <v>42545</v>
      </c>
      <c r="B158" s="6" t="s">
        <v>284</v>
      </c>
      <c r="C158" s="6" t="s">
        <v>285</v>
      </c>
      <c r="D158" s="6" t="s">
        <v>17</v>
      </c>
      <c r="E158" s="6" t="s">
        <v>18</v>
      </c>
      <c r="F158" s="10">
        <v>30000</v>
      </c>
      <c r="G158" s="10">
        <v>3595</v>
      </c>
      <c r="H158" s="2">
        <f t="shared" si="3"/>
        <v>107850000</v>
      </c>
    </row>
    <row r="159" spans="1:8">
      <c r="A159" s="9">
        <v>42541</v>
      </c>
      <c r="B159" s="6" t="s">
        <v>287</v>
      </c>
      <c r="C159" s="6" t="s">
        <v>288</v>
      </c>
      <c r="D159" s="6" t="s">
        <v>49</v>
      </c>
      <c r="E159" s="12" t="s">
        <v>19</v>
      </c>
      <c r="F159" s="14">
        <v>10000</v>
      </c>
      <c r="G159" s="14">
        <v>3530</v>
      </c>
      <c r="H159" s="8">
        <f t="shared" si="3"/>
        <v>35300000</v>
      </c>
    </row>
    <row r="160" spans="1:8">
      <c r="A160" s="9">
        <v>42541</v>
      </c>
      <c r="B160" s="6" t="s">
        <v>287</v>
      </c>
      <c r="C160" s="6" t="s">
        <v>288</v>
      </c>
      <c r="D160" s="6" t="s">
        <v>49</v>
      </c>
      <c r="E160" s="12" t="s">
        <v>24</v>
      </c>
      <c r="F160" s="14">
        <v>5000</v>
      </c>
      <c r="G160" s="14">
        <v>4085</v>
      </c>
      <c r="H160" s="8">
        <f t="shared" si="3"/>
        <v>20425000</v>
      </c>
    </row>
    <row r="161" spans="1:10">
      <c r="A161" s="9">
        <v>42541</v>
      </c>
      <c r="B161" s="6" t="s">
        <v>289</v>
      </c>
      <c r="C161" s="6" t="s">
        <v>290</v>
      </c>
      <c r="D161" s="6" t="s">
        <v>54</v>
      </c>
      <c r="E161" s="12" t="s">
        <v>19</v>
      </c>
      <c r="F161" s="14">
        <v>5300</v>
      </c>
      <c r="G161" s="14">
        <v>3530</v>
      </c>
      <c r="H161" s="8">
        <f t="shared" si="3"/>
        <v>18709000</v>
      </c>
    </row>
    <row r="162" spans="1:10">
      <c r="A162" s="9">
        <v>42542</v>
      </c>
      <c r="B162" s="12" t="s">
        <v>291</v>
      </c>
      <c r="C162" s="12" t="s">
        <v>292</v>
      </c>
      <c r="D162" s="12" t="s">
        <v>54</v>
      </c>
      <c r="E162" s="12" t="s">
        <v>19</v>
      </c>
      <c r="F162" s="14">
        <v>15000</v>
      </c>
      <c r="G162" s="14">
        <v>3530</v>
      </c>
      <c r="H162" s="8">
        <f t="shared" si="3"/>
        <v>52950000</v>
      </c>
    </row>
    <row r="163" spans="1:10">
      <c r="A163" s="9">
        <v>42542</v>
      </c>
      <c r="B163" s="12" t="s">
        <v>291</v>
      </c>
      <c r="C163" s="12" t="s">
        <v>292</v>
      </c>
      <c r="D163" s="12" t="s">
        <v>54</v>
      </c>
      <c r="E163" s="12" t="s">
        <v>24</v>
      </c>
      <c r="F163" s="14">
        <v>4900</v>
      </c>
      <c r="G163" s="14">
        <v>4085</v>
      </c>
      <c r="H163" s="8">
        <f t="shared" si="3"/>
        <v>20016500</v>
      </c>
    </row>
    <row r="164" spans="1:10">
      <c r="A164" s="9">
        <v>42542</v>
      </c>
      <c r="B164" s="12" t="s">
        <v>293</v>
      </c>
      <c r="C164" s="12" t="s">
        <v>294</v>
      </c>
      <c r="D164" s="12" t="s">
        <v>54</v>
      </c>
      <c r="E164" s="12" t="s">
        <v>19</v>
      </c>
      <c r="F164" s="14">
        <v>15000</v>
      </c>
      <c r="G164" s="14">
        <v>3530</v>
      </c>
      <c r="H164" s="8">
        <f t="shared" si="3"/>
        <v>52950000</v>
      </c>
    </row>
    <row r="165" spans="1:10">
      <c r="A165" s="9">
        <v>42544</v>
      </c>
      <c r="B165" s="12" t="s">
        <v>295</v>
      </c>
      <c r="C165" s="12" t="s">
        <v>296</v>
      </c>
      <c r="D165" s="12" t="s">
        <v>49</v>
      </c>
      <c r="E165" s="12" t="s">
        <v>18</v>
      </c>
      <c r="F165" s="14">
        <v>5000</v>
      </c>
      <c r="G165" s="14">
        <v>3595</v>
      </c>
      <c r="H165" s="8">
        <f t="shared" si="3"/>
        <v>17975000</v>
      </c>
    </row>
    <row r="166" spans="1:10">
      <c r="A166" s="9">
        <v>42544</v>
      </c>
      <c r="B166" s="12" t="s">
        <v>295</v>
      </c>
      <c r="C166" s="12" t="s">
        <v>296</v>
      </c>
      <c r="D166" s="12" t="s">
        <v>49</v>
      </c>
      <c r="E166" s="12" t="s">
        <v>19</v>
      </c>
      <c r="F166" s="14">
        <v>10000</v>
      </c>
      <c r="G166" s="14">
        <v>3530</v>
      </c>
      <c r="H166" s="8">
        <f t="shared" si="3"/>
        <v>35300000</v>
      </c>
    </row>
    <row r="167" spans="1:10">
      <c r="A167" s="9">
        <v>42544</v>
      </c>
      <c r="B167" s="12" t="s">
        <v>297</v>
      </c>
      <c r="C167" s="12" t="s">
        <v>298</v>
      </c>
      <c r="D167" s="12" t="s">
        <v>17</v>
      </c>
      <c r="E167" s="12" t="s">
        <v>18</v>
      </c>
      <c r="F167" s="14">
        <v>9000</v>
      </c>
      <c r="G167" s="14">
        <v>3595</v>
      </c>
      <c r="H167" s="8">
        <f t="shared" si="3"/>
        <v>32355000</v>
      </c>
    </row>
    <row r="168" spans="1:10">
      <c r="A168" s="9">
        <v>42544</v>
      </c>
      <c r="B168" s="12" t="s">
        <v>299</v>
      </c>
      <c r="C168" s="12" t="s">
        <v>300</v>
      </c>
      <c r="D168" s="12" t="s">
        <v>54</v>
      </c>
      <c r="E168" s="12" t="s">
        <v>19</v>
      </c>
      <c r="F168" s="14">
        <v>5300</v>
      </c>
      <c r="G168" s="14">
        <v>3530</v>
      </c>
      <c r="H168" s="8">
        <f t="shared" si="3"/>
        <v>18709000</v>
      </c>
      <c r="I168" t="s">
        <v>303</v>
      </c>
      <c r="J168">
        <f>31200</f>
        <v>31200</v>
      </c>
    </row>
    <row r="169" spans="1:10">
      <c r="A169" s="9">
        <v>42542</v>
      </c>
      <c r="B169" s="12" t="s">
        <v>301</v>
      </c>
      <c r="C169" s="12" t="s">
        <v>302</v>
      </c>
      <c r="D169" s="12" t="s">
        <v>23</v>
      </c>
      <c r="E169" s="12" t="s">
        <v>18</v>
      </c>
      <c r="F169" s="14">
        <v>15000</v>
      </c>
      <c r="G169" s="14">
        <v>3595</v>
      </c>
      <c r="H169" s="8">
        <f t="shared" si="3"/>
        <v>53925000</v>
      </c>
      <c r="I169" t="s">
        <v>304</v>
      </c>
      <c r="J169">
        <v>29000</v>
      </c>
    </row>
    <row r="170" spans="1:10">
      <c r="A170" s="9">
        <v>42541</v>
      </c>
      <c r="B170" s="12" t="s">
        <v>306</v>
      </c>
      <c r="C170" s="12" t="s">
        <v>307</v>
      </c>
      <c r="D170" s="12" t="s">
        <v>49</v>
      </c>
      <c r="E170" s="12" t="s">
        <v>18</v>
      </c>
      <c r="F170" s="14">
        <v>15000</v>
      </c>
      <c r="G170" s="14">
        <v>3560</v>
      </c>
      <c r="H170" s="8">
        <f t="shared" si="3"/>
        <v>53400000</v>
      </c>
      <c r="I170" t="s">
        <v>226</v>
      </c>
      <c r="J170">
        <v>2200</v>
      </c>
    </row>
    <row r="171" spans="1:10">
      <c r="A171" s="9">
        <v>42541</v>
      </c>
      <c r="B171" s="12" t="s">
        <v>308</v>
      </c>
      <c r="C171" s="12" t="s">
        <v>309</v>
      </c>
      <c r="D171" s="12" t="s">
        <v>49</v>
      </c>
      <c r="E171" s="12" t="s">
        <v>18</v>
      </c>
      <c r="F171" s="14">
        <v>20000</v>
      </c>
      <c r="G171" s="14">
        <v>3560</v>
      </c>
      <c r="H171" s="8">
        <f t="shared" si="3"/>
        <v>71200000</v>
      </c>
    </row>
    <row r="172" spans="1:10">
      <c r="A172" s="9">
        <v>42541</v>
      </c>
      <c r="B172" s="12" t="s">
        <v>310</v>
      </c>
      <c r="C172" s="12" t="s">
        <v>311</v>
      </c>
      <c r="D172" s="12" t="s">
        <v>49</v>
      </c>
      <c r="E172" s="12" t="s">
        <v>18</v>
      </c>
      <c r="F172" s="14">
        <v>15800</v>
      </c>
      <c r="G172" s="14">
        <v>3560</v>
      </c>
      <c r="H172" s="8">
        <f t="shared" si="3"/>
        <v>56248000</v>
      </c>
    </row>
    <row r="173" spans="1:10">
      <c r="A173" s="9">
        <v>42541</v>
      </c>
      <c r="B173" s="12" t="s">
        <v>312</v>
      </c>
      <c r="C173" s="12" t="s">
        <v>313</v>
      </c>
      <c r="D173" s="12" t="s">
        <v>54</v>
      </c>
      <c r="E173" s="6" t="s">
        <v>18</v>
      </c>
      <c r="F173" s="10">
        <v>10200</v>
      </c>
      <c r="G173" s="14">
        <v>3560</v>
      </c>
      <c r="H173" s="2">
        <f t="shared" si="3"/>
        <v>36312000</v>
      </c>
    </row>
    <row r="174" spans="1:10">
      <c r="A174" s="9">
        <v>42542</v>
      </c>
      <c r="B174" s="12" t="s">
        <v>314</v>
      </c>
      <c r="C174" s="12" t="s">
        <v>315</v>
      </c>
      <c r="D174" s="12" t="s">
        <v>49</v>
      </c>
      <c r="E174" s="6" t="s">
        <v>18</v>
      </c>
      <c r="F174" s="10">
        <v>10000</v>
      </c>
      <c r="G174" s="14">
        <v>3560</v>
      </c>
      <c r="H174" s="2">
        <f t="shared" si="3"/>
        <v>35600000</v>
      </c>
    </row>
    <row r="175" spans="1:10">
      <c r="A175" s="9">
        <v>42542</v>
      </c>
      <c r="B175" s="6" t="s">
        <v>316</v>
      </c>
      <c r="C175" s="6" t="s">
        <v>317</v>
      </c>
      <c r="D175" s="6" t="s">
        <v>49</v>
      </c>
      <c r="E175" s="6" t="s">
        <v>18</v>
      </c>
      <c r="F175" s="10">
        <v>5800</v>
      </c>
      <c r="G175" s="14">
        <v>3560</v>
      </c>
      <c r="H175" s="2">
        <f t="shared" si="3"/>
        <v>20648000</v>
      </c>
    </row>
    <row r="176" spans="1:10">
      <c r="A176" s="9">
        <v>42542</v>
      </c>
      <c r="B176" s="6" t="s">
        <v>318</v>
      </c>
      <c r="C176" s="6" t="s">
        <v>319</v>
      </c>
      <c r="D176" s="6" t="s">
        <v>49</v>
      </c>
      <c r="E176" s="6" t="s">
        <v>18</v>
      </c>
      <c r="F176" s="10">
        <v>10000</v>
      </c>
      <c r="G176" s="14">
        <v>3560</v>
      </c>
      <c r="H176" s="2">
        <f t="shared" si="3"/>
        <v>35600000</v>
      </c>
    </row>
    <row r="177" spans="1:10">
      <c r="A177" s="9">
        <v>42542</v>
      </c>
      <c r="B177" s="6" t="s">
        <v>320</v>
      </c>
      <c r="C177" s="6" t="s">
        <v>321</v>
      </c>
      <c r="D177" s="6" t="s">
        <v>49</v>
      </c>
      <c r="E177" s="6" t="s">
        <v>18</v>
      </c>
      <c r="F177" s="10">
        <v>11800</v>
      </c>
      <c r="G177" s="14">
        <v>3560</v>
      </c>
      <c r="H177" s="2">
        <f t="shared" si="3"/>
        <v>42008000</v>
      </c>
    </row>
    <row r="178" spans="1:10">
      <c r="A178" s="9">
        <v>42542</v>
      </c>
      <c r="B178" s="6" t="s">
        <v>322</v>
      </c>
      <c r="C178" s="6" t="s">
        <v>323</v>
      </c>
      <c r="D178" s="6" t="s">
        <v>54</v>
      </c>
      <c r="E178" s="6" t="s">
        <v>18</v>
      </c>
      <c r="F178" s="10">
        <v>13700</v>
      </c>
      <c r="G178" s="14">
        <v>3560</v>
      </c>
      <c r="H178" s="2">
        <f t="shared" si="3"/>
        <v>48772000</v>
      </c>
    </row>
    <row r="179" spans="1:10">
      <c r="A179" s="9">
        <v>42542</v>
      </c>
      <c r="B179" s="6" t="s">
        <v>324</v>
      </c>
      <c r="C179" s="6" t="s">
        <v>325</v>
      </c>
      <c r="D179" s="6" t="s">
        <v>54</v>
      </c>
      <c r="E179" s="6" t="s">
        <v>18</v>
      </c>
      <c r="F179" s="10">
        <v>15000</v>
      </c>
      <c r="G179" s="14">
        <v>3560</v>
      </c>
      <c r="H179" s="2">
        <f t="shared" si="3"/>
        <v>53400000</v>
      </c>
    </row>
    <row r="180" spans="1:10">
      <c r="A180" s="9">
        <v>42542</v>
      </c>
      <c r="B180" s="6" t="s">
        <v>326</v>
      </c>
      <c r="C180" s="6" t="s">
        <v>327</v>
      </c>
      <c r="D180" s="6" t="s">
        <v>54</v>
      </c>
      <c r="E180" s="6" t="s">
        <v>18</v>
      </c>
      <c r="F180" s="10">
        <v>15000</v>
      </c>
      <c r="G180" s="14">
        <v>3560</v>
      </c>
      <c r="H180" s="2">
        <f t="shared" si="3"/>
        <v>53400000</v>
      </c>
    </row>
    <row r="181" spans="1:10">
      <c r="A181" s="9">
        <v>42543</v>
      </c>
      <c r="B181" s="6" t="s">
        <v>328</v>
      </c>
      <c r="C181" s="6" t="s">
        <v>329</v>
      </c>
      <c r="D181" s="6" t="s">
        <v>54</v>
      </c>
      <c r="E181" s="6" t="s">
        <v>18</v>
      </c>
      <c r="F181" s="10">
        <v>15500</v>
      </c>
      <c r="G181" s="10">
        <v>3560</v>
      </c>
      <c r="H181" s="2">
        <f t="shared" si="3"/>
        <v>55180000</v>
      </c>
    </row>
    <row r="182" spans="1:10">
      <c r="A182" s="9">
        <v>42543</v>
      </c>
      <c r="B182" s="6" t="s">
        <v>330</v>
      </c>
      <c r="C182" s="6" t="s">
        <v>331</v>
      </c>
      <c r="D182" s="6" t="s">
        <v>49</v>
      </c>
      <c r="E182" s="6" t="s">
        <v>18</v>
      </c>
      <c r="F182" s="10">
        <v>11900</v>
      </c>
      <c r="G182" s="10">
        <v>3560</v>
      </c>
      <c r="H182" s="2">
        <f t="shared" si="3"/>
        <v>42364000</v>
      </c>
    </row>
    <row r="183" spans="1:10">
      <c r="A183" s="9">
        <v>42543</v>
      </c>
      <c r="B183" s="6" t="s">
        <v>332</v>
      </c>
      <c r="C183" s="6" t="s">
        <v>333</v>
      </c>
      <c r="D183" s="6" t="s">
        <v>54</v>
      </c>
      <c r="E183" s="6" t="s">
        <v>18</v>
      </c>
      <c r="F183" s="10">
        <v>9000</v>
      </c>
      <c r="G183" s="10">
        <v>3560</v>
      </c>
      <c r="H183" s="2">
        <f t="shared" si="3"/>
        <v>32040000</v>
      </c>
    </row>
    <row r="184" spans="1:10">
      <c r="A184" s="9">
        <v>42544</v>
      </c>
      <c r="B184" s="6" t="s">
        <v>334</v>
      </c>
      <c r="C184" s="6" t="s">
        <v>335</v>
      </c>
      <c r="D184" s="6" t="s">
        <v>49</v>
      </c>
      <c r="E184" s="12" t="s">
        <v>18</v>
      </c>
      <c r="F184" s="14">
        <v>20000</v>
      </c>
      <c r="G184" s="14">
        <v>3560</v>
      </c>
      <c r="H184" s="8">
        <f t="shared" si="3"/>
        <v>71200000</v>
      </c>
    </row>
    <row r="185" spans="1:10">
      <c r="A185" s="9">
        <v>42544</v>
      </c>
      <c r="B185" s="6" t="s">
        <v>336</v>
      </c>
      <c r="C185" s="6" t="s">
        <v>337</v>
      </c>
      <c r="D185" s="6" t="s">
        <v>49</v>
      </c>
      <c r="E185" s="12" t="s">
        <v>18</v>
      </c>
      <c r="F185" s="14">
        <v>15800</v>
      </c>
      <c r="G185" s="14">
        <v>3560</v>
      </c>
      <c r="H185" s="8">
        <f t="shared" si="3"/>
        <v>56248000</v>
      </c>
    </row>
    <row r="186" spans="1:10">
      <c r="A186" s="9">
        <v>42544</v>
      </c>
      <c r="B186" s="6" t="s">
        <v>338</v>
      </c>
      <c r="C186" s="6" t="s">
        <v>339</v>
      </c>
      <c r="D186" s="6" t="s">
        <v>54</v>
      </c>
      <c r="E186" s="12" t="s">
        <v>18</v>
      </c>
      <c r="F186" s="14">
        <v>30000</v>
      </c>
      <c r="G186" s="14">
        <v>3560</v>
      </c>
      <c r="H186" s="8">
        <f t="shared" si="3"/>
        <v>106800000</v>
      </c>
    </row>
    <row r="187" spans="1:10">
      <c r="A187" s="9">
        <v>42544</v>
      </c>
      <c r="B187" s="6" t="s">
        <v>340</v>
      </c>
      <c r="C187" s="6" t="s">
        <v>341</v>
      </c>
      <c r="D187" s="6" t="s">
        <v>54</v>
      </c>
      <c r="E187" s="12" t="s">
        <v>18</v>
      </c>
      <c r="F187" s="14">
        <v>13700</v>
      </c>
      <c r="G187" s="14">
        <v>3560</v>
      </c>
      <c r="H187" s="8">
        <f t="shared" ref="H187:H233" si="4">F187*G187</f>
        <v>48772000</v>
      </c>
    </row>
    <row r="188" spans="1:10">
      <c r="A188" s="9">
        <v>42544</v>
      </c>
      <c r="B188" s="6" t="s">
        <v>342</v>
      </c>
      <c r="C188" s="12" t="s">
        <v>343</v>
      </c>
      <c r="D188" s="12" t="s">
        <v>54</v>
      </c>
      <c r="E188" s="12" t="s">
        <v>18</v>
      </c>
      <c r="F188" s="14">
        <v>10200</v>
      </c>
      <c r="G188" s="14">
        <v>3560</v>
      </c>
      <c r="H188" s="8">
        <f t="shared" si="4"/>
        <v>36312000</v>
      </c>
      <c r="I188" t="s">
        <v>346</v>
      </c>
      <c r="J188" s="7">
        <v>301200</v>
      </c>
    </row>
    <row r="189" spans="1:10">
      <c r="A189" s="9">
        <v>42545</v>
      </c>
      <c r="B189" s="6" t="s">
        <v>344</v>
      </c>
      <c r="C189" s="12" t="s">
        <v>345</v>
      </c>
      <c r="D189" s="12" t="s">
        <v>49</v>
      </c>
      <c r="E189" s="12" t="s">
        <v>18</v>
      </c>
      <c r="F189" s="14">
        <v>35000</v>
      </c>
      <c r="G189" s="14">
        <v>3560</v>
      </c>
      <c r="H189" s="8">
        <f t="shared" si="4"/>
        <v>124600000</v>
      </c>
      <c r="I189" t="s">
        <v>347</v>
      </c>
      <c r="J189" s="7">
        <v>303400</v>
      </c>
    </row>
    <row r="190" spans="1:10">
      <c r="A190" s="9">
        <v>42548</v>
      </c>
      <c r="B190" s="6" t="s">
        <v>349</v>
      </c>
      <c r="C190" s="12" t="s">
        <v>350</v>
      </c>
      <c r="D190" s="12" t="s">
        <v>17</v>
      </c>
      <c r="E190" s="12" t="s">
        <v>18</v>
      </c>
      <c r="F190" s="14">
        <v>14200</v>
      </c>
      <c r="G190" s="14">
        <v>3595</v>
      </c>
      <c r="H190" s="8">
        <f t="shared" si="4"/>
        <v>51049000</v>
      </c>
      <c r="I190" t="s">
        <v>226</v>
      </c>
      <c r="J190" s="7">
        <f>J189-J188</f>
        <v>2200</v>
      </c>
    </row>
    <row r="191" spans="1:10">
      <c r="A191" s="9">
        <v>42548</v>
      </c>
      <c r="B191" s="6" t="s">
        <v>349</v>
      </c>
      <c r="C191" s="12" t="s">
        <v>350</v>
      </c>
      <c r="D191" s="12" t="s">
        <v>17</v>
      </c>
      <c r="E191" s="12" t="s">
        <v>19</v>
      </c>
      <c r="F191" s="14">
        <v>10300</v>
      </c>
      <c r="G191" s="14">
        <v>3400</v>
      </c>
      <c r="H191" s="8">
        <f t="shared" si="4"/>
        <v>35020000</v>
      </c>
    </row>
    <row r="192" spans="1:10">
      <c r="A192" s="9">
        <v>42548</v>
      </c>
      <c r="B192" s="6" t="s">
        <v>349</v>
      </c>
      <c r="C192" s="12" t="s">
        <v>350</v>
      </c>
      <c r="D192" s="12" t="s">
        <v>17</v>
      </c>
      <c r="E192" s="12" t="s">
        <v>24</v>
      </c>
      <c r="F192" s="14">
        <v>7200</v>
      </c>
      <c r="G192" s="14">
        <v>3650</v>
      </c>
      <c r="H192" s="8">
        <f t="shared" si="4"/>
        <v>26280000</v>
      </c>
    </row>
    <row r="193" spans="1:8">
      <c r="A193" s="9">
        <v>42548</v>
      </c>
      <c r="B193" s="12" t="s">
        <v>351</v>
      </c>
      <c r="C193" s="12" t="s">
        <v>352</v>
      </c>
      <c r="D193" s="12" t="s">
        <v>23</v>
      </c>
      <c r="E193" s="12" t="s">
        <v>18</v>
      </c>
      <c r="F193" s="14">
        <v>25000</v>
      </c>
      <c r="G193" s="14">
        <v>3595</v>
      </c>
      <c r="H193" s="8">
        <f t="shared" si="4"/>
        <v>89875000</v>
      </c>
    </row>
    <row r="194" spans="1:8">
      <c r="A194" s="9">
        <v>42548</v>
      </c>
      <c r="B194" s="12" t="s">
        <v>351</v>
      </c>
      <c r="C194" s="12" t="s">
        <v>352</v>
      </c>
      <c r="D194" s="12" t="s">
        <v>23</v>
      </c>
      <c r="E194" s="12" t="s">
        <v>24</v>
      </c>
      <c r="F194" s="14">
        <v>5000</v>
      </c>
      <c r="G194" s="14">
        <v>3650</v>
      </c>
      <c r="H194" s="8">
        <f t="shared" si="4"/>
        <v>18250000</v>
      </c>
    </row>
    <row r="195" spans="1:8">
      <c r="A195" s="9">
        <v>42548</v>
      </c>
      <c r="B195" s="12" t="s">
        <v>355</v>
      </c>
      <c r="C195" s="12" t="s">
        <v>356</v>
      </c>
      <c r="D195" s="12" t="s">
        <v>35</v>
      </c>
      <c r="E195" s="12" t="s">
        <v>18</v>
      </c>
      <c r="F195" s="14">
        <v>10000</v>
      </c>
      <c r="G195" s="14">
        <v>3990</v>
      </c>
      <c r="H195" s="8">
        <f t="shared" si="4"/>
        <v>39900000</v>
      </c>
    </row>
    <row r="196" spans="1:8">
      <c r="A196" s="9">
        <v>42548</v>
      </c>
      <c r="B196" s="12" t="s">
        <v>355</v>
      </c>
      <c r="C196" s="12" t="s">
        <v>356</v>
      </c>
      <c r="D196" s="12" t="s">
        <v>35</v>
      </c>
      <c r="E196" s="12" t="s">
        <v>19</v>
      </c>
      <c r="F196" s="14">
        <v>5000</v>
      </c>
      <c r="G196" s="14">
        <v>3871</v>
      </c>
      <c r="H196" s="8">
        <f t="shared" si="4"/>
        <v>19355000</v>
      </c>
    </row>
    <row r="197" spans="1:8">
      <c r="A197" s="9">
        <v>42549</v>
      </c>
      <c r="B197" s="12" t="s">
        <v>357</v>
      </c>
      <c r="C197" s="12" t="s">
        <v>358</v>
      </c>
      <c r="D197" s="12" t="s">
        <v>23</v>
      </c>
      <c r="E197" s="12" t="s">
        <v>24</v>
      </c>
      <c r="F197" s="14">
        <v>10000</v>
      </c>
      <c r="G197" s="14">
        <v>3650</v>
      </c>
      <c r="H197" s="8">
        <f t="shared" si="4"/>
        <v>36500000</v>
      </c>
    </row>
    <row r="198" spans="1:8">
      <c r="A198" s="9">
        <v>42549</v>
      </c>
      <c r="B198" s="12" t="s">
        <v>359</v>
      </c>
      <c r="C198" s="12" t="s">
        <v>360</v>
      </c>
      <c r="D198" s="12" t="s">
        <v>17</v>
      </c>
      <c r="E198" s="12" t="s">
        <v>18</v>
      </c>
      <c r="F198" s="14">
        <v>4000</v>
      </c>
      <c r="G198" s="14">
        <v>3595</v>
      </c>
      <c r="H198" s="8">
        <f t="shared" si="4"/>
        <v>14380000</v>
      </c>
    </row>
    <row r="199" spans="1:8">
      <c r="A199" s="9">
        <v>42549</v>
      </c>
      <c r="B199" s="12" t="s">
        <v>359</v>
      </c>
      <c r="C199" s="12" t="s">
        <v>360</v>
      </c>
      <c r="D199" s="12" t="s">
        <v>17</v>
      </c>
      <c r="E199" s="12" t="s">
        <v>24</v>
      </c>
      <c r="F199" s="14">
        <v>5000</v>
      </c>
      <c r="G199" s="14">
        <v>3650</v>
      </c>
      <c r="H199" s="8">
        <f>F199*G199</f>
        <v>18250000</v>
      </c>
    </row>
    <row r="200" spans="1:8">
      <c r="A200" s="9">
        <v>42550</v>
      </c>
      <c r="B200" s="12" t="s">
        <v>362</v>
      </c>
      <c r="C200" s="12" t="s">
        <v>363</v>
      </c>
      <c r="D200" s="12" t="s">
        <v>17</v>
      </c>
      <c r="E200" s="12" t="s">
        <v>18</v>
      </c>
      <c r="F200" s="14">
        <v>10000</v>
      </c>
      <c r="G200" s="14">
        <v>3595</v>
      </c>
      <c r="H200" s="8">
        <f t="shared" si="4"/>
        <v>35950000</v>
      </c>
    </row>
    <row r="201" spans="1:8">
      <c r="A201" s="9">
        <v>42550</v>
      </c>
      <c r="B201" s="12" t="s">
        <v>362</v>
      </c>
      <c r="C201" s="12" t="s">
        <v>363</v>
      </c>
      <c r="D201" s="12" t="s">
        <v>17</v>
      </c>
      <c r="E201" s="12" t="s">
        <v>19</v>
      </c>
      <c r="F201" s="14">
        <v>5300</v>
      </c>
      <c r="G201" s="14">
        <v>3400</v>
      </c>
      <c r="H201" s="8">
        <f t="shared" si="4"/>
        <v>18020000</v>
      </c>
    </row>
    <row r="202" spans="1:8">
      <c r="A202" s="9">
        <v>42550</v>
      </c>
      <c r="B202" s="12" t="s">
        <v>365</v>
      </c>
      <c r="C202" s="12" t="s">
        <v>366</v>
      </c>
      <c r="D202" s="12" t="s">
        <v>17</v>
      </c>
      <c r="E202" s="12" t="s">
        <v>18</v>
      </c>
      <c r="F202" s="14">
        <v>15000</v>
      </c>
      <c r="G202" s="14">
        <v>3595</v>
      </c>
      <c r="H202" s="8">
        <f t="shared" si="4"/>
        <v>53925000</v>
      </c>
    </row>
    <row r="203" spans="1:8">
      <c r="A203" s="9">
        <v>42550</v>
      </c>
      <c r="B203" s="12" t="s">
        <v>367</v>
      </c>
      <c r="C203" s="50" t="s">
        <v>368</v>
      </c>
      <c r="D203" s="12" t="s">
        <v>23</v>
      </c>
      <c r="E203" s="12" t="s">
        <v>18</v>
      </c>
      <c r="F203" s="14">
        <v>15000</v>
      </c>
      <c r="G203" s="14">
        <v>3595</v>
      </c>
      <c r="H203" s="8">
        <f t="shared" si="4"/>
        <v>53925000</v>
      </c>
    </row>
    <row r="204" spans="1:8">
      <c r="A204" s="9">
        <v>42551</v>
      </c>
      <c r="B204" s="12" t="s">
        <v>370</v>
      </c>
      <c r="C204" s="12" t="s">
        <v>372</v>
      </c>
      <c r="D204" s="12" t="s">
        <v>41</v>
      </c>
      <c r="E204" s="12" t="s">
        <v>24</v>
      </c>
      <c r="F204" s="14">
        <v>11500</v>
      </c>
      <c r="G204" s="14">
        <v>3650</v>
      </c>
      <c r="H204" s="8">
        <f t="shared" si="4"/>
        <v>41975000</v>
      </c>
    </row>
    <row r="205" spans="1:8">
      <c r="A205" s="9">
        <v>42551</v>
      </c>
      <c r="B205" s="12" t="s">
        <v>370</v>
      </c>
      <c r="C205" s="12" t="s">
        <v>372</v>
      </c>
      <c r="D205" s="12" t="s">
        <v>41</v>
      </c>
      <c r="E205" s="12" t="s">
        <v>106</v>
      </c>
      <c r="F205" s="14">
        <v>5200</v>
      </c>
      <c r="G205" s="14">
        <v>4350</v>
      </c>
      <c r="H205" s="8">
        <f t="shared" si="4"/>
        <v>22620000</v>
      </c>
    </row>
    <row r="206" spans="1:8">
      <c r="A206" s="9">
        <v>42551</v>
      </c>
      <c r="B206" s="12" t="s">
        <v>373</v>
      </c>
      <c r="C206" s="12" t="s">
        <v>371</v>
      </c>
      <c r="D206" s="12" t="s">
        <v>23</v>
      </c>
      <c r="E206" s="12" t="s">
        <v>24</v>
      </c>
      <c r="F206" s="14">
        <v>15000</v>
      </c>
      <c r="G206" s="14">
        <v>3650</v>
      </c>
      <c r="H206" s="8">
        <f t="shared" si="4"/>
        <v>54750000</v>
      </c>
    </row>
    <row r="207" spans="1:8">
      <c r="A207" s="9">
        <v>42548</v>
      </c>
      <c r="B207" s="12" t="s">
        <v>375</v>
      </c>
      <c r="C207" s="12" t="s">
        <v>376</v>
      </c>
      <c r="D207" s="12" t="s">
        <v>49</v>
      </c>
      <c r="E207" s="12" t="s">
        <v>18</v>
      </c>
      <c r="F207" s="14">
        <v>15000</v>
      </c>
      <c r="G207" s="14">
        <v>3560</v>
      </c>
      <c r="H207" s="8">
        <f t="shared" si="4"/>
        <v>53400000</v>
      </c>
    </row>
    <row r="208" spans="1:8">
      <c r="A208" s="9">
        <v>42548</v>
      </c>
      <c r="B208" s="12" t="s">
        <v>377</v>
      </c>
      <c r="C208" s="12" t="s">
        <v>378</v>
      </c>
      <c r="D208" s="12" t="s">
        <v>49</v>
      </c>
      <c r="E208" s="12" t="s">
        <v>18</v>
      </c>
      <c r="F208" s="14">
        <v>27800</v>
      </c>
      <c r="G208" s="14">
        <v>3560</v>
      </c>
      <c r="H208" s="8">
        <f t="shared" si="4"/>
        <v>98968000</v>
      </c>
    </row>
    <row r="209" spans="1:11">
      <c r="A209" s="9">
        <v>42548</v>
      </c>
      <c r="B209" s="12" t="s">
        <v>379</v>
      </c>
      <c r="C209" s="12" t="s">
        <v>380</v>
      </c>
      <c r="D209" s="12" t="s">
        <v>49</v>
      </c>
      <c r="E209" s="12" t="s">
        <v>18</v>
      </c>
      <c r="F209" s="14">
        <v>15800</v>
      </c>
      <c r="G209" s="14">
        <v>3560</v>
      </c>
      <c r="H209" s="8">
        <f t="shared" si="4"/>
        <v>56248000</v>
      </c>
    </row>
    <row r="210" spans="1:11">
      <c r="A210" s="9">
        <v>42548</v>
      </c>
      <c r="B210" s="12" t="s">
        <v>381</v>
      </c>
      <c r="C210" s="12" t="s">
        <v>382</v>
      </c>
      <c r="D210" s="12" t="s">
        <v>49</v>
      </c>
      <c r="E210" s="12" t="s">
        <v>18</v>
      </c>
      <c r="F210" s="14">
        <v>17900</v>
      </c>
      <c r="G210" s="14">
        <v>3560</v>
      </c>
      <c r="H210" s="8">
        <f t="shared" si="4"/>
        <v>63724000</v>
      </c>
    </row>
    <row r="211" spans="1:11">
      <c r="A211" s="9">
        <v>42548</v>
      </c>
      <c r="B211" s="12" t="s">
        <v>383</v>
      </c>
      <c r="C211" s="12" t="s">
        <v>384</v>
      </c>
      <c r="D211" s="12" t="s">
        <v>54</v>
      </c>
      <c r="E211" s="12" t="s">
        <v>18</v>
      </c>
      <c r="F211" s="14">
        <v>20000</v>
      </c>
      <c r="G211" s="14">
        <v>3560</v>
      </c>
      <c r="H211" s="8">
        <f t="shared" si="4"/>
        <v>71200000</v>
      </c>
    </row>
    <row r="212" spans="1:11">
      <c r="A212" s="9">
        <v>42549</v>
      </c>
      <c r="B212" s="12" t="s">
        <v>385</v>
      </c>
      <c r="C212" s="12" t="s">
        <v>386</v>
      </c>
      <c r="D212" s="12" t="s">
        <v>49</v>
      </c>
      <c r="E212" s="12" t="s">
        <v>18</v>
      </c>
      <c r="F212" s="14">
        <v>10800</v>
      </c>
      <c r="G212" s="14">
        <v>3560</v>
      </c>
      <c r="H212" s="14">
        <f>F212*G212</f>
        <v>38448000</v>
      </c>
    </row>
    <row r="213" spans="1:11">
      <c r="A213" s="9">
        <v>42549</v>
      </c>
      <c r="B213" s="12" t="s">
        <v>387</v>
      </c>
      <c r="C213" s="12" t="s">
        <v>388</v>
      </c>
      <c r="D213" s="12" t="s">
        <v>54</v>
      </c>
      <c r="E213" s="12" t="s">
        <v>18</v>
      </c>
      <c r="F213" s="14">
        <v>10200</v>
      </c>
      <c r="G213" s="14">
        <v>3560</v>
      </c>
      <c r="H213" s="8">
        <f t="shared" si="4"/>
        <v>36312000</v>
      </c>
    </row>
    <row r="214" spans="1:11">
      <c r="A214" s="9">
        <v>42549</v>
      </c>
      <c r="B214" s="12" t="s">
        <v>389</v>
      </c>
      <c r="C214" s="12" t="s">
        <v>390</v>
      </c>
      <c r="D214" s="12" t="s">
        <v>54</v>
      </c>
      <c r="E214" s="12" t="s">
        <v>18</v>
      </c>
      <c r="F214" s="14">
        <v>20000</v>
      </c>
      <c r="G214" s="14">
        <v>3560</v>
      </c>
      <c r="H214" s="8">
        <f t="shared" si="4"/>
        <v>71200000</v>
      </c>
    </row>
    <row r="215" spans="1:11">
      <c r="A215" s="9">
        <v>42550</v>
      </c>
      <c r="B215" s="12" t="s">
        <v>391</v>
      </c>
      <c r="C215" s="12" t="s">
        <v>392</v>
      </c>
      <c r="D215" s="12" t="s">
        <v>54</v>
      </c>
      <c r="E215" s="12" t="s">
        <v>18</v>
      </c>
      <c r="F215" s="14">
        <v>13700</v>
      </c>
      <c r="G215" s="14">
        <v>3560</v>
      </c>
      <c r="H215" s="8">
        <f t="shared" si="4"/>
        <v>48772000</v>
      </c>
    </row>
    <row r="216" spans="1:11">
      <c r="A216" s="9">
        <v>42550</v>
      </c>
      <c r="B216" s="12" t="s">
        <v>394</v>
      </c>
      <c r="C216" s="12" t="s">
        <v>393</v>
      </c>
      <c r="D216" s="12" t="s">
        <v>54</v>
      </c>
      <c r="E216" s="12" t="s">
        <v>18</v>
      </c>
      <c r="F216" s="14">
        <v>30000</v>
      </c>
      <c r="G216" s="14">
        <v>3560</v>
      </c>
      <c r="H216" s="8">
        <f t="shared" si="4"/>
        <v>106800000</v>
      </c>
    </row>
    <row r="217" spans="1:11">
      <c r="A217" s="9">
        <v>42550</v>
      </c>
      <c r="B217" s="12" t="s">
        <v>395</v>
      </c>
      <c r="C217" s="12" t="s">
        <v>396</v>
      </c>
      <c r="D217" s="12" t="s">
        <v>54</v>
      </c>
      <c r="E217" s="12" t="s">
        <v>18</v>
      </c>
      <c r="F217" s="14">
        <v>10200</v>
      </c>
      <c r="G217" s="14">
        <v>3560</v>
      </c>
      <c r="H217" s="8">
        <f t="shared" si="4"/>
        <v>36312000</v>
      </c>
    </row>
    <row r="218" spans="1:11">
      <c r="A218" s="9">
        <v>42551</v>
      </c>
      <c r="B218" s="12" t="s">
        <v>397</v>
      </c>
      <c r="C218" s="12" t="s">
        <v>398</v>
      </c>
      <c r="D218" s="12" t="s">
        <v>49</v>
      </c>
      <c r="E218" s="12" t="s">
        <v>18</v>
      </c>
      <c r="F218" s="14">
        <v>6000</v>
      </c>
      <c r="G218" s="14">
        <v>3560</v>
      </c>
      <c r="H218" s="8">
        <f t="shared" si="4"/>
        <v>21360000</v>
      </c>
    </row>
    <row r="219" spans="1:11">
      <c r="A219" s="9">
        <v>42551</v>
      </c>
      <c r="B219" s="12" t="s">
        <v>399</v>
      </c>
      <c r="C219" s="12" t="s">
        <v>400</v>
      </c>
      <c r="D219" s="12" t="s">
        <v>49</v>
      </c>
      <c r="E219" s="12" t="s">
        <v>18</v>
      </c>
      <c r="F219" s="14">
        <v>5900</v>
      </c>
      <c r="G219" s="14">
        <v>3560</v>
      </c>
      <c r="H219" s="8">
        <f t="shared" si="4"/>
        <v>21004000</v>
      </c>
    </row>
    <row r="220" spans="1:11">
      <c r="A220" s="9">
        <v>42551</v>
      </c>
      <c r="B220" s="12" t="s">
        <v>401</v>
      </c>
      <c r="C220" s="12" t="s">
        <v>402</v>
      </c>
      <c r="D220" s="12" t="s">
        <v>49</v>
      </c>
      <c r="E220" s="12" t="s">
        <v>18</v>
      </c>
      <c r="F220" s="14">
        <v>10400</v>
      </c>
      <c r="G220" s="14">
        <v>3560</v>
      </c>
      <c r="H220" s="8">
        <f t="shared" si="4"/>
        <v>37024000</v>
      </c>
      <c r="I220" t="s">
        <v>403</v>
      </c>
      <c r="J220" s="7">
        <v>167000</v>
      </c>
      <c r="K220" s="7"/>
    </row>
    <row r="221" spans="1:11">
      <c r="A221" s="9">
        <v>42548</v>
      </c>
      <c r="B221" s="12" t="s">
        <v>407</v>
      </c>
      <c r="C221" s="12" t="s">
        <v>408</v>
      </c>
      <c r="D221" s="12" t="s">
        <v>49</v>
      </c>
      <c r="E221" s="12" t="s">
        <v>19</v>
      </c>
      <c r="F221" s="14">
        <v>20000</v>
      </c>
      <c r="G221" s="14">
        <v>3530</v>
      </c>
      <c r="H221" s="8">
        <f t="shared" si="4"/>
        <v>70600000</v>
      </c>
      <c r="I221" t="s">
        <v>404</v>
      </c>
      <c r="J221" s="4">
        <v>-213700</v>
      </c>
      <c r="K221" s="7"/>
    </row>
    <row r="222" spans="1:11">
      <c r="A222" s="9">
        <v>42548</v>
      </c>
      <c r="B222" s="12" t="s">
        <v>409</v>
      </c>
      <c r="C222" s="12" t="s">
        <v>410</v>
      </c>
      <c r="D222" s="12" t="s">
        <v>54</v>
      </c>
      <c r="E222" s="12" t="s">
        <v>24</v>
      </c>
      <c r="F222" s="14">
        <v>10000</v>
      </c>
      <c r="G222" s="14">
        <v>4085</v>
      </c>
      <c r="H222" s="8">
        <f t="shared" si="4"/>
        <v>40850000</v>
      </c>
      <c r="I222" t="s">
        <v>226</v>
      </c>
      <c r="J222" s="7">
        <f>SUM(J220:J221)</f>
        <v>-46700</v>
      </c>
      <c r="K222" s="7"/>
    </row>
    <row r="223" spans="1:11">
      <c r="A223" s="9">
        <v>42549</v>
      </c>
      <c r="B223" s="12" t="s">
        <v>411</v>
      </c>
      <c r="C223" s="12" t="s">
        <v>412</v>
      </c>
      <c r="D223" s="12" t="s">
        <v>49</v>
      </c>
      <c r="E223" s="12" t="s">
        <v>19</v>
      </c>
      <c r="F223" s="14">
        <v>22900</v>
      </c>
      <c r="G223" s="14">
        <v>3530</v>
      </c>
      <c r="H223" s="8">
        <f t="shared" si="4"/>
        <v>80837000</v>
      </c>
    </row>
    <row r="224" spans="1:11">
      <c r="A224" s="9">
        <v>42549</v>
      </c>
      <c r="B224" s="12" t="s">
        <v>413</v>
      </c>
      <c r="C224" s="12" t="s">
        <v>414</v>
      </c>
      <c r="D224" s="12" t="s">
        <v>54</v>
      </c>
      <c r="E224" s="12" t="s">
        <v>19</v>
      </c>
      <c r="F224" s="14">
        <v>5300</v>
      </c>
      <c r="G224" s="14">
        <v>3530</v>
      </c>
      <c r="H224" s="8">
        <f t="shared" si="4"/>
        <v>18709000</v>
      </c>
    </row>
    <row r="225" spans="1:10">
      <c r="A225" s="9">
        <v>42549</v>
      </c>
      <c r="B225" s="12" t="s">
        <v>415</v>
      </c>
      <c r="C225" s="12" t="s">
        <v>416</v>
      </c>
      <c r="D225" s="12" t="s">
        <v>54</v>
      </c>
      <c r="E225" s="12" t="s">
        <v>19</v>
      </c>
      <c r="F225" s="14">
        <v>5000</v>
      </c>
      <c r="G225" s="14">
        <v>3530</v>
      </c>
      <c r="H225" s="8">
        <f t="shared" si="4"/>
        <v>17650000</v>
      </c>
    </row>
    <row r="226" spans="1:10">
      <c r="A226" s="9">
        <v>42549</v>
      </c>
      <c r="B226" s="12" t="s">
        <v>415</v>
      </c>
      <c r="C226" s="12" t="s">
        <v>416</v>
      </c>
      <c r="D226" s="12" t="s">
        <v>54</v>
      </c>
      <c r="E226" s="12" t="s">
        <v>24</v>
      </c>
      <c r="F226" s="14">
        <v>5000</v>
      </c>
      <c r="G226" s="14">
        <v>4085</v>
      </c>
      <c r="H226" s="8">
        <f t="shared" si="4"/>
        <v>20425000</v>
      </c>
    </row>
    <row r="227" spans="1:10">
      <c r="A227" s="9">
        <v>42549</v>
      </c>
      <c r="B227" s="12" t="s">
        <v>415</v>
      </c>
      <c r="C227" s="12" t="s">
        <v>416</v>
      </c>
      <c r="D227" s="12" t="s">
        <v>54</v>
      </c>
      <c r="E227" s="12" t="s">
        <v>106</v>
      </c>
      <c r="F227" s="14">
        <v>4900</v>
      </c>
      <c r="G227" s="14">
        <v>4765</v>
      </c>
      <c r="H227" s="8">
        <f t="shared" si="4"/>
        <v>23348500</v>
      </c>
    </row>
    <row r="228" spans="1:10">
      <c r="A228" s="9">
        <v>42550</v>
      </c>
      <c r="B228" s="12" t="s">
        <v>417</v>
      </c>
      <c r="C228" s="12" t="s">
        <v>418</v>
      </c>
      <c r="D228" s="12" t="s">
        <v>54</v>
      </c>
      <c r="E228" s="12" t="s">
        <v>24</v>
      </c>
      <c r="F228" s="14">
        <v>5300</v>
      </c>
      <c r="G228" s="14">
        <v>4085</v>
      </c>
      <c r="H228" s="8">
        <f t="shared" si="4"/>
        <v>21650500</v>
      </c>
    </row>
    <row r="229" spans="1:10">
      <c r="A229" s="9">
        <v>42551</v>
      </c>
      <c r="B229" s="12" t="s">
        <v>419</v>
      </c>
      <c r="C229" s="12" t="s">
        <v>420</v>
      </c>
      <c r="D229" s="12" t="s">
        <v>49</v>
      </c>
      <c r="E229" s="12" t="s">
        <v>19</v>
      </c>
      <c r="F229" s="14">
        <v>15800</v>
      </c>
      <c r="G229" s="14">
        <v>3530</v>
      </c>
      <c r="H229" s="8">
        <f t="shared" si="4"/>
        <v>55774000</v>
      </c>
    </row>
    <row r="230" spans="1:10">
      <c r="A230" s="9">
        <v>42551</v>
      </c>
      <c r="B230" s="12" t="s">
        <v>421</v>
      </c>
      <c r="C230" s="12" t="s">
        <v>422</v>
      </c>
      <c r="D230" s="12" t="s">
        <v>49</v>
      </c>
      <c r="E230" s="12" t="s">
        <v>19</v>
      </c>
      <c r="F230" s="14">
        <v>6000</v>
      </c>
      <c r="G230" s="14">
        <v>3530</v>
      </c>
      <c r="H230" s="8">
        <f t="shared" si="4"/>
        <v>21180000</v>
      </c>
    </row>
    <row r="231" spans="1:10">
      <c r="A231" s="9">
        <v>42551</v>
      </c>
      <c r="B231" s="12" t="s">
        <v>423</v>
      </c>
      <c r="C231" s="12" t="s">
        <v>424</v>
      </c>
      <c r="D231" s="12" t="s">
        <v>49</v>
      </c>
      <c r="E231" s="12" t="s">
        <v>19</v>
      </c>
      <c r="F231" s="14">
        <v>5400</v>
      </c>
      <c r="G231" s="14">
        <v>3530</v>
      </c>
      <c r="H231" s="8">
        <f t="shared" si="4"/>
        <v>19062000</v>
      </c>
    </row>
    <row r="232" spans="1:10">
      <c r="A232" s="9">
        <v>42551</v>
      </c>
      <c r="B232" s="12" t="s">
        <v>425</v>
      </c>
      <c r="C232" s="12" t="s">
        <v>426</v>
      </c>
      <c r="D232" s="12" t="s">
        <v>23</v>
      </c>
      <c r="E232" s="12" t="s">
        <v>18</v>
      </c>
      <c r="F232" s="14">
        <v>15000</v>
      </c>
      <c r="G232" s="14">
        <v>3595</v>
      </c>
      <c r="H232" s="8">
        <f t="shared" si="4"/>
        <v>53925000</v>
      </c>
    </row>
    <row r="233" spans="1:10">
      <c r="A233" s="9">
        <v>42551</v>
      </c>
      <c r="B233" s="12" t="s">
        <v>427</v>
      </c>
      <c r="C233" s="12" t="s">
        <v>428</v>
      </c>
      <c r="D233" s="12" t="s">
        <v>17</v>
      </c>
      <c r="E233" s="12" t="s">
        <v>18</v>
      </c>
      <c r="F233" s="14">
        <v>9000</v>
      </c>
      <c r="G233" s="14">
        <v>3595</v>
      </c>
      <c r="H233" s="8">
        <f t="shared" si="4"/>
        <v>32355000</v>
      </c>
      <c r="I233" t="s">
        <v>226</v>
      </c>
      <c r="J233">
        <v>46700</v>
      </c>
    </row>
    <row r="234" spans="1:10">
      <c r="A234" s="9"/>
      <c r="B234" s="12"/>
      <c r="C234" s="12"/>
      <c r="D234" s="12"/>
      <c r="E234" s="12"/>
      <c r="F234" s="14">
        <f>SUM(F4:F233)</f>
        <v>2688100</v>
      </c>
      <c r="G234" s="14"/>
      <c r="H234" s="14">
        <f>SUM(H4:H233)</f>
        <v>9707408000</v>
      </c>
    </row>
    <row r="235" spans="1:10">
      <c r="A235" s="51"/>
      <c r="B235" s="52"/>
      <c r="C235" s="52"/>
      <c r="D235" s="52"/>
      <c r="E235" s="52"/>
      <c r="F235" s="53"/>
      <c r="G235" s="53"/>
      <c r="H235" s="54"/>
    </row>
    <row r="236" spans="1:10">
      <c r="A236" s="51"/>
      <c r="B236" s="52"/>
      <c r="C236" s="52"/>
      <c r="D236" s="52"/>
      <c r="E236" s="52"/>
      <c r="F236" s="53"/>
      <c r="G236" s="53"/>
      <c r="H236" s="54"/>
    </row>
    <row r="237" spans="1:10">
      <c r="A237" s="51"/>
      <c r="B237" s="52"/>
      <c r="C237" s="52"/>
      <c r="D237" s="52"/>
      <c r="E237" s="52"/>
      <c r="F237" s="52"/>
      <c r="G237" s="52"/>
      <c r="H237" s="55"/>
    </row>
    <row r="238" spans="1:10">
      <c r="A238" s="51"/>
      <c r="B238" s="52"/>
      <c r="C238" s="52"/>
      <c r="D238" s="52"/>
      <c r="E238" s="52"/>
      <c r="F238" s="52"/>
      <c r="G238" s="52"/>
      <c r="H238" s="55"/>
    </row>
    <row r="239" spans="1:10">
      <c r="A239" s="51"/>
      <c r="B239" s="52"/>
      <c r="C239" s="52"/>
      <c r="D239" s="52"/>
      <c r="E239" s="52"/>
      <c r="F239" s="52"/>
      <c r="G239" s="52"/>
      <c r="H239" s="55"/>
    </row>
    <row r="240" spans="1:10">
      <c r="A240" s="51"/>
      <c r="B240" s="52"/>
      <c r="C240" s="52"/>
      <c r="D240" s="52"/>
      <c r="E240" s="52"/>
      <c r="F240" s="52"/>
      <c r="G240" s="52"/>
      <c r="H240" s="55"/>
    </row>
    <row r="241" spans="1:8">
      <c r="A241" s="51"/>
      <c r="B241" s="52"/>
      <c r="C241" s="52"/>
      <c r="D241" s="52"/>
      <c r="E241" s="52"/>
      <c r="F241" s="52"/>
      <c r="G241" s="52"/>
      <c r="H241" s="56"/>
    </row>
    <row r="242" spans="1:8">
      <c r="A242" s="51"/>
      <c r="B242" s="52"/>
      <c r="C242" s="52"/>
      <c r="D242" s="52"/>
      <c r="E242" s="52"/>
      <c r="F242" s="52"/>
      <c r="G242" s="52"/>
      <c r="H242" s="55"/>
    </row>
    <row r="243" spans="1:8">
      <c r="A243" s="51"/>
      <c r="B243" s="52"/>
      <c r="C243" s="52"/>
      <c r="D243" s="52"/>
      <c r="E243" s="52"/>
      <c r="F243" s="52"/>
      <c r="G243" s="52"/>
      <c r="H243" s="55"/>
    </row>
    <row r="244" spans="1:8">
      <c r="A244" s="51"/>
      <c r="B244" s="52"/>
      <c r="C244" s="52"/>
      <c r="D244" s="52"/>
      <c r="E244" s="52"/>
      <c r="F244" s="52"/>
      <c r="G244" s="52"/>
      <c r="H244" s="55"/>
    </row>
    <row r="245" spans="1:8">
      <c r="A245" s="51"/>
      <c r="B245" s="52"/>
      <c r="C245" s="52"/>
      <c r="D245" s="52"/>
      <c r="E245" s="52"/>
      <c r="F245" s="52"/>
      <c r="G245" s="52"/>
      <c r="H245" s="55"/>
    </row>
    <row r="246" spans="1:8">
      <c r="A246" s="51"/>
      <c r="B246" s="52"/>
      <c r="C246" s="52"/>
      <c r="D246" s="52"/>
      <c r="E246" s="52"/>
      <c r="F246" s="52"/>
      <c r="G246" s="52"/>
      <c r="H246" s="55"/>
    </row>
    <row r="247" spans="1:8">
      <c r="A247" s="51"/>
      <c r="B247" s="52"/>
      <c r="C247" s="52"/>
      <c r="D247" s="52"/>
      <c r="E247" s="52"/>
      <c r="F247" s="52"/>
      <c r="G247" s="52"/>
      <c r="H247" s="55"/>
    </row>
    <row r="248" spans="1:8">
      <c r="A248" s="51"/>
      <c r="B248" s="52"/>
      <c r="C248" s="52"/>
      <c r="D248" s="52"/>
      <c r="E248" s="52"/>
      <c r="F248" s="52"/>
      <c r="G248" s="52"/>
      <c r="H248" s="55"/>
    </row>
    <row r="249" spans="1:8">
      <c r="A249" s="51"/>
      <c r="B249" s="52"/>
      <c r="C249" s="52"/>
      <c r="D249" s="52"/>
      <c r="E249" s="52"/>
      <c r="F249" s="52"/>
      <c r="G249" s="52"/>
      <c r="H249" s="55"/>
    </row>
    <row r="250" spans="1:8">
      <c r="A250" s="51"/>
      <c r="B250" s="52"/>
      <c r="C250" s="52"/>
      <c r="D250" s="52"/>
      <c r="E250" s="52"/>
      <c r="F250" s="52"/>
      <c r="G250" s="52"/>
      <c r="H250" s="55"/>
    </row>
    <row r="251" spans="1:8">
      <c r="A251" s="51"/>
      <c r="B251" s="52"/>
      <c r="C251" s="52"/>
      <c r="D251" s="52"/>
      <c r="E251" s="52"/>
      <c r="F251" s="52"/>
      <c r="G251" s="52"/>
      <c r="H251" s="55"/>
    </row>
    <row r="252" spans="1:8">
      <c r="A252" s="51"/>
      <c r="B252" s="52"/>
      <c r="C252" s="52"/>
      <c r="D252" s="52"/>
      <c r="E252" s="52"/>
      <c r="F252" s="52"/>
      <c r="G252" s="52"/>
      <c r="H252" s="55"/>
    </row>
    <row r="253" spans="1:8">
      <c r="A253" s="51"/>
      <c r="B253" s="52"/>
      <c r="C253" s="52"/>
      <c r="D253" s="52"/>
      <c r="E253" s="52"/>
      <c r="F253" s="52"/>
      <c r="G253" s="52"/>
      <c r="H253" s="55"/>
    </row>
    <row r="254" spans="1:8">
      <c r="A254" s="51"/>
      <c r="B254" s="52"/>
      <c r="C254" s="52"/>
      <c r="D254" s="52"/>
      <c r="E254" s="52"/>
      <c r="F254" s="52"/>
      <c r="G254" s="52"/>
      <c r="H254" s="55"/>
    </row>
    <row r="255" spans="1:8">
      <c r="A255" s="51"/>
      <c r="B255" s="52"/>
      <c r="C255" s="52"/>
      <c r="D255" s="52"/>
      <c r="E255" s="52"/>
      <c r="F255" s="52"/>
      <c r="G255" s="52"/>
      <c r="H255" s="55"/>
    </row>
    <row r="256" spans="1:8">
      <c r="A256" s="51"/>
      <c r="B256" s="52"/>
      <c r="C256" s="52"/>
      <c r="D256" s="52"/>
      <c r="E256" s="52"/>
      <c r="F256" s="52"/>
      <c r="G256" s="52"/>
      <c r="H256" s="55"/>
    </row>
    <row r="257" spans="1:8">
      <c r="A257" s="51"/>
      <c r="B257" s="52"/>
      <c r="C257" s="52"/>
      <c r="D257" s="52"/>
      <c r="E257" s="52"/>
      <c r="F257" s="52"/>
      <c r="G257" s="52"/>
      <c r="H257" s="55"/>
    </row>
    <row r="258" spans="1:8">
      <c r="A258" s="51"/>
      <c r="B258" s="52"/>
      <c r="C258" s="52"/>
      <c r="D258" s="52"/>
      <c r="E258" s="52"/>
      <c r="F258" s="52"/>
      <c r="G258" s="52"/>
      <c r="H258" s="55"/>
    </row>
    <row r="259" spans="1:8">
      <c r="A259" s="51"/>
      <c r="B259" s="52"/>
      <c r="C259" s="52"/>
      <c r="D259" s="52"/>
      <c r="E259" s="52"/>
      <c r="F259" s="52"/>
      <c r="G259" s="52"/>
      <c r="H259" s="55"/>
    </row>
    <row r="260" spans="1:8">
      <c r="A260" s="51"/>
      <c r="B260" s="52"/>
      <c r="C260" s="52"/>
      <c r="D260" s="52"/>
      <c r="E260" s="52"/>
      <c r="F260" s="52"/>
      <c r="G260" s="52"/>
      <c r="H260" s="55"/>
    </row>
    <row r="261" spans="1:8">
      <c r="A261" s="51"/>
      <c r="B261" s="52"/>
      <c r="C261" s="52"/>
      <c r="D261" s="52"/>
      <c r="E261" s="52"/>
      <c r="F261" s="52"/>
      <c r="G261" s="52"/>
      <c r="H261" s="55"/>
    </row>
    <row r="262" spans="1:8">
      <c r="A262" s="51"/>
      <c r="B262" s="52"/>
      <c r="C262" s="52"/>
      <c r="D262" s="52"/>
      <c r="E262" s="52"/>
      <c r="F262" s="52"/>
      <c r="G262" s="52"/>
      <c r="H262" s="55"/>
    </row>
    <row r="263" spans="1:8">
      <c r="A263" s="51"/>
      <c r="B263" s="52"/>
      <c r="C263" s="52"/>
      <c r="D263" s="52"/>
      <c r="E263" s="52"/>
      <c r="F263" s="52"/>
      <c r="G263" s="52"/>
      <c r="H263" s="55"/>
    </row>
    <row r="264" spans="1:8">
      <c r="A264" s="51"/>
      <c r="B264" s="52"/>
      <c r="C264" s="52"/>
      <c r="D264" s="52"/>
      <c r="E264" s="52"/>
      <c r="F264" s="52"/>
      <c r="G264" s="52"/>
      <c r="H264" s="55"/>
    </row>
    <row r="265" spans="1:8">
      <c r="A265" s="51"/>
      <c r="B265" s="52"/>
      <c r="C265" s="52"/>
      <c r="D265" s="52"/>
      <c r="E265" s="52"/>
      <c r="F265" s="52"/>
      <c r="G265" s="52"/>
      <c r="H265" s="55"/>
    </row>
    <row r="266" spans="1:8">
      <c r="A266" s="51"/>
      <c r="B266" s="52"/>
      <c r="C266" s="52"/>
      <c r="D266" s="52"/>
      <c r="E266" s="52"/>
      <c r="F266" s="52"/>
      <c r="G266" s="52"/>
      <c r="H266" s="55"/>
    </row>
    <row r="267" spans="1:8">
      <c r="A267" s="51"/>
      <c r="B267" s="52"/>
      <c r="C267" s="52"/>
      <c r="D267" s="52"/>
      <c r="E267" s="52"/>
      <c r="F267" s="52"/>
      <c r="G267" s="52"/>
      <c r="H267" s="55"/>
    </row>
    <row r="268" spans="1:8">
      <c r="A268" s="51"/>
      <c r="B268" s="52"/>
      <c r="C268" s="52"/>
      <c r="D268" s="52"/>
      <c r="E268" s="52"/>
      <c r="F268" s="52"/>
      <c r="G268" s="52"/>
      <c r="H268" s="55"/>
    </row>
    <row r="269" spans="1:8">
      <c r="A269" s="51"/>
      <c r="B269" s="52"/>
      <c r="C269" s="52"/>
      <c r="D269" s="52"/>
      <c r="E269" s="52"/>
      <c r="F269" s="52"/>
      <c r="G269" s="52"/>
      <c r="H269" s="55"/>
    </row>
    <row r="270" spans="1:8">
      <c r="A270" s="51"/>
      <c r="B270" s="52"/>
      <c r="C270" s="52"/>
      <c r="D270" s="52"/>
      <c r="E270" s="52"/>
      <c r="F270" s="52"/>
      <c r="G270" s="52"/>
      <c r="H270" s="55"/>
    </row>
    <row r="271" spans="1:8">
      <c r="A271" s="51"/>
      <c r="B271" s="52"/>
      <c r="C271" s="52"/>
      <c r="D271" s="52"/>
      <c r="E271" s="52"/>
      <c r="F271" s="52"/>
      <c r="G271" s="52"/>
      <c r="H271" s="55"/>
    </row>
    <row r="272" spans="1:8">
      <c r="A272" s="51"/>
      <c r="B272" s="52"/>
      <c r="C272" s="52"/>
      <c r="D272" s="52"/>
      <c r="E272" s="52"/>
      <c r="F272" s="52"/>
      <c r="G272" s="52"/>
      <c r="H272" s="55"/>
    </row>
    <row r="273" spans="1:8">
      <c r="A273" s="51"/>
      <c r="B273" s="52"/>
      <c r="C273" s="52"/>
      <c r="D273" s="52"/>
      <c r="E273" s="52"/>
      <c r="F273" s="52"/>
      <c r="G273" s="52"/>
      <c r="H273" s="55"/>
    </row>
    <row r="274" spans="1:8">
      <c r="A274" s="51"/>
      <c r="B274" s="52"/>
      <c r="C274" s="52"/>
      <c r="D274" s="52"/>
      <c r="E274" s="52"/>
      <c r="F274" s="52"/>
      <c r="G274" s="52"/>
      <c r="H274" s="55"/>
    </row>
    <row r="275" spans="1:8">
      <c r="A275" s="51"/>
      <c r="B275" s="52"/>
      <c r="C275" s="52"/>
      <c r="D275" s="52"/>
      <c r="E275" s="52"/>
      <c r="F275" s="52"/>
      <c r="G275" s="52"/>
      <c r="H275" s="55"/>
    </row>
    <row r="276" spans="1:8">
      <c r="A276" s="57"/>
      <c r="B276" s="55"/>
      <c r="C276" s="55"/>
      <c r="D276" s="55"/>
      <c r="E276" s="55"/>
      <c r="F276" s="55"/>
      <c r="G276" s="55"/>
      <c r="H276" s="55"/>
    </row>
    <row r="277" spans="1:8">
      <c r="A277" s="57"/>
      <c r="B277" s="55"/>
      <c r="C277" s="55"/>
      <c r="D277" s="55"/>
      <c r="E277" s="55"/>
      <c r="F277" s="55"/>
      <c r="G277" s="55"/>
      <c r="H277" s="55"/>
    </row>
    <row r="278" spans="1:8">
      <c r="A278" s="57"/>
      <c r="B278" s="55"/>
      <c r="C278" s="55"/>
      <c r="D278" s="55"/>
      <c r="E278" s="55"/>
      <c r="F278" s="55"/>
      <c r="G278" s="55"/>
      <c r="H278" s="55"/>
    </row>
    <row r="279" spans="1:8">
      <c r="A279" s="57"/>
      <c r="B279" s="55"/>
      <c r="C279" s="55"/>
      <c r="D279" s="55"/>
      <c r="E279" s="55"/>
      <c r="F279" s="55"/>
      <c r="G279" s="55"/>
      <c r="H279" s="55"/>
    </row>
    <row r="280" spans="1:8">
      <c r="A280" s="57"/>
      <c r="B280" s="55"/>
      <c r="C280" s="55"/>
      <c r="D280" s="55"/>
      <c r="E280" s="55"/>
      <c r="F280" s="55"/>
      <c r="G280" s="55"/>
      <c r="H280" s="55"/>
    </row>
    <row r="281" spans="1:8">
      <c r="A281" s="57"/>
      <c r="B281" s="55"/>
      <c r="C281" s="55"/>
      <c r="D281" s="55"/>
      <c r="E281" s="55"/>
      <c r="F281" s="55"/>
      <c r="G281" s="55"/>
      <c r="H281" s="55"/>
    </row>
    <row r="282" spans="1:8">
      <c r="A282" s="57"/>
      <c r="B282" s="55"/>
      <c r="C282" s="55"/>
      <c r="D282" s="55"/>
      <c r="E282" s="55"/>
      <c r="F282" s="55"/>
      <c r="G282" s="55"/>
      <c r="H282" s="55"/>
    </row>
    <row r="283" spans="1:8">
      <c r="A283" s="57"/>
      <c r="B283" s="55"/>
      <c r="C283" s="55"/>
      <c r="D283" s="55"/>
      <c r="E283" s="55"/>
      <c r="F283" s="55"/>
      <c r="G283" s="55"/>
      <c r="H283" s="55"/>
    </row>
    <row r="284" spans="1:8">
      <c r="A284" s="57"/>
      <c r="B284" s="55"/>
      <c r="C284" s="55"/>
      <c r="D284" s="55"/>
      <c r="E284" s="55"/>
      <c r="F284" s="55"/>
      <c r="G284" s="55"/>
      <c r="H284" s="55"/>
    </row>
    <row r="285" spans="1:8">
      <c r="A285" s="57"/>
      <c r="B285" s="55"/>
      <c r="C285" s="55"/>
      <c r="D285" s="55"/>
      <c r="E285" s="55"/>
      <c r="F285" s="55"/>
      <c r="G285" s="55"/>
      <c r="H285" s="55"/>
    </row>
    <row r="286" spans="1:8">
      <c r="A286" s="57"/>
      <c r="B286" s="55"/>
      <c r="C286" s="55"/>
      <c r="D286" s="55"/>
      <c r="E286" s="55"/>
      <c r="F286" s="55"/>
      <c r="G286" s="55"/>
      <c r="H286" s="55"/>
    </row>
    <row r="287" spans="1:8">
      <c r="A287" s="57"/>
      <c r="B287" s="55"/>
      <c r="C287" s="55"/>
      <c r="D287" s="55"/>
      <c r="E287" s="55"/>
      <c r="F287" s="55"/>
      <c r="G287" s="55"/>
      <c r="H287" s="55"/>
    </row>
    <row r="288" spans="1:8">
      <c r="A288" s="57"/>
      <c r="B288" s="55"/>
      <c r="C288" s="55"/>
      <c r="D288" s="55"/>
      <c r="E288" s="55"/>
      <c r="F288" s="55"/>
      <c r="G288" s="55"/>
      <c r="H288" s="55"/>
    </row>
    <row r="289" spans="1:8">
      <c r="A289" s="57"/>
      <c r="B289" s="55"/>
      <c r="C289" s="55"/>
      <c r="D289" s="55"/>
      <c r="E289" s="55"/>
      <c r="F289" s="55"/>
      <c r="G289" s="55"/>
      <c r="H289" s="55"/>
    </row>
    <row r="290" spans="1:8">
      <c r="A290" s="57"/>
      <c r="B290" s="55"/>
      <c r="C290" s="55"/>
      <c r="D290" s="55"/>
      <c r="E290" s="55"/>
      <c r="F290" s="55"/>
      <c r="G290" s="55"/>
      <c r="H290" s="55"/>
    </row>
    <row r="291" spans="1:8">
      <c r="A291" s="57"/>
      <c r="B291" s="55"/>
      <c r="C291" s="55"/>
      <c r="D291" s="55"/>
      <c r="E291" s="55"/>
      <c r="F291" s="55"/>
      <c r="G291" s="55"/>
      <c r="H291" s="55"/>
    </row>
    <row r="292" spans="1:8">
      <c r="A292" s="57"/>
      <c r="B292" s="55"/>
      <c r="C292" s="55"/>
      <c r="D292" s="55"/>
      <c r="E292" s="55"/>
      <c r="F292" s="55"/>
      <c r="G292" s="55"/>
      <c r="H292" s="55"/>
    </row>
    <row r="293" spans="1:8">
      <c r="A293" s="57"/>
      <c r="B293" s="55"/>
      <c r="C293" s="55"/>
      <c r="D293" s="55"/>
      <c r="E293" s="55"/>
      <c r="F293" s="55"/>
      <c r="G293" s="55"/>
      <c r="H293" s="55"/>
    </row>
    <row r="294" spans="1:8">
      <c r="A294" s="57"/>
      <c r="B294" s="55"/>
      <c r="C294" s="55"/>
      <c r="D294" s="55"/>
      <c r="E294" s="55"/>
      <c r="F294" s="55"/>
      <c r="G294" s="55"/>
      <c r="H294" s="55"/>
    </row>
    <row r="295" spans="1:8">
      <c r="A295" s="57"/>
      <c r="B295" s="55"/>
      <c r="C295" s="55"/>
      <c r="D295" s="55"/>
      <c r="E295" s="55"/>
      <c r="F295" s="55"/>
      <c r="G295" s="55"/>
      <c r="H295" s="55"/>
    </row>
    <row r="296" spans="1:8">
      <c r="A296" s="57"/>
      <c r="B296" s="55"/>
      <c r="C296" s="55"/>
      <c r="D296" s="55"/>
      <c r="E296" s="55"/>
      <c r="F296" s="55"/>
      <c r="G296" s="55"/>
      <c r="H296" s="55"/>
    </row>
    <row r="297" spans="1:8">
      <c r="A297" s="57"/>
      <c r="B297" s="55"/>
      <c r="C297" s="55"/>
      <c r="D297" s="55"/>
      <c r="E297" s="55"/>
      <c r="F297" s="55"/>
      <c r="G297" s="55"/>
      <c r="H297" s="55"/>
    </row>
    <row r="298" spans="1:8">
      <c r="A298" s="57"/>
      <c r="B298" s="55"/>
      <c r="C298" s="55"/>
      <c r="D298" s="55"/>
      <c r="E298" s="55"/>
      <c r="F298" s="55"/>
      <c r="G298" s="55"/>
      <c r="H298" s="55"/>
    </row>
    <row r="299" spans="1:8">
      <c r="A299" s="57"/>
      <c r="B299" s="55"/>
      <c r="C299" s="55"/>
      <c r="D299" s="55"/>
      <c r="E299" s="55"/>
      <c r="F299" s="55"/>
      <c r="G299" s="55"/>
      <c r="H299" s="55"/>
    </row>
    <row r="300" spans="1:8">
      <c r="A300" s="57"/>
      <c r="B300" s="55"/>
      <c r="C300" s="55"/>
      <c r="D300" s="55"/>
      <c r="E300" s="55"/>
      <c r="F300" s="55"/>
      <c r="G300" s="55"/>
      <c r="H300" s="55"/>
    </row>
    <row r="301" spans="1:8">
      <c r="A301" s="57"/>
      <c r="B301" s="55"/>
      <c r="C301" s="55"/>
      <c r="D301" s="55"/>
      <c r="E301" s="55"/>
      <c r="F301" s="55"/>
      <c r="G301" s="55"/>
      <c r="H301" s="55"/>
    </row>
    <row r="302" spans="1:8">
      <c r="A302" s="57"/>
      <c r="B302" s="55"/>
      <c r="C302" s="55"/>
      <c r="D302" s="55"/>
      <c r="E302" s="55"/>
      <c r="F302" s="55"/>
      <c r="G302" s="55"/>
      <c r="H302" s="55"/>
    </row>
    <row r="303" spans="1:8">
      <c r="A303" s="57"/>
      <c r="B303" s="55"/>
      <c r="C303" s="55"/>
      <c r="D303" s="55"/>
      <c r="E303" s="55"/>
      <c r="F303" s="55"/>
      <c r="G303" s="55"/>
      <c r="H303" s="55"/>
    </row>
    <row r="304" spans="1:8">
      <c r="A304" s="57"/>
      <c r="B304" s="55"/>
      <c r="C304" s="55"/>
      <c r="D304" s="55"/>
      <c r="E304" s="55"/>
      <c r="F304" s="55"/>
      <c r="G304" s="55"/>
      <c r="H304" s="55"/>
    </row>
    <row r="305" spans="1:8">
      <c r="A305" s="57"/>
      <c r="B305" s="55"/>
      <c r="C305" s="55"/>
      <c r="D305" s="55"/>
      <c r="E305" s="55"/>
      <c r="F305" s="55"/>
      <c r="G305" s="55"/>
      <c r="H305" s="55"/>
    </row>
    <row r="306" spans="1:8">
      <c r="A306" s="57"/>
      <c r="B306" s="55"/>
      <c r="C306" s="55"/>
      <c r="D306" s="55"/>
      <c r="E306" s="55"/>
      <c r="F306" s="55"/>
      <c r="G306" s="55"/>
      <c r="H306" s="55"/>
    </row>
    <row r="307" spans="1:8">
      <c r="A307" s="57"/>
      <c r="B307" s="55"/>
      <c r="C307" s="55"/>
      <c r="D307" s="55"/>
      <c r="E307" s="55"/>
      <c r="F307" s="55"/>
      <c r="G307" s="55"/>
      <c r="H307" s="55"/>
    </row>
    <row r="308" spans="1:8">
      <c r="A308" s="57"/>
      <c r="B308" s="55"/>
      <c r="C308" s="55"/>
      <c r="D308" s="55"/>
      <c r="E308" s="55"/>
      <c r="F308" s="55"/>
      <c r="G308" s="55"/>
      <c r="H308" s="55"/>
    </row>
    <row r="309" spans="1:8">
      <c r="A309" s="57"/>
      <c r="B309" s="55"/>
      <c r="C309" s="55"/>
      <c r="D309" s="55"/>
      <c r="E309" s="55"/>
      <c r="F309" s="55"/>
      <c r="G309" s="55"/>
      <c r="H309" s="55"/>
    </row>
    <row r="310" spans="1:8">
      <c r="A310" s="57"/>
      <c r="B310" s="55"/>
      <c r="C310" s="55"/>
      <c r="D310" s="55"/>
      <c r="E310" s="55"/>
      <c r="F310" s="55"/>
      <c r="G310" s="55"/>
      <c r="H310" s="55"/>
    </row>
    <row r="311" spans="1:8">
      <c r="A311" s="57"/>
      <c r="B311" s="55"/>
      <c r="C311" s="55"/>
      <c r="D311" s="55"/>
      <c r="E311" s="55"/>
      <c r="F311" s="55"/>
      <c r="G311" s="55"/>
      <c r="H311" s="55"/>
    </row>
    <row r="312" spans="1:8">
      <c r="A312" s="57"/>
      <c r="B312" s="55"/>
      <c r="C312" s="55"/>
      <c r="D312" s="55"/>
      <c r="E312" s="55"/>
      <c r="F312" s="55"/>
      <c r="G312" s="55"/>
      <c r="H312" s="55"/>
    </row>
    <row r="313" spans="1:8">
      <c r="A313" s="57"/>
      <c r="B313" s="55"/>
      <c r="C313" s="55"/>
      <c r="D313" s="55"/>
      <c r="E313" s="55"/>
      <c r="F313" s="55"/>
      <c r="G313" s="55"/>
      <c r="H313" s="55"/>
    </row>
    <row r="314" spans="1:8">
      <c r="A314" s="57"/>
      <c r="B314" s="55"/>
      <c r="C314" s="55"/>
      <c r="D314" s="55"/>
      <c r="E314" s="55"/>
      <c r="F314" s="55"/>
      <c r="G314" s="55"/>
      <c r="H314" s="55"/>
    </row>
    <row r="315" spans="1:8">
      <c r="A315" s="57"/>
      <c r="B315" s="55"/>
      <c r="C315" s="55"/>
      <c r="D315" s="55"/>
      <c r="E315" s="55"/>
      <c r="F315" s="55"/>
      <c r="G315" s="55"/>
      <c r="H315" s="55"/>
    </row>
    <row r="316" spans="1:8">
      <c r="A316" s="57"/>
      <c r="B316" s="55"/>
      <c r="C316" s="55"/>
      <c r="D316" s="55"/>
      <c r="E316" s="55"/>
      <c r="F316" s="55"/>
      <c r="G316" s="55"/>
      <c r="H316" s="55"/>
    </row>
    <row r="317" spans="1:8">
      <c r="A317" s="57"/>
      <c r="B317" s="55"/>
      <c r="C317" s="55"/>
      <c r="D317" s="55"/>
      <c r="E317" s="55"/>
      <c r="F317" s="55"/>
      <c r="G317" s="55"/>
      <c r="H317" s="55"/>
    </row>
    <row r="318" spans="1:8">
      <c r="A318" s="57"/>
      <c r="B318" s="55"/>
      <c r="C318" s="55"/>
      <c r="D318" s="55"/>
      <c r="E318" s="55"/>
      <c r="F318" s="55"/>
      <c r="G318" s="55"/>
      <c r="H318" s="55"/>
    </row>
    <row r="319" spans="1:8">
      <c r="A319" s="57"/>
      <c r="B319" s="55"/>
      <c r="C319" s="55"/>
      <c r="D319" s="55"/>
      <c r="E319" s="55"/>
      <c r="F319" s="55"/>
      <c r="G319" s="55"/>
      <c r="H319" s="55"/>
    </row>
    <row r="320" spans="1:8">
      <c r="A320" s="57"/>
      <c r="B320" s="55"/>
      <c r="C320" s="55"/>
      <c r="D320" s="55"/>
      <c r="E320" s="55"/>
      <c r="F320" s="55"/>
      <c r="G320" s="55"/>
      <c r="H320" s="55"/>
    </row>
    <row r="321" spans="1:12">
      <c r="A321" s="57"/>
      <c r="B321" s="55"/>
      <c r="C321" s="55"/>
      <c r="D321" s="55"/>
      <c r="E321" s="55"/>
      <c r="F321" s="55"/>
      <c r="G321" s="55"/>
      <c r="H321" s="55"/>
    </row>
    <row r="322" spans="1:12">
      <c r="A322" s="57"/>
      <c r="B322" s="55"/>
      <c r="C322" s="55"/>
      <c r="D322" s="55"/>
      <c r="E322" s="55"/>
      <c r="F322" s="55"/>
      <c r="G322" s="55"/>
      <c r="H322" s="55"/>
    </row>
    <row r="323" spans="1:12">
      <c r="A323" s="57"/>
      <c r="B323" s="55"/>
      <c r="C323" s="55"/>
      <c r="D323" s="55"/>
      <c r="E323" s="55"/>
      <c r="F323" s="55"/>
      <c r="G323" s="55"/>
      <c r="H323" s="55"/>
    </row>
    <row r="324" spans="1:12">
      <c r="A324" s="57"/>
      <c r="B324" s="55"/>
      <c r="C324" s="55"/>
      <c r="D324" s="55"/>
      <c r="E324" s="55"/>
      <c r="F324" s="55"/>
      <c r="G324" s="55"/>
      <c r="H324" s="55"/>
    </row>
    <row r="325" spans="1:12">
      <c r="A325" s="57"/>
      <c r="B325" s="55"/>
      <c r="C325" s="55"/>
      <c r="D325" s="55"/>
      <c r="E325" s="52"/>
      <c r="F325" s="55"/>
      <c r="G325" s="55"/>
      <c r="H325" s="55"/>
    </row>
    <row r="326" spans="1:12">
      <c r="A326" s="57"/>
      <c r="B326" s="55"/>
      <c r="C326" s="55"/>
      <c r="D326" s="55"/>
      <c r="E326" s="55"/>
      <c r="F326" s="55"/>
      <c r="G326" s="55"/>
      <c r="H326" s="55"/>
    </row>
    <row r="327" spans="1:12">
      <c r="A327" s="57"/>
      <c r="B327" s="55"/>
      <c r="C327" s="55"/>
      <c r="D327" s="55"/>
      <c r="E327" s="55"/>
      <c r="F327" s="55"/>
      <c r="G327" s="55"/>
      <c r="H327" s="55"/>
    </row>
    <row r="328" spans="1:12">
      <c r="A328" s="57"/>
      <c r="B328" s="55"/>
      <c r="C328" s="55"/>
      <c r="D328" s="55"/>
      <c r="E328" s="55"/>
      <c r="F328" s="55"/>
      <c r="G328" s="55"/>
      <c r="H328" s="55"/>
    </row>
    <row r="329" spans="1:12">
      <c r="A329" s="57"/>
      <c r="B329" s="55"/>
      <c r="C329" s="55"/>
      <c r="D329" s="55"/>
      <c r="E329" s="55"/>
      <c r="F329" s="55"/>
      <c r="G329" s="55"/>
      <c r="H329" s="55"/>
    </row>
    <row r="330" spans="1:12">
      <c r="A330" s="57"/>
      <c r="B330" s="55"/>
      <c r="C330" s="55"/>
      <c r="D330" s="55"/>
      <c r="E330" s="55"/>
      <c r="F330" s="55"/>
      <c r="G330" s="55"/>
      <c r="H330" s="55"/>
    </row>
    <row r="331" spans="1:12">
      <c r="A331" s="57"/>
      <c r="B331" s="55"/>
      <c r="C331" s="55"/>
      <c r="D331" s="55"/>
      <c r="E331" s="55"/>
      <c r="F331" s="55"/>
      <c r="G331" s="55"/>
      <c r="H331" s="55"/>
      <c r="J331" s="7"/>
      <c r="K331" s="7"/>
      <c r="L331" s="7"/>
    </row>
    <row r="332" spans="1:12">
      <c r="A332" s="57"/>
      <c r="B332" s="55"/>
      <c r="C332" s="55"/>
      <c r="D332" s="55"/>
      <c r="E332" s="55"/>
      <c r="F332" s="55"/>
      <c r="G332" s="55"/>
      <c r="H332" s="55"/>
      <c r="J332" s="4"/>
      <c r="K332" s="4"/>
    </row>
    <row r="333" spans="1:12">
      <c r="A333" s="57"/>
      <c r="B333" s="55"/>
      <c r="C333" s="55"/>
      <c r="D333" s="55"/>
      <c r="E333" s="55"/>
      <c r="F333" s="55"/>
      <c r="G333" s="55"/>
      <c r="H333" s="55"/>
    </row>
    <row r="334" spans="1:12">
      <c r="A334" s="57"/>
      <c r="B334" s="55"/>
      <c r="C334" s="55"/>
      <c r="D334" s="55"/>
      <c r="E334" s="55"/>
      <c r="F334" s="55"/>
      <c r="G334" s="55"/>
      <c r="H334" s="55"/>
    </row>
  </sheetData>
  <mergeCells count="1">
    <mergeCell ref="F2:G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4:AI29"/>
  <sheetViews>
    <sheetView topLeftCell="V1" workbookViewId="0">
      <selection activeCell="AJ20" sqref="AJ20"/>
    </sheetView>
  </sheetViews>
  <sheetFormatPr baseColWidth="10" defaultRowHeight="15"/>
  <cols>
    <col min="3" max="3" width="9" bestFit="1" customWidth="1"/>
    <col min="4" max="5" width="10.42578125" bestFit="1" customWidth="1"/>
    <col min="6" max="6" width="19.140625" bestFit="1" customWidth="1"/>
    <col min="7" max="7" width="14.85546875" bestFit="1" customWidth="1"/>
    <col min="8" max="9" width="6.5703125" bestFit="1" customWidth="1"/>
    <col min="10" max="10" width="10.42578125" bestFit="1" customWidth="1"/>
    <col min="13" max="13" width="9" bestFit="1" customWidth="1"/>
    <col min="14" max="15" width="10.42578125" bestFit="1" customWidth="1"/>
    <col min="16" max="16" width="13.7109375" bestFit="1" customWidth="1"/>
    <col min="17" max="17" width="14.85546875" bestFit="1" customWidth="1"/>
    <col min="18" max="19" width="6.5703125" bestFit="1" customWidth="1"/>
    <col min="20" max="20" width="10.42578125" bestFit="1" customWidth="1"/>
    <col min="21" max="21" width="4.28515625" bestFit="1" customWidth="1"/>
    <col min="22" max="22" width="10.42578125" bestFit="1" customWidth="1"/>
    <col min="24" max="24" width="9" bestFit="1" customWidth="1"/>
    <col min="25" max="26" width="10.42578125" bestFit="1" customWidth="1"/>
    <col min="27" max="27" width="13.7109375" bestFit="1" customWidth="1"/>
    <col min="28" max="28" width="14.85546875" bestFit="1" customWidth="1"/>
    <col min="29" max="29" width="4.7109375" bestFit="1" customWidth="1"/>
    <col min="30" max="30" width="6.5703125" bestFit="1" customWidth="1"/>
    <col min="31" max="31" width="6.5703125" customWidth="1"/>
    <col min="32" max="32" width="5.7109375" bestFit="1" customWidth="1"/>
    <col min="33" max="33" width="10.42578125" bestFit="1" customWidth="1"/>
    <col min="34" max="34" width="14.85546875" bestFit="1" customWidth="1"/>
    <col min="35" max="35" width="10.42578125" bestFit="1" customWidth="1"/>
  </cols>
  <sheetData>
    <row r="4" spans="2:35" ht="18.75">
      <c r="C4" s="94" t="s">
        <v>114</v>
      </c>
      <c r="D4" s="94"/>
      <c r="E4" s="94"/>
      <c r="F4" s="94"/>
      <c r="G4" s="94"/>
      <c r="H4" s="94"/>
      <c r="I4" s="94"/>
      <c r="J4" s="94"/>
    </row>
    <row r="6" spans="2:35">
      <c r="C6" s="15" t="s">
        <v>7</v>
      </c>
      <c r="D6" s="15" t="s">
        <v>0</v>
      </c>
      <c r="E6" s="15" t="s">
        <v>1</v>
      </c>
      <c r="F6" s="15" t="s">
        <v>435</v>
      </c>
      <c r="G6" s="15" t="s">
        <v>6</v>
      </c>
      <c r="H6" s="15" t="s">
        <v>5</v>
      </c>
      <c r="I6" s="15" t="s">
        <v>8</v>
      </c>
      <c r="J6" s="15" t="s">
        <v>3</v>
      </c>
    </row>
    <row r="7" spans="2:35">
      <c r="B7">
        <v>6</v>
      </c>
      <c r="C7" s="16">
        <v>42530</v>
      </c>
      <c r="D7" s="17" t="s">
        <v>112</v>
      </c>
      <c r="E7" s="17" t="s">
        <v>113</v>
      </c>
      <c r="F7" s="17" t="s">
        <v>114</v>
      </c>
      <c r="G7" s="25" t="s">
        <v>24</v>
      </c>
      <c r="H7" s="17">
        <v>5000</v>
      </c>
      <c r="I7" s="17">
        <v>4738</v>
      </c>
      <c r="J7" s="18">
        <f t="shared" ref="J7:J29" si="0">H7*I7</f>
        <v>23690000</v>
      </c>
    </row>
    <row r="8" spans="2:35">
      <c r="B8">
        <v>6</v>
      </c>
      <c r="C8" s="16">
        <v>42543</v>
      </c>
      <c r="D8" s="17" t="s">
        <v>272</v>
      </c>
      <c r="E8" s="17" t="s">
        <v>273</v>
      </c>
      <c r="F8" s="17" t="s">
        <v>114</v>
      </c>
      <c r="G8" s="25" t="s">
        <v>24</v>
      </c>
      <c r="H8" s="17">
        <v>5000</v>
      </c>
      <c r="I8" s="17">
        <v>4738</v>
      </c>
      <c r="J8" s="19">
        <f t="shared" si="0"/>
        <v>23690000</v>
      </c>
    </row>
    <row r="9" spans="2:35">
      <c r="C9" s="34"/>
      <c r="D9" s="35"/>
      <c r="E9" s="35"/>
      <c r="F9" s="35"/>
      <c r="G9" s="35"/>
      <c r="H9" s="17">
        <f>SUM(H7:H8)</f>
        <v>10000</v>
      </c>
      <c r="I9" s="17">
        <f>SUM(I7:I8)</f>
        <v>9476</v>
      </c>
      <c r="J9" s="19">
        <f>SUM(J7:J8)</f>
        <v>47380000</v>
      </c>
    </row>
    <row r="10" spans="2:35">
      <c r="C10" s="34"/>
      <c r="D10" s="35"/>
      <c r="E10" s="35"/>
      <c r="F10" s="35"/>
      <c r="G10" s="35"/>
      <c r="H10" s="35"/>
      <c r="I10" s="35"/>
      <c r="J10" s="36"/>
    </row>
    <row r="11" spans="2:35">
      <c r="C11" s="34"/>
      <c r="D11" s="35"/>
      <c r="E11" s="35"/>
      <c r="F11" s="35"/>
      <c r="G11" s="35"/>
      <c r="H11" s="35"/>
      <c r="I11" s="35"/>
      <c r="J11" s="36"/>
    </row>
    <row r="12" spans="2:35">
      <c r="C12" s="34"/>
      <c r="D12" s="35"/>
      <c r="E12" s="35"/>
      <c r="F12" s="35"/>
      <c r="G12" s="35"/>
      <c r="H12" s="35"/>
      <c r="I12" s="35"/>
      <c r="J12" s="36"/>
    </row>
    <row r="13" spans="2:35" ht="21">
      <c r="C13" s="93" t="s">
        <v>35</v>
      </c>
      <c r="D13" s="93"/>
      <c r="E13" s="93"/>
      <c r="F13" s="93"/>
      <c r="G13" s="93"/>
      <c r="H13" s="93"/>
      <c r="I13" s="93"/>
      <c r="J13" s="93"/>
    </row>
    <row r="14" spans="2:35">
      <c r="C14" s="34"/>
      <c r="D14" s="35"/>
      <c r="E14" s="35"/>
      <c r="F14" s="35"/>
      <c r="G14" s="35"/>
    </row>
    <row r="15" spans="2:35">
      <c r="C15" s="15" t="s">
        <v>7</v>
      </c>
      <c r="D15" s="15" t="s">
        <v>0</v>
      </c>
      <c r="E15" s="15" t="s">
        <v>1</v>
      </c>
      <c r="F15" s="15" t="s">
        <v>435</v>
      </c>
      <c r="G15" s="15" t="s">
        <v>6</v>
      </c>
      <c r="H15" s="15" t="s">
        <v>5</v>
      </c>
      <c r="I15" s="15" t="s">
        <v>8</v>
      </c>
      <c r="J15" s="15" t="s">
        <v>3</v>
      </c>
      <c r="M15" s="15" t="s">
        <v>7</v>
      </c>
      <c r="N15" s="15" t="s">
        <v>0</v>
      </c>
      <c r="O15" s="15" t="s">
        <v>1</v>
      </c>
      <c r="P15" s="15" t="s">
        <v>435</v>
      </c>
      <c r="Q15" s="15" t="s">
        <v>6</v>
      </c>
      <c r="R15" s="15" t="s">
        <v>5</v>
      </c>
      <c r="S15" s="15" t="s">
        <v>8</v>
      </c>
      <c r="T15" s="15" t="s">
        <v>3</v>
      </c>
      <c r="U15" s="23" t="s">
        <v>430</v>
      </c>
      <c r="V15" s="23" t="s">
        <v>431</v>
      </c>
      <c r="X15" s="15" t="s">
        <v>7</v>
      </c>
      <c r="Y15" s="15" t="s">
        <v>0</v>
      </c>
      <c r="Z15" s="15" t="s">
        <v>1</v>
      </c>
      <c r="AA15" s="15" t="s">
        <v>435</v>
      </c>
      <c r="AB15" s="15" t="s">
        <v>6</v>
      </c>
      <c r="AC15" s="15" t="s">
        <v>432</v>
      </c>
      <c r="AD15" s="15" t="s">
        <v>5</v>
      </c>
      <c r="AE15" s="15" t="s">
        <v>433</v>
      </c>
      <c r="AF15" s="15" t="s">
        <v>8</v>
      </c>
      <c r="AG15" s="15" t="s">
        <v>3</v>
      </c>
      <c r="AH15" s="23" t="s">
        <v>437</v>
      </c>
      <c r="AI15" s="23" t="s">
        <v>434</v>
      </c>
    </row>
    <row r="16" spans="2:35">
      <c r="B16">
        <v>7</v>
      </c>
      <c r="C16" s="16">
        <v>42524</v>
      </c>
      <c r="D16" s="17" t="s">
        <v>33</v>
      </c>
      <c r="E16" s="17" t="s">
        <v>34</v>
      </c>
      <c r="F16" s="17" t="s">
        <v>35</v>
      </c>
      <c r="G16" s="25" t="s">
        <v>19</v>
      </c>
      <c r="H16" s="18">
        <v>5000</v>
      </c>
      <c r="I16" s="18">
        <v>3671</v>
      </c>
      <c r="J16" s="18">
        <f t="shared" si="0"/>
        <v>18355000</v>
      </c>
      <c r="M16" s="16">
        <v>42524</v>
      </c>
      <c r="N16" s="17" t="s">
        <v>33</v>
      </c>
      <c r="O16" s="17" t="s">
        <v>34</v>
      </c>
      <c r="P16" s="17" t="s">
        <v>35</v>
      </c>
      <c r="Q16" s="25" t="s">
        <v>19</v>
      </c>
      <c r="R16" s="18">
        <v>5000</v>
      </c>
      <c r="S16" s="18">
        <v>3671</v>
      </c>
      <c r="T16" s="18">
        <f t="shared" ref="T16:T21" si="1">R16*S16</f>
        <v>18355000</v>
      </c>
      <c r="U16" s="15">
        <v>3</v>
      </c>
      <c r="V16" s="27">
        <f>T16</f>
        <v>18355000</v>
      </c>
      <c r="X16" s="16">
        <v>42543</v>
      </c>
      <c r="Y16" s="17" t="s">
        <v>268</v>
      </c>
      <c r="Z16" s="17" t="s">
        <v>269</v>
      </c>
      <c r="AA16" s="17" t="s">
        <v>35</v>
      </c>
      <c r="AB16" s="25" t="s">
        <v>24</v>
      </c>
      <c r="AC16" s="25">
        <v>1</v>
      </c>
      <c r="AD16" s="17">
        <v>5000</v>
      </c>
      <c r="AE16" s="17">
        <f>AD16</f>
        <v>5000</v>
      </c>
      <c r="AF16" s="17">
        <v>4738</v>
      </c>
      <c r="AG16" s="19">
        <f t="shared" ref="AG16:AG21" si="2">AD16*AF16</f>
        <v>23690000</v>
      </c>
      <c r="AH16" s="15" t="str">
        <f>AB16</f>
        <v>Nafta unica 90</v>
      </c>
      <c r="AI16" s="27">
        <f>AG16</f>
        <v>23690000</v>
      </c>
    </row>
    <row r="17" spans="2:35">
      <c r="B17">
        <v>7</v>
      </c>
      <c r="C17" s="16">
        <v>42536</v>
      </c>
      <c r="D17" s="17" t="s">
        <v>172</v>
      </c>
      <c r="E17" s="17" t="s">
        <v>173</v>
      </c>
      <c r="F17" s="17" t="s">
        <v>35</v>
      </c>
      <c r="G17" s="25" t="s">
        <v>18</v>
      </c>
      <c r="H17" s="17">
        <v>10000</v>
      </c>
      <c r="I17" s="17">
        <v>3990</v>
      </c>
      <c r="J17" s="18">
        <f t="shared" si="0"/>
        <v>39900000</v>
      </c>
      <c r="M17" s="16">
        <v>42536</v>
      </c>
      <c r="N17" s="17" t="s">
        <v>172</v>
      </c>
      <c r="O17" s="17" t="s">
        <v>173</v>
      </c>
      <c r="P17" s="17" t="s">
        <v>35</v>
      </c>
      <c r="Q17" s="25" t="s">
        <v>18</v>
      </c>
      <c r="R17" s="17">
        <v>10000</v>
      </c>
      <c r="S17" s="17">
        <v>3990</v>
      </c>
      <c r="T17" s="18">
        <f t="shared" si="1"/>
        <v>39900000</v>
      </c>
      <c r="U17" s="15">
        <v>15</v>
      </c>
      <c r="V17" s="27">
        <f>T17</f>
        <v>39900000</v>
      </c>
      <c r="X17" s="16">
        <v>42536</v>
      </c>
      <c r="Y17" s="17" t="s">
        <v>172</v>
      </c>
      <c r="Z17" s="17" t="s">
        <v>173</v>
      </c>
      <c r="AA17" s="17" t="s">
        <v>35</v>
      </c>
      <c r="AB17" s="25" t="s">
        <v>18</v>
      </c>
      <c r="AC17" s="25">
        <v>2</v>
      </c>
      <c r="AD17" s="17">
        <v>10000</v>
      </c>
      <c r="AE17" s="17"/>
      <c r="AF17" s="17">
        <v>3990</v>
      </c>
      <c r="AG17" s="18">
        <f t="shared" si="2"/>
        <v>39900000</v>
      </c>
      <c r="AH17" s="15"/>
      <c r="AI17" s="15"/>
    </row>
    <row r="18" spans="2:35">
      <c r="B18">
        <v>7</v>
      </c>
      <c r="C18" s="16">
        <v>42543</v>
      </c>
      <c r="D18" s="17" t="s">
        <v>268</v>
      </c>
      <c r="E18" s="17" t="s">
        <v>269</v>
      </c>
      <c r="F18" s="17" t="s">
        <v>35</v>
      </c>
      <c r="G18" s="25" t="s">
        <v>18</v>
      </c>
      <c r="H18" s="17">
        <v>5000</v>
      </c>
      <c r="I18" s="17">
        <v>3990</v>
      </c>
      <c r="J18" s="19">
        <f t="shared" si="0"/>
        <v>19950000</v>
      </c>
      <c r="M18" s="16">
        <v>42543</v>
      </c>
      <c r="N18" s="17" t="s">
        <v>268</v>
      </c>
      <c r="O18" s="17" t="s">
        <v>269</v>
      </c>
      <c r="P18" s="17" t="s">
        <v>35</v>
      </c>
      <c r="Q18" s="25" t="s">
        <v>18</v>
      </c>
      <c r="R18" s="17">
        <v>5000</v>
      </c>
      <c r="S18" s="17">
        <v>3990</v>
      </c>
      <c r="T18" s="19">
        <f t="shared" si="1"/>
        <v>19950000</v>
      </c>
      <c r="U18" s="15"/>
      <c r="V18" s="15"/>
      <c r="X18" s="16">
        <v>42543</v>
      </c>
      <c r="Y18" s="17" t="s">
        <v>268</v>
      </c>
      <c r="Z18" s="17" t="s">
        <v>269</v>
      </c>
      <c r="AA18" s="17" t="s">
        <v>35</v>
      </c>
      <c r="AB18" s="25" t="s">
        <v>18</v>
      </c>
      <c r="AC18" s="25">
        <v>2</v>
      </c>
      <c r="AD18" s="17">
        <v>5000</v>
      </c>
      <c r="AE18" s="17"/>
      <c r="AF18" s="17">
        <v>3990</v>
      </c>
      <c r="AG18" s="19">
        <f t="shared" si="2"/>
        <v>19950000</v>
      </c>
      <c r="AH18" s="15"/>
      <c r="AI18" s="15"/>
    </row>
    <row r="19" spans="2:35">
      <c r="B19">
        <v>7</v>
      </c>
      <c r="C19" s="16">
        <v>42543</v>
      </c>
      <c r="D19" s="17" t="s">
        <v>268</v>
      </c>
      <c r="E19" s="17" t="s">
        <v>269</v>
      </c>
      <c r="F19" s="17" t="s">
        <v>35</v>
      </c>
      <c r="G19" s="25" t="s">
        <v>24</v>
      </c>
      <c r="H19" s="17">
        <v>5000</v>
      </c>
      <c r="I19" s="17">
        <v>4738</v>
      </c>
      <c r="J19" s="19">
        <f t="shared" si="0"/>
        <v>23690000</v>
      </c>
      <c r="M19" s="16">
        <v>42543</v>
      </c>
      <c r="N19" s="17" t="s">
        <v>268</v>
      </c>
      <c r="O19" s="17" t="s">
        <v>269</v>
      </c>
      <c r="P19" s="17" t="s">
        <v>35</v>
      </c>
      <c r="Q19" s="25" t="s">
        <v>24</v>
      </c>
      <c r="R19" s="17">
        <v>5000</v>
      </c>
      <c r="S19" s="17">
        <v>4738</v>
      </c>
      <c r="T19" s="19">
        <f t="shared" si="1"/>
        <v>23690000</v>
      </c>
      <c r="U19" s="15">
        <v>22</v>
      </c>
      <c r="V19" s="27">
        <f>T19+T18</f>
        <v>43640000</v>
      </c>
      <c r="X19" s="16">
        <v>42548</v>
      </c>
      <c r="Y19" s="20" t="s">
        <v>355</v>
      </c>
      <c r="Z19" s="20" t="s">
        <v>356</v>
      </c>
      <c r="AA19" s="20" t="s">
        <v>35</v>
      </c>
      <c r="AB19" s="26" t="s">
        <v>18</v>
      </c>
      <c r="AC19" s="26">
        <v>2</v>
      </c>
      <c r="AD19" s="20">
        <v>10000</v>
      </c>
      <c r="AE19" s="20">
        <f>AD19+AD18+AD17</f>
        <v>25000</v>
      </c>
      <c r="AF19" s="20">
        <v>3990</v>
      </c>
      <c r="AG19" s="23">
        <f t="shared" si="2"/>
        <v>39900000</v>
      </c>
      <c r="AH19" s="15" t="str">
        <f>AB19</f>
        <v>Diesel comun Tipo III</v>
      </c>
      <c r="AI19" s="27">
        <f>AG19+AG18+AG17</f>
        <v>99750000</v>
      </c>
    </row>
    <row r="20" spans="2:35">
      <c r="B20">
        <v>7</v>
      </c>
      <c r="C20" s="16">
        <v>42548</v>
      </c>
      <c r="D20" s="20" t="s">
        <v>355</v>
      </c>
      <c r="E20" s="20" t="s">
        <v>356</v>
      </c>
      <c r="F20" s="20" t="s">
        <v>35</v>
      </c>
      <c r="G20" s="26" t="s">
        <v>18</v>
      </c>
      <c r="H20" s="20">
        <v>10000</v>
      </c>
      <c r="I20" s="20">
        <v>3990</v>
      </c>
      <c r="J20" s="23">
        <f t="shared" si="0"/>
        <v>39900000</v>
      </c>
      <c r="M20" s="16">
        <v>42548</v>
      </c>
      <c r="N20" s="20" t="s">
        <v>355</v>
      </c>
      <c r="O20" s="20" t="s">
        <v>356</v>
      </c>
      <c r="P20" s="20" t="s">
        <v>35</v>
      </c>
      <c r="Q20" s="26" t="s">
        <v>18</v>
      </c>
      <c r="R20" s="20">
        <v>10000</v>
      </c>
      <c r="S20" s="20">
        <v>3990</v>
      </c>
      <c r="T20" s="23">
        <f t="shared" si="1"/>
        <v>39900000</v>
      </c>
      <c r="U20" s="15"/>
      <c r="V20" s="15"/>
      <c r="X20" s="16">
        <v>42524</v>
      </c>
      <c r="Y20" s="17" t="s">
        <v>33</v>
      </c>
      <c r="Z20" s="17" t="s">
        <v>34</v>
      </c>
      <c r="AA20" s="17" t="s">
        <v>35</v>
      </c>
      <c r="AB20" s="25" t="s">
        <v>19</v>
      </c>
      <c r="AC20" s="25">
        <v>3</v>
      </c>
      <c r="AD20" s="18">
        <v>5000</v>
      </c>
      <c r="AE20" s="18"/>
      <c r="AF20" s="18">
        <v>3671</v>
      </c>
      <c r="AG20" s="18">
        <f t="shared" si="2"/>
        <v>18355000</v>
      </c>
      <c r="AH20" s="15"/>
      <c r="AI20" s="15"/>
    </row>
    <row r="21" spans="2:35">
      <c r="B21">
        <v>7</v>
      </c>
      <c r="C21" s="16">
        <v>42548</v>
      </c>
      <c r="D21" s="20" t="s">
        <v>355</v>
      </c>
      <c r="E21" s="20" t="s">
        <v>356</v>
      </c>
      <c r="F21" s="20" t="s">
        <v>35</v>
      </c>
      <c r="G21" s="26" t="s">
        <v>19</v>
      </c>
      <c r="H21" s="20">
        <v>5000</v>
      </c>
      <c r="I21" s="20">
        <v>3871</v>
      </c>
      <c r="J21" s="23">
        <f t="shared" si="0"/>
        <v>19355000</v>
      </c>
      <c r="M21" s="16">
        <v>42548</v>
      </c>
      <c r="N21" s="20" t="s">
        <v>355</v>
      </c>
      <c r="O21" s="20" t="s">
        <v>356</v>
      </c>
      <c r="P21" s="20" t="s">
        <v>35</v>
      </c>
      <c r="Q21" s="26" t="s">
        <v>19</v>
      </c>
      <c r="R21" s="20">
        <v>5000</v>
      </c>
      <c r="S21" s="20">
        <v>3871</v>
      </c>
      <c r="T21" s="23">
        <f t="shared" si="1"/>
        <v>19355000</v>
      </c>
      <c r="U21" s="15">
        <v>27</v>
      </c>
      <c r="V21" s="15">
        <f>T21+T20</f>
        <v>59255000</v>
      </c>
      <c r="X21" s="16">
        <v>42548</v>
      </c>
      <c r="Y21" s="20" t="s">
        <v>355</v>
      </c>
      <c r="Z21" s="20" t="s">
        <v>356</v>
      </c>
      <c r="AA21" s="20" t="s">
        <v>35</v>
      </c>
      <c r="AB21" s="26" t="s">
        <v>19</v>
      </c>
      <c r="AC21" s="26">
        <v>3</v>
      </c>
      <c r="AD21" s="20">
        <v>5000</v>
      </c>
      <c r="AE21" s="30">
        <f>AD21+AD20</f>
        <v>10000</v>
      </c>
      <c r="AF21" s="20">
        <v>3871</v>
      </c>
      <c r="AG21" s="23">
        <f t="shared" si="2"/>
        <v>19355000</v>
      </c>
      <c r="AH21" s="15" t="str">
        <f>AB21</f>
        <v>Nafta eco sol 85</v>
      </c>
      <c r="AI21" s="27">
        <f>AG21+AG20</f>
        <v>37710000</v>
      </c>
    </row>
    <row r="22" spans="2:35">
      <c r="H22" s="27">
        <f>SUM(H16:H21)</f>
        <v>40000</v>
      </c>
      <c r="I22" s="27">
        <f>SUM(I16:I21)</f>
        <v>24250</v>
      </c>
      <c r="J22" s="27">
        <f>SUM(J16:J21)</f>
        <v>161150000</v>
      </c>
      <c r="R22" s="27">
        <f>SUM(R16:R21)</f>
        <v>40000</v>
      </c>
      <c r="S22" s="27"/>
      <c r="T22" s="27">
        <f>SUM(T16:T21)</f>
        <v>161150000</v>
      </c>
      <c r="U22" s="15"/>
      <c r="V22" s="27">
        <f>SUM(V16:V21)</f>
        <v>161150000</v>
      </c>
      <c r="AD22" s="27">
        <f>SUM(AD16:AD21)</f>
        <v>40000</v>
      </c>
      <c r="AE22" s="27">
        <f>SUM(AE16:AE21)</f>
        <v>40000</v>
      </c>
      <c r="AF22" s="27"/>
      <c r="AG22" s="27">
        <f>SUM(AG16:AG21)</f>
        <v>161150000</v>
      </c>
      <c r="AH22" s="15"/>
      <c r="AI22" s="27">
        <f>SUM(AI16:AI21)</f>
        <v>161150000</v>
      </c>
    </row>
    <row r="26" spans="2:35" ht="21">
      <c r="C26" s="93" t="s">
        <v>38</v>
      </c>
      <c r="D26" s="93"/>
      <c r="E26" s="93"/>
      <c r="F26" s="93"/>
      <c r="G26" s="93"/>
      <c r="H26" s="93"/>
      <c r="I26" s="93"/>
      <c r="J26" s="93"/>
    </row>
    <row r="28" spans="2:35">
      <c r="C28" s="15" t="s">
        <v>7</v>
      </c>
      <c r="D28" s="15" t="s">
        <v>0</v>
      </c>
      <c r="E28" s="15" t="s">
        <v>1</v>
      </c>
      <c r="F28" s="15" t="s">
        <v>435</v>
      </c>
      <c r="G28" s="15" t="s">
        <v>6</v>
      </c>
      <c r="H28" s="15" t="s">
        <v>5</v>
      </c>
      <c r="I28" s="15" t="s">
        <v>8</v>
      </c>
      <c r="J28" s="15" t="s">
        <v>3</v>
      </c>
    </row>
    <row r="29" spans="2:35">
      <c r="B29">
        <v>9</v>
      </c>
      <c r="C29" s="16">
        <v>42524</v>
      </c>
      <c r="D29" s="17" t="s">
        <v>36</v>
      </c>
      <c r="E29" s="17" t="s">
        <v>37</v>
      </c>
      <c r="F29" s="17" t="s">
        <v>38</v>
      </c>
      <c r="G29" s="25" t="s">
        <v>24</v>
      </c>
      <c r="H29" s="18">
        <v>5000</v>
      </c>
      <c r="I29" s="18">
        <v>3650</v>
      </c>
      <c r="J29" s="18">
        <f t="shared" si="0"/>
        <v>18250000</v>
      </c>
    </row>
  </sheetData>
  <sortState ref="X16:AG21">
    <sortCondition ref="AC16:AC21"/>
  </sortState>
  <mergeCells count="3">
    <mergeCell ref="C4:J4"/>
    <mergeCell ref="C13:J13"/>
    <mergeCell ref="C26:J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5:Y120"/>
  <sheetViews>
    <sheetView topLeftCell="N49" workbookViewId="0">
      <selection activeCell="T60" sqref="T60"/>
    </sheetView>
  </sheetViews>
  <sheetFormatPr baseColWidth="10" defaultRowHeight="15"/>
  <cols>
    <col min="3" max="3" width="9" bestFit="1" customWidth="1"/>
    <col min="4" max="4" width="10" bestFit="1" customWidth="1"/>
    <col min="5" max="5" width="6.28515625" bestFit="1" customWidth="1"/>
    <col min="6" max="6" width="10" bestFit="1" customWidth="1"/>
    <col min="7" max="7" width="16.42578125" bestFit="1" customWidth="1"/>
    <col min="8" max="8" width="7.42578125" bestFit="1" customWidth="1"/>
    <col min="9" max="9" width="7.85546875" bestFit="1" customWidth="1"/>
    <col min="10" max="10" width="11.7109375" bestFit="1" customWidth="1"/>
    <col min="11" max="11" width="4.28515625" bestFit="1" customWidth="1"/>
    <col min="12" max="12" width="12.5703125" bestFit="1" customWidth="1"/>
    <col min="14" max="14" width="9" bestFit="1" customWidth="1"/>
    <col min="15" max="15" width="10" bestFit="1" customWidth="1"/>
    <col min="16" max="16" width="6.28515625" bestFit="1" customWidth="1"/>
    <col min="17" max="17" width="10" bestFit="1" customWidth="1"/>
    <col min="18" max="18" width="16.4257812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7.85546875" bestFit="1" customWidth="1"/>
    <col min="23" max="23" width="11.7109375" bestFit="1" customWidth="1"/>
    <col min="24" max="24" width="16.42578125" bestFit="1" customWidth="1"/>
    <col min="25" max="25" width="11.7109375" bestFit="1" customWidth="1"/>
  </cols>
  <sheetData>
    <row r="5" spans="2:25" ht="21">
      <c r="C5" s="95" t="s">
        <v>12</v>
      </c>
      <c r="D5" s="95"/>
      <c r="E5" s="95"/>
      <c r="F5" s="95"/>
      <c r="G5" s="95"/>
      <c r="H5" s="95"/>
      <c r="I5" s="95"/>
      <c r="J5" s="95"/>
    </row>
    <row r="7" spans="2:25">
      <c r="C7" s="15" t="s">
        <v>7</v>
      </c>
      <c r="D7" s="15" t="s">
        <v>0</v>
      </c>
      <c r="E7" s="15" t="s">
        <v>438</v>
      </c>
      <c r="F7" s="15" t="s">
        <v>439</v>
      </c>
      <c r="G7" s="15" t="s">
        <v>6</v>
      </c>
      <c r="H7" s="15" t="s">
        <v>5</v>
      </c>
      <c r="I7" s="15" t="s">
        <v>8</v>
      </c>
      <c r="J7" s="15" t="s">
        <v>3</v>
      </c>
      <c r="N7" s="15" t="s">
        <v>7</v>
      </c>
      <c r="O7" s="15" t="s">
        <v>0</v>
      </c>
      <c r="P7" s="15" t="s">
        <v>438</v>
      </c>
      <c r="Q7" s="15" t="s">
        <v>439</v>
      </c>
      <c r="R7" s="15" t="s">
        <v>6</v>
      </c>
      <c r="S7" s="15" t="s">
        <v>432</v>
      </c>
      <c r="T7" s="15" t="s">
        <v>5</v>
      </c>
      <c r="U7" s="15" t="s">
        <v>433</v>
      </c>
      <c r="V7" s="15" t="s">
        <v>8</v>
      </c>
      <c r="W7" s="15" t="s">
        <v>3</v>
      </c>
      <c r="X7" s="23" t="s">
        <v>440</v>
      </c>
      <c r="Y7" s="23" t="s">
        <v>434</v>
      </c>
    </row>
    <row r="8" spans="2:25">
      <c r="B8">
        <v>1</v>
      </c>
      <c r="C8" s="37">
        <v>42522</v>
      </c>
      <c r="D8" s="17" t="s">
        <v>11</v>
      </c>
      <c r="E8" s="15"/>
      <c r="F8" s="15" t="s">
        <v>12</v>
      </c>
      <c r="G8" s="41" t="s">
        <v>13</v>
      </c>
      <c r="H8" s="19">
        <v>5000</v>
      </c>
      <c r="I8" s="19">
        <v>3690</v>
      </c>
      <c r="J8" s="19">
        <f t="shared" ref="J8:J39" si="0">H8*I8</f>
        <v>18450000</v>
      </c>
      <c r="N8" s="37">
        <v>42522</v>
      </c>
      <c r="O8" s="17" t="s">
        <v>11</v>
      </c>
      <c r="P8" s="15"/>
      <c r="Q8" s="15" t="s">
        <v>12</v>
      </c>
      <c r="R8" s="41" t="s">
        <v>14</v>
      </c>
      <c r="S8" s="41">
        <v>1</v>
      </c>
      <c r="T8" s="19">
        <v>5000</v>
      </c>
      <c r="U8" s="19"/>
      <c r="V8" s="19">
        <v>3150</v>
      </c>
      <c r="W8" s="19">
        <f t="shared" ref="W8:W39" si="1">T8*V8</f>
        <v>15750000</v>
      </c>
      <c r="X8" s="15"/>
      <c r="Y8" s="15"/>
    </row>
    <row r="9" spans="2:25">
      <c r="B9">
        <v>1</v>
      </c>
      <c r="C9" s="37">
        <v>42522</v>
      </c>
      <c r="D9" s="17" t="s">
        <v>11</v>
      </c>
      <c r="E9" s="15"/>
      <c r="F9" s="15" t="s">
        <v>12</v>
      </c>
      <c r="G9" s="41" t="s">
        <v>14</v>
      </c>
      <c r="H9" s="19">
        <v>5000</v>
      </c>
      <c r="I9" s="19">
        <v>3150</v>
      </c>
      <c r="J9" s="19">
        <f t="shared" si="0"/>
        <v>15750000</v>
      </c>
      <c r="N9" s="37">
        <v>42523</v>
      </c>
      <c r="O9" s="15" t="s">
        <v>25</v>
      </c>
      <c r="P9" s="15"/>
      <c r="Q9" s="15" t="s">
        <v>12</v>
      </c>
      <c r="R9" s="41" t="s">
        <v>14</v>
      </c>
      <c r="S9" s="41">
        <v>1</v>
      </c>
      <c r="T9" s="19">
        <v>20000</v>
      </c>
      <c r="U9" s="19"/>
      <c r="V9" s="19">
        <v>3150</v>
      </c>
      <c r="W9" s="19">
        <f t="shared" si="1"/>
        <v>63000000</v>
      </c>
      <c r="X9" s="15"/>
      <c r="Y9" s="15"/>
    </row>
    <row r="10" spans="2:25">
      <c r="B10">
        <v>1</v>
      </c>
      <c r="C10" s="37">
        <v>42522</v>
      </c>
      <c r="D10" s="17" t="s">
        <v>11</v>
      </c>
      <c r="E10" s="15"/>
      <c r="F10" s="15" t="s">
        <v>12</v>
      </c>
      <c r="G10" s="41" t="s">
        <v>15</v>
      </c>
      <c r="H10" s="19">
        <v>15000</v>
      </c>
      <c r="I10" s="19">
        <v>3730</v>
      </c>
      <c r="J10" s="19">
        <f t="shared" si="0"/>
        <v>55950000</v>
      </c>
      <c r="N10" s="37">
        <v>42524</v>
      </c>
      <c r="O10" s="15" t="s">
        <v>30</v>
      </c>
      <c r="P10" s="15"/>
      <c r="Q10" s="15" t="s">
        <v>12</v>
      </c>
      <c r="R10" s="41" t="s">
        <v>14</v>
      </c>
      <c r="S10" s="41">
        <v>1</v>
      </c>
      <c r="T10" s="19">
        <v>10200</v>
      </c>
      <c r="U10" s="19"/>
      <c r="V10" s="19">
        <v>3150</v>
      </c>
      <c r="W10" s="19">
        <f t="shared" si="1"/>
        <v>32130000</v>
      </c>
      <c r="X10" s="15"/>
      <c r="Y10" s="15"/>
    </row>
    <row r="11" spans="2:25">
      <c r="B11">
        <v>1</v>
      </c>
      <c r="C11" s="37">
        <v>42523</v>
      </c>
      <c r="D11" s="15" t="s">
        <v>25</v>
      </c>
      <c r="E11" s="15"/>
      <c r="F11" s="15" t="s">
        <v>12</v>
      </c>
      <c r="G11" s="41" t="s">
        <v>13</v>
      </c>
      <c r="H11" s="19">
        <v>14800</v>
      </c>
      <c r="I11" s="19">
        <v>3690</v>
      </c>
      <c r="J11" s="19">
        <f t="shared" si="0"/>
        <v>54612000</v>
      </c>
      <c r="N11" s="38">
        <v>42529</v>
      </c>
      <c r="O11" s="15" t="s">
        <v>99</v>
      </c>
      <c r="P11" s="15"/>
      <c r="Q11" s="15" t="s">
        <v>12</v>
      </c>
      <c r="R11" s="42" t="s">
        <v>14</v>
      </c>
      <c r="S11" s="42">
        <v>1</v>
      </c>
      <c r="T11" s="22">
        <v>11900</v>
      </c>
      <c r="U11" s="22"/>
      <c r="V11" s="22">
        <v>3300</v>
      </c>
      <c r="W11" s="22">
        <f t="shared" si="1"/>
        <v>39270000</v>
      </c>
      <c r="X11" s="15"/>
      <c r="Y11" s="15"/>
    </row>
    <row r="12" spans="2:25">
      <c r="B12">
        <v>1</v>
      </c>
      <c r="C12" s="37">
        <v>42523</v>
      </c>
      <c r="D12" s="15" t="s">
        <v>25</v>
      </c>
      <c r="E12" s="15"/>
      <c r="F12" s="15" t="s">
        <v>12</v>
      </c>
      <c r="G12" s="41" t="s">
        <v>15</v>
      </c>
      <c r="H12" s="19">
        <v>12200</v>
      </c>
      <c r="I12" s="19">
        <v>3730</v>
      </c>
      <c r="J12" s="19">
        <f t="shared" si="0"/>
        <v>45506000</v>
      </c>
      <c r="N12" s="38">
        <v>42530</v>
      </c>
      <c r="O12" s="15" t="s">
        <v>109</v>
      </c>
      <c r="P12" s="15"/>
      <c r="Q12" s="15" t="s">
        <v>12</v>
      </c>
      <c r="R12" s="41" t="s">
        <v>14</v>
      </c>
      <c r="S12" s="41">
        <v>1</v>
      </c>
      <c r="T12" s="15">
        <v>5000</v>
      </c>
      <c r="U12" s="15"/>
      <c r="V12" s="15">
        <v>3300</v>
      </c>
      <c r="W12" s="19">
        <f t="shared" si="1"/>
        <v>16500000</v>
      </c>
      <c r="X12" s="15"/>
      <c r="Y12" s="15"/>
    </row>
    <row r="13" spans="2:25">
      <c r="B13">
        <v>1</v>
      </c>
      <c r="C13" s="37">
        <v>42523</v>
      </c>
      <c r="D13" s="15" t="s">
        <v>25</v>
      </c>
      <c r="E13" s="15"/>
      <c r="F13" s="15" t="s">
        <v>12</v>
      </c>
      <c r="G13" s="41" t="s">
        <v>14</v>
      </c>
      <c r="H13" s="19">
        <v>20000</v>
      </c>
      <c r="I13" s="19">
        <v>3150</v>
      </c>
      <c r="J13" s="19">
        <f t="shared" si="0"/>
        <v>63000000</v>
      </c>
      <c r="N13" s="38">
        <v>42537</v>
      </c>
      <c r="O13" s="15" t="s">
        <v>178</v>
      </c>
      <c r="P13" s="15"/>
      <c r="Q13" s="15" t="s">
        <v>12</v>
      </c>
      <c r="R13" s="41" t="s">
        <v>14</v>
      </c>
      <c r="S13" s="41">
        <v>1</v>
      </c>
      <c r="T13" s="15">
        <v>15300</v>
      </c>
      <c r="U13" s="15"/>
      <c r="V13" s="39">
        <v>3300</v>
      </c>
      <c r="W13" s="19">
        <f t="shared" si="1"/>
        <v>50490000</v>
      </c>
      <c r="X13" s="15"/>
      <c r="Y13" s="15"/>
    </row>
    <row r="14" spans="2:25">
      <c r="B14">
        <v>1</v>
      </c>
      <c r="C14" s="37">
        <v>42524</v>
      </c>
      <c r="D14" s="15" t="s">
        <v>30</v>
      </c>
      <c r="E14" s="15"/>
      <c r="F14" s="15" t="s">
        <v>12</v>
      </c>
      <c r="G14" s="41" t="s">
        <v>13</v>
      </c>
      <c r="H14" s="19">
        <v>11200</v>
      </c>
      <c r="I14" s="19">
        <v>3690</v>
      </c>
      <c r="J14" s="19">
        <f t="shared" si="0"/>
        <v>41328000</v>
      </c>
      <c r="N14" s="38">
        <v>42543</v>
      </c>
      <c r="O14" s="23" t="s">
        <v>266</v>
      </c>
      <c r="P14" s="23"/>
      <c r="Q14" s="23" t="s">
        <v>12</v>
      </c>
      <c r="R14" s="42" t="s">
        <v>267</v>
      </c>
      <c r="S14" s="42">
        <v>1</v>
      </c>
      <c r="T14" s="23">
        <v>10000</v>
      </c>
      <c r="U14" s="23"/>
      <c r="V14" s="23">
        <v>3300</v>
      </c>
      <c r="W14" s="22">
        <f t="shared" si="1"/>
        <v>33000000</v>
      </c>
      <c r="X14" s="15"/>
      <c r="Y14" s="15"/>
    </row>
    <row r="15" spans="2:25">
      <c r="B15">
        <v>1</v>
      </c>
      <c r="C15" s="37">
        <v>42524</v>
      </c>
      <c r="D15" s="15" t="s">
        <v>30</v>
      </c>
      <c r="E15" s="15"/>
      <c r="F15" s="15" t="s">
        <v>12</v>
      </c>
      <c r="G15" s="41" t="s">
        <v>14</v>
      </c>
      <c r="H15" s="19">
        <v>10200</v>
      </c>
      <c r="I15" s="19">
        <v>3150</v>
      </c>
      <c r="J15" s="19">
        <f t="shared" si="0"/>
        <v>32130000</v>
      </c>
      <c r="N15" s="38">
        <v>42545</v>
      </c>
      <c r="O15" s="23" t="s">
        <v>276</v>
      </c>
      <c r="P15" s="23"/>
      <c r="Q15" s="23" t="s">
        <v>12</v>
      </c>
      <c r="R15" s="42" t="s">
        <v>14</v>
      </c>
      <c r="S15" s="42">
        <v>1</v>
      </c>
      <c r="T15" s="23">
        <v>5300</v>
      </c>
      <c r="U15" s="23"/>
      <c r="V15" s="23">
        <v>3300</v>
      </c>
      <c r="W15" s="22">
        <f t="shared" si="1"/>
        <v>17490000</v>
      </c>
      <c r="X15" s="15"/>
      <c r="Y15" s="15"/>
    </row>
    <row r="16" spans="2:25">
      <c r="B16">
        <v>1</v>
      </c>
      <c r="C16" s="37">
        <v>42524</v>
      </c>
      <c r="D16" s="15" t="s">
        <v>30</v>
      </c>
      <c r="E16" s="15"/>
      <c r="F16" s="15" t="s">
        <v>12</v>
      </c>
      <c r="G16" s="41" t="s">
        <v>15</v>
      </c>
      <c r="H16" s="19">
        <v>15300</v>
      </c>
      <c r="I16" s="19">
        <v>3730</v>
      </c>
      <c r="J16" s="19">
        <f t="shared" si="0"/>
        <v>57069000</v>
      </c>
      <c r="N16" s="38">
        <v>42548</v>
      </c>
      <c r="O16" s="23" t="s">
        <v>348</v>
      </c>
      <c r="P16" s="15"/>
      <c r="Q16" s="23" t="s">
        <v>12</v>
      </c>
      <c r="R16" s="42" t="s">
        <v>267</v>
      </c>
      <c r="S16" s="42">
        <v>1</v>
      </c>
      <c r="T16" s="23">
        <v>10300</v>
      </c>
      <c r="U16" s="23"/>
      <c r="V16" s="23">
        <v>3300</v>
      </c>
      <c r="W16" s="23">
        <f t="shared" si="1"/>
        <v>33990000</v>
      </c>
      <c r="X16" s="15"/>
      <c r="Y16" s="15"/>
    </row>
    <row r="17" spans="2:25">
      <c r="B17">
        <v>1</v>
      </c>
      <c r="C17" s="38">
        <v>42527</v>
      </c>
      <c r="D17" s="15" t="s">
        <v>83</v>
      </c>
      <c r="E17" s="15"/>
      <c r="F17" s="15" t="s">
        <v>12</v>
      </c>
      <c r="G17" s="41" t="s">
        <v>13</v>
      </c>
      <c r="H17" s="19">
        <v>30000</v>
      </c>
      <c r="I17" s="19">
        <v>3690</v>
      </c>
      <c r="J17" s="19">
        <f t="shared" si="0"/>
        <v>110700000</v>
      </c>
      <c r="N17" s="38">
        <v>42548</v>
      </c>
      <c r="O17" s="23" t="s">
        <v>353</v>
      </c>
      <c r="P17" s="15"/>
      <c r="Q17" s="23" t="s">
        <v>12</v>
      </c>
      <c r="R17" s="42" t="s">
        <v>354</v>
      </c>
      <c r="S17" s="42">
        <v>1</v>
      </c>
      <c r="T17" s="23">
        <v>5000</v>
      </c>
      <c r="U17" s="23"/>
      <c r="V17" s="23">
        <v>3300</v>
      </c>
      <c r="W17" s="23">
        <f t="shared" si="1"/>
        <v>16500000</v>
      </c>
      <c r="X17" s="15"/>
      <c r="Y17" s="15"/>
    </row>
    <row r="18" spans="2:25">
      <c r="B18">
        <v>1</v>
      </c>
      <c r="C18" s="38">
        <v>42527</v>
      </c>
      <c r="D18" s="15" t="s">
        <v>83</v>
      </c>
      <c r="E18" s="15"/>
      <c r="F18" s="15" t="s">
        <v>12</v>
      </c>
      <c r="G18" s="41" t="s">
        <v>15</v>
      </c>
      <c r="H18" s="19">
        <v>4700</v>
      </c>
      <c r="I18" s="19">
        <v>3730</v>
      </c>
      <c r="J18" s="19">
        <f t="shared" si="0"/>
        <v>17531000</v>
      </c>
      <c r="N18" s="38">
        <v>42548</v>
      </c>
      <c r="O18" s="23" t="s">
        <v>361</v>
      </c>
      <c r="P18" s="15"/>
      <c r="Q18" s="23" t="s">
        <v>12</v>
      </c>
      <c r="R18" s="42" t="s">
        <v>14</v>
      </c>
      <c r="S18" s="42">
        <v>1</v>
      </c>
      <c r="T18" s="23">
        <v>5300</v>
      </c>
      <c r="U18" s="33">
        <f>SUM(T8:T18)</f>
        <v>103300</v>
      </c>
      <c r="V18" s="23">
        <v>3300</v>
      </c>
      <c r="W18" s="23">
        <f t="shared" si="1"/>
        <v>17490000</v>
      </c>
      <c r="X18" s="15" t="str">
        <f>R18</f>
        <v>Nafta economica</v>
      </c>
      <c r="Y18" s="27">
        <f>SUM(W8:W18)</f>
        <v>335610000</v>
      </c>
    </row>
    <row r="19" spans="2:25">
      <c r="B19">
        <v>1</v>
      </c>
      <c r="C19" s="38">
        <v>42529</v>
      </c>
      <c r="D19" s="15" t="s">
        <v>99</v>
      </c>
      <c r="E19" s="15"/>
      <c r="F19" s="15" t="s">
        <v>12</v>
      </c>
      <c r="G19" s="42" t="s">
        <v>100</v>
      </c>
      <c r="H19" s="22">
        <v>4300</v>
      </c>
      <c r="I19" s="22">
        <v>4000</v>
      </c>
      <c r="J19" s="22">
        <f t="shared" si="0"/>
        <v>17200000</v>
      </c>
      <c r="N19" s="37">
        <v>42522</v>
      </c>
      <c r="O19" s="17" t="s">
        <v>11</v>
      </c>
      <c r="P19" s="15"/>
      <c r="Q19" s="15" t="s">
        <v>12</v>
      </c>
      <c r="R19" s="41" t="s">
        <v>13</v>
      </c>
      <c r="S19" s="41">
        <v>2</v>
      </c>
      <c r="T19" s="19">
        <v>5000</v>
      </c>
      <c r="U19" s="19"/>
      <c r="V19" s="19">
        <v>3690</v>
      </c>
      <c r="W19" s="19">
        <f t="shared" si="1"/>
        <v>18450000</v>
      </c>
      <c r="X19" s="15"/>
      <c r="Y19" s="15"/>
    </row>
    <row r="20" spans="2:25">
      <c r="B20">
        <v>1</v>
      </c>
      <c r="C20" s="38">
        <v>42529</v>
      </c>
      <c r="D20" s="15" t="s">
        <v>99</v>
      </c>
      <c r="E20" s="15"/>
      <c r="F20" s="15" t="s">
        <v>12</v>
      </c>
      <c r="G20" s="42" t="s">
        <v>13</v>
      </c>
      <c r="H20" s="22">
        <v>9500</v>
      </c>
      <c r="I20" s="22">
        <v>3690</v>
      </c>
      <c r="J20" s="22">
        <f t="shared" si="0"/>
        <v>35055000</v>
      </c>
      <c r="N20" s="37">
        <v>42523</v>
      </c>
      <c r="O20" s="15" t="s">
        <v>25</v>
      </c>
      <c r="P20" s="15"/>
      <c r="Q20" s="15" t="s">
        <v>12</v>
      </c>
      <c r="R20" s="41" t="s">
        <v>13</v>
      </c>
      <c r="S20" s="41">
        <v>2</v>
      </c>
      <c r="T20" s="19">
        <v>14800</v>
      </c>
      <c r="U20" s="19"/>
      <c r="V20" s="19">
        <v>3690</v>
      </c>
      <c r="W20" s="19">
        <f t="shared" si="1"/>
        <v>54612000</v>
      </c>
      <c r="X20" s="15"/>
      <c r="Y20" s="15"/>
    </row>
    <row r="21" spans="2:25">
      <c r="B21">
        <v>1</v>
      </c>
      <c r="C21" s="38">
        <v>42529</v>
      </c>
      <c r="D21" s="15" t="s">
        <v>99</v>
      </c>
      <c r="E21" s="15"/>
      <c r="F21" s="15" t="s">
        <v>12</v>
      </c>
      <c r="G21" s="42" t="s">
        <v>14</v>
      </c>
      <c r="H21" s="22">
        <v>11900</v>
      </c>
      <c r="I21" s="22">
        <v>3300</v>
      </c>
      <c r="J21" s="22">
        <f t="shared" si="0"/>
        <v>39270000</v>
      </c>
      <c r="N21" s="37">
        <v>42524</v>
      </c>
      <c r="O21" s="15" t="s">
        <v>30</v>
      </c>
      <c r="P21" s="15"/>
      <c r="Q21" s="15" t="s">
        <v>12</v>
      </c>
      <c r="R21" s="41" t="s">
        <v>13</v>
      </c>
      <c r="S21" s="41">
        <v>2</v>
      </c>
      <c r="T21" s="19">
        <v>11200</v>
      </c>
      <c r="U21" s="19"/>
      <c r="V21" s="19">
        <v>3690</v>
      </c>
      <c r="W21" s="19">
        <f t="shared" si="1"/>
        <v>41328000</v>
      </c>
      <c r="X21" s="15"/>
      <c r="Y21" s="15"/>
    </row>
    <row r="22" spans="2:25">
      <c r="B22">
        <v>1</v>
      </c>
      <c r="C22" s="38">
        <v>42529</v>
      </c>
      <c r="D22" s="15" t="s">
        <v>99</v>
      </c>
      <c r="E22" s="15"/>
      <c r="F22" s="15" t="s">
        <v>12</v>
      </c>
      <c r="G22" s="42" t="s">
        <v>15</v>
      </c>
      <c r="H22" s="22">
        <v>35000</v>
      </c>
      <c r="I22" s="22">
        <v>3730</v>
      </c>
      <c r="J22" s="22">
        <f t="shared" si="0"/>
        <v>130550000</v>
      </c>
      <c r="N22" s="38">
        <v>42527</v>
      </c>
      <c r="O22" s="15" t="s">
        <v>83</v>
      </c>
      <c r="P22" s="15"/>
      <c r="Q22" s="15" t="s">
        <v>12</v>
      </c>
      <c r="R22" s="41" t="s">
        <v>13</v>
      </c>
      <c r="S22" s="41">
        <v>2</v>
      </c>
      <c r="T22" s="19">
        <v>30000</v>
      </c>
      <c r="U22" s="19"/>
      <c r="V22" s="19">
        <v>3690</v>
      </c>
      <c r="W22" s="19">
        <f t="shared" si="1"/>
        <v>110700000</v>
      </c>
      <c r="X22" s="15"/>
      <c r="Y22" s="15"/>
    </row>
    <row r="23" spans="2:25">
      <c r="B23">
        <v>1</v>
      </c>
      <c r="C23" s="38">
        <v>42529</v>
      </c>
      <c r="D23" s="15" t="s">
        <v>99</v>
      </c>
      <c r="E23" s="15"/>
      <c r="F23" s="15" t="s">
        <v>12</v>
      </c>
      <c r="G23" s="42" t="s">
        <v>101</v>
      </c>
      <c r="H23" s="15">
        <v>10000</v>
      </c>
      <c r="I23" s="15">
        <v>4250</v>
      </c>
      <c r="J23" s="19">
        <f t="shared" si="0"/>
        <v>42500000</v>
      </c>
      <c r="N23" s="38">
        <v>42529</v>
      </c>
      <c r="O23" s="15" t="s">
        <v>99</v>
      </c>
      <c r="P23" s="15"/>
      <c r="Q23" s="15" t="s">
        <v>12</v>
      </c>
      <c r="R23" s="42" t="s">
        <v>13</v>
      </c>
      <c r="S23" s="42">
        <v>2</v>
      </c>
      <c r="T23" s="22">
        <v>9500</v>
      </c>
      <c r="U23" s="22"/>
      <c r="V23" s="22">
        <v>3690</v>
      </c>
      <c r="W23" s="22">
        <f t="shared" si="1"/>
        <v>35055000</v>
      </c>
      <c r="X23" s="15"/>
      <c r="Y23" s="15"/>
    </row>
    <row r="24" spans="2:25">
      <c r="B24">
        <v>1</v>
      </c>
      <c r="C24" s="38">
        <v>42530</v>
      </c>
      <c r="D24" s="15" t="s">
        <v>109</v>
      </c>
      <c r="E24" s="15"/>
      <c r="F24" s="15" t="s">
        <v>12</v>
      </c>
      <c r="G24" s="42" t="s">
        <v>13</v>
      </c>
      <c r="H24" s="15">
        <v>5000</v>
      </c>
      <c r="I24" s="15">
        <v>3690</v>
      </c>
      <c r="J24" s="19">
        <f t="shared" si="0"/>
        <v>18450000</v>
      </c>
      <c r="N24" s="38">
        <v>42530</v>
      </c>
      <c r="O24" s="15" t="s">
        <v>109</v>
      </c>
      <c r="P24" s="15"/>
      <c r="Q24" s="15" t="s">
        <v>12</v>
      </c>
      <c r="R24" s="42" t="s">
        <v>13</v>
      </c>
      <c r="S24" s="42">
        <v>2</v>
      </c>
      <c r="T24" s="15">
        <v>5000</v>
      </c>
      <c r="U24" s="15"/>
      <c r="V24" s="15">
        <v>3690</v>
      </c>
      <c r="W24" s="19">
        <f t="shared" si="1"/>
        <v>18450000</v>
      </c>
      <c r="X24" s="15"/>
      <c r="Y24" s="15"/>
    </row>
    <row r="25" spans="2:25">
      <c r="B25">
        <v>1</v>
      </c>
      <c r="C25" s="38">
        <v>42530</v>
      </c>
      <c r="D25" s="15" t="s">
        <v>109</v>
      </c>
      <c r="E25" s="15"/>
      <c r="F25" s="15" t="s">
        <v>12</v>
      </c>
      <c r="G25" s="41" t="s">
        <v>15</v>
      </c>
      <c r="H25" s="15">
        <v>15000</v>
      </c>
      <c r="I25" s="15">
        <v>3730</v>
      </c>
      <c r="J25" s="19">
        <f t="shared" si="0"/>
        <v>55950000</v>
      </c>
      <c r="N25" s="38">
        <v>42531</v>
      </c>
      <c r="O25" s="15" t="s">
        <v>115</v>
      </c>
      <c r="P25" s="15"/>
      <c r="Q25" s="15" t="s">
        <v>12</v>
      </c>
      <c r="R25" s="41" t="s">
        <v>13</v>
      </c>
      <c r="S25" s="41">
        <v>2</v>
      </c>
      <c r="T25" s="15">
        <v>10300</v>
      </c>
      <c r="U25" s="15"/>
      <c r="V25" s="15">
        <v>3690</v>
      </c>
      <c r="W25" s="19">
        <f t="shared" si="1"/>
        <v>38007000</v>
      </c>
      <c r="X25" s="15"/>
      <c r="Y25" s="15"/>
    </row>
    <row r="26" spans="2:25">
      <c r="B26">
        <v>1</v>
      </c>
      <c r="C26" s="38">
        <v>42530</v>
      </c>
      <c r="D26" s="15" t="s">
        <v>109</v>
      </c>
      <c r="E26" s="15"/>
      <c r="F26" s="15" t="s">
        <v>12</v>
      </c>
      <c r="G26" s="41" t="s">
        <v>14</v>
      </c>
      <c r="H26" s="15">
        <v>5000</v>
      </c>
      <c r="I26" s="15">
        <v>3300</v>
      </c>
      <c r="J26" s="19">
        <f t="shared" si="0"/>
        <v>16500000</v>
      </c>
      <c r="N26" s="38">
        <v>42535</v>
      </c>
      <c r="O26" s="15" t="s">
        <v>159</v>
      </c>
      <c r="P26" s="15"/>
      <c r="Q26" s="15" t="s">
        <v>12</v>
      </c>
      <c r="R26" s="41" t="s">
        <v>160</v>
      </c>
      <c r="S26" s="41">
        <v>2</v>
      </c>
      <c r="T26" s="15">
        <v>5000</v>
      </c>
      <c r="U26" s="15"/>
      <c r="V26" s="15">
        <v>3690</v>
      </c>
      <c r="W26" s="19">
        <f t="shared" si="1"/>
        <v>18450000</v>
      </c>
      <c r="X26" s="15"/>
      <c r="Y26" s="15"/>
    </row>
    <row r="27" spans="2:25">
      <c r="B27">
        <v>1</v>
      </c>
      <c r="C27" s="38">
        <v>42531</v>
      </c>
      <c r="D27" s="15" t="s">
        <v>115</v>
      </c>
      <c r="E27" s="15"/>
      <c r="F27" s="15" t="s">
        <v>12</v>
      </c>
      <c r="G27" s="41" t="s">
        <v>13</v>
      </c>
      <c r="H27" s="15">
        <v>10300</v>
      </c>
      <c r="I27" s="15">
        <v>3690</v>
      </c>
      <c r="J27" s="19">
        <f t="shared" si="0"/>
        <v>38007000</v>
      </c>
      <c r="N27" s="38">
        <v>42536</v>
      </c>
      <c r="O27" s="20" t="s">
        <v>169</v>
      </c>
      <c r="P27" s="15"/>
      <c r="Q27" s="15" t="s">
        <v>12</v>
      </c>
      <c r="R27" s="41" t="s">
        <v>13</v>
      </c>
      <c r="S27" s="41">
        <v>2</v>
      </c>
      <c r="T27" s="15">
        <v>10000</v>
      </c>
      <c r="U27" s="15"/>
      <c r="V27" s="39">
        <v>3690</v>
      </c>
      <c r="W27" s="19">
        <f t="shared" si="1"/>
        <v>36900000</v>
      </c>
      <c r="X27" s="15"/>
      <c r="Y27" s="15"/>
    </row>
    <row r="28" spans="2:25">
      <c r="B28">
        <v>1</v>
      </c>
      <c r="C28" s="38">
        <v>42531</v>
      </c>
      <c r="D28" s="15" t="s">
        <v>115</v>
      </c>
      <c r="E28" s="15"/>
      <c r="F28" s="15" t="s">
        <v>12</v>
      </c>
      <c r="G28" s="41" t="s">
        <v>15</v>
      </c>
      <c r="H28" s="15">
        <v>16500</v>
      </c>
      <c r="I28" s="15">
        <v>3730</v>
      </c>
      <c r="J28" s="19">
        <f t="shared" si="0"/>
        <v>61545000</v>
      </c>
      <c r="N28" s="38">
        <v>42537</v>
      </c>
      <c r="O28" s="15" t="s">
        <v>178</v>
      </c>
      <c r="P28" s="15"/>
      <c r="Q28" s="15" t="s">
        <v>12</v>
      </c>
      <c r="R28" s="41" t="s">
        <v>179</v>
      </c>
      <c r="S28" s="41">
        <v>2</v>
      </c>
      <c r="T28" s="15">
        <v>5000</v>
      </c>
      <c r="U28" s="15"/>
      <c r="V28" s="39">
        <v>3690</v>
      </c>
      <c r="W28" s="19">
        <f t="shared" si="1"/>
        <v>18450000</v>
      </c>
      <c r="X28" s="15"/>
      <c r="Y28" s="15"/>
    </row>
    <row r="29" spans="2:25">
      <c r="B29">
        <v>1</v>
      </c>
      <c r="C29" s="38">
        <v>42531</v>
      </c>
      <c r="D29" s="15" t="s">
        <v>115</v>
      </c>
      <c r="E29" s="15"/>
      <c r="F29" s="15" t="s">
        <v>12</v>
      </c>
      <c r="G29" s="41" t="s">
        <v>101</v>
      </c>
      <c r="H29" s="15">
        <v>5200</v>
      </c>
      <c r="I29" s="15">
        <v>4250</v>
      </c>
      <c r="J29" s="19">
        <f t="shared" si="0"/>
        <v>22100000</v>
      </c>
      <c r="N29" s="38">
        <v>42541</v>
      </c>
      <c r="O29" s="15" t="s">
        <v>250</v>
      </c>
      <c r="P29" s="15"/>
      <c r="Q29" s="15" t="s">
        <v>12</v>
      </c>
      <c r="R29" s="42" t="s">
        <v>13</v>
      </c>
      <c r="S29" s="42">
        <v>2</v>
      </c>
      <c r="T29" s="23">
        <v>16900</v>
      </c>
      <c r="U29" s="23"/>
      <c r="V29" s="23">
        <v>3690</v>
      </c>
      <c r="W29" s="22">
        <f t="shared" si="1"/>
        <v>62361000</v>
      </c>
      <c r="X29" s="15"/>
      <c r="Y29" s="15"/>
    </row>
    <row r="30" spans="2:25">
      <c r="B30">
        <v>1</v>
      </c>
      <c r="C30" s="38">
        <v>42535</v>
      </c>
      <c r="D30" s="15" t="s">
        <v>159</v>
      </c>
      <c r="E30" s="15"/>
      <c r="F30" s="15" t="s">
        <v>12</v>
      </c>
      <c r="G30" s="41" t="s">
        <v>160</v>
      </c>
      <c r="H30" s="15">
        <v>5000</v>
      </c>
      <c r="I30" s="15">
        <v>3690</v>
      </c>
      <c r="J30" s="19">
        <f t="shared" si="0"/>
        <v>18450000</v>
      </c>
      <c r="N30" s="38">
        <v>42542</v>
      </c>
      <c r="O30" s="23" t="s">
        <v>255</v>
      </c>
      <c r="P30" s="23"/>
      <c r="Q30" s="23" t="s">
        <v>12</v>
      </c>
      <c r="R30" s="42" t="s">
        <v>160</v>
      </c>
      <c r="S30" s="42">
        <v>2</v>
      </c>
      <c r="T30" s="23">
        <v>15200</v>
      </c>
      <c r="U30" s="23"/>
      <c r="V30" s="23">
        <v>3690</v>
      </c>
      <c r="W30" s="22">
        <f t="shared" si="1"/>
        <v>56088000</v>
      </c>
      <c r="X30" s="15"/>
      <c r="Y30" s="15"/>
    </row>
    <row r="31" spans="2:25">
      <c r="B31">
        <v>1</v>
      </c>
      <c r="C31" s="38">
        <v>42535</v>
      </c>
      <c r="D31" s="15" t="s">
        <v>159</v>
      </c>
      <c r="E31" s="15"/>
      <c r="F31" s="15" t="s">
        <v>12</v>
      </c>
      <c r="G31" s="41" t="s">
        <v>15</v>
      </c>
      <c r="H31" s="15">
        <v>16700</v>
      </c>
      <c r="I31" s="15">
        <v>3730</v>
      </c>
      <c r="J31" s="19">
        <f t="shared" si="0"/>
        <v>62291000</v>
      </c>
      <c r="N31" s="38">
        <v>42543</v>
      </c>
      <c r="O31" s="23" t="s">
        <v>266</v>
      </c>
      <c r="P31" s="23"/>
      <c r="Q31" s="23" t="s">
        <v>12</v>
      </c>
      <c r="R31" s="42" t="s">
        <v>160</v>
      </c>
      <c r="S31" s="42">
        <v>2</v>
      </c>
      <c r="T31" s="23">
        <v>10300</v>
      </c>
      <c r="U31" s="23"/>
      <c r="V31" s="23">
        <v>3690</v>
      </c>
      <c r="W31" s="22">
        <f t="shared" si="1"/>
        <v>38007000</v>
      </c>
      <c r="X31" s="15"/>
      <c r="Y31" s="15"/>
    </row>
    <row r="32" spans="2:25">
      <c r="B32">
        <v>1</v>
      </c>
      <c r="C32" s="38">
        <v>42536</v>
      </c>
      <c r="D32" s="20" t="s">
        <v>169</v>
      </c>
      <c r="E32" s="15"/>
      <c r="F32" s="15" t="s">
        <v>12</v>
      </c>
      <c r="G32" s="41" t="s">
        <v>13</v>
      </c>
      <c r="H32" s="15">
        <v>10000</v>
      </c>
      <c r="I32" s="39">
        <v>3690</v>
      </c>
      <c r="J32" s="19">
        <f t="shared" si="0"/>
        <v>36900000</v>
      </c>
      <c r="N32" s="38">
        <v>42545</v>
      </c>
      <c r="O32" s="23" t="s">
        <v>276</v>
      </c>
      <c r="P32" s="23"/>
      <c r="Q32" s="23" t="s">
        <v>12</v>
      </c>
      <c r="R32" s="42" t="s">
        <v>179</v>
      </c>
      <c r="S32" s="42">
        <v>2</v>
      </c>
      <c r="T32" s="23">
        <v>5000</v>
      </c>
      <c r="U32" s="23"/>
      <c r="V32" s="23">
        <v>3690</v>
      </c>
      <c r="W32" s="22">
        <f t="shared" si="1"/>
        <v>18450000</v>
      </c>
      <c r="X32" s="15"/>
      <c r="Y32" s="15"/>
    </row>
    <row r="33" spans="2:25">
      <c r="B33">
        <v>1</v>
      </c>
      <c r="C33" s="38">
        <v>42536</v>
      </c>
      <c r="D33" s="20" t="s">
        <v>169</v>
      </c>
      <c r="E33" s="15"/>
      <c r="F33" s="15" t="s">
        <v>12</v>
      </c>
      <c r="G33" s="41" t="s">
        <v>15</v>
      </c>
      <c r="H33" s="15">
        <v>15000</v>
      </c>
      <c r="I33" s="39">
        <v>3730</v>
      </c>
      <c r="J33" s="19">
        <f t="shared" si="0"/>
        <v>55950000</v>
      </c>
      <c r="N33" s="38">
        <v>42548</v>
      </c>
      <c r="O33" s="23" t="s">
        <v>348</v>
      </c>
      <c r="P33" s="15"/>
      <c r="Q33" s="23" t="s">
        <v>12</v>
      </c>
      <c r="R33" s="42" t="s">
        <v>46</v>
      </c>
      <c r="S33" s="42">
        <v>2</v>
      </c>
      <c r="T33" s="23">
        <v>39200</v>
      </c>
      <c r="U33" s="23"/>
      <c r="V33" s="23">
        <v>3690</v>
      </c>
      <c r="W33" s="23">
        <f t="shared" si="1"/>
        <v>144648000</v>
      </c>
      <c r="X33" s="15"/>
      <c r="Y33" s="15"/>
    </row>
    <row r="34" spans="2:25">
      <c r="B34">
        <v>1</v>
      </c>
      <c r="C34" s="38">
        <v>42537</v>
      </c>
      <c r="D34" s="15" t="s">
        <v>178</v>
      </c>
      <c r="E34" s="15"/>
      <c r="F34" s="15" t="s">
        <v>12</v>
      </c>
      <c r="G34" s="41" t="s">
        <v>179</v>
      </c>
      <c r="H34" s="15">
        <v>5000</v>
      </c>
      <c r="I34" s="39">
        <v>3690</v>
      </c>
      <c r="J34" s="19">
        <f t="shared" si="0"/>
        <v>18450000</v>
      </c>
      <c r="N34" s="38">
        <v>42548</v>
      </c>
      <c r="O34" s="23" t="s">
        <v>353</v>
      </c>
      <c r="P34" s="15"/>
      <c r="Q34" s="23" t="s">
        <v>12</v>
      </c>
      <c r="R34" s="42" t="s">
        <v>13</v>
      </c>
      <c r="S34" s="42">
        <v>2</v>
      </c>
      <c r="T34" s="23">
        <v>14000</v>
      </c>
      <c r="U34" s="23"/>
      <c r="V34" s="23">
        <v>3690</v>
      </c>
      <c r="W34" s="23">
        <f t="shared" si="1"/>
        <v>51660000</v>
      </c>
      <c r="X34" s="15"/>
      <c r="Y34" s="15"/>
    </row>
    <row r="35" spans="2:25">
      <c r="B35">
        <v>1</v>
      </c>
      <c r="C35" s="38">
        <v>42537</v>
      </c>
      <c r="D35" s="15" t="s">
        <v>178</v>
      </c>
      <c r="E35" s="15"/>
      <c r="F35" s="15" t="s">
        <v>12</v>
      </c>
      <c r="G35" s="41" t="s">
        <v>14</v>
      </c>
      <c r="H35" s="15">
        <v>15300</v>
      </c>
      <c r="I35" s="39">
        <v>3300</v>
      </c>
      <c r="J35" s="19">
        <f t="shared" si="0"/>
        <v>50490000</v>
      </c>
      <c r="N35" s="38">
        <v>42548</v>
      </c>
      <c r="O35" s="23" t="s">
        <v>361</v>
      </c>
      <c r="P35" s="15"/>
      <c r="Q35" s="23" t="s">
        <v>12</v>
      </c>
      <c r="R35" s="42" t="s">
        <v>13</v>
      </c>
      <c r="S35" s="42">
        <v>2</v>
      </c>
      <c r="T35" s="23">
        <v>10000</v>
      </c>
      <c r="U35" s="33">
        <f>SUM(T19:T35)</f>
        <v>216400</v>
      </c>
      <c r="V35" s="23">
        <v>3690</v>
      </c>
      <c r="W35" s="23">
        <f t="shared" si="1"/>
        <v>36900000</v>
      </c>
      <c r="X35" s="15" t="str">
        <f>R35</f>
        <v>Diesel Tipo III</v>
      </c>
      <c r="Y35" s="27">
        <f>SUM(W19:W35)</f>
        <v>798516000</v>
      </c>
    </row>
    <row r="36" spans="2:25">
      <c r="B36">
        <v>1</v>
      </c>
      <c r="C36" s="38">
        <v>42537</v>
      </c>
      <c r="D36" s="15" t="s">
        <v>178</v>
      </c>
      <c r="E36" s="15"/>
      <c r="F36" s="15" t="s">
        <v>12</v>
      </c>
      <c r="G36" s="41" t="s">
        <v>15</v>
      </c>
      <c r="H36" s="15">
        <v>26700</v>
      </c>
      <c r="I36" s="39">
        <v>3730</v>
      </c>
      <c r="J36" s="19">
        <f t="shared" si="0"/>
        <v>99591000</v>
      </c>
      <c r="N36" s="37">
        <v>42522</v>
      </c>
      <c r="O36" s="17" t="s">
        <v>11</v>
      </c>
      <c r="P36" s="15"/>
      <c r="Q36" s="15" t="s">
        <v>12</v>
      </c>
      <c r="R36" s="41" t="s">
        <v>15</v>
      </c>
      <c r="S36" s="41">
        <v>4</v>
      </c>
      <c r="T36" s="19">
        <v>15000</v>
      </c>
      <c r="U36" s="19"/>
      <c r="V36" s="19">
        <v>3730</v>
      </c>
      <c r="W36" s="19">
        <f t="shared" si="1"/>
        <v>55950000</v>
      </c>
      <c r="X36" s="15"/>
      <c r="Y36" s="15"/>
    </row>
    <row r="37" spans="2:25">
      <c r="B37">
        <v>1</v>
      </c>
      <c r="C37" s="16">
        <v>42538</v>
      </c>
      <c r="D37" s="20" t="s">
        <v>184</v>
      </c>
      <c r="E37" s="20"/>
      <c r="F37" s="15" t="s">
        <v>12</v>
      </c>
      <c r="G37" s="41" t="s">
        <v>15</v>
      </c>
      <c r="H37" s="15">
        <v>15000</v>
      </c>
      <c r="I37" s="39">
        <v>3730</v>
      </c>
      <c r="J37" s="19">
        <f t="shared" si="0"/>
        <v>55950000</v>
      </c>
      <c r="N37" s="37">
        <v>42523</v>
      </c>
      <c r="O37" s="15" t="s">
        <v>25</v>
      </c>
      <c r="P37" s="15"/>
      <c r="Q37" s="15" t="s">
        <v>12</v>
      </c>
      <c r="R37" s="41" t="s">
        <v>15</v>
      </c>
      <c r="S37" s="41">
        <v>4</v>
      </c>
      <c r="T37" s="19">
        <v>12200</v>
      </c>
      <c r="U37" s="19"/>
      <c r="V37" s="19">
        <v>3730</v>
      </c>
      <c r="W37" s="19">
        <f t="shared" si="1"/>
        <v>45506000</v>
      </c>
      <c r="X37" s="15"/>
      <c r="Y37" s="15"/>
    </row>
    <row r="38" spans="2:25">
      <c r="B38">
        <v>1</v>
      </c>
      <c r="C38" s="38">
        <v>42541</v>
      </c>
      <c r="D38" s="15" t="s">
        <v>250</v>
      </c>
      <c r="E38" s="15"/>
      <c r="F38" s="15" t="s">
        <v>12</v>
      </c>
      <c r="G38" s="42" t="s">
        <v>13</v>
      </c>
      <c r="H38" s="23">
        <v>16900</v>
      </c>
      <c r="I38" s="23">
        <v>3690</v>
      </c>
      <c r="J38" s="22">
        <f t="shared" si="0"/>
        <v>62361000</v>
      </c>
      <c r="N38" s="37">
        <v>42524</v>
      </c>
      <c r="O38" s="15" t="s">
        <v>30</v>
      </c>
      <c r="P38" s="15"/>
      <c r="Q38" s="15" t="s">
        <v>12</v>
      </c>
      <c r="R38" s="41" t="s">
        <v>15</v>
      </c>
      <c r="S38" s="41">
        <v>4</v>
      </c>
      <c r="T38" s="19">
        <v>15300</v>
      </c>
      <c r="U38" s="19"/>
      <c r="V38" s="19">
        <v>3730</v>
      </c>
      <c r="W38" s="19">
        <f t="shared" si="1"/>
        <v>57069000</v>
      </c>
      <c r="X38" s="15"/>
      <c r="Y38" s="15"/>
    </row>
    <row r="39" spans="2:25">
      <c r="B39">
        <v>1</v>
      </c>
      <c r="C39" s="38">
        <v>42541</v>
      </c>
      <c r="D39" s="15" t="s">
        <v>250</v>
      </c>
      <c r="E39" s="15"/>
      <c r="F39" s="15" t="s">
        <v>12</v>
      </c>
      <c r="G39" s="42" t="s">
        <v>15</v>
      </c>
      <c r="H39" s="23">
        <v>23800</v>
      </c>
      <c r="I39" s="23">
        <v>3730</v>
      </c>
      <c r="J39" s="22">
        <f t="shared" si="0"/>
        <v>88774000</v>
      </c>
      <c r="N39" s="38">
        <v>42527</v>
      </c>
      <c r="O39" s="15" t="s">
        <v>83</v>
      </c>
      <c r="P39" s="15"/>
      <c r="Q39" s="15" t="s">
        <v>12</v>
      </c>
      <c r="R39" s="41" t="s">
        <v>15</v>
      </c>
      <c r="S39" s="41">
        <v>4</v>
      </c>
      <c r="T39" s="19">
        <v>4700</v>
      </c>
      <c r="U39" s="19"/>
      <c r="V39" s="19">
        <v>3730</v>
      </c>
      <c r="W39" s="19">
        <f t="shared" si="1"/>
        <v>17531000</v>
      </c>
      <c r="X39" s="15"/>
      <c r="Y39" s="15"/>
    </row>
    <row r="40" spans="2:25">
      <c r="B40">
        <v>1</v>
      </c>
      <c r="C40" s="38">
        <v>42542</v>
      </c>
      <c r="D40" s="23" t="s">
        <v>255</v>
      </c>
      <c r="E40" s="23"/>
      <c r="F40" s="23" t="s">
        <v>12</v>
      </c>
      <c r="G40" s="42" t="s">
        <v>15</v>
      </c>
      <c r="H40" s="23">
        <v>26500</v>
      </c>
      <c r="I40" s="23">
        <v>3730</v>
      </c>
      <c r="J40" s="22">
        <f t="shared" ref="J40:J58" si="2">H40*I40</f>
        <v>98845000</v>
      </c>
      <c r="N40" s="38">
        <v>42529</v>
      </c>
      <c r="O40" s="15" t="s">
        <v>99</v>
      </c>
      <c r="P40" s="15"/>
      <c r="Q40" s="15" t="s">
        <v>12</v>
      </c>
      <c r="R40" s="42" t="s">
        <v>15</v>
      </c>
      <c r="S40" s="42">
        <v>4</v>
      </c>
      <c r="T40" s="22">
        <v>35000</v>
      </c>
      <c r="U40" s="22"/>
      <c r="V40" s="22">
        <v>3730</v>
      </c>
      <c r="W40" s="22">
        <f t="shared" ref="W40:W58" si="3">T40*V40</f>
        <v>130550000</v>
      </c>
      <c r="X40" s="15"/>
      <c r="Y40" s="15"/>
    </row>
    <row r="41" spans="2:25">
      <c r="B41">
        <v>1</v>
      </c>
      <c r="C41" s="38">
        <v>42542</v>
      </c>
      <c r="D41" s="23" t="s">
        <v>255</v>
      </c>
      <c r="E41" s="23"/>
      <c r="F41" s="23" t="s">
        <v>12</v>
      </c>
      <c r="G41" s="42" t="s">
        <v>160</v>
      </c>
      <c r="H41" s="23">
        <v>15200</v>
      </c>
      <c r="I41" s="23">
        <v>3690</v>
      </c>
      <c r="J41" s="22">
        <f t="shared" si="2"/>
        <v>56088000</v>
      </c>
      <c r="N41" s="38">
        <v>42530</v>
      </c>
      <c r="O41" s="15" t="s">
        <v>109</v>
      </c>
      <c r="P41" s="15"/>
      <c r="Q41" s="15" t="s">
        <v>12</v>
      </c>
      <c r="R41" s="41" t="s">
        <v>15</v>
      </c>
      <c r="S41" s="41">
        <v>4</v>
      </c>
      <c r="T41" s="15">
        <v>15000</v>
      </c>
      <c r="U41" s="15"/>
      <c r="V41" s="15">
        <v>3730</v>
      </c>
      <c r="W41" s="19">
        <f t="shared" si="3"/>
        <v>55950000</v>
      </c>
      <c r="X41" s="15"/>
      <c r="Y41" s="15"/>
    </row>
    <row r="42" spans="2:25">
      <c r="B42">
        <v>1</v>
      </c>
      <c r="C42" s="38">
        <v>42542</v>
      </c>
      <c r="D42" s="23" t="s">
        <v>255</v>
      </c>
      <c r="E42" s="23"/>
      <c r="F42" s="23" t="s">
        <v>12</v>
      </c>
      <c r="G42" s="42" t="s">
        <v>101</v>
      </c>
      <c r="H42" s="23">
        <v>5300</v>
      </c>
      <c r="I42" s="23">
        <v>4250</v>
      </c>
      <c r="J42" s="22">
        <f t="shared" si="2"/>
        <v>22525000</v>
      </c>
      <c r="N42" s="38">
        <v>42531</v>
      </c>
      <c r="O42" s="15" t="s">
        <v>115</v>
      </c>
      <c r="P42" s="15"/>
      <c r="Q42" s="15" t="s">
        <v>12</v>
      </c>
      <c r="R42" s="41" t="s">
        <v>15</v>
      </c>
      <c r="S42" s="41">
        <v>4</v>
      </c>
      <c r="T42" s="15">
        <v>16500</v>
      </c>
      <c r="U42" s="15"/>
      <c r="V42" s="15">
        <v>3730</v>
      </c>
      <c r="W42" s="19">
        <f t="shared" si="3"/>
        <v>61545000</v>
      </c>
      <c r="X42" s="15"/>
      <c r="Y42" s="15"/>
    </row>
    <row r="43" spans="2:25">
      <c r="B43">
        <v>1</v>
      </c>
      <c r="C43" s="38">
        <v>42543</v>
      </c>
      <c r="D43" s="23" t="s">
        <v>266</v>
      </c>
      <c r="E43" s="23"/>
      <c r="F43" s="23" t="s">
        <v>12</v>
      </c>
      <c r="G43" s="42" t="s">
        <v>15</v>
      </c>
      <c r="H43" s="23">
        <v>25000</v>
      </c>
      <c r="I43" s="23">
        <v>3730</v>
      </c>
      <c r="J43" s="22">
        <f t="shared" si="2"/>
        <v>93250000</v>
      </c>
      <c r="N43" s="38">
        <v>42535</v>
      </c>
      <c r="O43" s="15" t="s">
        <v>159</v>
      </c>
      <c r="P43" s="15"/>
      <c r="Q43" s="15" t="s">
        <v>12</v>
      </c>
      <c r="R43" s="41" t="s">
        <v>15</v>
      </c>
      <c r="S43" s="41">
        <v>4</v>
      </c>
      <c r="T43" s="15">
        <v>16700</v>
      </c>
      <c r="U43" s="15"/>
      <c r="V43" s="15">
        <v>3730</v>
      </c>
      <c r="W43" s="19">
        <f t="shared" si="3"/>
        <v>62291000</v>
      </c>
      <c r="X43" s="15"/>
      <c r="Y43" s="15"/>
    </row>
    <row r="44" spans="2:25">
      <c r="B44">
        <v>1</v>
      </c>
      <c r="C44" s="38">
        <v>42543</v>
      </c>
      <c r="D44" s="23" t="s">
        <v>266</v>
      </c>
      <c r="E44" s="23"/>
      <c r="F44" s="23" t="s">
        <v>12</v>
      </c>
      <c r="G44" s="42" t="s">
        <v>267</v>
      </c>
      <c r="H44" s="23">
        <v>10000</v>
      </c>
      <c r="I44" s="23">
        <v>3300</v>
      </c>
      <c r="J44" s="22">
        <f t="shared" si="2"/>
        <v>33000000</v>
      </c>
      <c r="N44" s="38">
        <v>42536</v>
      </c>
      <c r="O44" s="20" t="s">
        <v>169</v>
      </c>
      <c r="P44" s="15"/>
      <c r="Q44" s="15" t="s">
        <v>12</v>
      </c>
      <c r="R44" s="41" t="s">
        <v>15</v>
      </c>
      <c r="S44" s="41">
        <v>4</v>
      </c>
      <c r="T44" s="15">
        <v>15000</v>
      </c>
      <c r="U44" s="15"/>
      <c r="V44" s="39">
        <v>3730</v>
      </c>
      <c r="W44" s="19">
        <f t="shared" si="3"/>
        <v>55950000</v>
      </c>
      <c r="X44" s="15"/>
      <c r="Y44" s="15"/>
    </row>
    <row r="45" spans="2:25">
      <c r="B45">
        <v>1</v>
      </c>
      <c r="C45" s="38">
        <v>42543</v>
      </c>
      <c r="D45" s="23" t="s">
        <v>266</v>
      </c>
      <c r="E45" s="23"/>
      <c r="F45" s="23" t="s">
        <v>12</v>
      </c>
      <c r="G45" s="42" t="s">
        <v>160</v>
      </c>
      <c r="H45" s="23">
        <v>10300</v>
      </c>
      <c r="I45" s="23">
        <v>3690</v>
      </c>
      <c r="J45" s="22">
        <f t="shared" si="2"/>
        <v>38007000</v>
      </c>
      <c r="N45" s="38">
        <v>42537</v>
      </c>
      <c r="O45" s="15" t="s">
        <v>178</v>
      </c>
      <c r="P45" s="15"/>
      <c r="Q45" s="15" t="s">
        <v>12</v>
      </c>
      <c r="R45" s="41" t="s">
        <v>15</v>
      </c>
      <c r="S45" s="41">
        <v>4</v>
      </c>
      <c r="T45" s="15">
        <v>26700</v>
      </c>
      <c r="U45" s="15"/>
      <c r="V45" s="39">
        <v>3730</v>
      </c>
      <c r="W45" s="19">
        <f t="shared" si="3"/>
        <v>99591000</v>
      </c>
      <c r="X45" s="15"/>
      <c r="Y45" s="15"/>
    </row>
    <row r="46" spans="2:25">
      <c r="B46">
        <v>1</v>
      </c>
      <c r="C46" s="38">
        <v>42545</v>
      </c>
      <c r="D46" s="23" t="s">
        <v>276</v>
      </c>
      <c r="E46" s="23"/>
      <c r="F46" s="23" t="s">
        <v>12</v>
      </c>
      <c r="G46" s="42" t="s">
        <v>179</v>
      </c>
      <c r="H46" s="23">
        <v>5000</v>
      </c>
      <c r="I46" s="23">
        <v>3690</v>
      </c>
      <c r="J46" s="22">
        <f t="shared" si="2"/>
        <v>18450000</v>
      </c>
      <c r="N46" s="16">
        <v>42538</v>
      </c>
      <c r="O46" s="20" t="s">
        <v>184</v>
      </c>
      <c r="P46" s="20"/>
      <c r="Q46" s="15" t="s">
        <v>12</v>
      </c>
      <c r="R46" s="41" t="s">
        <v>15</v>
      </c>
      <c r="S46" s="41">
        <v>4</v>
      </c>
      <c r="T46" s="15">
        <v>15000</v>
      </c>
      <c r="U46" s="15"/>
      <c r="V46" s="39">
        <v>3730</v>
      </c>
      <c r="W46" s="19">
        <f t="shared" si="3"/>
        <v>55950000</v>
      </c>
      <c r="X46" s="15"/>
      <c r="Y46" s="15"/>
    </row>
    <row r="47" spans="2:25">
      <c r="B47">
        <v>1</v>
      </c>
      <c r="C47" s="38">
        <v>42545</v>
      </c>
      <c r="D47" s="23" t="s">
        <v>276</v>
      </c>
      <c r="E47" s="23"/>
      <c r="F47" s="23" t="s">
        <v>12</v>
      </c>
      <c r="G47" s="42" t="s">
        <v>15</v>
      </c>
      <c r="H47" s="23">
        <v>21700</v>
      </c>
      <c r="I47" s="23">
        <v>3730</v>
      </c>
      <c r="J47" s="22">
        <f t="shared" si="2"/>
        <v>80941000</v>
      </c>
      <c r="N47" s="38">
        <v>42541</v>
      </c>
      <c r="O47" s="15" t="s">
        <v>250</v>
      </c>
      <c r="P47" s="15"/>
      <c r="Q47" s="15" t="s">
        <v>12</v>
      </c>
      <c r="R47" s="42" t="s">
        <v>15</v>
      </c>
      <c r="S47" s="42">
        <v>4</v>
      </c>
      <c r="T47" s="23">
        <v>23800</v>
      </c>
      <c r="U47" s="23"/>
      <c r="V47" s="23">
        <v>3730</v>
      </c>
      <c r="W47" s="22">
        <f t="shared" si="3"/>
        <v>88774000</v>
      </c>
      <c r="X47" s="15"/>
      <c r="Y47" s="15"/>
    </row>
    <row r="48" spans="2:25">
      <c r="B48">
        <v>1</v>
      </c>
      <c r="C48" s="38">
        <v>42545</v>
      </c>
      <c r="D48" s="23" t="s">
        <v>276</v>
      </c>
      <c r="E48" s="23"/>
      <c r="F48" s="23" t="s">
        <v>12</v>
      </c>
      <c r="G48" s="42" t="s">
        <v>14</v>
      </c>
      <c r="H48" s="23">
        <v>5300</v>
      </c>
      <c r="I48" s="23">
        <v>3300</v>
      </c>
      <c r="J48" s="22">
        <f t="shared" si="2"/>
        <v>17490000</v>
      </c>
      <c r="N48" s="38">
        <v>42542</v>
      </c>
      <c r="O48" s="23" t="s">
        <v>255</v>
      </c>
      <c r="P48" s="23"/>
      <c r="Q48" s="23" t="s">
        <v>12</v>
      </c>
      <c r="R48" s="42" t="s">
        <v>15</v>
      </c>
      <c r="S48" s="42">
        <v>4</v>
      </c>
      <c r="T48" s="23">
        <v>26500</v>
      </c>
      <c r="U48" s="23"/>
      <c r="V48" s="23">
        <v>3730</v>
      </c>
      <c r="W48" s="22">
        <f t="shared" si="3"/>
        <v>98845000</v>
      </c>
      <c r="X48" s="15"/>
      <c r="Y48" s="15"/>
    </row>
    <row r="49" spans="2:25">
      <c r="B49">
        <v>1</v>
      </c>
      <c r="C49" s="38">
        <v>42548</v>
      </c>
      <c r="D49" s="23" t="s">
        <v>348</v>
      </c>
      <c r="E49" s="15"/>
      <c r="F49" s="23" t="s">
        <v>12</v>
      </c>
      <c r="G49" s="42" t="s">
        <v>46</v>
      </c>
      <c r="H49" s="23">
        <v>39200</v>
      </c>
      <c r="I49" s="23">
        <v>3690</v>
      </c>
      <c r="J49" s="23">
        <f t="shared" si="2"/>
        <v>144648000</v>
      </c>
      <c r="N49" s="38">
        <v>42543</v>
      </c>
      <c r="O49" s="23" t="s">
        <v>266</v>
      </c>
      <c r="P49" s="23"/>
      <c r="Q49" s="23" t="s">
        <v>12</v>
      </c>
      <c r="R49" s="42" t="s">
        <v>15</v>
      </c>
      <c r="S49" s="42">
        <v>4</v>
      </c>
      <c r="T49" s="23">
        <v>25000</v>
      </c>
      <c r="U49" s="23"/>
      <c r="V49" s="23">
        <v>3730</v>
      </c>
      <c r="W49" s="22">
        <f t="shared" si="3"/>
        <v>93250000</v>
      </c>
      <c r="X49" s="15"/>
      <c r="Y49" s="15"/>
    </row>
    <row r="50" spans="2:25">
      <c r="B50">
        <v>1</v>
      </c>
      <c r="C50" s="38">
        <v>42548</v>
      </c>
      <c r="D50" s="23" t="s">
        <v>348</v>
      </c>
      <c r="E50" s="15"/>
      <c r="F50" s="23" t="s">
        <v>12</v>
      </c>
      <c r="G50" s="42" t="s">
        <v>267</v>
      </c>
      <c r="H50" s="23">
        <v>10300</v>
      </c>
      <c r="I50" s="23">
        <v>3300</v>
      </c>
      <c r="J50" s="23">
        <f t="shared" si="2"/>
        <v>33990000</v>
      </c>
      <c r="N50" s="38">
        <v>42545</v>
      </c>
      <c r="O50" s="23" t="s">
        <v>276</v>
      </c>
      <c r="P50" s="23"/>
      <c r="Q50" s="23" t="s">
        <v>12</v>
      </c>
      <c r="R50" s="42" t="s">
        <v>15</v>
      </c>
      <c r="S50" s="42">
        <v>4</v>
      </c>
      <c r="T50" s="23">
        <v>21700</v>
      </c>
      <c r="U50" s="23"/>
      <c r="V50" s="23">
        <v>3730</v>
      </c>
      <c r="W50" s="22">
        <f t="shared" si="3"/>
        <v>80941000</v>
      </c>
      <c r="X50" s="15"/>
      <c r="Y50" s="15"/>
    </row>
    <row r="51" spans="2:25">
      <c r="B51">
        <v>1</v>
      </c>
      <c r="C51" s="38">
        <v>42548</v>
      </c>
      <c r="D51" s="23" t="s">
        <v>348</v>
      </c>
      <c r="E51" s="15"/>
      <c r="F51" s="23" t="s">
        <v>12</v>
      </c>
      <c r="G51" s="42" t="s">
        <v>15</v>
      </c>
      <c r="H51" s="23">
        <v>12200</v>
      </c>
      <c r="I51" s="23">
        <v>3730</v>
      </c>
      <c r="J51" s="40">
        <f t="shared" si="2"/>
        <v>45506000</v>
      </c>
      <c r="N51" s="38">
        <v>42548</v>
      </c>
      <c r="O51" s="23" t="s">
        <v>348</v>
      </c>
      <c r="P51" s="15"/>
      <c r="Q51" s="23" t="s">
        <v>12</v>
      </c>
      <c r="R51" s="42" t="s">
        <v>15</v>
      </c>
      <c r="S51" s="42">
        <v>4</v>
      </c>
      <c r="T51" s="23">
        <v>12200</v>
      </c>
      <c r="U51" s="23"/>
      <c r="V51" s="23">
        <v>3730</v>
      </c>
      <c r="W51" s="40">
        <f t="shared" si="3"/>
        <v>45506000</v>
      </c>
      <c r="X51" s="15"/>
      <c r="Y51" s="15"/>
    </row>
    <row r="52" spans="2:25">
      <c r="B52">
        <v>1</v>
      </c>
      <c r="C52" s="38">
        <v>42548</v>
      </c>
      <c r="D52" s="23" t="s">
        <v>353</v>
      </c>
      <c r="E52" s="15"/>
      <c r="F52" s="23" t="s">
        <v>12</v>
      </c>
      <c r="G52" s="42" t="s">
        <v>13</v>
      </c>
      <c r="H52" s="23">
        <v>14000</v>
      </c>
      <c r="I52" s="23">
        <v>3690</v>
      </c>
      <c r="J52" s="23">
        <f t="shared" si="2"/>
        <v>51660000</v>
      </c>
      <c r="N52" s="38">
        <v>42548</v>
      </c>
      <c r="O52" s="23" t="s">
        <v>353</v>
      </c>
      <c r="P52" s="15"/>
      <c r="Q52" s="23" t="s">
        <v>12</v>
      </c>
      <c r="R52" s="42" t="s">
        <v>15</v>
      </c>
      <c r="S52" s="42">
        <v>4</v>
      </c>
      <c r="T52" s="23">
        <v>15000</v>
      </c>
      <c r="U52" s="23"/>
      <c r="V52" s="23">
        <v>3730</v>
      </c>
      <c r="W52" s="23">
        <f t="shared" si="3"/>
        <v>55950000</v>
      </c>
      <c r="X52" s="15"/>
      <c r="Y52" s="15"/>
    </row>
    <row r="53" spans="2:25">
      <c r="B53">
        <v>1</v>
      </c>
      <c r="C53" s="38">
        <v>42548</v>
      </c>
      <c r="D53" s="23" t="s">
        <v>353</v>
      </c>
      <c r="E53" s="15"/>
      <c r="F53" s="23" t="s">
        <v>12</v>
      </c>
      <c r="G53" s="42" t="s">
        <v>15</v>
      </c>
      <c r="H53" s="23">
        <v>15000</v>
      </c>
      <c r="I53" s="23">
        <v>3730</v>
      </c>
      <c r="J53" s="23">
        <f t="shared" si="2"/>
        <v>55950000</v>
      </c>
      <c r="N53" s="38">
        <v>42551</v>
      </c>
      <c r="O53" s="23" t="s">
        <v>369</v>
      </c>
      <c r="P53" s="15"/>
      <c r="Q53" s="23" t="s">
        <v>12</v>
      </c>
      <c r="R53" s="42" t="s">
        <v>15</v>
      </c>
      <c r="S53" s="42">
        <v>4</v>
      </c>
      <c r="T53" s="23">
        <v>26500</v>
      </c>
      <c r="U53" s="33">
        <f>SUM(T36:T53)</f>
        <v>337800</v>
      </c>
      <c r="V53" s="23">
        <v>3730</v>
      </c>
      <c r="W53" s="23">
        <f t="shared" si="3"/>
        <v>98845000</v>
      </c>
      <c r="X53" s="15" t="str">
        <f>R53</f>
        <v>Nafta especial</v>
      </c>
      <c r="Y53" s="27">
        <f>SUM(W36:W53)</f>
        <v>1259994000</v>
      </c>
    </row>
    <row r="54" spans="2:25">
      <c r="B54">
        <v>1</v>
      </c>
      <c r="C54" s="38">
        <v>42548</v>
      </c>
      <c r="D54" s="23" t="s">
        <v>353</v>
      </c>
      <c r="E54" s="15"/>
      <c r="F54" s="23" t="s">
        <v>12</v>
      </c>
      <c r="G54" s="42" t="s">
        <v>354</v>
      </c>
      <c r="H54" s="23">
        <v>5000</v>
      </c>
      <c r="I54" s="23">
        <v>3300</v>
      </c>
      <c r="J54" s="23">
        <f t="shared" si="2"/>
        <v>16500000</v>
      </c>
      <c r="N54" s="38">
        <v>42529</v>
      </c>
      <c r="O54" s="15" t="s">
        <v>99</v>
      </c>
      <c r="P54" s="15"/>
      <c r="Q54" s="15" t="s">
        <v>12</v>
      </c>
      <c r="R54" s="42" t="s">
        <v>101</v>
      </c>
      <c r="S54" s="42">
        <v>5</v>
      </c>
      <c r="T54" s="15">
        <v>10000</v>
      </c>
      <c r="U54" s="15"/>
      <c r="V54" s="15">
        <v>4250</v>
      </c>
      <c r="W54" s="19">
        <f t="shared" si="3"/>
        <v>42500000</v>
      </c>
      <c r="X54" s="15"/>
      <c r="Y54" s="15"/>
    </row>
    <row r="55" spans="2:25">
      <c r="B55">
        <v>1</v>
      </c>
      <c r="C55" s="38">
        <v>42548</v>
      </c>
      <c r="D55" s="23" t="s">
        <v>361</v>
      </c>
      <c r="E55" s="15"/>
      <c r="F55" s="23" t="s">
        <v>12</v>
      </c>
      <c r="G55" s="42" t="s">
        <v>13</v>
      </c>
      <c r="H55" s="23">
        <v>10000</v>
      </c>
      <c r="I55" s="23">
        <v>3690</v>
      </c>
      <c r="J55" s="23">
        <f t="shared" si="2"/>
        <v>36900000</v>
      </c>
      <c r="N55" s="38">
        <v>42531</v>
      </c>
      <c r="O55" s="15" t="s">
        <v>115</v>
      </c>
      <c r="P55" s="15"/>
      <c r="Q55" s="15" t="s">
        <v>12</v>
      </c>
      <c r="R55" s="41" t="s">
        <v>101</v>
      </c>
      <c r="S55" s="41">
        <v>5</v>
      </c>
      <c r="T55" s="15">
        <v>5200</v>
      </c>
      <c r="U55" s="15"/>
      <c r="V55" s="15">
        <v>4250</v>
      </c>
      <c r="W55" s="19">
        <f t="shared" si="3"/>
        <v>22100000</v>
      </c>
      <c r="X55" s="15"/>
      <c r="Y55" s="15"/>
    </row>
    <row r="56" spans="2:25">
      <c r="B56">
        <v>1</v>
      </c>
      <c r="C56" s="38">
        <v>42548</v>
      </c>
      <c r="D56" s="23" t="s">
        <v>361</v>
      </c>
      <c r="E56" s="15"/>
      <c r="F56" s="23" t="s">
        <v>12</v>
      </c>
      <c r="G56" s="42" t="s">
        <v>14</v>
      </c>
      <c r="H56" s="23">
        <v>5300</v>
      </c>
      <c r="I56" s="23">
        <v>3300</v>
      </c>
      <c r="J56" s="23">
        <f t="shared" si="2"/>
        <v>17490000</v>
      </c>
      <c r="N56" s="38">
        <v>42542</v>
      </c>
      <c r="O56" s="23" t="s">
        <v>255</v>
      </c>
      <c r="P56" s="23"/>
      <c r="Q56" s="23" t="s">
        <v>12</v>
      </c>
      <c r="R56" s="42" t="s">
        <v>101</v>
      </c>
      <c r="S56" s="42">
        <v>5</v>
      </c>
      <c r="T56" s="23">
        <v>5300</v>
      </c>
      <c r="U56" s="23"/>
      <c r="V56" s="23">
        <v>4250</v>
      </c>
      <c r="W56" s="22">
        <f t="shared" si="3"/>
        <v>22525000</v>
      </c>
      <c r="X56" s="15"/>
      <c r="Y56" s="15"/>
    </row>
    <row r="57" spans="2:25">
      <c r="B57">
        <v>1</v>
      </c>
      <c r="C57" s="38">
        <v>42551</v>
      </c>
      <c r="D57" s="23" t="s">
        <v>369</v>
      </c>
      <c r="E57" s="15"/>
      <c r="F57" s="23" t="s">
        <v>12</v>
      </c>
      <c r="G57" s="42" t="s">
        <v>15</v>
      </c>
      <c r="H57" s="23">
        <v>26500</v>
      </c>
      <c r="I57" s="23">
        <v>3730</v>
      </c>
      <c r="J57" s="23">
        <f t="shared" si="2"/>
        <v>98845000</v>
      </c>
      <c r="N57" s="38">
        <v>42551</v>
      </c>
      <c r="O57" s="23" t="s">
        <v>369</v>
      </c>
      <c r="P57" s="15"/>
      <c r="Q57" s="23" t="s">
        <v>12</v>
      </c>
      <c r="R57" s="42" t="s">
        <v>101</v>
      </c>
      <c r="S57" s="42">
        <v>5</v>
      </c>
      <c r="T57" s="23">
        <v>5200</v>
      </c>
      <c r="U57" s="23">
        <f>T57++T55+T54+T56</f>
        <v>25700</v>
      </c>
      <c r="V57" s="23">
        <v>4250</v>
      </c>
      <c r="W57" s="23">
        <f t="shared" si="3"/>
        <v>22100000</v>
      </c>
      <c r="X57" s="15" t="str">
        <f>R57</f>
        <v xml:space="preserve">Nafta super </v>
      </c>
      <c r="Y57" s="27">
        <f>W57+W56+W55+W54</f>
        <v>109225000</v>
      </c>
    </row>
    <row r="58" spans="2:25">
      <c r="B58">
        <v>1</v>
      </c>
      <c r="C58" s="38">
        <v>42551</v>
      </c>
      <c r="D58" s="23" t="s">
        <v>369</v>
      </c>
      <c r="E58" s="15"/>
      <c r="F58" s="23" t="s">
        <v>12</v>
      </c>
      <c r="G58" s="42" t="s">
        <v>101</v>
      </c>
      <c r="H58" s="23">
        <v>5200</v>
      </c>
      <c r="I58" s="23">
        <v>4250</v>
      </c>
      <c r="J58" s="23">
        <f t="shared" si="2"/>
        <v>22100000</v>
      </c>
      <c r="N58" s="38">
        <v>42529</v>
      </c>
      <c r="O58" s="15" t="s">
        <v>99</v>
      </c>
      <c r="P58" s="15"/>
      <c r="Q58" s="15" t="s">
        <v>12</v>
      </c>
      <c r="R58" s="42" t="s">
        <v>100</v>
      </c>
      <c r="S58" s="42">
        <v>7</v>
      </c>
      <c r="T58" s="22">
        <v>4300</v>
      </c>
      <c r="U58" s="22">
        <f>T58</f>
        <v>4300</v>
      </c>
      <c r="V58" s="22">
        <v>4000</v>
      </c>
      <c r="W58" s="22">
        <f t="shared" si="3"/>
        <v>17200000</v>
      </c>
      <c r="X58" s="15" t="str">
        <f>R58</f>
        <v>Diesel Tipo I - premium</v>
      </c>
      <c r="Y58" s="27">
        <f>W58</f>
        <v>17200000</v>
      </c>
    </row>
    <row r="59" spans="2:25">
      <c r="H59" s="27">
        <f>SUM(H8:H58)</f>
        <v>687500</v>
      </c>
      <c r="I59" s="27">
        <f>SUM(I8:I58)</f>
        <v>186720</v>
      </c>
      <c r="J59" s="27">
        <f>SUM(J8:J58)</f>
        <v>2520545000</v>
      </c>
      <c r="T59" s="27">
        <f>SUM(T8:T58)</f>
        <v>687500</v>
      </c>
      <c r="U59" s="27">
        <f>SUM(U17:U58)</f>
        <v>687500</v>
      </c>
      <c r="V59" s="27">
        <f>SUM(V8:V58)</f>
        <v>186720</v>
      </c>
      <c r="W59" s="27">
        <f>SUM(W8:W58)</f>
        <v>2520545000</v>
      </c>
      <c r="X59" s="15"/>
      <c r="Y59" s="27">
        <f>SUM(Y13:Y58)</f>
        <v>2520545000</v>
      </c>
    </row>
    <row r="68" spans="3:12">
      <c r="C68" s="15" t="s">
        <v>7</v>
      </c>
      <c r="D68" s="15" t="s">
        <v>0</v>
      </c>
      <c r="E68" s="15" t="s">
        <v>438</v>
      </c>
      <c r="F68" s="15" t="s">
        <v>439</v>
      </c>
      <c r="G68" s="15" t="s">
        <v>6</v>
      </c>
      <c r="H68" s="15" t="s">
        <v>5</v>
      </c>
      <c r="I68" s="15" t="s">
        <v>8</v>
      </c>
      <c r="J68" s="15" t="s">
        <v>3</v>
      </c>
      <c r="K68" s="23" t="s">
        <v>430</v>
      </c>
      <c r="L68" s="23" t="s">
        <v>434</v>
      </c>
    </row>
    <row r="69" spans="3:12">
      <c r="C69" s="37">
        <v>42522</v>
      </c>
      <c r="D69" s="17" t="s">
        <v>11</v>
      </c>
      <c r="E69" s="15"/>
      <c r="F69" s="15" t="s">
        <v>12</v>
      </c>
      <c r="G69" s="41" t="s">
        <v>13</v>
      </c>
      <c r="H69" s="19">
        <v>5000</v>
      </c>
      <c r="I69" s="19">
        <v>3690</v>
      </c>
      <c r="J69" s="19">
        <f t="shared" ref="J69:J100" si="4">H69*I69</f>
        <v>18450000</v>
      </c>
      <c r="K69" s="15"/>
      <c r="L69" s="15"/>
    </row>
    <row r="70" spans="3:12">
      <c r="C70" s="37">
        <v>42522</v>
      </c>
      <c r="D70" s="17" t="s">
        <v>11</v>
      </c>
      <c r="E70" s="15"/>
      <c r="F70" s="15" t="s">
        <v>12</v>
      </c>
      <c r="G70" s="41" t="s">
        <v>14</v>
      </c>
      <c r="H70" s="19">
        <v>5000</v>
      </c>
      <c r="I70" s="19">
        <v>3150</v>
      </c>
      <c r="J70" s="19">
        <f t="shared" si="4"/>
        <v>15750000</v>
      </c>
      <c r="K70" s="15"/>
      <c r="L70" s="15"/>
    </row>
    <row r="71" spans="3:12">
      <c r="C71" s="37">
        <v>42522</v>
      </c>
      <c r="D71" s="17" t="s">
        <v>11</v>
      </c>
      <c r="E71" s="15"/>
      <c r="F71" s="15" t="s">
        <v>12</v>
      </c>
      <c r="G71" s="41" t="s">
        <v>15</v>
      </c>
      <c r="H71" s="19">
        <v>15000</v>
      </c>
      <c r="I71" s="19">
        <v>3730</v>
      </c>
      <c r="J71" s="19">
        <f t="shared" si="4"/>
        <v>55950000</v>
      </c>
      <c r="K71" s="15">
        <v>1</v>
      </c>
      <c r="L71" s="27">
        <f>J71+J70+J69</f>
        <v>90150000</v>
      </c>
    </row>
    <row r="72" spans="3:12">
      <c r="C72" s="37">
        <v>42523</v>
      </c>
      <c r="D72" s="15" t="s">
        <v>25</v>
      </c>
      <c r="E72" s="15"/>
      <c r="F72" s="15" t="s">
        <v>12</v>
      </c>
      <c r="G72" s="41" t="s">
        <v>13</v>
      </c>
      <c r="H72" s="19">
        <v>14800</v>
      </c>
      <c r="I72" s="19">
        <v>3690</v>
      </c>
      <c r="J72" s="19">
        <f t="shared" si="4"/>
        <v>54612000</v>
      </c>
      <c r="K72" s="15"/>
      <c r="L72" s="15"/>
    </row>
    <row r="73" spans="3:12">
      <c r="C73" s="37">
        <v>42523</v>
      </c>
      <c r="D73" s="15" t="s">
        <v>25</v>
      </c>
      <c r="E73" s="15"/>
      <c r="F73" s="15" t="s">
        <v>12</v>
      </c>
      <c r="G73" s="41" t="s">
        <v>15</v>
      </c>
      <c r="H73" s="19">
        <v>12200</v>
      </c>
      <c r="I73" s="19">
        <v>3730</v>
      </c>
      <c r="J73" s="19">
        <f t="shared" si="4"/>
        <v>45506000</v>
      </c>
      <c r="K73" s="15"/>
      <c r="L73" s="15"/>
    </row>
    <row r="74" spans="3:12">
      <c r="C74" s="37">
        <v>42523</v>
      </c>
      <c r="D74" s="15" t="s">
        <v>25</v>
      </c>
      <c r="E74" s="15"/>
      <c r="F74" s="15" t="s">
        <v>12</v>
      </c>
      <c r="G74" s="41" t="s">
        <v>14</v>
      </c>
      <c r="H74" s="19">
        <v>20000</v>
      </c>
      <c r="I74" s="19">
        <v>3150</v>
      </c>
      <c r="J74" s="19">
        <f t="shared" si="4"/>
        <v>63000000</v>
      </c>
      <c r="K74" s="15">
        <v>2</v>
      </c>
      <c r="L74" s="27">
        <f>J74+J73+J72</f>
        <v>163118000</v>
      </c>
    </row>
    <row r="75" spans="3:12">
      <c r="C75" s="37">
        <v>42524</v>
      </c>
      <c r="D75" s="15" t="s">
        <v>30</v>
      </c>
      <c r="E75" s="15"/>
      <c r="F75" s="15" t="s">
        <v>12</v>
      </c>
      <c r="G75" s="41" t="s">
        <v>13</v>
      </c>
      <c r="H75" s="19">
        <v>11200</v>
      </c>
      <c r="I75" s="19">
        <v>3690</v>
      </c>
      <c r="J75" s="19">
        <f t="shared" si="4"/>
        <v>41328000</v>
      </c>
      <c r="K75" s="15"/>
      <c r="L75" s="15"/>
    </row>
    <row r="76" spans="3:12">
      <c r="C76" s="37">
        <v>42524</v>
      </c>
      <c r="D76" s="15" t="s">
        <v>30</v>
      </c>
      <c r="E76" s="15"/>
      <c r="F76" s="15" t="s">
        <v>12</v>
      </c>
      <c r="G76" s="41" t="s">
        <v>14</v>
      </c>
      <c r="H76" s="19">
        <v>10200</v>
      </c>
      <c r="I76" s="19">
        <v>3150</v>
      </c>
      <c r="J76" s="19">
        <f t="shared" si="4"/>
        <v>32130000</v>
      </c>
      <c r="K76" s="15"/>
      <c r="L76" s="15"/>
    </row>
    <row r="77" spans="3:12">
      <c r="C77" s="37">
        <v>42524</v>
      </c>
      <c r="D77" s="15" t="s">
        <v>30</v>
      </c>
      <c r="E77" s="15"/>
      <c r="F77" s="15" t="s">
        <v>12</v>
      </c>
      <c r="G77" s="41" t="s">
        <v>15</v>
      </c>
      <c r="H77" s="19">
        <v>15300</v>
      </c>
      <c r="I77" s="19">
        <v>3730</v>
      </c>
      <c r="J77" s="19">
        <f t="shared" si="4"/>
        <v>57069000</v>
      </c>
      <c r="K77" s="15">
        <v>3</v>
      </c>
      <c r="L77" s="27">
        <f>J77+J76+J75</f>
        <v>130527000</v>
      </c>
    </row>
    <row r="78" spans="3:12">
      <c r="C78" s="38">
        <v>42527</v>
      </c>
      <c r="D78" s="15" t="s">
        <v>83</v>
      </c>
      <c r="E78" s="15"/>
      <c r="F78" s="15" t="s">
        <v>12</v>
      </c>
      <c r="G78" s="41" t="s">
        <v>13</v>
      </c>
      <c r="H78" s="19">
        <v>30000</v>
      </c>
      <c r="I78" s="19">
        <v>3690</v>
      </c>
      <c r="J78" s="19">
        <f t="shared" si="4"/>
        <v>110700000</v>
      </c>
      <c r="K78" s="15"/>
      <c r="L78" s="15"/>
    </row>
    <row r="79" spans="3:12">
      <c r="C79" s="38">
        <v>42527</v>
      </c>
      <c r="D79" s="15" t="s">
        <v>83</v>
      </c>
      <c r="E79" s="15"/>
      <c r="F79" s="15" t="s">
        <v>12</v>
      </c>
      <c r="G79" s="41" t="s">
        <v>15</v>
      </c>
      <c r="H79" s="19">
        <v>4700</v>
      </c>
      <c r="I79" s="19">
        <v>3730</v>
      </c>
      <c r="J79" s="19">
        <f t="shared" si="4"/>
        <v>17531000</v>
      </c>
      <c r="K79" s="15">
        <v>6</v>
      </c>
      <c r="L79" s="27">
        <f>J79+J78</f>
        <v>128231000</v>
      </c>
    </row>
    <row r="80" spans="3:12">
      <c r="C80" s="38">
        <v>42529</v>
      </c>
      <c r="D80" s="15" t="s">
        <v>99</v>
      </c>
      <c r="E80" s="15"/>
      <c r="F80" s="15" t="s">
        <v>12</v>
      </c>
      <c r="G80" s="42" t="s">
        <v>100</v>
      </c>
      <c r="H80" s="22">
        <v>4300</v>
      </c>
      <c r="I80" s="22">
        <v>4000</v>
      </c>
      <c r="J80" s="22">
        <f t="shared" si="4"/>
        <v>17200000</v>
      </c>
      <c r="K80" s="15"/>
      <c r="L80" s="15"/>
    </row>
    <row r="81" spans="3:12">
      <c r="C81" s="38">
        <v>42529</v>
      </c>
      <c r="D81" s="15" t="s">
        <v>99</v>
      </c>
      <c r="E81" s="15"/>
      <c r="F81" s="15" t="s">
        <v>12</v>
      </c>
      <c r="G81" s="42" t="s">
        <v>13</v>
      </c>
      <c r="H81" s="22">
        <v>9500</v>
      </c>
      <c r="I81" s="22">
        <v>3690</v>
      </c>
      <c r="J81" s="22">
        <f t="shared" si="4"/>
        <v>35055000</v>
      </c>
      <c r="K81" s="15"/>
      <c r="L81" s="15"/>
    </row>
    <row r="82" spans="3:12">
      <c r="C82" s="38">
        <v>42529</v>
      </c>
      <c r="D82" s="15" t="s">
        <v>99</v>
      </c>
      <c r="E82" s="15"/>
      <c r="F82" s="15" t="s">
        <v>12</v>
      </c>
      <c r="G82" s="42" t="s">
        <v>14</v>
      </c>
      <c r="H82" s="22">
        <v>11900</v>
      </c>
      <c r="I82" s="22">
        <v>3300</v>
      </c>
      <c r="J82" s="22">
        <f t="shared" si="4"/>
        <v>39270000</v>
      </c>
      <c r="K82" s="15"/>
      <c r="L82" s="15"/>
    </row>
    <row r="83" spans="3:12">
      <c r="C83" s="38">
        <v>42529</v>
      </c>
      <c r="D83" s="15" t="s">
        <v>99</v>
      </c>
      <c r="E83" s="15"/>
      <c r="F83" s="15" t="s">
        <v>12</v>
      </c>
      <c r="G83" s="42" t="s">
        <v>15</v>
      </c>
      <c r="H83" s="22">
        <v>35000</v>
      </c>
      <c r="I83" s="22">
        <v>3730</v>
      </c>
      <c r="J83" s="22">
        <f t="shared" si="4"/>
        <v>130550000</v>
      </c>
      <c r="K83" s="15"/>
      <c r="L83" s="15"/>
    </row>
    <row r="84" spans="3:12">
      <c r="C84" s="38">
        <v>42529</v>
      </c>
      <c r="D84" s="15" t="s">
        <v>99</v>
      </c>
      <c r="E84" s="15"/>
      <c r="F84" s="15" t="s">
        <v>12</v>
      </c>
      <c r="G84" s="42" t="s">
        <v>101</v>
      </c>
      <c r="H84" s="15">
        <v>10000</v>
      </c>
      <c r="I84" s="15">
        <v>4250</v>
      </c>
      <c r="J84" s="19">
        <f t="shared" si="4"/>
        <v>42500000</v>
      </c>
      <c r="K84" s="15">
        <v>8</v>
      </c>
      <c r="L84" s="27">
        <f>J84+J83+J82+J81+J80</f>
        <v>264575000</v>
      </c>
    </row>
    <row r="85" spans="3:12">
      <c r="C85" s="38">
        <v>42530</v>
      </c>
      <c r="D85" s="15" t="s">
        <v>109</v>
      </c>
      <c r="E85" s="15"/>
      <c r="F85" s="15" t="s">
        <v>12</v>
      </c>
      <c r="G85" s="42" t="s">
        <v>13</v>
      </c>
      <c r="H85" s="15">
        <v>5000</v>
      </c>
      <c r="I85" s="15">
        <v>3690</v>
      </c>
      <c r="J85" s="19">
        <f t="shared" si="4"/>
        <v>18450000</v>
      </c>
      <c r="K85" s="15"/>
      <c r="L85" s="15"/>
    </row>
    <row r="86" spans="3:12">
      <c r="C86" s="38">
        <v>42530</v>
      </c>
      <c r="D86" s="15" t="s">
        <v>109</v>
      </c>
      <c r="E86" s="15"/>
      <c r="F86" s="15" t="s">
        <v>12</v>
      </c>
      <c r="G86" s="41" t="s">
        <v>15</v>
      </c>
      <c r="H86" s="15">
        <v>15000</v>
      </c>
      <c r="I86" s="15">
        <v>3730</v>
      </c>
      <c r="J86" s="19">
        <f t="shared" si="4"/>
        <v>55950000</v>
      </c>
      <c r="K86" s="15"/>
      <c r="L86" s="15"/>
    </row>
    <row r="87" spans="3:12">
      <c r="C87" s="38">
        <v>42530</v>
      </c>
      <c r="D87" s="15" t="s">
        <v>109</v>
      </c>
      <c r="E87" s="15"/>
      <c r="F87" s="15" t="s">
        <v>12</v>
      </c>
      <c r="G87" s="41" t="s">
        <v>14</v>
      </c>
      <c r="H87" s="15">
        <v>5000</v>
      </c>
      <c r="I87" s="15">
        <v>3300</v>
      </c>
      <c r="J87" s="19">
        <f t="shared" si="4"/>
        <v>16500000</v>
      </c>
      <c r="K87" s="15">
        <v>9</v>
      </c>
      <c r="L87" s="27">
        <f>J87+J86+J85</f>
        <v>90900000</v>
      </c>
    </row>
    <row r="88" spans="3:12">
      <c r="C88" s="38">
        <v>42531</v>
      </c>
      <c r="D88" s="15" t="s">
        <v>115</v>
      </c>
      <c r="E88" s="15"/>
      <c r="F88" s="15" t="s">
        <v>12</v>
      </c>
      <c r="G88" s="41" t="s">
        <v>13</v>
      </c>
      <c r="H88" s="15">
        <v>10300</v>
      </c>
      <c r="I88" s="15">
        <v>3690</v>
      </c>
      <c r="J88" s="19">
        <f t="shared" si="4"/>
        <v>38007000</v>
      </c>
      <c r="K88" s="15"/>
      <c r="L88" s="15"/>
    </row>
    <row r="89" spans="3:12">
      <c r="C89" s="38">
        <v>42531</v>
      </c>
      <c r="D89" s="15" t="s">
        <v>115</v>
      </c>
      <c r="E89" s="15"/>
      <c r="F89" s="15" t="s">
        <v>12</v>
      </c>
      <c r="G89" s="41" t="s">
        <v>15</v>
      </c>
      <c r="H89" s="15">
        <v>16500</v>
      </c>
      <c r="I89" s="15">
        <v>3730</v>
      </c>
      <c r="J89" s="19">
        <f t="shared" si="4"/>
        <v>61545000</v>
      </c>
      <c r="K89" s="15"/>
      <c r="L89" s="15"/>
    </row>
    <row r="90" spans="3:12">
      <c r="C90" s="38">
        <v>42531</v>
      </c>
      <c r="D90" s="15" t="s">
        <v>115</v>
      </c>
      <c r="E90" s="15"/>
      <c r="F90" s="15" t="s">
        <v>12</v>
      </c>
      <c r="G90" s="41" t="s">
        <v>101</v>
      </c>
      <c r="H90" s="15">
        <v>5200</v>
      </c>
      <c r="I90" s="15">
        <v>4250</v>
      </c>
      <c r="J90" s="19">
        <f t="shared" si="4"/>
        <v>22100000</v>
      </c>
      <c r="K90" s="15">
        <v>10</v>
      </c>
      <c r="L90" s="27">
        <f>J90+J89+J88</f>
        <v>121652000</v>
      </c>
    </row>
    <row r="91" spans="3:12">
      <c r="C91" s="38">
        <v>42535</v>
      </c>
      <c r="D91" s="15" t="s">
        <v>159</v>
      </c>
      <c r="E91" s="15"/>
      <c r="F91" s="15" t="s">
        <v>12</v>
      </c>
      <c r="G91" s="41" t="s">
        <v>160</v>
      </c>
      <c r="H91" s="15">
        <v>5000</v>
      </c>
      <c r="I91" s="15">
        <v>3690</v>
      </c>
      <c r="J91" s="19">
        <f t="shared" si="4"/>
        <v>18450000</v>
      </c>
      <c r="K91" s="15"/>
      <c r="L91" s="15"/>
    </row>
    <row r="92" spans="3:12">
      <c r="C92" s="38">
        <v>42535</v>
      </c>
      <c r="D92" s="15" t="s">
        <v>159</v>
      </c>
      <c r="E92" s="15"/>
      <c r="F92" s="15" t="s">
        <v>12</v>
      </c>
      <c r="G92" s="41" t="s">
        <v>15</v>
      </c>
      <c r="H92" s="15">
        <v>16700</v>
      </c>
      <c r="I92" s="15">
        <v>3730</v>
      </c>
      <c r="J92" s="19">
        <f t="shared" si="4"/>
        <v>62291000</v>
      </c>
      <c r="K92" s="15">
        <v>14</v>
      </c>
      <c r="L92" s="27">
        <f>J92+J91</f>
        <v>80741000</v>
      </c>
    </row>
    <row r="93" spans="3:12">
      <c r="C93" s="38">
        <v>42536</v>
      </c>
      <c r="D93" s="20" t="s">
        <v>169</v>
      </c>
      <c r="E93" s="15"/>
      <c r="F93" s="15" t="s">
        <v>12</v>
      </c>
      <c r="G93" s="41" t="s">
        <v>13</v>
      </c>
      <c r="H93" s="15">
        <v>10000</v>
      </c>
      <c r="I93" s="39">
        <v>3690</v>
      </c>
      <c r="J93" s="19">
        <f t="shared" si="4"/>
        <v>36900000</v>
      </c>
      <c r="K93" s="15"/>
      <c r="L93" s="15"/>
    </row>
    <row r="94" spans="3:12">
      <c r="C94" s="38">
        <v>42536</v>
      </c>
      <c r="D94" s="20" t="s">
        <v>169</v>
      </c>
      <c r="E94" s="15"/>
      <c r="F94" s="15" t="s">
        <v>12</v>
      </c>
      <c r="G94" s="41" t="s">
        <v>15</v>
      </c>
      <c r="H94" s="15">
        <v>15000</v>
      </c>
      <c r="I94" s="39">
        <v>3730</v>
      </c>
      <c r="J94" s="19">
        <f t="shared" si="4"/>
        <v>55950000</v>
      </c>
      <c r="K94" s="15">
        <v>15</v>
      </c>
      <c r="L94" s="27">
        <f>J94+J93</f>
        <v>92850000</v>
      </c>
    </row>
    <row r="95" spans="3:12">
      <c r="C95" s="38">
        <v>42537</v>
      </c>
      <c r="D95" s="15" t="s">
        <v>178</v>
      </c>
      <c r="E95" s="15"/>
      <c r="F95" s="15" t="s">
        <v>12</v>
      </c>
      <c r="G95" s="41" t="s">
        <v>179</v>
      </c>
      <c r="H95" s="15">
        <v>5000</v>
      </c>
      <c r="I95" s="39">
        <v>3690</v>
      </c>
      <c r="J95" s="19">
        <f t="shared" si="4"/>
        <v>18450000</v>
      </c>
      <c r="K95" s="15"/>
      <c r="L95" s="15"/>
    </row>
    <row r="96" spans="3:12">
      <c r="C96" s="38">
        <v>42537</v>
      </c>
      <c r="D96" s="15" t="s">
        <v>178</v>
      </c>
      <c r="E96" s="15"/>
      <c r="F96" s="15" t="s">
        <v>12</v>
      </c>
      <c r="G96" s="41" t="s">
        <v>14</v>
      </c>
      <c r="H96" s="15">
        <v>15300</v>
      </c>
      <c r="I96" s="39">
        <v>3300</v>
      </c>
      <c r="J96" s="19">
        <f t="shared" si="4"/>
        <v>50490000</v>
      </c>
      <c r="K96" s="15"/>
      <c r="L96" s="15"/>
    </row>
    <row r="97" spans="3:12">
      <c r="C97" s="38">
        <v>42537</v>
      </c>
      <c r="D97" s="15" t="s">
        <v>178</v>
      </c>
      <c r="E97" s="15"/>
      <c r="F97" s="15" t="s">
        <v>12</v>
      </c>
      <c r="G97" s="41" t="s">
        <v>15</v>
      </c>
      <c r="H97" s="15">
        <v>26700</v>
      </c>
      <c r="I97" s="39">
        <v>3730</v>
      </c>
      <c r="J97" s="19">
        <f t="shared" si="4"/>
        <v>99591000</v>
      </c>
      <c r="K97" s="15">
        <v>16</v>
      </c>
      <c r="L97" s="27">
        <f>J97+J96+J95</f>
        <v>168531000</v>
      </c>
    </row>
    <row r="98" spans="3:12">
      <c r="C98" s="16">
        <v>42538</v>
      </c>
      <c r="D98" s="20" t="s">
        <v>184</v>
      </c>
      <c r="E98" s="20"/>
      <c r="F98" s="15" t="s">
        <v>12</v>
      </c>
      <c r="G98" s="41" t="s">
        <v>15</v>
      </c>
      <c r="H98" s="15">
        <v>15000</v>
      </c>
      <c r="I98" s="39">
        <v>3730</v>
      </c>
      <c r="J98" s="19">
        <f t="shared" si="4"/>
        <v>55950000</v>
      </c>
      <c r="K98" s="15">
        <v>17</v>
      </c>
      <c r="L98" s="27">
        <f>J98</f>
        <v>55950000</v>
      </c>
    </row>
    <row r="99" spans="3:12">
      <c r="C99" s="38">
        <v>42541</v>
      </c>
      <c r="D99" s="15" t="s">
        <v>250</v>
      </c>
      <c r="E99" s="15"/>
      <c r="F99" s="15" t="s">
        <v>12</v>
      </c>
      <c r="G99" s="42" t="s">
        <v>13</v>
      </c>
      <c r="H99" s="23">
        <v>16900</v>
      </c>
      <c r="I99" s="23">
        <v>3690</v>
      </c>
      <c r="J99" s="22">
        <f t="shared" si="4"/>
        <v>62361000</v>
      </c>
      <c r="K99" s="15"/>
      <c r="L99" s="15"/>
    </row>
    <row r="100" spans="3:12">
      <c r="C100" s="38">
        <v>42541</v>
      </c>
      <c r="D100" s="15" t="s">
        <v>250</v>
      </c>
      <c r="E100" s="15"/>
      <c r="F100" s="15" t="s">
        <v>12</v>
      </c>
      <c r="G100" s="42" t="s">
        <v>15</v>
      </c>
      <c r="H100" s="23">
        <v>23800</v>
      </c>
      <c r="I100" s="23">
        <v>3730</v>
      </c>
      <c r="J100" s="22">
        <f t="shared" si="4"/>
        <v>88774000</v>
      </c>
      <c r="K100" s="15">
        <v>20</v>
      </c>
      <c r="L100" s="27">
        <f>J100+J99</f>
        <v>151135000</v>
      </c>
    </row>
    <row r="101" spans="3:12">
      <c r="C101" s="38">
        <v>42542</v>
      </c>
      <c r="D101" s="23" t="s">
        <v>255</v>
      </c>
      <c r="E101" s="23"/>
      <c r="F101" s="23" t="s">
        <v>12</v>
      </c>
      <c r="G101" s="42" t="s">
        <v>15</v>
      </c>
      <c r="H101" s="23">
        <v>26500</v>
      </c>
      <c r="I101" s="23">
        <v>3730</v>
      </c>
      <c r="J101" s="22">
        <f t="shared" ref="J101:J119" si="5">H101*I101</f>
        <v>98845000</v>
      </c>
      <c r="K101" s="15"/>
      <c r="L101" s="15"/>
    </row>
    <row r="102" spans="3:12">
      <c r="C102" s="38">
        <v>42542</v>
      </c>
      <c r="D102" s="23" t="s">
        <v>255</v>
      </c>
      <c r="E102" s="23"/>
      <c r="F102" s="23" t="s">
        <v>12</v>
      </c>
      <c r="G102" s="42" t="s">
        <v>160</v>
      </c>
      <c r="H102" s="23">
        <v>15200</v>
      </c>
      <c r="I102" s="23">
        <v>3690</v>
      </c>
      <c r="J102" s="22">
        <f t="shared" si="5"/>
        <v>56088000</v>
      </c>
      <c r="K102" s="15"/>
      <c r="L102" s="15"/>
    </row>
    <row r="103" spans="3:12">
      <c r="C103" s="38">
        <v>42542</v>
      </c>
      <c r="D103" s="23" t="s">
        <v>255</v>
      </c>
      <c r="E103" s="23"/>
      <c r="F103" s="23" t="s">
        <v>12</v>
      </c>
      <c r="G103" s="42" t="s">
        <v>101</v>
      </c>
      <c r="H103" s="23">
        <v>5300</v>
      </c>
      <c r="I103" s="23">
        <v>4250</v>
      </c>
      <c r="J103" s="22">
        <f t="shared" si="5"/>
        <v>22525000</v>
      </c>
      <c r="K103" s="15">
        <v>21</v>
      </c>
      <c r="L103" s="27">
        <f>J103+J102+J101</f>
        <v>177458000</v>
      </c>
    </row>
    <row r="104" spans="3:12">
      <c r="C104" s="38">
        <v>42543</v>
      </c>
      <c r="D104" s="23" t="s">
        <v>266</v>
      </c>
      <c r="E104" s="23"/>
      <c r="F104" s="23" t="s">
        <v>12</v>
      </c>
      <c r="G104" s="42" t="s">
        <v>15</v>
      </c>
      <c r="H104" s="23">
        <v>25000</v>
      </c>
      <c r="I104" s="23">
        <v>3730</v>
      </c>
      <c r="J104" s="22">
        <f t="shared" si="5"/>
        <v>93250000</v>
      </c>
      <c r="K104" s="15"/>
      <c r="L104" s="15"/>
    </row>
    <row r="105" spans="3:12">
      <c r="C105" s="38">
        <v>42543</v>
      </c>
      <c r="D105" s="23" t="s">
        <v>266</v>
      </c>
      <c r="E105" s="23"/>
      <c r="F105" s="23" t="s">
        <v>12</v>
      </c>
      <c r="G105" s="42" t="s">
        <v>267</v>
      </c>
      <c r="H105" s="23">
        <v>10000</v>
      </c>
      <c r="I105" s="23">
        <v>3300</v>
      </c>
      <c r="J105" s="22">
        <f t="shared" si="5"/>
        <v>33000000</v>
      </c>
      <c r="K105" s="15"/>
      <c r="L105" s="15"/>
    </row>
    <row r="106" spans="3:12">
      <c r="C106" s="38">
        <v>42543</v>
      </c>
      <c r="D106" s="23" t="s">
        <v>266</v>
      </c>
      <c r="E106" s="23"/>
      <c r="F106" s="23" t="s">
        <v>12</v>
      </c>
      <c r="G106" s="42" t="s">
        <v>160</v>
      </c>
      <c r="H106" s="23">
        <v>10300</v>
      </c>
      <c r="I106" s="23">
        <v>3690</v>
      </c>
      <c r="J106" s="22">
        <f t="shared" si="5"/>
        <v>38007000</v>
      </c>
      <c r="K106" s="15">
        <v>22</v>
      </c>
      <c r="L106" s="27">
        <f>J106+J105+J104</f>
        <v>164257000</v>
      </c>
    </row>
    <row r="107" spans="3:12">
      <c r="C107" s="38">
        <v>42545</v>
      </c>
      <c r="D107" s="23" t="s">
        <v>276</v>
      </c>
      <c r="E107" s="23"/>
      <c r="F107" s="23" t="s">
        <v>12</v>
      </c>
      <c r="G107" s="42" t="s">
        <v>179</v>
      </c>
      <c r="H107" s="23">
        <v>5000</v>
      </c>
      <c r="I107" s="23">
        <v>3690</v>
      </c>
      <c r="J107" s="22">
        <f t="shared" si="5"/>
        <v>18450000</v>
      </c>
      <c r="K107" s="15"/>
      <c r="L107" s="15"/>
    </row>
    <row r="108" spans="3:12">
      <c r="C108" s="38">
        <v>42545</v>
      </c>
      <c r="D108" s="23" t="s">
        <v>276</v>
      </c>
      <c r="E108" s="23"/>
      <c r="F108" s="23" t="s">
        <v>12</v>
      </c>
      <c r="G108" s="42" t="s">
        <v>15</v>
      </c>
      <c r="H108" s="23">
        <v>21700</v>
      </c>
      <c r="I108" s="23">
        <v>3730</v>
      </c>
      <c r="J108" s="22">
        <f t="shared" si="5"/>
        <v>80941000</v>
      </c>
      <c r="K108" s="15"/>
      <c r="L108" s="15"/>
    </row>
    <row r="109" spans="3:12">
      <c r="C109" s="38">
        <v>42545</v>
      </c>
      <c r="D109" s="23" t="s">
        <v>276</v>
      </c>
      <c r="E109" s="23"/>
      <c r="F109" s="23" t="s">
        <v>12</v>
      </c>
      <c r="G109" s="42" t="s">
        <v>14</v>
      </c>
      <c r="H109" s="23">
        <v>5300</v>
      </c>
      <c r="I109" s="23">
        <v>3300</v>
      </c>
      <c r="J109" s="22">
        <f t="shared" si="5"/>
        <v>17490000</v>
      </c>
      <c r="K109" s="15">
        <v>24</v>
      </c>
      <c r="L109" s="27">
        <f>J109+J108+J107</f>
        <v>116881000</v>
      </c>
    </row>
    <row r="110" spans="3:12">
      <c r="C110" s="38">
        <v>42548</v>
      </c>
      <c r="D110" s="23" t="s">
        <v>348</v>
      </c>
      <c r="E110" s="15"/>
      <c r="F110" s="23" t="s">
        <v>12</v>
      </c>
      <c r="G110" s="42" t="s">
        <v>46</v>
      </c>
      <c r="H110" s="23">
        <v>39200</v>
      </c>
      <c r="I110" s="23">
        <v>3690</v>
      </c>
      <c r="J110" s="23">
        <f t="shared" si="5"/>
        <v>144648000</v>
      </c>
      <c r="K110" s="15"/>
      <c r="L110" s="15"/>
    </row>
    <row r="111" spans="3:12">
      <c r="C111" s="38">
        <v>42548</v>
      </c>
      <c r="D111" s="23" t="s">
        <v>348</v>
      </c>
      <c r="E111" s="15"/>
      <c r="F111" s="23" t="s">
        <v>12</v>
      </c>
      <c r="G111" s="42" t="s">
        <v>267</v>
      </c>
      <c r="H111" s="23">
        <v>10300</v>
      </c>
      <c r="I111" s="23">
        <v>3300</v>
      </c>
      <c r="J111" s="23">
        <f t="shared" si="5"/>
        <v>33990000</v>
      </c>
      <c r="K111" s="15"/>
      <c r="L111" s="15"/>
    </row>
    <row r="112" spans="3:12">
      <c r="C112" s="38">
        <v>42548</v>
      </c>
      <c r="D112" s="23" t="s">
        <v>348</v>
      </c>
      <c r="E112" s="15"/>
      <c r="F112" s="23" t="s">
        <v>12</v>
      </c>
      <c r="G112" s="42" t="s">
        <v>15</v>
      </c>
      <c r="H112" s="23">
        <v>12200</v>
      </c>
      <c r="I112" s="23">
        <v>3730</v>
      </c>
      <c r="J112" s="40">
        <f t="shared" si="5"/>
        <v>45506000</v>
      </c>
      <c r="K112" s="15"/>
      <c r="L112" s="15"/>
    </row>
    <row r="113" spans="3:12">
      <c r="C113" s="38">
        <v>42548</v>
      </c>
      <c r="D113" s="23" t="s">
        <v>353</v>
      </c>
      <c r="E113" s="15"/>
      <c r="F113" s="23" t="s">
        <v>12</v>
      </c>
      <c r="G113" s="42" t="s">
        <v>13</v>
      </c>
      <c r="H113" s="23">
        <v>14000</v>
      </c>
      <c r="I113" s="23">
        <v>3690</v>
      </c>
      <c r="J113" s="23">
        <f t="shared" si="5"/>
        <v>51660000</v>
      </c>
      <c r="K113" s="15"/>
      <c r="L113" s="15"/>
    </row>
    <row r="114" spans="3:12">
      <c r="C114" s="38">
        <v>42548</v>
      </c>
      <c r="D114" s="23" t="s">
        <v>353</v>
      </c>
      <c r="E114" s="15"/>
      <c r="F114" s="23" t="s">
        <v>12</v>
      </c>
      <c r="G114" s="42" t="s">
        <v>15</v>
      </c>
      <c r="H114" s="23">
        <v>15000</v>
      </c>
      <c r="I114" s="23">
        <v>3730</v>
      </c>
      <c r="J114" s="23">
        <f t="shared" si="5"/>
        <v>55950000</v>
      </c>
      <c r="K114" s="15"/>
      <c r="L114" s="15"/>
    </row>
    <row r="115" spans="3:12">
      <c r="C115" s="38">
        <v>42548</v>
      </c>
      <c r="D115" s="23" t="s">
        <v>353</v>
      </c>
      <c r="E115" s="15"/>
      <c r="F115" s="23" t="s">
        <v>12</v>
      </c>
      <c r="G115" s="42" t="s">
        <v>354</v>
      </c>
      <c r="H115" s="23">
        <v>5000</v>
      </c>
      <c r="I115" s="23">
        <v>3300</v>
      </c>
      <c r="J115" s="23">
        <f t="shared" si="5"/>
        <v>16500000</v>
      </c>
      <c r="K115" s="15"/>
      <c r="L115" s="15"/>
    </row>
    <row r="116" spans="3:12">
      <c r="C116" s="38">
        <v>42548</v>
      </c>
      <c r="D116" s="23" t="s">
        <v>361</v>
      </c>
      <c r="E116" s="15"/>
      <c r="F116" s="23" t="s">
        <v>12</v>
      </c>
      <c r="G116" s="42" t="s">
        <v>13</v>
      </c>
      <c r="H116" s="23">
        <v>10000</v>
      </c>
      <c r="I116" s="23">
        <v>3690</v>
      </c>
      <c r="J116" s="23">
        <f t="shared" si="5"/>
        <v>36900000</v>
      </c>
      <c r="K116" s="15"/>
      <c r="L116" s="15"/>
    </row>
    <row r="117" spans="3:12">
      <c r="C117" s="38">
        <v>42548</v>
      </c>
      <c r="D117" s="23" t="s">
        <v>361</v>
      </c>
      <c r="E117" s="15"/>
      <c r="F117" s="23" t="s">
        <v>12</v>
      </c>
      <c r="G117" s="42" t="s">
        <v>14</v>
      </c>
      <c r="H117" s="23">
        <v>5300</v>
      </c>
      <c r="I117" s="23">
        <v>3300</v>
      </c>
      <c r="J117" s="23">
        <f t="shared" si="5"/>
        <v>17490000</v>
      </c>
      <c r="K117" s="15">
        <v>27</v>
      </c>
      <c r="L117" s="27">
        <f>J117+J116+J115+J114+J113+J112+J111+J110</f>
        <v>402644000</v>
      </c>
    </row>
    <row r="118" spans="3:12">
      <c r="C118" s="38">
        <v>42551</v>
      </c>
      <c r="D118" s="23" t="s">
        <v>369</v>
      </c>
      <c r="E118" s="15"/>
      <c r="F118" s="23" t="s">
        <v>12</v>
      </c>
      <c r="G118" s="42" t="s">
        <v>15</v>
      </c>
      <c r="H118" s="23">
        <v>26500</v>
      </c>
      <c r="I118" s="23">
        <v>3730</v>
      </c>
      <c r="J118" s="23">
        <f t="shared" si="5"/>
        <v>98845000</v>
      </c>
      <c r="K118" s="15"/>
      <c r="L118" s="27"/>
    </row>
    <row r="119" spans="3:12">
      <c r="C119" s="38">
        <v>42551</v>
      </c>
      <c r="D119" s="23" t="s">
        <v>369</v>
      </c>
      <c r="E119" s="15"/>
      <c r="F119" s="23" t="s">
        <v>12</v>
      </c>
      <c r="G119" s="42" t="s">
        <v>101</v>
      </c>
      <c r="H119" s="23">
        <v>5200</v>
      </c>
      <c r="I119" s="23">
        <v>4250</v>
      </c>
      <c r="J119" s="23">
        <f t="shared" si="5"/>
        <v>22100000</v>
      </c>
      <c r="K119" s="15">
        <v>30</v>
      </c>
      <c r="L119" s="27">
        <f>J119+J118</f>
        <v>120945000</v>
      </c>
    </row>
    <row r="120" spans="3:12">
      <c r="H120" s="27">
        <f>SUM(H69:H119)</f>
        <v>687500</v>
      </c>
      <c r="I120" s="27"/>
      <c r="J120" s="27">
        <f>SUM(J69:J119)</f>
        <v>2520545000</v>
      </c>
      <c r="K120" s="15"/>
      <c r="L120" s="27">
        <f>SUM(L69:L119)</f>
        <v>2520545000</v>
      </c>
    </row>
  </sheetData>
  <sortState ref="N8:W58">
    <sortCondition ref="S8:S58"/>
  </sortState>
  <mergeCells count="1">
    <mergeCell ref="C5:J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4:Z62"/>
  <sheetViews>
    <sheetView topLeftCell="M1" workbookViewId="0">
      <selection activeCell="W22" sqref="W22"/>
    </sheetView>
  </sheetViews>
  <sheetFormatPr baseColWidth="10" defaultRowHeight="15"/>
  <cols>
    <col min="3" max="3" width="9" bestFit="1" customWidth="1"/>
    <col min="4" max="4" width="10.42578125" bestFit="1" customWidth="1"/>
    <col min="5" max="5" width="6.28515625" bestFit="1" customWidth="1"/>
    <col min="7" max="7" width="20.42578125" bestFit="1" customWidth="1"/>
    <col min="8" max="8" width="8.7109375" bestFit="1" customWidth="1"/>
    <col min="9" max="9" width="6.5703125" bestFit="1" customWidth="1"/>
    <col min="11" max="11" width="4.28515625" bestFit="1" customWidth="1"/>
    <col min="12" max="12" width="11.7109375" bestFit="1" customWidth="1"/>
    <col min="14" max="14" width="9" bestFit="1" customWidth="1"/>
    <col min="16" max="16" width="6.28515625" bestFit="1" customWidth="1"/>
    <col min="17" max="17" width="8" bestFit="1" customWidth="1"/>
    <col min="18" max="18" width="20.42578125" bestFit="1" customWidth="1"/>
    <col min="19" max="19" width="4.7109375" bestFit="1" customWidth="1"/>
    <col min="20" max="20" width="8.7109375" bestFit="1" customWidth="1"/>
    <col min="21" max="21" width="8.7109375" customWidth="1"/>
    <col min="22" max="22" width="5.7109375" bestFit="1" customWidth="1"/>
    <col min="23" max="23" width="11.7109375" bestFit="1" customWidth="1"/>
    <col min="24" max="24" width="20.42578125" bestFit="1" customWidth="1"/>
    <col min="25" max="25" width="11.7109375" bestFit="1" customWidth="1"/>
    <col min="26" max="26" width="16.85546875" bestFit="1" customWidth="1"/>
  </cols>
  <sheetData>
    <row r="4" spans="2:26" ht="18.75">
      <c r="C4" s="96" t="s">
        <v>45</v>
      </c>
      <c r="D4" s="96"/>
      <c r="E4" s="96"/>
      <c r="F4" s="96"/>
      <c r="G4" s="96"/>
      <c r="H4" s="96"/>
      <c r="I4" s="96"/>
      <c r="J4" s="96"/>
    </row>
    <row r="6" spans="2:26">
      <c r="C6" s="15" t="s">
        <v>7</v>
      </c>
      <c r="D6" s="15" t="s">
        <v>0</v>
      </c>
      <c r="E6" s="15" t="s">
        <v>438</v>
      </c>
      <c r="F6" s="15" t="s">
        <v>439</v>
      </c>
      <c r="G6" s="15" t="s">
        <v>6</v>
      </c>
      <c r="H6" s="15" t="s">
        <v>5</v>
      </c>
      <c r="I6" s="15" t="s">
        <v>8</v>
      </c>
      <c r="J6" s="15" t="s">
        <v>3</v>
      </c>
      <c r="N6" s="15" t="s">
        <v>7</v>
      </c>
      <c r="O6" s="15" t="s">
        <v>0</v>
      </c>
      <c r="P6" s="15" t="s">
        <v>438</v>
      </c>
      <c r="Q6" s="15" t="s">
        <v>439</v>
      </c>
      <c r="R6" s="15" t="s">
        <v>6</v>
      </c>
      <c r="S6" s="15" t="s">
        <v>432</v>
      </c>
      <c r="T6" s="15" t="s">
        <v>5</v>
      </c>
      <c r="U6" s="15" t="s">
        <v>433</v>
      </c>
      <c r="V6" s="15" t="s">
        <v>8</v>
      </c>
      <c r="W6" s="15" t="s">
        <v>3</v>
      </c>
      <c r="X6" s="23" t="s">
        <v>437</v>
      </c>
      <c r="Y6" s="23" t="s">
        <v>441</v>
      </c>
    </row>
    <row r="7" spans="2:26">
      <c r="B7">
        <v>2</v>
      </c>
      <c r="C7" s="37">
        <v>42525</v>
      </c>
      <c r="D7" s="15" t="s">
        <v>44</v>
      </c>
      <c r="E7" s="15"/>
      <c r="F7" s="15" t="s">
        <v>45</v>
      </c>
      <c r="G7" s="41" t="s">
        <v>46</v>
      </c>
      <c r="H7" s="19">
        <v>101000</v>
      </c>
      <c r="I7" s="19">
        <v>3505</v>
      </c>
      <c r="J7" s="19">
        <f t="shared" ref="J7:J28" si="0">H7*I7</f>
        <v>354005000</v>
      </c>
      <c r="N7" s="37">
        <v>42525</v>
      </c>
      <c r="O7" s="15" t="s">
        <v>64</v>
      </c>
      <c r="P7" s="15"/>
      <c r="Q7" s="15" t="s">
        <v>45</v>
      </c>
      <c r="R7" s="41" t="s">
        <v>65</v>
      </c>
      <c r="S7" s="41">
        <v>1</v>
      </c>
      <c r="T7" s="19">
        <v>80100</v>
      </c>
      <c r="U7" s="19"/>
      <c r="V7" s="19">
        <v>3330</v>
      </c>
      <c r="W7" s="19">
        <f t="shared" ref="W7:W28" si="1">T7*V7</f>
        <v>266733000</v>
      </c>
      <c r="X7" s="15"/>
      <c r="Y7" s="15"/>
    </row>
    <row r="8" spans="2:26">
      <c r="B8">
        <v>2</v>
      </c>
      <c r="C8" s="37">
        <v>42525</v>
      </c>
      <c r="D8" s="15" t="s">
        <v>64</v>
      </c>
      <c r="E8" s="15"/>
      <c r="F8" s="15" t="s">
        <v>45</v>
      </c>
      <c r="G8" s="41" t="s">
        <v>65</v>
      </c>
      <c r="H8" s="19">
        <v>80100</v>
      </c>
      <c r="I8" s="19">
        <v>3330</v>
      </c>
      <c r="J8" s="19">
        <f t="shared" si="0"/>
        <v>266733000</v>
      </c>
      <c r="N8" s="38">
        <v>42532</v>
      </c>
      <c r="O8" s="23" t="s">
        <v>140</v>
      </c>
      <c r="P8" s="23"/>
      <c r="Q8" s="23" t="s">
        <v>45</v>
      </c>
      <c r="R8" s="41" t="s">
        <v>65</v>
      </c>
      <c r="S8" s="41">
        <v>1</v>
      </c>
      <c r="T8" s="15">
        <v>94100</v>
      </c>
      <c r="U8" s="15"/>
      <c r="V8" s="15">
        <v>3330</v>
      </c>
      <c r="W8" s="19">
        <f t="shared" si="1"/>
        <v>313353000</v>
      </c>
      <c r="X8" s="15"/>
      <c r="Y8" s="15"/>
    </row>
    <row r="9" spans="2:26">
      <c r="B9">
        <v>2</v>
      </c>
      <c r="C9" s="37">
        <v>42525</v>
      </c>
      <c r="D9" s="15" t="s">
        <v>64</v>
      </c>
      <c r="E9" s="15"/>
      <c r="F9" s="15" t="s">
        <v>45</v>
      </c>
      <c r="G9" s="41" t="s">
        <v>66</v>
      </c>
      <c r="H9" s="19">
        <v>15000</v>
      </c>
      <c r="I9" s="19">
        <v>3885</v>
      </c>
      <c r="J9" s="19">
        <f t="shared" si="0"/>
        <v>58275000</v>
      </c>
      <c r="N9" s="16">
        <v>42539</v>
      </c>
      <c r="O9" s="20" t="s">
        <v>190</v>
      </c>
      <c r="P9" s="20"/>
      <c r="Q9" s="15" t="s">
        <v>45</v>
      </c>
      <c r="R9" s="41" t="s">
        <v>65</v>
      </c>
      <c r="S9" s="41">
        <v>1</v>
      </c>
      <c r="T9" s="15">
        <v>140000</v>
      </c>
      <c r="U9" s="15"/>
      <c r="V9" s="15">
        <v>3330</v>
      </c>
      <c r="W9" s="19">
        <f t="shared" si="1"/>
        <v>466200000</v>
      </c>
      <c r="X9" s="15"/>
      <c r="Y9" s="15"/>
    </row>
    <row r="10" spans="2:26">
      <c r="B10">
        <v>2</v>
      </c>
      <c r="C10" s="37">
        <v>42525</v>
      </c>
      <c r="D10" s="15" t="s">
        <v>64</v>
      </c>
      <c r="E10" s="15"/>
      <c r="F10" s="15" t="s">
        <v>45</v>
      </c>
      <c r="G10" s="41" t="s">
        <v>46</v>
      </c>
      <c r="H10" s="19">
        <v>25000</v>
      </c>
      <c r="I10" s="19">
        <v>3540</v>
      </c>
      <c r="J10" s="19">
        <f t="shared" si="0"/>
        <v>88500000</v>
      </c>
      <c r="N10" s="38">
        <v>42546</v>
      </c>
      <c r="O10" s="23" t="s">
        <v>286</v>
      </c>
      <c r="P10" s="15"/>
      <c r="Q10" s="23" t="s">
        <v>45</v>
      </c>
      <c r="R10" s="42" t="s">
        <v>65</v>
      </c>
      <c r="S10" s="42">
        <v>1</v>
      </c>
      <c r="T10" s="23">
        <v>60600</v>
      </c>
      <c r="U10" s="23"/>
      <c r="V10" s="23">
        <v>3330</v>
      </c>
      <c r="W10" s="22">
        <f t="shared" si="1"/>
        <v>201798000</v>
      </c>
      <c r="X10" s="15"/>
      <c r="Y10" s="15"/>
    </row>
    <row r="11" spans="2:26">
      <c r="B11">
        <v>2</v>
      </c>
      <c r="C11" s="38">
        <v>42532</v>
      </c>
      <c r="D11" s="23" t="s">
        <v>140</v>
      </c>
      <c r="E11" s="23"/>
      <c r="F11" s="23" t="s">
        <v>45</v>
      </c>
      <c r="G11" s="41" t="s">
        <v>65</v>
      </c>
      <c r="H11" s="15">
        <v>94100</v>
      </c>
      <c r="I11" s="15">
        <v>3330</v>
      </c>
      <c r="J11" s="19">
        <f t="shared" si="0"/>
        <v>313353000</v>
      </c>
      <c r="N11" s="38">
        <v>42551</v>
      </c>
      <c r="O11" s="23" t="s">
        <v>405</v>
      </c>
      <c r="P11" s="15"/>
      <c r="Q11" s="23" t="s">
        <v>45</v>
      </c>
      <c r="R11" s="42" t="s">
        <v>267</v>
      </c>
      <c r="S11" s="42">
        <v>1</v>
      </c>
      <c r="T11" s="23">
        <v>80400</v>
      </c>
      <c r="U11" s="33">
        <f>T11+T10+T9+T8+T7</f>
        <v>455200</v>
      </c>
      <c r="V11" s="23">
        <v>3330</v>
      </c>
      <c r="W11" s="23">
        <f t="shared" si="1"/>
        <v>267732000</v>
      </c>
      <c r="X11" s="15" t="str">
        <f>R11</f>
        <v xml:space="preserve">Nafta economica </v>
      </c>
      <c r="Y11" s="27">
        <f>W11+W10+W9+W8+W7</f>
        <v>1515816000</v>
      </c>
      <c r="Z11" s="7"/>
    </row>
    <row r="12" spans="2:26">
      <c r="B12">
        <v>2</v>
      </c>
      <c r="C12" s="38">
        <v>42532</v>
      </c>
      <c r="D12" s="23" t="s">
        <v>140</v>
      </c>
      <c r="E12" s="23"/>
      <c r="F12" s="23" t="s">
        <v>45</v>
      </c>
      <c r="G12" s="41" t="s">
        <v>66</v>
      </c>
      <c r="H12" s="15">
        <v>25900</v>
      </c>
      <c r="I12" s="15">
        <v>3885</v>
      </c>
      <c r="J12" s="19">
        <f t="shared" si="0"/>
        <v>100621500</v>
      </c>
      <c r="N12" s="37">
        <v>42525</v>
      </c>
      <c r="O12" s="15" t="s">
        <v>44</v>
      </c>
      <c r="P12" s="15"/>
      <c r="Q12" s="15" t="s">
        <v>45</v>
      </c>
      <c r="R12" s="41" t="s">
        <v>46</v>
      </c>
      <c r="S12" s="41">
        <v>2</v>
      </c>
      <c r="T12" s="19">
        <v>101000</v>
      </c>
      <c r="U12" s="19"/>
      <c r="V12" s="19">
        <v>3505</v>
      </c>
      <c r="W12" s="19">
        <f t="shared" si="1"/>
        <v>354005000</v>
      </c>
      <c r="X12" s="15"/>
      <c r="Y12" s="15"/>
      <c r="Z12" s="7"/>
    </row>
    <row r="13" spans="2:26">
      <c r="B13">
        <v>2</v>
      </c>
      <c r="C13" s="38">
        <v>42532</v>
      </c>
      <c r="D13" s="23" t="s">
        <v>140</v>
      </c>
      <c r="E13" s="23"/>
      <c r="F13" s="23" t="s">
        <v>45</v>
      </c>
      <c r="G13" s="41" t="s">
        <v>13</v>
      </c>
      <c r="H13" s="15">
        <v>107500</v>
      </c>
      <c r="I13" s="15">
        <v>3540</v>
      </c>
      <c r="J13" s="19">
        <f t="shared" si="0"/>
        <v>380550000</v>
      </c>
      <c r="N13" s="37">
        <v>42525</v>
      </c>
      <c r="O13" s="15" t="s">
        <v>64</v>
      </c>
      <c r="P13" s="15"/>
      <c r="Q13" s="15" t="s">
        <v>45</v>
      </c>
      <c r="R13" s="41" t="s">
        <v>46</v>
      </c>
      <c r="S13" s="41">
        <v>2</v>
      </c>
      <c r="T13" s="19">
        <v>25000</v>
      </c>
      <c r="U13" s="19"/>
      <c r="V13" s="19">
        <v>3540</v>
      </c>
      <c r="W13" s="19">
        <f t="shared" si="1"/>
        <v>88500000</v>
      </c>
      <c r="X13" s="15"/>
      <c r="Y13" s="15"/>
      <c r="Z13" s="7"/>
    </row>
    <row r="14" spans="2:26">
      <c r="B14">
        <v>2</v>
      </c>
      <c r="C14" s="38">
        <v>42534</v>
      </c>
      <c r="D14" s="15" t="s">
        <v>141</v>
      </c>
      <c r="E14" s="15"/>
      <c r="F14" s="15" t="s">
        <v>45</v>
      </c>
      <c r="G14" s="41" t="s">
        <v>13</v>
      </c>
      <c r="H14" s="15">
        <v>176500</v>
      </c>
      <c r="I14" s="15">
        <v>3505</v>
      </c>
      <c r="J14" s="19">
        <f t="shared" si="0"/>
        <v>618632500</v>
      </c>
      <c r="N14" s="38">
        <v>42532</v>
      </c>
      <c r="O14" s="23" t="s">
        <v>140</v>
      </c>
      <c r="P14" s="23"/>
      <c r="Q14" s="23" t="s">
        <v>45</v>
      </c>
      <c r="R14" s="41" t="s">
        <v>13</v>
      </c>
      <c r="S14" s="41">
        <v>2</v>
      </c>
      <c r="T14" s="15">
        <v>107500</v>
      </c>
      <c r="U14" s="15"/>
      <c r="V14" s="15">
        <v>3540</v>
      </c>
      <c r="W14" s="19">
        <f t="shared" si="1"/>
        <v>380550000</v>
      </c>
      <c r="X14" s="15"/>
      <c r="Y14" s="15"/>
      <c r="Z14" s="7"/>
    </row>
    <row r="15" spans="2:26">
      <c r="B15">
        <v>2</v>
      </c>
      <c r="C15" s="16">
        <v>42539</v>
      </c>
      <c r="D15" s="20" t="s">
        <v>190</v>
      </c>
      <c r="E15" s="20"/>
      <c r="F15" s="15" t="s">
        <v>45</v>
      </c>
      <c r="G15" s="41" t="s">
        <v>65</v>
      </c>
      <c r="H15" s="15">
        <v>140000</v>
      </c>
      <c r="I15" s="15">
        <v>3330</v>
      </c>
      <c r="J15" s="19">
        <f t="shared" si="0"/>
        <v>466200000</v>
      </c>
      <c r="N15" s="38">
        <v>42534</v>
      </c>
      <c r="O15" s="15" t="s">
        <v>141</v>
      </c>
      <c r="P15" s="15"/>
      <c r="Q15" s="15" t="s">
        <v>45</v>
      </c>
      <c r="R15" s="41" t="s">
        <v>13</v>
      </c>
      <c r="S15" s="41">
        <v>2</v>
      </c>
      <c r="T15" s="15">
        <v>176500</v>
      </c>
      <c r="U15" s="15"/>
      <c r="V15" s="15">
        <v>3505</v>
      </c>
      <c r="W15" s="19">
        <f t="shared" si="1"/>
        <v>618632500</v>
      </c>
      <c r="X15" s="15"/>
      <c r="Y15" s="15"/>
      <c r="Z15" s="7"/>
    </row>
    <row r="16" spans="2:26">
      <c r="B16">
        <v>2</v>
      </c>
      <c r="C16" s="16">
        <v>42539</v>
      </c>
      <c r="D16" s="20" t="s">
        <v>190</v>
      </c>
      <c r="E16" s="20"/>
      <c r="F16" s="15" t="s">
        <v>45</v>
      </c>
      <c r="G16" s="41" t="s">
        <v>66</v>
      </c>
      <c r="H16" s="15">
        <v>28300</v>
      </c>
      <c r="I16" s="15">
        <v>3885</v>
      </c>
      <c r="J16" s="19">
        <f t="shared" si="0"/>
        <v>109945500</v>
      </c>
      <c r="N16" s="16">
        <v>42539</v>
      </c>
      <c r="O16" s="20" t="s">
        <v>190</v>
      </c>
      <c r="P16" s="20"/>
      <c r="Q16" s="15" t="s">
        <v>45</v>
      </c>
      <c r="R16" s="42" t="s">
        <v>179</v>
      </c>
      <c r="S16" s="42">
        <v>2</v>
      </c>
      <c r="T16" s="23">
        <v>90800</v>
      </c>
      <c r="U16" s="23"/>
      <c r="V16" s="23">
        <v>3540</v>
      </c>
      <c r="W16" s="22">
        <f t="shared" si="1"/>
        <v>321432000</v>
      </c>
      <c r="X16" s="15"/>
      <c r="Y16" s="15"/>
    </row>
    <row r="17" spans="2:25">
      <c r="B17">
        <v>2</v>
      </c>
      <c r="C17" s="16">
        <v>42539</v>
      </c>
      <c r="D17" s="20" t="s">
        <v>190</v>
      </c>
      <c r="E17" s="20"/>
      <c r="F17" s="15" t="s">
        <v>45</v>
      </c>
      <c r="G17" s="41" t="s">
        <v>191</v>
      </c>
      <c r="H17" s="15">
        <v>5000</v>
      </c>
      <c r="I17" s="15">
        <v>3850</v>
      </c>
      <c r="J17" s="19">
        <f t="shared" si="0"/>
        <v>19250000</v>
      </c>
      <c r="N17" s="38">
        <v>42539</v>
      </c>
      <c r="O17" s="15" t="s">
        <v>227</v>
      </c>
      <c r="P17" s="15"/>
      <c r="Q17" s="15" t="s">
        <v>45</v>
      </c>
      <c r="R17" s="42" t="s">
        <v>46</v>
      </c>
      <c r="S17" s="42">
        <v>2</v>
      </c>
      <c r="T17" s="23">
        <v>208200</v>
      </c>
      <c r="U17" s="23"/>
      <c r="V17" s="23">
        <v>3505</v>
      </c>
      <c r="W17" s="22">
        <f t="shared" si="1"/>
        <v>729741000</v>
      </c>
      <c r="X17" s="15"/>
      <c r="Y17" s="15"/>
    </row>
    <row r="18" spans="2:25">
      <c r="B18">
        <v>2</v>
      </c>
      <c r="C18" s="16">
        <v>42539</v>
      </c>
      <c r="D18" s="20" t="s">
        <v>190</v>
      </c>
      <c r="E18" s="20"/>
      <c r="F18" s="15" t="s">
        <v>45</v>
      </c>
      <c r="G18" s="42" t="s">
        <v>179</v>
      </c>
      <c r="H18" s="23">
        <v>90800</v>
      </c>
      <c r="I18" s="23">
        <v>3540</v>
      </c>
      <c r="J18" s="22">
        <f t="shared" si="0"/>
        <v>321432000</v>
      </c>
      <c r="N18" s="38">
        <v>42546</v>
      </c>
      <c r="O18" s="23" t="s">
        <v>286</v>
      </c>
      <c r="P18" s="15"/>
      <c r="Q18" s="23" t="s">
        <v>45</v>
      </c>
      <c r="R18" s="42" t="s">
        <v>46</v>
      </c>
      <c r="S18" s="42">
        <v>2</v>
      </c>
      <c r="T18" s="23">
        <v>31200</v>
      </c>
      <c r="U18" s="23"/>
      <c r="V18" s="23">
        <v>3540</v>
      </c>
      <c r="W18" s="22">
        <f t="shared" si="1"/>
        <v>110448000</v>
      </c>
      <c r="X18" s="15"/>
      <c r="Y18" s="15"/>
    </row>
    <row r="19" spans="2:25">
      <c r="B19">
        <v>2</v>
      </c>
      <c r="C19" s="38">
        <v>42539</v>
      </c>
      <c r="D19" s="15" t="s">
        <v>227</v>
      </c>
      <c r="E19" s="15"/>
      <c r="F19" s="15" t="s">
        <v>45</v>
      </c>
      <c r="G19" s="42" t="s">
        <v>46</v>
      </c>
      <c r="H19" s="23">
        <v>208200</v>
      </c>
      <c r="I19" s="23">
        <v>3505</v>
      </c>
      <c r="J19" s="22">
        <f t="shared" si="0"/>
        <v>729741000</v>
      </c>
      <c r="N19" s="38">
        <v>42546</v>
      </c>
      <c r="O19" s="23" t="s">
        <v>305</v>
      </c>
      <c r="P19" s="15"/>
      <c r="Q19" s="23" t="s">
        <v>45</v>
      </c>
      <c r="R19" s="42" t="s">
        <v>46</v>
      </c>
      <c r="S19" s="42">
        <v>2</v>
      </c>
      <c r="T19" s="23">
        <v>301200</v>
      </c>
      <c r="U19" s="23"/>
      <c r="V19" s="23">
        <v>3505</v>
      </c>
      <c r="W19" s="40">
        <f t="shared" si="1"/>
        <v>1055706000</v>
      </c>
      <c r="X19" s="15"/>
      <c r="Y19" s="15"/>
    </row>
    <row r="20" spans="2:25">
      <c r="B20">
        <v>2</v>
      </c>
      <c r="C20" s="38">
        <v>42546</v>
      </c>
      <c r="D20" s="23" t="s">
        <v>286</v>
      </c>
      <c r="E20" s="15"/>
      <c r="F20" s="23" t="s">
        <v>45</v>
      </c>
      <c r="G20" s="42" t="s">
        <v>65</v>
      </c>
      <c r="H20" s="23">
        <v>60600</v>
      </c>
      <c r="I20" s="23">
        <v>3330</v>
      </c>
      <c r="J20" s="22">
        <f t="shared" si="0"/>
        <v>201798000</v>
      </c>
      <c r="N20" s="38">
        <v>42551</v>
      </c>
      <c r="O20" s="23" t="s">
        <v>374</v>
      </c>
      <c r="P20" s="15"/>
      <c r="Q20" s="23" t="s">
        <v>45</v>
      </c>
      <c r="R20" s="42" t="s">
        <v>13</v>
      </c>
      <c r="S20" s="42">
        <v>2</v>
      </c>
      <c r="T20" s="23">
        <v>167000</v>
      </c>
      <c r="U20" s="23"/>
      <c r="V20" s="23">
        <v>3505</v>
      </c>
      <c r="W20" s="23">
        <f t="shared" si="1"/>
        <v>585335000</v>
      </c>
      <c r="X20" s="15"/>
      <c r="Y20" s="15"/>
    </row>
    <row r="21" spans="2:25">
      <c r="B21">
        <v>2</v>
      </c>
      <c r="C21" s="38">
        <v>42546</v>
      </c>
      <c r="D21" s="23" t="s">
        <v>286</v>
      </c>
      <c r="E21" s="15"/>
      <c r="F21" s="23" t="s">
        <v>45</v>
      </c>
      <c r="G21" s="42" t="s">
        <v>66</v>
      </c>
      <c r="H21" s="23">
        <v>9900</v>
      </c>
      <c r="I21" s="23">
        <v>3885</v>
      </c>
      <c r="J21" s="22">
        <f t="shared" si="0"/>
        <v>38461500</v>
      </c>
      <c r="N21" s="38">
        <v>42551</v>
      </c>
      <c r="O21" s="23" t="s">
        <v>405</v>
      </c>
      <c r="P21" s="15"/>
      <c r="Q21" s="23" t="s">
        <v>45</v>
      </c>
      <c r="R21" s="42" t="s">
        <v>46</v>
      </c>
      <c r="S21" s="42">
        <v>2</v>
      </c>
      <c r="T21" s="23">
        <v>70700</v>
      </c>
      <c r="U21" s="33">
        <f>T21+T20+T19+T18+T17+T16+T15+T14+T13+T12</f>
        <v>1279100</v>
      </c>
      <c r="V21" s="23">
        <v>3540</v>
      </c>
      <c r="W21" s="23">
        <f t="shared" si="1"/>
        <v>250278000</v>
      </c>
      <c r="X21" s="15" t="str">
        <f>R21</f>
        <v>Diesel Tipo III TLP</v>
      </c>
      <c r="Y21" s="27">
        <f>W21+W20+W19+W18+W17+W16+W15+W14+W13+W12</f>
        <v>4494627500</v>
      </c>
    </row>
    <row r="22" spans="2:25">
      <c r="B22">
        <v>2</v>
      </c>
      <c r="C22" s="38">
        <v>42546</v>
      </c>
      <c r="D22" s="23" t="s">
        <v>286</v>
      </c>
      <c r="E22" s="15"/>
      <c r="F22" s="23" t="s">
        <v>45</v>
      </c>
      <c r="G22" s="42" t="s">
        <v>46</v>
      </c>
      <c r="H22" s="23">
        <v>31200</v>
      </c>
      <c r="I22" s="23">
        <v>3540</v>
      </c>
      <c r="J22" s="22">
        <f t="shared" si="0"/>
        <v>110448000</v>
      </c>
      <c r="N22" s="38">
        <v>42551</v>
      </c>
      <c r="O22" s="23" t="s">
        <v>405</v>
      </c>
      <c r="P22" s="15"/>
      <c r="Q22" s="23" t="s">
        <v>45</v>
      </c>
      <c r="R22" s="42" t="s">
        <v>406</v>
      </c>
      <c r="S22" s="42">
        <v>5</v>
      </c>
      <c r="T22" s="23">
        <v>4900</v>
      </c>
      <c r="U22" s="23">
        <f>T22</f>
        <v>4900</v>
      </c>
      <c r="V22" s="23">
        <v>4565</v>
      </c>
      <c r="W22" s="23">
        <f t="shared" si="1"/>
        <v>22368500</v>
      </c>
      <c r="X22" s="15" t="str">
        <f>R22</f>
        <v>Nafta super TLP</v>
      </c>
      <c r="Y22" s="27">
        <f>W22</f>
        <v>22368500</v>
      </c>
    </row>
    <row r="23" spans="2:25">
      <c r="B23">
        <v>2</v>
      </c>
      <c r="C23" s="38">
        <v>42546</v>
      </c>
      <c r="D23" s="23" t="s">
        <v>305</v>
      </c>
      <c r="E23" s="15"/>
      <c r="F23" s="23" t="s">
        <v>45</v>
      </c>
      <c r="G23" s="42" t="s">
        <v>46</v>
      </c>
      <c r="H23" s="23">
        <v>301200</v>
      </c>
      <c r="I23" s="23">
        <v>3505</v>
      </c>
      <c r="J23" s="40">
        <f t="shared" si="0"/>
        <v>1055706000</v>
      </c>
      <c r="N23" s="37">
        <v>42525</v>
      </c>
      <c r="O23" s="15" t="s">
        <v>64</v>
      </c>
      <c r="P23" s="15"/>
      <c r="Q23" s="15" t="s">
        <v>45</v>
      </c>
      <c r="R23" s="41" t="s">
        <v>66</v>
      </c>
      <c r="S23" s="41">
        <v>6</v>
      </c>
      <c r="T23" s="19">
        <v>15000</v>
      </c>
      <c r="U23" s="19"/>
      <c r="V23" s="19">
        <v>3885</v>
      </c>
      <c r="W23" s="19">
        <f t="shared" si="1"/>
        <v>58275000</v>
      </c>
      <c r="X23" s="15"/>
      <c r="Y23" s="15"/>
    </row>
    <row r="24" spans="2:25">
      <c r="B24">
        <v>2</v>
      </c>
      <c r="C24" s="38">
        <v>42551</v>
      </c>
      <c r="D24" s="23" t="s">
        <v>374</v>
      </c>
      <c r="E24" s="15"/>
      <c r="F24" s="23" t="s">
        <v>45</v>
      </c>
      <c r="G24" s="42" t="s">
        <v>13</v>
      </c>
      <c r="H24" s="23">
        <v>167000</v>
      </c>
      <c r="I24" s="23">
        <v>3505</v>
      </c>
      <c r="J24" s="23">
        <f t="shared" si="0"/>
        <v>585335000</v>
      </c>
      <c r="N24" s="38">
        <v>42532</v>
      </c>
      <c r="O24" s="23" t="s">
        <v>140</v>
      </c>
      <c r="P24" s="23"/>
      <c r="Q24" s="23" t="s">
        <v>45</v>
      </c>
      <c r="R24" s="41" t="s">
        <v>66</v>
      </c>
      <c r="S24" s="41">
        <v>6</v>
      </c>
      <c r="T24" s="15">
        <v>25900</v>
      </c>
      <c r="U24" s="15"/>
      <c r="V24" s="15">
        <v>3885</v>
      </c>
      <c r="W24" s="19">
        <f t="shared" si="1"/>
        <v>100621500</v>
      </c>
      <c r="X24" s="15"/>
      <c r="Y24" s="15"/>
    </row>
    <row r="25" spans="2:25">
      <c r="B25">
        <v>2</v>
      </c>
      <c r="C25" s="38">
        <v>42551</v>
      </c>
      <c r="D25" s="23" t="s">
        <v>405</v>
      </c>
      <c r="E25" s="15"/>
      <c r="F25" s="23" t="s">
        <v>45</v>
      </c>
      <c r="G25" s="42" t="s">
        <v>267</v>
      </c>
      <c r="H25" s="23">
        <v>80400</v>
      </c>
      <c r="I25" s="23">
        <v>3330</v>
      </c>
      <c r="J25" s="23">
        <f t="shared" si="0"/>
        <v>267732000</v>
      </c>
      <c r="N25" s="16">
        <v>42539</v>
      </c>
      <c r="O25" s="20" t="s">
        <v>190</v>
      </c>
      <c r="P25" s="20"/>
      <c r="Q25" s="15" t="s">
        <v>45</v>
      </c>
      <c r="R25" s="41" t="s">
        <v>66</v>
      </c>
      <c r="S25" s="41">
        <v>6</v>
      </c>
      <c r="T25" s="15">
        <v>28300</v>
      </c>
      <c r="U25" s="15"/>
      <c r="V25" s="15">
        <v>3885</v>
      </c>
      <c r="W25" s="19">
        <f t="shared" si="1"/>
        <v>109945500</v>
      </c>
      <c r="X25" s="15"/>
      <c r="Y25" s="15"/>
    </row>
    <row r="26" spans="2:25">
      <c r="B26">
        <v>2</v>
      </c>
      <c r="C26" s="38">
        <v>42551</v>
      </c>
      <c r="D26" s="23" t="s">
        <v>405</v>
      </c>
      <c r="E26" s="15"/>
      <c r="F26" s="23" t="s">
        <v>45</v>
      </c>
      <c r="G26" s="42" t="s">
        <v>66</v>
      </c>
      <c r="H26" s="23">
        <v>20300</v>
      </c>
      <c r="I26" s="23">
        <v>3885</v>
      </c>
      <c r="J26" s="23">
        <f t="shared" si="0"/>
        <v>78865500</v>
      </c>
      <c r="N26" s="38">
        <v>42546</v>
      </c>
      <c r="O26" s="23" t="s">
        <v>286</v>
      </c>
      <c r="P26" s="15"/>
      <c r="Q26" s="23" t="s">
        <v>45</v>
      </c>
      <c r="R26" s="42" t="s">
        <v>66</v>
      </c>
      <c r="S26" s="42">
        <v>6</v>
      </c>
      <c r="T26" s="23">
        <v>9900</v>
      </c>
      <c r="U26" s="23"/>
      <c r="V26" s="23">
        <v>3885</v>
      </c>
      <c r="W26" s="22">
        <f t="shared" si="1"/>
        <v>38461500</v>
      </c>
      <c r="X26" s="15"/>
      <c r="Y26" s="15"/>
    </row>
    <row r="27" spans="2:25">
      <c r="B27">
        <v>2</v>
      </c>
      <c r="C27" s="38">
        <v>42551</v>
      </c>
      <c r="D27" s="23" t="s">
        <v>405</v>
      </c>
      <c r="E27" s="15"/>
      <c r="F27" s="23" t="s">
        <v>45</v>
      </c>
      <c r="G27" s="42" t="s">
        <v>406</v>
      </c>
      <c r="H27" s="23">
        <v>4900</v>
      </c>
      <c r="I27" s="23">
        <v>4565</v>
      </c>
      <c r="J27" s="23">
        <f t="shared" si="0"/>
        <v>22368500</v>
      </c>
      <c r="N27" s="38">
        <v>42551</v>
      </c>
      <c r="O27" s="23" t="s">
        <v>405</v>
      </c>
      <c r="P27" s="15"/>
      <c r="Q27" s="23" t="s">
        <v>45</v>
      </c>
      <c r="R27" s="42" t="s">
        <v>66</v>
      </c>
      <c r="S27" s="42">
        <v>6</v>
      </c>
      <c r="T27" s="23">
        <v>20300</v>
      </c>
      <c r="U27" s="33">
        <f>T27+T26+T25+T24+T23</f>
        <v>99400</v>
      </c>
      <c r="V27" s="23">
        <v>3885</v>
      </c>
      <c r="W27" s="23">
        <f t="shared" si="1"/>
        <v>78865500</v>
      </c>
      <c r="X27" s="15" t="str">
        <f>R27</f>
        <v>Nafta normal TLP 90 Octanos</v>
      </c>
      <c r="Y27" s="27">
        <f>W27+W26+W25+W24+W23</f>
        <v>386169000</v>
      </c>
    </row>
    <row r="28" spans="2:25">
      <c r="B28">
        <v>2</v>
      </c>
      <c r="C28" s="38">
        <v>42551</v>
      </c>
      <c r="D28" s="23" t="s">
        <v>405</v>
      </c>
      <c r="E28" s="15"/>
      <c r="F28" s="23" t="s">
        <v>45</v>
      </c>
      <c r="G28" s="42" t="s">
        <v>46</v>
      </c>
      <c r="H28" s="23">
        <v>70700</v>
      </c>
      <c r="I28" s="23">
        <v>3540</v>
      </c>
      <c r="J28" s="23">
        <f t="shared" si="0"/>
        <v>250278000</v>
      </c>
      <c r="N28" s="16">
        <v>42539</v>
      </c>
      <c r="O28" s="20" t="s">
        <v>190</v>
      </c>
      <c r="P28" s="20"/>
      <c r="Q28" s="15" t="s">
        <v>45</v>
      </c>
      <c r="R28" s="41" t="s">
        <v>191</v>
      </c>
      <c r="S28" s="41">
        <v>8</v>
      </c>
      <c r="T28" s="15">
        <v>5000</v>
      </c>
      <c r="U28" s="15">
        <f>T28</f>
        <v>5000</v>
      </c>
      <c r="V28" s="15">
        <v>3850</v>
      </c>
      <c r="W28" s="19">
        <f t="shared" si="1"/>
        <v>19250000</v>
      </c>
      <c r="X28" s="15" t="str">
        <f>R28</f>
        <v>Diesel tipo I Extra</v>
      </c>
      <c r="Y28" s="27">
        <f>W28</f>
        <v>19250000</v>
      </c>
    </row>
    <row r="29" spans="2:25">
      <c r="H29" s="27">
        <f>SUM(H7:H28)</f>
        <v>1843600</v>
      </c>
      <c r="I29" s="27"/>
      <c r="J29" s="27">
        <f>SUM(J7:J28)</f>
        <v>6438231000</v>
      </c>
      <c r="T29" s="27">
        <f>SUM(T7:T28)</f>
        <v>1843600</v>
      </c>
      <c r="U29" s="27">
        <f>SUM(U7:U28)</f>
        <v>1843600</v>
      </c>
      <c r="V29" s="27"/>
      <c r="W29" s="27">
        <f>SUM(W7:W28)</f>
        <v>6438231000</v>
      </c>
      <c r="X29" s="15"/>
      <c r="Y29" s="27">
        <f>SUM(Y7:Y28)</f>
        <v>6438231000</v>
      </c>
    </row>
    <row r="39" spans="3:12">
      <c r="C39" s="15" t="s">
        <v>7</v>
      </c>
      <c r="D39" s="15" t="s">
        <v>0</v>
      </c>
      <c r="E39" s="15" t="s">
        <v>438</v>
      </c>
      <c r="F39" s="15" t="s">
        <v>439</v>
      </c>
      <c r="G39" s="15" t="s">
        <v>6</v>
      </c>
      <c r="H39" s="15" t="s">
        <v>5</v>
      </c>
      <c r="I39" s="15" t="s">
        <v>8</v>
      </c>
      <c r="J39" s="15" t="s">
        <v>3</v>
      </c>
      <c r="K39" s="23" t="s">
        <v>430</v>
      </c>
      <c r="L39" s="23" t="s">
        <v>431</v>
      </c>
    </row>
    <row r="40" spans="3:12">
      <c r="C40" s="37">
        <v>42525</v>
      </c>
      <c r="D40" s="15" t="s">
        <v>44</v>
      </c>
      <c r="E40" s="15"/>
      <c r="F40" s="15" t="s">
        <v>45</v>
      </c>
      <c r="G40" s="41" t="s">
        <v>46</v>
      </c>
      <c r="H40" s="19">
        <v>101000</v>
      </c>
      <c r="I40" s="19">
        <v>3505</v>
      </c>
      <c r="J40" s="19">
        <f t="shared" ref="J40:J61" si="2">H40*I40</f>
        <v>354005000</v>
      </c>
      <c r="K40" s="15"/>
      <c r="L40" s="15"/>
    </row>
    <row r="41" spans="3:12">
      <c r="C41" s="37">
        <v>42525</v>
      </c>
      <c r="D41" s="15" t="s">
        <v>64</v>
      </c>
      <c r="E41" s="15"/>
      <c r="F41" s="15" t="s">
        <v>45</v>
      </c>
      <c r="G41" s="41" t="s">
        <v>65</v>
      </c>
      <c r="H41" s="19">
        <v>80100</v>
      </c>
      <c r="I41" s="19">
        <v>3330</v>
      </c>
      <c r="J41" s="19">
        <f t="shared" si="2"/>
        <v>266733000</v>
      </c>
      <c r="K41" s="15"/>
      <c r="L41" s="15"/>
    </row>
    <row r="42" spans="3:12">
      <c r="C42" s="37">
        <v>42525</v>
      </c>
      <c r="D42" s="15" t="s">
        <v>64</v>
      </c>
      <c r="E42" s="15"/>
      <c r="F42" s="15" t="s">
        <v>45</v>
      </c>
      <c r="G42" s="41" t="s">
        <v>66</v>
      </c>
      <c r="H42" s="19">
        <v>15000</v>
      </c>
      <c r="I42" s="19">
        <v>3885</v>
      </c>
      <c r="J42" s="19">
        <f t="shared" si="2"/>
        <v>58275000</v>
      </c>
      <c r="K42" s="15"/>
      <c r="L42" s="15"/>
    </row>
    <row r="43" spans="3:12">
      <c r="C43" s="37">
        <v>42525</v>
      </c>
      <c r="D43" s="15" t="s">
        <v>64</v>
      </c>
      <c r="E43" s="15"/>
      <c r="F43" s="15" t="s">
        <v>45</v>
      </c>
      <c r="G43" s="41" t="s">
        <v>46</v>
      </c>
      <c r="H43" s="19">
        <v>25000</v>
      </c>
      <c r="I43" s="19">
        <v>3540</v>
      </c>
      <c r="J43" s="19">
        <f t="shared" si="2"/>
        <v>88500000</v>
      </c>
      <c r="K43" s="15">
        <v>4</v>
      </c>
      <c r="L43" s="27">
        <f>J43+J42+J41+J40</f>
        <v>767513000</v>
      </c>
    </row>
    <row r="44" spans="3:12">
      <c r="C44" s="38">
        <v>42532</v>
      </c>
      <c r="D44" s="23" t="s">
        <v>140</v>
      </c>
      <c r="E44" s="23"/>
      <c r="F44" s="23" t="s">
        <v>45</v>
      </c>
      <c r="G44" s="41" t="s">
        <v>65</v>
      </c>
      <c r="H44" s="15">
        <v>94100</v>
      </c>
      <c r="I44" s="15">
        <v>3330</v>
      </c>
      <c r="J44" s="19">
        <f t="shared" si="2"/>
        <v>313353000</v>
      </c>
      <c r="K44" s="15"/>
      <c r="L44" s="15"/>
    </row>
    <row r="45" spans="3:12">
      <c r="C45" s="38">
        <v>42532</v>
      </c>
      <c r="D45" s="23" t="s">
        <v>140</v>
      </c>
      <c r="E45" s="23"/>
      <c r="F45" s="23" t="s">
        <v>45</v>
      </c>
      <c r="G45" s="41" t="s">
        <v>66</v>
      </c>
      <c r="H45" s="15">
        <v>25900</v>
      </c>
      <c r="I45" s="15">
        <v>3885</v>
      </c>
      <c r="J45" s="19">
        <f t="shared" si="2"/>
        <v>100621500</v>
      </c>
      <c r="K45" s="15"/>
      <c r="L45" s="15"/>
    </row>
    <row r="46" spans="3:12">
      <c r="C46" s="38">
        <v>42532</v>
      </c>
      <c r="D46" s="23" t="s">
        <v>140</v>
      </c>
      <c r="E46" s="23"/>
      <c r="F46" s="23" t="s">
        <v>45</v>
      </c>
      <c r="G46" s="41" t="s">
        <v>13</v>
      </c>
      <c r="H46" s="15">
        <v>107500</v>
      </c>
      <c r="I46" s="15">
        <v>3540</v>
      </c>
      <c r="J46" s="19">
        <f t="shared" si="2"/>
        <v>380550000</v>
      </c>
      <c r="K46" s="15">
        <v>11</v>
      </c>
      <c r="L46" s="27">
        <f>J46+J45+J44</f>
        <v>794524500</v>
      </c>
    </row>
    <row r="47" spans="3:12">
      <c r="C47" s="38">
        <v>42534</v>
      </c>
      <c r="D47" s="15" t="s">
        <v>141</v>
      </c>
      <c r="E47" s="15"/>
      <c r="F47" s="15" t="s">
        <v>45</v>
      </c>
      <c r="G47" s="41" t="s">
        <v>13</v>
      </c>
      <c r="H47" s="15">
        <v>176500</v>
      </c>
      <c r="I47" s="15">
        <v>3505</v>
      </c>
      <c r="J47" s="19">
        <f t="shared" si="2"/>
        <v>618632500</v>
      </c>
      <c r="K47" s="15">
        <v>13</v>
      </c>
      <c r="L47" s="27">
        <f>J47</f>
        <v>618632500</v>
      </c>
    </row>
    <row r="48" spans="3:12">
      <c r="C48" s="16">
        <v>42539</v>
      </c>
      <c r="D48" s="20" t="s">
        <v>190</v>
      </c>
      <c r="E48" s="20"/>
      <c r="F48" s="15" t="s">
        <v>45</v>
      </c>
      <c r="G48" s="41" t="s">
        <v>65</v>
      </c>
      <c r="H48" s="15">
        <v>140000</v>
      </c>
      <c r="I48" s="15">
        <v>3330</v>
      </c>
      <c r="J48" s="19">
        <f t="shared" si="2"/>
        <v>466200000</v>
      </c>
      <c r="K48" s="15"/>
      <c r="L48" s="15"/>
    </row>
    <row r="49" spans="3:12">
      <c r="C49" s="16">
        <v>42539</v>
      </c>
      <c r="D49" s="20" t="s">
        <v>190</v>
      </c>
      <c r="E49" s="20"/>
      <c r="F49" s="15" t="s">
        <v>45</v>
      </c>
      <c r="G49" s="41" t="s">
        <v>66</v>
      </c>
      <c r="H49" s="15">
        <v>28300</v>
      </c>
      <c r="I49" s="15">
        <v>3885</v>
      </c>
      <c r="J49" s="19">
        <f t="shared" si="2"/>
        <v>109945500</v>
      </c>
      <c r="K49" s="15"/>
      <c r="L49" s="15"/>
    </row>
    <row r="50" spans="3:12">
      <c r="C50" s="16">
        <v>42539</v>
      </c>
      <c r="D50" s="20" t="s">
        <v>190</v>
      </c>
      <c r="E50" s="20"/>
      <c r="F50" s="15" t="s">
        <v>45</v>
      </c>
      <c r="G50" s="41" t="s">
        <v>191</v>
      </c>
      <c r="H50" s="15">
        <v>5000</v>
      </c>
      <c r="I50" s="15">
        <v>3850</v>
      </c>
      <c r="J50" s="19">
        <f t="shared" si="2"/>
        <v>19250000</v>
      </c>
      <c r="K50" s="15"/>
      <c r="L50" s="15"/>
    </row>
    <row r="51" spans="3:12">
      <c r="C51" s="16">
        <v>42539</v>
      </c>
      <c r="D51" s="20" t="s">
        <v>190</v>
      </c>
      <c r="E51" s="20"/>
      <c r="F51" s="15" t="s">
        <v>45</v>
      </c>
      <c r="G51" s="42" t="s">
        <v>179</v>
      </c>
      <c r="H51" s="23">
        <v>90800</v>
      </c>
      <c r="I51" s="23">
        <v>3540</v>
      </c>
      <c r="J51" s="22">
        <f t="shared" si="2"/>
        <v>321432000</v>
      </c>
      <c r="K51" s="15"/>
      <c r="L51" s="15"/>
    </row>
    <row r="52" spans="3:12">
      <c r="C52" s="38">
        <v>42539</v>
      </c>
      <c r="D52" s="15" t="s">
        <v>227</v>
      </c>
      <c r="E52" s="15"/>
      <c r="F52" s="15" t="s">
        <v>45</v>
      </c>
      <c r="G52" s="42" t="s">
        <v>46</v>
      </c>
      <c r="H52" s="23">
        <v>208200</v>
      </c>
      <c r="I52" s="23">
        <v>3505</v>
      </c>
      <c r="J52" s="22">
        <f t="shared" si="2"/>
        <v>729741000</v>
      </c>
      <c r="K52" s="15">
        <v>18</v>
      </c>
      <c r="L52" s="27">
        <f>J52+J51+J50+J49+J48</f>
        <v>1646568500</v>
      </c>
    </row>
    <row r="53" spans="3:12">
      <c r="C53" s="38">
        <v>42546</v>
      </c>
      <c r="D53" s="23" t="s">
        <v>286</v>
      </c>
      <c r="E53" s="15"/>
      <c r="F53" s="23" t="s">
        <v>45</v>
      </c>
      <c r="G53" s="42" t="s">
        <v>65</v>
      </c>
      <c r="H53" s="23">
        <v>60600</v>
      </c>
      <c r="I53" s="23">
        <v>3330</v>
      </c>
      <c r="J53" s="22">
        <f t="shared" si="2"/>
        <v>201798000</v>
      </c>
      <c r="K53" s="15"/>
      <c r="L53" s="15"/>
    </row>
    <row r="54" spans="3:12">
      <c r="C54" s="38">
        <v>42546</v>
      </c>
      <c r="D54" s="23" t="s">
        <v>286</v>
      </c>
      <c r="E54" s="15"/>
      <c r="F54" s="23" t="s">
        <v>45</v>
      </c>
      <c r="G54" s="42" t="s">
        <v>66</v>
      </c>
      <c r="H54" s="23">
        <v>9900</v>
      </c>
      <c r="I54" s="23">
        <v>3885</v>
      </c>
      <c r="J54" s="22">
        <f t="shared" si="2"/>
        <v>38461500</v>
      </c>
      <c r="K54" s="15"/>
      <c r="L54" s="15"/>
    </row>
    <row r="55" spans="3:12">
      <c r="C55" s="38">
        <v>42546</v>
      </c>
      <c r="D55" s="23" t="s">
        <v>286</v>
      </c>
      <c r="E55" s="15"/>
      <c r="F55" s="23" t="s">
        <v>45</v>
      </c>
      <c r="G55" s="42" t="s">
        <v>46</v>
      </c>
      <c r="H55" s="23">
        <v>31200</v>
      </c>
      <c r="I55" s="23">
        <v>3540</v>
      </c>
      <c r="J55" s="22">
        <f t="shared" si="2"/>
        <v>110448000</v>
      </c>
      <c r="K55" s="15"/>
      <c r="L55" s="15"/>
    </row>
    <row r="56" spans="3:12">
      <c r="C56" s="38">
        <v>42546</v>
      </c>
      <c r="D56" s="23" t="s">
        <v>305</v>
      </c>
      <c r="E56" s="15"/>
      <c r="F56" s="23" t="s">
        <v>45</v>
      </c>
      <c r="G56" s="42" t="s">
        <v>46</v>
      </c>
      <c r="H56" s="23">
        <v>301200</v>
      </c>
      <c r="I56" s="23">
        <v>3505</v>
      </c>
      <c r="J56" s="40">
        <f t="shared" si="2"/>
        <v>1055706000</v>
      </c>
      <c r="K56" s="15">
        <v>25</v>
      </c>
      <c r="L56" s="27">
        <f>J56+J55+J54+J53</f>
        <v>1406413500</v>
      </c>
    </row>
    <row r="57" spans="3:12">
      <c r="C57" s="38">
        <v>42551</v>
      </c>
      <c r="D57" s="23" t="s">
        <v>374</v>
      </c>
      <c r="E57" s="15"/>
      <c r="F57" s="23" t="s">
        <v>45</v>
      </c>
      <c r="G57" s="42" t="s">
        <v>13</v>
      </c>
      <c r="H57" s="23">
        <v>167000</v>
      </c>
      <c r="I57" s="23">
        <v>3505</v>
      </c>
      <c r="J57" s="23">
        <f t="shared" si="2"/>
        <v>585335000</v>
      </c>
      <c r="K57" s="15"/>
      <c r="L57" s="15"/>
    </row>
    <row r="58" spans="3:12">
      <c r="C58" s="38">
        <v>42551</v>
      </c>
      <c r="D58" s="23" t="s">
        <v>405</v>
      </c>
      <c r="E58" s="15"/>
      <c r="F58" s="23" t="s">
        <v>45</v>
      </c>
      <c r="G58" s="42" t="s">
        <v>267</v>
      </c>
      <c r="H58" s="23">
        <v>80400</v>
      </c>
      <c r="I58" s="23">
        <v>3330</v>
      </c>
      <c r="J58" s="23">
        <f t="shared" si="2"/>
        <v>267732000</v>
      </c>
      <c r="K58" s="15"/>
      <c r="L58" s="15"/>
    </row>
    <row r="59" spans="3:12">
      <c r="C59" s="38">
        <v>42551</v>
      </c>
      <c r="D59" s="23" t="s">
        <v>405</v>
      </c>
      <c r="E59" s="15"/>
      <c r="F59" s="23" t="s">
        <v>45</v>
      </c>
      <c r="G59" s="42" t="s">
        <v>66</v>
      </c>
      <c r="H59" s="23">
        <v>20300</v>
      </c>
      <c r="I59" s="23">
        <v>3885</v>
      </c>
      <c r="J59" s="23">
        <f t="shared" si="2"/>
        <v>78865500</v>
      </c>
      <c r="K59" s="15"/>
      <c r="L59" s="15"/>
    </row>
    <row r="60" spans="3:12">
      <c r="C60" s="38">
        <v>42551</v>
      </c>
      <c r="D60" s="23" t="s">
        <v>405</v>
      </c>
      <c r="E60" s="15"/>
      <c r="F60" s="23" t="s">
        <v>45</v>
      </c>
      <c r="G60" s="42" t="s">
        <v>406</v>
      </c>
      <c r="H60" s="23">
        <v>4900</v>
      </c>
      <c r="I60" s="23">
        <v>4565</v>
      </c>
      <c r="J60" s="23">
        <f t="shared" si="2"/>
        <v>22368500</v>
      </c>
      <c r="K60" s="15"/>
      <c r="L60" s="15"/>
    </row>
    <row r="61" spans="3:12">
      <c r="C61" s="38">
        <v>42551</v>
      </c>
      <c r="D61" s="23" t="s">
        <v>405</v>
      </c>
      <c r="E61" s="15"/>
      <c r="F61" s="23" t="s">
        <v>45</v>
      </c>
      <c r="G61" s="42" t="s">
        <v>46</v>
      </c>
      <c r="H61" s="23">
        <v>70700</v>
      </c>
      <c r="I61" s="23">
        <v>3540</v>
      </c>
      <c r="J61" s="23">
        <f t="shared" si="2"/>
        <v>250278000</v>
      </c>
      <c r="K61" s="15">
        <v>30</v>
      </c>
      <c r="L61" s="27">
        <f>J61+J60+J59+J58+J57</f>
        <v>1204579000</v>
      </c>
    </row>
    <row r="62" spans="3:12">
      <c r="H62" s="27">
        <f>SUM(H40:H61)</f>
        <v>1843600</v>
      </c>
      <c r="I62" s="27"/>
      <c r="J62" s="27">
        <f>SUM(J40:J61)</f>
        <v>6438231000</v>
      </c>
      <c r="K62" s="15"/>
      <c r="L62" s="27">
        <f>SUM(L40:L61)</f>
        <v>6438231000</v>
      </c>
    </row>
  </sheetData>
  <sortState ref="N7:W28">
    <sortCondition ref="S7:S28"/>
  </sortState>
  <mergeCells count="1">
    <mergeCell ref="C4:J4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4:Y33"/>
  <sheetViews>
    <sheetView topLeftCell="I1" workbookViewId="0">
      <selection activeCell="Z8" sqref="Z8:AB9"/>
    </sheetView>
  </sheetViews>
  <sheetFormatPr baseColWidth="10" defaultRowHeight="15"/>
  <cols>
    <col min="3" max="3" width="9" bestFit="1" customWidth="1"/>
    <col min="4" max="4" width="11.28515625" bestFit="1" customWidth="1"/>
    <col min="5" max="5" width="6.28515625" bestFit="1" customWidth="1"/>
    <col min="6" max="6" width="8.85546875" bestFit="1" customWidth="1"/>
    <col min="7" max="7" width="11.140625" bestFit="1" customWidth="1"/>
    <col min="8" max="8" width="7.42578125" bestFit="1" customWidth="1"/>
    <col min="9" max="9" width="7.85546875" bestFit="1" customWidth="1"/>
    <col min="10" max="10" width="10.42578125" bestFit="1" customWidth="1"/>
    <col min="11" max="11" width="4.28515625" bestFit="1" customWidth="1"/>
    <col min="12" max="12" width="12.5703125" bestFit="1" customWidth="1"/>
    <col min="14" max="14" width="9" bestFit="1" customWidth="1"/>
    <col min="15" max="15" width="11.28515625" bestFit="1" customWidth="1"/>
    <col min="16" max="16" width="6.28515625" bestFit="1" customWidth="1"/>
    <col min="17" max="17" width="8.85546875" bestFit="1" customWidth="1"/>
    <col min="18" max="18" width="11.14062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7.85546875" bestFit="1" customWidth="1"/>
    <col min="23" max="23" width="10.42578125" bestFit="1" customWidth="1"/>
    <col min="24" max="24" width="11.140625" bestFit="1" customWidth="1"/>
    <col min="25" max="25" width="10.42578125" bestFit="1" customWidth="1"/>
  </cols>
  <sheetData>
    <row r="4" spans="2:25" ht="21">
      <c r="C4" s="95" t="s">
        <v>89</v>
      </c>
      <c r="D4" s="95"/>
      <c r="E4" s="95"/>
      <c r="F4" s="95"/>
      <c r="G4" s="95"/>
      <c r="H4" s="95"/>
      <c r="I4" s="95"/>
      <c r="J4" s="95"/>
    </row>
    <row r="6" spans="2:25">
      <c r="C6" s="15" t="s">
        <v>7</v>
      </c>
      <c r="D6" s="15" t="s">
        <v>0</v>
      </c>
      <c r="E6" s="15" t="s">
        <v>438</v>
      </c>
      <c r="F6" s="15" t="s">
        <v>439</v>
      </c>
      <c r="G6" s="15" t="s">
        <v>6</v>
      </c>
      <c r="H6" s="15" t="s">
        <v>5</v>
      </c>
      <c r="I6" s="15" t="s">
        <v>8</v>
      </c>
      <c r="J6" s="15" t="s">
        <v>3</v>
      </c>
      <c r="N6" s="15" t="s">
        <v>7</v>
      </c>
      <c r="O6" s="15" t="s">
        <v>0</v>
      </c>
      <c r="P6" s="15" t="s">
        <v>438</v>
      </c>
      <c r="Q6" s="15" t="s">
        <v>439</v>
      </c>
      <c r="R6" s="15" t="s">
        <v>6</v>
      </c>
      <c r="S6" s="15" t="s">
        <v>432</v>
      </c>
      <c r="T6" s="15" t="s">
        <v>5</v>
      </c>
      <c r="U6" s="15" t="s">
        <v>433</v>
      </c>
      <c r="V6" s="15" t="s">
        <v>8</v>
      </c>
      <c r="W6" s="15" t="s">
        <v>3</v>
      </c>
      <c r="X6" s="23" t="s">
        <v>437</v>
      </c>
      <c r="Y6" s="23" t="s">
        <v>434</v>
      </c>
    </row>
    <row r="7" spans="2:25">
      <c r="B7">
        <v>3</v>
      </c>
      <c r="C7" s="38">
        <v>42528</v>
      </c>
      <c r="D7" s="15" t="s">
        <v>88</v>
      </c>
      <c r="E7" s="15"/>
      <c r="F7" s="15" t="s">
        <v>89</v>
      </c>
      <c r="G7" s="41" t="s">
        <v>90</v>
      </c>
      <c r="H7" s="19">
        <v>5009</v>
      </c>
      <c r="I7" s="19">
        <v>3530.97</v>
      </c>
      <c r="J7" s="19">
        <f t="shared" ref="J7:J15" si="0">H7*I7</f>
        <v>17686628.73</v>
      </c>
      <c r="N7" s="38">
        <v>42528</v>
      </c>
      <c r="O7" s="15" t="s">
        <v>88</v>
      </c>
      <c r="P7" s="15"/>
      <c r="Q7" s="15" t="s">
        <v>89</v>
      </c>
      <c r="R7" s="41" t="s">
        <v>90</v>
      </c>
      <c r="S7" s="41">
        <v>1</v>
      </c>
      <c r="T7" s="19">
        <v>5009</v>
      </c>
      <c r="U7" s="19"/>
      <c r="V7" s="19">
        <v>3530.97</v>
      </c>
      <c r="W7" s="19">
        <f t="shared" ref="W7:W15" si="1">T7*V7</f>
        <v>17686628.73</v>
      </c>
      <c r="X7" s="15"/>
      <c r="Y7" s="15"/>
    </row>
    <row r="8" spans="2:25">
      <c r="B8">
        <v>3</v>
      </c>
      <c r="C8" s="38">
        <v>42528</v>
      </c>
      <c r="D8" s="15" t="s">
        <v>88</v>
      </c>
      <c r="E8" s="15"/>
      <c r="F8" s="15" t="s">
        <v>89</v>
      </c>
      <c r="G8" s="41" t="s">
        <v>91</v>
      </c>
      <c r="H8" s="19">
        <v>30010</v>
      </c>
      <c r="I8" s="19">
        <v>3796.46</v>
      </c>
      <c r="J8" s="19">
        <f t="shared" si="0"/>
        <v>113931764.59999999</v>
      </c>
      <c r="N8" s="16">
        <v>42538</v>
      </c>
      <c r="O8" s="20" t="s">
        <v>187</v>
      </c>
      <c r="P8" s="20"/>
      <c r="Q8" s="15" t="s">
        <v>89</v>
      </c>
      <c r="R8" s="41" t="s">
        <v>90</v>
      </c>
      <c r="S8" s="41">
        <v>1</v>
      </c>
      <c r="T8" s="15">
        <v>6200</v>
      </c>
      <c r="U8" s="27">
        <f>T8+T7</f>
        <v>11209</v>
      </c>
      <c r="V8" s="39">
        <v>3530.97</v>
      </c>
      <c r="W8" s="19">
        <f t="shared" si="1"/>
        <v>21892014</v>
      </c>
      <c r="X8" s="15" t="str">
        <f>R8</f>
        <v>Nafta econo 85</v>
      </c>
      <c r="Y8" s="27">
        <f>W8+W7</f>
        <v>39578642.730000004</v>
      </c>
    </row>
    <row r="9" spans="2:25">
      <c r="B9">
        <v>3</v>
      </c>
      <c r="C9" s="38">
        <v>42529</v>
      </c>
      <c r="D9" s="15" t="s">
        <v>94</v>
      </c>
      <c r="E9" s="15"/>
      <c r="F9" s="15" t="s">
        <v>89</v>
      </c>
      <c r="G9" s="41" t="s">
        <v>95</v>
      </c>
      <c r="H9" s="15">
        <v>5300</v>
      </c>
      <c r="I9" s="15">
        <v>4678.26</v>
      </c>
      <c r="J9" s="19">
        <f t="shared" si="0"/>
        <v>24794778</v>
      </c>
      <c r="N9" s="38">
        <v>42528</v>
      </c>
      <c r="O9" s="15" t="s">
        <v>88</v>
      </c>
      <c r="P9" s="15"/>
      <c r="Q9" s="15" t="s">
        <v>89</v>
      </c>
      <c r="R9" s="41" t="s">
        <v>91</v>
      </c>
      <c r="S9" s="41">
        <v>9</v>
      </c>
      <c r="T9" s="19">
        <v>30010</v>
      </c>
      <c r="U9" s="19"/>
      <c r="V9" s="19">
        <v>3796.46</v>
      </c>
      <c r="W9" s="19">
        <f t="shared" si="1"/>
        <v>113931764.59999999</v>
      </c>
      <c r="X9" s="15"/>
      <c r="Y9" s="15"/>
    </row>
    <row r="10" spans="2:25">
      <c r="B10">
        <v>3</v>
      </c>
      <c r="C10" s="38">
        <v>42529</v>
      </c>
      <c r="D10" s="15" t="s">
        <v>94</v>
      </c>
      <c r="E10" s="15"/>
      <c r="F10" s="15" t="s">
        <v>89</v>
      </c>
      <c r="G10" s="42" t="s">
        <v>91</v>
      </c>
      <c r="H10" s="22">
        <v>10020</v>
      </c>
      <c r="I10" s="22">
        <v>3796.46</v>
      </c>
      <c r="J10" s="22">
        <f t="shared" si="0"/>
        <v>38040529.200000003</v>
      </c>
      <c r="N10" s="38">
        <v>42529</v>
      </c>
      <c r="O10" s="15" t="s">
        <v>94</v>
      </c>
      <c r="P10" s="15"/>
      <c r="Q10" s="15" t="s">
        <v>89</v>
      </c>
      <c r="R10" s="41" t="s">
        <v>95</v>
      </c>
      <c r="S10" s="41">
        <v>9</v>
      </c>
      <c r="T10" s="15">
        <v>5300</v>
      </c>
      <c r="U10" s="15"/>
      <c r="V10" s="15">
        <v>4678.26</v>
      </c>
      <c r="W10" s="19">
        <f t="shared" si="1"/>
        <v>24794778</v>
      </c>
      <c r="X10" s="15"/>
      <c r="Y10" s="15"/>
    </row>
    <row r="11" spans="2:25">
      <c r="B11">
        <v>3</v>
      </c>
      <c r="C11" s="38">
        <v>42536</v>
      </c>
      <c r="D11" s="15" t="s">
        <v>174</v>
      </c>
      <c r="E11" s="15"/>
      <c r="F11" s="15" t="s">
        <v>89</v>
      </c>
      <c r="G11" s="41" t="s">
        <v>175</v>
      </c>
      <c r="H11" s="15">
        <v>30030</v>
      </c>
      <c r="I11" s="39">
        <v>3796.46</v>
      </c>
      <c r="J11" s="19">
        <f t="shared" si="0"/>
        <v>114007693.8</v>
      </c>
      <c r="N11" s="38">
        <v>42529</v>
      </c>
      <c r="O11" s="15" t="s">
        <v>94</v>
      </c>
      <c r="P11" s="15"/>
      <c r="Q11" s="15" t="s">
        <v>89</v>
      </c>
      <c r="R11" s="42" t="s">
        <v>91</v>
      </c>
      <c r="S11" s="42">
        <v>9</v>
      </c>
      <c r="T11" s="22">
        <v>10020</v>
      </c>
      <c r="U11" s="22"/>
      <c r="V11" s="22">
        <v>3796.46</v>
      </c>
      <c r="W11" s="22">
        <f t="shared" si="1"/>
        <v>38040529.200000003</v>
      </c>
      <c r="X11" s="15"/>
      <c r="Y11" s="15"/>
    </row>
    <row r="12" spans="2:25">
      <c r="B12">
        <v>3</v>
      </c>
      <c r="C12" s="16">
        <v>42538</v>
      </c>
      <c r="D12" s="20" t="s">
        <v>187</v>
      </c>
      <c r="E12" s="20"/>
      <c r="F12" s="15" t="s">
        <v>89</v>
      </c>
      <c r="G12" s="41" t="s">
        <v>90</v>
      </c>
      <c r="H12" s="15">
        <v>6200</v>
      </c>
      <c r="I12" s="39">
        <v>3530.97</v>
      </c>
      <c r="J12" s="19">
        <f t="shared" si="0"/>
        <v>21892014</v>
      </c>
      <c r="N12" s="38">
        <v>42536</v>
      </c>
      <c r="O12" s="15" t="s">
        <v>174</v>
      </c>
      <c r="P12" s="15"/>
      <c r="Q12" s="15" t="s">
        <v>89</v>
      </c>
      <c r="R12" s="41" t="s">
        <v>175</v>
      </c>
      <c r="S12" s="41">
        <v>9</v>
      </c>
      <c r="T12" s="15">
        <v>30030</v>
      </c>
      <c r="U12" s="15"/>
      <c r="V12" s="39">
        <v>3796.46</v>
      </c>
      <c r="W12" s="19">
        <f t="shared" si="1"/>
        <v>114007693.8</v>
      </c>
      <c r="X12" s="15"/>
      <c r="Y12" s="15"/>
    </row>
    <row r="13" spans="2:25">
      <c r="B13">
        <v>3</v>
      </c>
      <c r="C13" s="16">
        <v>42538</v>
      </c>
      <c r="D13" s="20" t="s">
        <v>187</v>
      </c>
      <c r="E13" s="20"/>
      <c r="F13" s="15" t="s">
        <v>89</v>
      </c>
      <c r="G13" s="41" t="s">
        <v>175</v>
      </c>
      <c r="H13" s="15">
        <v>10500</v>
      </c>
      <c r="I13" s="39">
        <v>3796.46</v>
      </c>
      <c r="J13" s="19">
        <f t="shared" si="0"/>
        <v>39862830</v>
      </c>
      <c r="N13" s="16">
        <v>42538</v>
      </c>
      <c r="O13" s="20" t="s">
        <v>187</v>
      </c>
      <c r="P13" s="20"/>
      <c r="Q13" s="15" t="s">
        <v>89</v>
      </c>
      <c r="R13" s="41" t="s">
        <v>175</v>
      </c>
      <c r="S13" s="41">
        <v>9</v>
      </c>
      <c r="T13" s="15">
        <v>10500</v>
      </c>
      <c r="U13" s="15"/>
      <c r="V13" s="39">
        <v>3796.46</v>
      </c>
      <c r="W13" s="19">
        <f t="shared" si="1"/>
        <v>39862830</v>
      </c>
      <c r="X13" s="15"/>
      <c r="Y13" s="15"/>
    </row>
    <row r="14" spans="2:25">
      <c r="B14">
        <v>3</v>
      </c>
      <c r="C14" s="38">
        <v>42545</v>
      </c>
      <c r="D14" s="23" t="s">
        <v>283</v>
      </c>
      <c r="E14" s="15"/>
      <c r="F14" s="23" t="s">
        <v>89</v>
      </c>
      <c r="G14" s="42" t="s">
        <v>175</v>
      </c>
      <c r="H14" s="23">
        <v>30010</v>
      </c>
      <c r="I14" s="23">
        <v>3796.46</v>
      </c>
      <c r="J14" s="22">
        <f t="shared" si="0"/>
        <v>113931764.59999999</v>
      </c>
      <c r="N14" s="38">
        <v>42545</v>
      </c>
      <c r="O14" s="23" t="s">
        <v>283</v>
      </c>
      <c r="P14" s="15"/>
      <c r="Q14" s="23" t="s">
        <v>89</v>
      </c>
      <c r="R14" s="42" t="s">
        <v>175</v>
      </c>
      <c r="S14" s="42">
        <v>9</v>
      </c>
      <c r="T14" s="23">
        <v>30010</v>
      </c>
      <c r="U14" s="23"/>
      <c r="V14" s="23">
        <v>3796.46</v>
      </c>
      <c r="W14" s="22">
        <f t="shared" si="1"/>
        <v>113931764.59999999</v>
      </c>
      <c r="X14" s="15"/>
      <c r="Y14" s="15"/>
    </row>
    <row r="15" spans="2:25">
      <c r="B15">
        <v>3</v>
      </c>
      <c r="C15" s="38">
        <v>42550</v>
      </c>
      <c r="D15" s="23" t="s">
        <v>364</v>
      </c>
      <c r="E15" s="15"/>
      <c r="F15" s="23" t="s">
        <v>89</v>
      </c>
      <c r="G15" s="42" t="s">
        <v>175</v>
      </c>
      <c r="H15" s="23">
        <v>30010</v>
      </c>
      <c r="I15" s="23">
        <v>3796.46</v>
      </c>
      <c r="J15" s="40">
        <f t="shared" si="0"/>
        <v>113931764.59999999</v>
      </c>
      <c r="N15" s="38">
        <v>42550</v>
      </c>
      <c r="O15" s="23" t="s">
        <v>364</v>
      </c>
      <c r="P15" s="15"/>
      <c r="Q15" s="23" t="s">
        <v>89</v>
      </c>
      <c r="R15" s="42" t="s">
        <v>175</v>
      </c>
      <c r="S15" s="42">
        <v>9</v>
      </c>
      <c r="T15" s="23">
        <v>30010</v>
      </c>
      <c r="U15" s="33">
        <f>T15+T14+T13+T12+T11+T10+T9</f>
        <v>145880</v>
      </c>
      <c r="V15" s="23">
        <v>3796.46</v>
      </c>
      <c r="W15" s="40">
        <f t="shared" si="1"/>
        <v>113931764.59999999</v>
      </c>
      <c r="X15" s="15" t="str">
        <f>R15</f>
        <v>Gasoil</v>
      </c>
      <c r="Y15" s="27">
        <f>W15+W14+W13+W12+W11+W10+W9</f>
        <v>558501124.79999995</v>
      </c>
    </row>
    <row r="16" spans="2:25">
      <c r="H16" s="27">
        <f>SUM(H7:H15)</f>
        <v>157089</v>
      </c>
      <c r="I16" s="27"/>
      <c r="J16" s="27">
        <f>SUM(J7:J15)</f>
        <v>598079767.52999997</v>
      </c>
      <c r="T16" s="27">
        <f>SUM(T7:T15)</f>
        <v>157089</v>
      </c>
      <c r="U16" s="27">
        <f>SUM(U7:U15)</f>
        <v>157089</v>
      </c>
      <c r="V16" s="27"/>
      <c r="W16" s="27">
        <f>SUM(W7:W15)</f>
        <v>598079767.52999997</v>
      </c>
      <c r="X16" s="15"/>
      <c r="Y16" s="27">
        <f>SUM(Y7:Y15)</f>
        <v>598079767.52999997</v>
      </c>
    </row>
    <row r="23" spans="3:12">
      <c r="C23" s="15" t="s">
        <v>7</v>
      </c>
      <c r="D23" s="15" t="s">
        <v>0</v>
      </c>
      <c r="E23" s="15" t="s">
        <v>438</v>
      </c>
      <c r="F23" s="15" t="s">
        <v>439</v>
      </c>
      <c r="G23" s="15" t="s">
        <v>6</v>
      </c>
      <c r="H23" s="15" t="s">
        <v>5</v>
      </c>
      <c r="I23" s="15" t="s">
        <v>8</v>
      </c>
      <c r="J23" s="15" t="s">
        <v>3</v>
      </c>
      <c r="K23" s="23" t="s">
        <v>430</v>
      </c>
      <c r="L23" s="23" t="s">
        <v>437</v>
      </c>
    </row>
    <row r="24" spans="3:12">
      <c r="C24" s="38">
        <v>42528</v>
      </c>
      <c r="D24" s="15" t="s">
        <v>88</v>
      </c>
      <c r="E24" s="15"/>
      <c r="F24" s="15" t="s">
        <v>89</v>
      </c>
      <c r="G24" s="41" t="s">
        <v>90</v>
      </c>
      <c r="H24" s="19">
        <v>5009</v>
      </c>
      <c r="I24" s="19">
        <v>3530.97</v>
      </c>
      <c r="J24" s="19">
        <f t="shared" ref="J24:J32" si="2">H24*I24</f>
        <v>17686628.73</v>
      </c>
      <c r="K24" s="15"/>
      <c r="L24" s="15"/>
    </row>
    <row r="25" spans="3:12">
      <c r="C25" s="38">
        <v>42528</v>
      </c>
      <c r="D25" s="15" t="s">
        <v>88</v>
      </c>
      <c r="E25" s="15"/>
      <c r="F25" s="15" t="s">
        <v>89</v>
      </c>
      <c r="G25" s="41" t="s">
        <v>91</v>
      </c>
      <c r="H25" s="19">
        <v>30010</v>
      </c>
      <c r="I25" s="19">
        <v>3796.46</v>
      </c>
      <c r="J25" s="19">
        <f t="shared" si="2"/>
        <v>113931764.59999999</v>
      </c>
      <c r="K25" s="15">
        <v>7</v>
      </c>
      <c r="L25" s="27">
        <f>J25+J24</f>
        <v>131618393.33</v>
      </c>
    </row>
    <row r="26" spans="3:12">
      <c r="C26" s="38">
        <v>42529</v>
      </c>
      <c r="D26" s="15" t="s">
        <v>94</v>
      </c>
      <c r="E26" s="15"/>
      <c r="F26" s="15" t="s">
        <v>89</v>
      </c>
      <c r="G26" s="41" t="s">
        <v>95</v>
      </c>
      <c r="H26" s="15">
        <v>5300</v>
      </c>
      <c r="I26" s="15">
        <v>4678.26</v>
      </c>
      <c r="J26" s="19">
        <f t="shared" si="2"/>
        <v>24794778</v>
      </c>
      <c r="K26" s="15"/>
      <c r="L26" s="15"/>
    </row>
    <row r="27" spans="3:12">
      <c r="C27" s="38">
        <v>42529</v>
      </c>
      <c r="D27" s="15" t="s">
        <v>94</v>
      </c>
      <c r="E27" s="15"/>
      <c r="F27" s="15" t="s">
        <v>89</v>
      </c>
      <c r="G27" s="42" t="s">
        <v>91</v>
      </c>
      <c r="H27" s="22">
        <v>10020</v>
      </c>
      <c r="I27" s="22">
        <v>3796.46</v>
      </c>
      <c r="J27" s="22">
        <f t="shared" si="2"/>
        <v>38040529.200000003</v>
      </c>
      <c r="K27" s="15">
        <v>8</v>
      </c>
      <c r="L27" s="27">
        <f>J27+J26</f>
        <v>62835307.200000003</v>
      </c>
    </row>
    <row r="28" spans="3:12">
      <c r="C28" s="38">
        <v>42536</v>
      </c>
      <c r="D28" s="15" t="s">
        <v>174</v>
      </c>
      <c r="E28" s="15"/>
      <c r="F28" s="15" t="s">
        <v>89</v>
      </c>
      <c r="G28" s="41" t="s">
        <v>175</v>
      </c>
      <c r="H28" s="15">
        <v>30030</v>
      </c>
      <c r="I28" s="39">
        <v>3796.46</v>
      </c>
      <c r="J28" s="19">
        <f t="shared" si="2"/>
        <v>114007693.8</v>
      </c>
      <c r="K28" s="15">
        <v>15</v>
      </c>
      <c r="L28" s="27">
        <f>J28</f>
        <v>114007693.8</v>
      </c>
    </row>
    <row r="29" spans="3:12">
      <c r="C29" s="16">
        <v>42538</v>
      </c>
      <c r="D29" s="20" t="s">
        <v>187</v>
      </c>
      <c r="E29" s="20"/>
      <c r="F29" s="15" t="s">
        <v>89</v>
      </c>
      <c r="G29" s="41" t="s">
        <v>90</v>
      </c>
      <c r="H29" s="15">
        <v>6200</v>
      </c>
      <c r="I29" s="39">
        <v>3530.97</v>
      </c>
      <c r="J29" s="19">
        <f t="shared" si="2"/>
        <v>21892014</v>
      </c>
      <c r="K29" s="15"/>
      <c r="L29" s="15"/>
    </row>
    <row r="30" spans="3:12">
      <c r="C30" s="16">
        <v>42538</v>
      </c>
      <c r="D30" s="20" t="s">
        <v>187</v>
      </c>
      <c r="E30" s="20"/>
      <c r="F30" s="15" t="s">
        <v>89</v>
      </c>
      <c r="G30" s="41" t="s">
        <v>175</v>
      </c>
      <c r="H30" s="15">
        <v>10500</v>
      </c>
      <c r="I30" s="39">
        <v>3796.46</v>
      </c>
      <c r="J30" s="19">
        <f t="shared" si="2"/>
        <v>39862830</v>
      </c>
      <c r="K30" s="15">
        <v>17</v>
      </c>
      <c r="L30" s="27">
        <f>J30+J29</f>
        <v>61754844</v>
      </c>
    </row>
    <row r="31" spans="3:12">
      <c r="C31" s="38">
        <v>42545</v>
      </c>
      <c r="D31" s="23" t="s">
        <v>283</v>
      </c>
      <c r="E31" s="15"/>
      <c r="F31" s="23" t="s">
        <v>89</v>
      </c>
      <c r="G31" s="42" t="s">
        <v>175</v>
      </c>
      <c r="H31" s="23">
        <v>30010</v>
      </c>
      <c r="I31" s="23">
        <v>3796.46</v>
      </c>
      <c r="J31" s="22">
        <f t="shared" si="2"/>
        <v>113931764.59999999</v>
      </c>
      <c r="K31" s="15">
        <v>24</v>
      </c>
      <c r="L31" s="27">
        <f>J31</f>
        <v>113931764.59999999</v>
      </c>
    </row>
    <row r="32" spans="3:12">
      <c r="C32" s="38">
        <v>42550</v>
      </c>
      <c r="D32" s="23" t="s">
        <v>364</v>
      </c>
      <c r="E32" s="15"/>
      <c r="F32" s="23" t="s">
        <v>89</v>
      </c>
      <c r="G32" s="42" t="s">
        <v>175</v>
      </c>
      <c r="H32" s="23">
        <v>30010</v>
      </c>
      <c r="I32" s="23">
        <v>3796.46</v>
      </c>
      <c r="J32" s="40">
        <f t="shared" si="2"/>
        <v>113931764.59999999</v>
      </c>
      <c r="K32" s="15">
        <v>29</v>
      </c>
      <c r="L32" s="27">
        <f>J32</f>
        <v>113931764.59999999</v>
      </c>
    </row>
    <row r="33" spans="8:12">
      <c r="H33" s="27">
        <f>SUM(H24:H32)</f>
        <v>157089</v>
      </c>
      <c r="I33" s="27"/>
      <c r="J33" s="27">
        <f>SUM(J24:J32)</f>
        <v>598079767.52999997</v>
      </c>
      <c r="K33" s="15"/>
      <c r="L33" s="27">
        <f>SUM(L24:L32)</f>
        <v>598079767.52999997</v>
      </c>
    </row>
  </sheetData>
  <sortState ref="N7:W15">
    <sortCondition ref="S7:S15"/>
  </sortState>
  <mergeCells count="1">
    <mergeCell ref="C4:J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7:L47"/>
  <sheetViews>
    <sheetView topLeftCell="A13" workbookViewId="0">
      <selection activeCell="M25" sqref="M25:O27"/>
    </sheetView>
  </sheetViews>
  <sheetFormatPr baseColWidth="10" defaultRowHeight="15"/>
  <cols>
    <col min="2" max="2" width="3.5703125" bestFit="1" customWidth="1"/>
    <col min="3" max="3" width="20" bestFit="1" customWidth="1"/>
    <col min="4" max="6" width="11.7109375" bestFit="1" customWidth="1"/>
    <col min="7" max="7" width="10.42578125" bestFit="1" customWidth="1"/>
    <col min="8" max="8" width="10.7109375" bestFit="1" customWidth="1"/>
    <col min="9" max="10" width="11.7109375" bestFit="1" customWidth="1"/>
    <col min="12" max="12" width="11.7109375" bestFit="1" customWidth="1"/>
  </cols>
  <sheetData>
    <row r="7" spans="2:12">
      <c r="G7" s="49" t="s">
        <v>442</v>
      </c>
    </row>
    <row r="9" spans="2:12">
      <c r="B9" s="15" t="s">
        <v>443</v>
      </c>
      <c r="C9" s="44" t="s">
        <v>444</v>
      </c>
      <c r="D9" s="45" t="s">
        <v>445</v>
      </c>
      <c r="E9" s="45" t="s">
        <v>446</v>
      </c>
      <c r="F9" s="19" t="s">
        <v>447</v>
      </c>
      <c r="G9" s="19" t="s">
        <v>448</v>
      </c>
      <c r="H9" s="19" t="s">
        <v>449</v>
      </c>
      <c r="I9" s="19" t="s">
        <v>450</v>
      </c>
      <c r="J9" s="19" t="s">
        <v>451</v>
      </c>
      <c r="K9" s="19" t="s">
        <v>452</v>
      </c>
      <c r="L9" s="43" t="s">
        <v>453</v>
      </c>
    </row>
    <row r="10" spans="2:12">
      <c r="B10" s="15">
        <v>1</v>
      </c>
      <c r="C10" s="44" t="s">
        <v>454</v>
      </c>
      <c r="D10" s="19">
        <v>247835000</v>
      </c>
      <c r="E10" s="19">
        <v>97784000</v>
      </c>
      <c r="F10" s="19">
        <v>38526000</v>
      </c>
      <c r="G10" s="19"/>
      <c r="H10" s="19">
        <v>45240000</v>
      </c>
      <c r="I10" s="46"/>
      <c r="J10" s="19"/>
      <c r="K10" s="19"/>
      <c r="L10" s="19">
        <f>SUM(D10:K10)</f>
        <v>429385000</v>
      </c>
    </row>
    <row r="11" spans="2:12">
      <c r="B11" s="15">
        <v>2</v>
      </c>
      <c r="C11" s="41" t="s">
        <v>455</v>
      </c>
      <c r="D11" s="19">
        <v>404415000</v>
      </c>
      <c r="E11" s="19">
        <v>1216548000</v>
      </c>
      <c r="F11" s="19">
        <v>397560000</v>
      </c>
      <c r="G11" s="19">
        <v>39095000</v>
      </c>
      <c r="H11" s="19">
        <v>23055000</v>
      </c>
      <c r="I11" s="19"/>
      <c r="J11" s="19"/>
      <c r="K11" s="19"/>
      <c r="L11" s="19">
        <f>SUM(D11:K11)</f>
        <v>2080673000</v>
      </c>
    </row>
    <row r="12" spans="2:12">
      <c r="B12" s="15">
        <v>3</v>
      </c>
      <c r="C12" s="41" t="s">
        <v>456</v>
      </c>
      <c r="D12" s="19">
        <v>20425000</v>
      </c>
      <c r="E12" s="19">
        <v>2121566000</v>
      </c>
      <c r="F12" s="19">
        <v>869439000</v>
      </c>
      <c r="G12" s="19"/>
      <c r="H12" s="19"/>
      <c r="I12" s="19"/>
      <c r="J12" s="19"/>
      <c r="K12" s="19"/>
      <c r="L12" s="19">
        <f>SUM(D12:K12)</f>
        <v>3011430000</v>
      </c>
    </row>
    <row r="13" spans="2:12">
      <c r="B13" s="15">
        <v>4</v>
      </c>
      <c r="C13" s="41" t="s">
        <v>457</v>
      </c>
      <c r="D13" s="19">
        <v>438574000</v>
      </c>
      <c r="E13" s="19">
        <v>1817070500</v>
      </c>
      <c r="F13" s="19">
        <v>529147000</v>
      </c>
      <c r="G13" s="19">
        <v>20250000</v>
      </c>
      <c r="H13" s="19">
        <v>23348500</v>
      </c>
      <c r="I13" s="19"/>
      <c r="J13" s="19"/>
      <c r="K13" s="19"/>
      <c r="L13" s="19">
        <f>SUM(D13:K13)</f>
        <v>2828390000</v>
      </c>
    </row>
    <row r="14" spans="2:12">
      <c r="B14" s="15">
        <v>5</v>
      </c>
      <c r="C14" s="41" t="s">
        <v>458</v>
      </c>
      <c r="D14" s="19">
        <v>514000000</v>
      </c>
      <c r="E14" s="19">
        <v>503300000</v>
      </c>
      <c r="F14" s="19">
        <v>69950000</v>
      </c>
      <c r="G14" s="19"/>
      <c r="H14" s="19">
        <v>43500000</v>
      </c>
      <c r="I14" s="19"/>
      <c r="J14" s="19"/>
      <c r="K14" s="19"/>
      <c r="L14" s="19"/>
    </row>
    <row r="15" spans="2:12">
      <c r="B15" s="15">
        <v>6</v>
      </c>
      <c r="C15" s="41" t="s">
        <v>114</v>
      </c>
      <c r="D15" s="19">
        <v>47380000</v>
      </c>
      <c r="E15" s="19"/>
      <c r="F15" s="19"/>
      <c r="G15" s="19"/>
      <c r="H15" s="19"/>
      <c r="I15" s="19"/>
      <c r="J15" s="19"/>
      <c r="K15" s="19"/>
      <c r="L15" s="19">
        <f>SUM(D15:K15)</f>
        <v>47380000</v>
      </c>
    </row>
    <row r="16" spans="2:12">
      <c r="B16" s="15">
        <v>7</v>
      </c>
      <c r="C16" s="41" t="s">
        <v>35</v>
      </c>
      <c r="D16" s="19">
        <v>23690000</v>
      </c>
      <c r="E16" s="19">
        <v>99750000</v>
      </c>
      <c r="F16" s="19">
        <v>37710000</v>
      </c>
      <c r="G16" s="19"/>
      <c r="H16" s="19"/>
      <c r="I16" s="19"/>
      <c r="J16" s="19"/>
      <c r="K16" s="19"/>
      <c r="L16" s="19">
        <f>SUM(D16:K16)</f>
        <v>161150000</v>
      </c>
    </row>
    <row r="17" spans="2:12">
      <c r="B17" s="15">
        <v>8</v>
      </c>
      <c r="C17" s="41" t="s">
        <v>459</v>
      </c>
      <c r="D17" s="19"/>
      <c r="E17" s="19"/>
      <c r="F17" s="19"/>
      <c r="G17" s="19"/>
      <c r="H17" s="19"/>
      <c r="I17" s="19"/>
      <c r="J17" s="19"/>
      <c r="K17" s="19"/>
      <c r="L17" s="19">
        <f t="shared" ref="L17:L21" si="0">SUM(D17:J17)</f>
        <v>0</v>
      </c>
    </row>
    <row r="18" spans="2:12">
      <c r="B18" s="15">
        <v>9</v>
      </c>
      <c r="C18" s="41" t="s">
        <v>460</v>
      </c>
      <c r="D18" s="19">
        <v>18250000</v>
      </c>
      <c r="E18" s="19"/>
      <c r="F18" s="19"/>
      <c r="G18" s="19"/>
      <c r="H18" s="19"/>
      <c r="I18" s="19"/>
      <c r="J18" s="19"/>
      <c r="K18" s="19"/>
      <c r="L18" s="19">
        <f t="shared" si="0"/>
        <v>18250000</v>
      </c>
    </row>
    <row r="19" spans="2:12">
      <c r="B19" s="23">
        <v>10</v>
      </c>
      <c r="C19" s="17" t="s">
        <v>461</v>
      </c>
      <c r="D19" s="19"/>
      <c r="E19" s="19"/>
      <c r="F19" s="19"/>
      <c r="G19" s="19"/>
      <c r="H19" s="19"/>
      <c r="I19" s="19"/>
      <c r="J19" s="19"/>
      <c r="K19" s="19"/>
      <c r="L19" s="19">
        <f>SUM(D19:K19)</f>
        <v>0</v>
      </c>
    </row>
    <row r="20" spans="2:12">
      <c r="B20" s="23">
        <v>11</v>
      </c>
      <c r="C20" s="15" t="s">
        <v>462</v>
      </c>
      <c r="D20" s="19"/>
      <c r="E20" s="19"/>
      <c r="F20" s="19"/>
      <c r="G20" s="19"/>
      <c r="H20" s="19"/>
      <c r="I20" s="19"/>
      <c r="J20" s="19"/>
      <c r="K20" s="19"/>
      <c r="L20" s="19">
        <f>SUM(D20:K20)</f>
        <v>0</v>
      </c>
    </row>
    <row r="21" spans="2:12">
      <c r="B21" s="23">
        <v>12</v>
      </c>
      <c r="C21" s="15" t="s">
        <v>463</v>
      </c>
      <c r="D21" s="19"/>
      <c r="E21" s="19"/>
      <c r="F21" s="19"/>
      <c r="G21" s="19"/>
      <c r="H21" s="19"/>
      <c r="I21" s="19"/>
      <c r="J21" s="19"/>
      <c r="K21" s="19"/>
      <c r="L21" s="19">
        <f t="shared" si="0"/>
        <v>0</v>
      </c>
    </row>
    <row r="22" spans="2:12">
      <c r="B22" s="23">
        <v>13</v>
      </c>
      <c r="C22" s="15" t="s">
        <v>464</v>
      </c>
      <c r="D22" s="19"/>
      <c r="E22" s="19"/>
      <c r="F22" s="19"/>
      <c r="G22" s="19"/>
      <c r="H22" s="19"/>
      <c r="I22" s="19"/>
      <c r="J22" s="19"/>
      <c r="K22" s="19"/>
      <c r="L22" s="19">
        <f>SUM(D22:K22)</f>
        <v>0</v>
      </c>
    </row>
    <row r="23" spans="2:12">
      <c r="B23" s="23">
        <v>14</v>
      </c>
      <c r="C23" s="17" t="s">
        <v>465</v>
      </c>
      <c r="D23" s="19"/>
      <c r="E23" s="19"/>
      <c r="F23" s="19"/>
      <c r="G23" s="19"/>
      <c r="H23" s="19"/>
      <c r="I23" s="19"/>
      <c r="J23" s="19"/>
      <c r="K23" s="19"/>
      <c r="L23" s="19">
        <f>SUM(D23:K23)</f>
        <v>0</v>
      </c>
    </row>
    <row r="24" spans="2:12">
      <c r="B24" s="23">
        <v>15</v>
      </c>
      <c r="C24" s="17" t="s">
        <v>466</v>
      </c>
      <c r="D24" s="19"/>
      <c r="E24" s="19"/>
      <c r="F24" s="19"/>
      <c r="G24" s="19"/>
      <c r="H24" s="19"/>
      <c r="I24" s="47"/>
      <c r="J24" s="19"/>
      <c r="K24" s="19"/>
      <c r="L24" s="19">
        <f>SUM(D24:J24)</f>
        <v>0</v>
      </c>
    </row>
    <row r="25" spans="2:12">
      <c r="B25" s="17">
        <v>16</v>
      </c>
      <c r="C25" s="17" t="s">
        <v>467</v>
      </c>
      <c r="D25" s="17"/>
      <c r="E25" s="17"/>
      <c r="F25" s="17"/>
      <c r="G25" s="17"/>
      <c r="H25" s="17"/>
      <c r="I25" s="17"/>
      <c r="J25" s="19"/>
      <c r="K25" s="19"/>
      <c r="L25" s="19">
        <f>SUM(D25:K25)</f>
        <v>0</v>
      </c>
    </row>
    <row r="26" spans="2:12">
      <c r="B26" s="15"/>
      <c r="C26" s="15"/>
      <c r="D26" s="19">
        <f t="shared" ref="D26:K26" si="1">SUM(D10:D25)</f>
        <v>1714569000</v>
      </c>
      <c r="E26" s="19">
        <f t="shared" si="1"/>
        <v>5856018500</v>
      </c>
      <c r="F26" s="19">
        <f t="shared" si="1"/>
        <v>1942332000</v>
      </c>
      <c r="G26" s="19">
        <f t="shared" si="1"/>
        <v>59345000</v>
      </c>
      <c r="H26" s="19">
        <f>SUM(H10:H25)</f>
        <v>135143500</v>
      </c>
      <c r="I26" s="19">
        <f t="shared" si="1"/>
        <v>0</v>
      </c>
      <c r="J26" s="19">
        <f t="shared" si="1"/>
        <v>0</v>
      </c>
      <c r="K26" s="19">
        <f t="shared" si="1"/>
        <v>0</v>
      </c>
      <c r="L26" s="19">
        <f>SUM(D26:K26)</f>
        <v>9707408000</v>
      </c>
    </row>
    <row r="27" spans="2:12"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</row>
    <row r="28" spans="2:12" ht="18.75">
      <c r="B28" s="97" t="s">
        <v>5</v>
      </c>
      <c r="C28" s="97"/>
      <c r="D28" s="97"/>
      <c r="E28" s="97"/>
      <c r="F28" s="97"/>
      <c r="G28" s="97"/>
      <c r="H28" s="97"/>
      <c r="I28" s="97"/>
      <c r="J28" s="97"/>
      <c r="K28" s="97"/>
      <c r="L28" s="97"/>
    </row>
    <row r="29" spans="2:12"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</row>
    <row r="30" spans="2:12">
      <c r="B30" s="15" t="s">
        <v>443</v>
      </c>
      <c r="C30" s="44" t="s">
        <v>444</v>
      </c>
      <c r="D30" s="43">
        <v>1</v>
      </c>
      <c r="E30" s="43">
        <v>2</v>
      </c>
      <c r="F30" s="43">
        <v>3</v>
      </c>
      <c r="G30" s="43">
        <v>4</v>
      </c>
      <c r="H30" s="43">
        <v>5</v>
      </c>
      <c r="I30" s="43">
        <v>6</v>
      </c>
      <c r="J30" s="43">
        <v>7</v>
      </c>
      <c r="K30" s="43">
        <v>8</v>
      </c>
      <c r="L30" s="43" t="s">
        <v>468</v>
      </c>
    </row>
    <row r="31" spans="2:12">
      <c r="B31" s="15">
        <v>1</v>
      </c>
      <c r="C31" s="44" t="s">
        <v>454</v>
      </c>
      <c r="D31" s="19">
        <v>67900</v>
      </c>
      <c r="E31" s="19">
        <v>27200</v>
      </c>
      <c r="F31" s="19">
        <v>11400</v>
      </c>
      <c r="G31" s="19"/>
      <c r="H31" s="19">
        <v>10400</v>
      </c>
      <c r="I31" s="19"/>
      <c r="J31" s="19"/>
      <c r="K31" s="19"/>
      <c r="L31" s="27">
        <f>SUM(D31:K31)</f>
        <v>116900</v>
      </c>
    </row>
    <row r="32" spans="2:12">
      <c r="B32" s="15">
        <v>2</v>
      </c>
      <c r="C32" s="41" t="s">
        <v>455</v>
      </c>
      <c r="D32" s="19">
        <v>109900</v>
      </c>
      <c r="E32" s="19">
        <v>338400</v>
      </c>
      <c r="F32" s="19">
        <v>117100</v>
      </c>
      <c r="G32" s="19">
        <v>9600</v>
      </c>
      <c r="H32" s="19">
        <v>5300</v>
      </c>
      <c r="I32" s="19"/>
      <c r="J32" s="19"/>
      <c r="K32" s="19"/>
      <c r="L32" s="27">
        <f>SUM(D32:K32)</f>
        <v>580300</v>
      </c>
    </row>
    <row r="33" spans="2:12">
      <c r="B33" s="15">
        <v>3</v>
      </c>
      <c r="C33" s="41" t="s">
        <v>456</v>
      </c>
      <c r="D33" s="19">
        <v>5000</v>
      </c>
      <c r="E33" s="19">
        <v>595100</v>
      </c>
      <c r="F33" s="19">
        <v>246300</v>
      </c>
      <c r="G33" s="19"/>
      <c r="H33" s="19"/>
      <c r="I33" s="19"/>
      <c r="J33" s="19"/>
      <c r="K33" s="19"/>
      <c r="L33" s="27">
        <f>SUM(D33:K33)</f>
        <v>846400</v>
      </c>
    </row>
    <row r="34" spans="2:12">
      <c r="B34" s="15">
        <v>4</v>
      </c>
      <c r="C34" s="41" t="s">
        <v>457</v>
      </c>
      <c r="D34" s="19">
        <v>109400</v>
      </c>
      <c r="E34" s="19">
        <v>510300</v>
      </c>
      <c r="F34" s="19">
        <v>149900</v>
      </c>
      <c r="G34" s="19">
        <v>5000</v>
      </c>
      <c r="H34" s="19">
        <v>4900</v>
      </c>
      <c r="I34" s="19"/>
      <c r="J34" s="19"/>
      <c r="K34" s="19"/>
      <c r="L34" s="27">
        <f>SUM(D34:K34)</f>
        <v>779500</v>
      </c>
    </row>
    <row r="35" spans="2:12">
      <c r="B35" s="15">
        <v>5</v>
      </c>
      <c r="C35" s="41" t="s">
        <v>458</v>
      </c>
      <c r="D35" s="19">
        <v>140000</v>
      </c>
      <c r="E35" s="19">
        <v>140000</v>
      </c>
      <c r="F35" s="19">
        <v>20000</v>
      </c>
      <c r="G35" s="19">
        <v>10000</v>
      </c>
      <c r="H35" s="19"/>
      <c r="I35" s="19"/>
      <c r="J35" s="19"/>
      <c r="K35" s="19"/>
      <c r="L35" s="27">
        <f>SUM(D35:J35)</f>
        <v>310000</v>
      </c>
    </row>
    <row r="36" spans="2:12">
      <c r="B36" s="15">
        <v>6</v>
      </c>
      <c r="C36" s="41" t="s">
        <v>114</v>
      </c>
      <c r="D36" s="19">
        <v>10000</v>
      </c>
      <c r="E36" s="19"/>
      <c r="F36" s="19"/>
      <c r="G36" s="19"/>
      <c r="H36" s="19"/>
      <c r="I36" s="19"/>
      <c r="J36" s="19"/>
      <c r="K36" s="19"/>
      <c r="L36" s="27">
        <f>SUM(D36:K36)</f>
        <v>10000</v>
      </c>
    </row>
    <row r="37" spans="2:12">
      <c r="B37" s="15">
        <v>7</v>
      </c>
      <c r="C37" s="41" t="s">
        <v>35</v>
      </c>
      <c r="D37" s="19">
        <v>5000</v>
      </c>
      <c r="E37" s="19">
        <v>25000</v>
      </c>
      <c r="F37" s="19">
        <v>10000</v>
      </c>
      <c r="G37" s="19"/>
      <c r="H37" s="19"/>
      <c r="I37" s="19"/>
      <c r="J37" s="19"/>
      <c r="K37" s="19"/>
      <c r="L37" s="27">
        <f>SUM(D37:K37)</f>
        <v>40000</v>
      </c>
    </row>
    <row r="38" spans="2:12">
      <c r="B38" s="15">
        <v>8</v>
      </c>
      <c r="C38" s="41" t="s">
        <v>459</v>
      </c>
      <c r="D38" s="19"/>
      <c r="E38" s="19"/>
      <c r="F38" s="19"/>
      <c r="G38" s="19"/>
      <c r="H38" s="19"/>
      <c r="I38" s="19"/>
      <c r="J38" s="19"/>
      <c r="K38" s="19"/>
      <c r="L38" s="27">
        <f t="shared" ref="L38" si="2">SUM(D38:J38)</f>
        <v>0</v>
      </c>
    </row>
    <row r="39" spans="2:12">
      <c r="B39" s="15">
        <v>9</v>
      </c>
      <c r="C39" s="41" t="s">
        <v>460</v>
      </c>
      <c r="D39" s="19">
        <v>5000</v>
      </c>
      <c r="E39" s="19"/>
      <c r="F39" s="19"/>
      <c r="G39" s="19"/>
      <c r="H39" s="19"/>
      <c r="I39" s="19"/>
      <c r="J39" s="19"/>
      <c r="K39" s="19"/>
      <c r="L39" s="27">
        <f>SUM(D39:K39)</f>
        <v>5000</v>
      </c>
    </row>
    <row r="40" spans="2:12">
      <c r="B40" s="23">
        <v>10</v>
      </c>
      <c r="C40" s="17" t="s">
        <v>461</v>
      </c>
      <c r="D40" s="15"/>
      <c r="E40" s="48"/>
      <c r="F40" s="15"/>
      <c r="G40" s="15"/>
      <c r="H40" s="15"/>
      <c r="I40" s="19"/>
      <c r="J40" s="15"/>
      <c r="K40" s="15"/>
      <c r="L40" s="27">
        <f>SUM(D40:K40)</f>
        <v>0</v>
      </c>
    </row>
    <row r="41" spans="2:12">
      <c r="B41" s="23">
        <v>11</v>
      </c>
      <c r="C41" s="15" t="s">
        <v>462</v>
      </c>
      <c r="D41" s="15"/>
      <c r="E41" s="48"/>
      <c r="F41" s="48"/>
      <c r="G41" s="48"/>
      <c r="H41" s="48"/>
      <c r="I41" s="48"/>
      <c r="J41" s="48"/>
      <c r="K41" s="48"/>
      <c r="L41" s="27">
        <f>SUM(D41:K41)</f>
        <v>0</v>
      </c>
    </row>
    <row r="42" spans="2:12">
      <c r="B42" s="23">
        <v>12</v>
      </c>
      <c r="C42" s="15" t="s">
        <v>463</v>
      </c>
      <c r="D42" s="15"/>
      <c r="E42" s="48"/>
      <c r="F42" s="48"/>
      <c r="G42" s="48"/>
      <c r="H42" s="48"/>
      <c r="I42" s="48"/>
      <c r="J42" s="48"/>
      <c r="K42" s="48"/>
      <c r="L42" s="19">
        <f t="shared" ref="L42:L45" si="3">SUM(D42:J42)</f>
        <v>0</v>
      </c>
    </row>
    <row r="43" spans="2:12">
      <c r="B43" s="23">
        <v>13</v>
      </c>
      <c r="C43" s="15" t="s">
        <v>464</v>
      </c>
      <c r="D43" s="15"/>
      <c r="E43" s="48"/>
      <c r="F43" s="48"/>
      <c r="G43" s="48"/>
      <c r="H43" s="48"/>
      <c r="I43" s="48"/>
      <c r="J43" s="48"/>
      <c r="K43" s="48"/>
      <c r="L43" s="19">
        <f>SUM(D43:K43)</f>
        <v>0</v>
      </c>
    </row>
    <row r="44" spans="2:12">
      <c r="B44" s="23">
        <v>14</v>
      </c>
      <c r="C44" s="17" t="s">
        <v>465</v>
      </c>
      <c r="D44" s="15"/>
      <c r="E44" s="48"/>
      <c r="F44" s="48"/>
      <c r="G44" s="48"/>
      <c r="H44" s="48"/>
      <c r="I44" s="48"/>
      <c r="J44" s="48"/>
      <c r="K44" s="48"/>
      <c r="L44" s="19">
        <f>SUM(D44:K44)</f>
        <v>0</v>
      </c>
    </row>
    <row r="45" spans="2:12">
      <c r="B45" s="23">
        <v>15</v>
      </c>
      <c r="C45" s="17" t="s">
        <v>466</v>
      </c>
      <c r="D45" s="15"/>
      <c r="E45" s="48"/>
      <c r="F45" s="48"/>
      <c r="G45" s="48"/>
      <c r="H45" s="48"/>
      <c r="I45" s="48"/>
      <c r="J45" s="48"/>
      <c r="K45" s="48"/>
      <c r="L45" s="19">
        <f t="shared" si="3"/>
        <v>0</v>
      </c>
    </row>
    <row r="46" spans="2:12">
      <c r="B46" s="23">
        <v>16</v>
      </c>
      <c r="C46" s="17" t="s">
        <v>467</v>
      </c>
      <c r="D46" s="15"/>
      <c r="E46" s="48"/>
      <c r="F46" s="48"/>
      <c r="G46" s="48"/>
      <c r="H46" s="48"/>
      <c r="I46" s="48"/>
      <c r="J46" s="48"/>
      <c r="K46" s="48"/>
      <c r="L46" s="19">
        <f>SUM(K46)</f>
        <v>0</v>
      </c>
    </row>
    <row r="47" spans="2:12">
      <c r="B47" s="15"/>
      <c r="C47" s="15"/>
      <c r="D47" s="27">
        <f t="shared" ref="D47:K47" si="4">SUM(D31:D46)</f>
        <v>452200</v>
      </c>
      <c r="E47" s="27">
        <f t="shared" si="4"/>
        <v>1636000</v>
      </c>
      <c r="F47" s="27">
        <f t="shared" si="4"/>
        <v>554700</v>
      </c>
      <c r="G47" s="27">
        <f t="shared" si="4"/>
        <v>24600</v>
      </c>
      <c r="H47" s="27">
        <f t="shared" si="4"/>
        <v>20600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19">
        <f>SUM(D47:K47)</f>
        <v>2688100</v>
      </c>
    </row>
  </sheetData>
  <mergeCells count="1">
    <mergeCell ref="B28:L2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7:O21"/>
  <sheetViews>
    <sheetView topLeftCell="A4" workbookViewId="0">
      <selection activeCell="O12" sqref="O12"/>
    </sheetView>
  </sheetViews>
  <sheetFormatPr baseColWidth="10" defaultRowHeight="15"/>
  <cols>
    <col min="2" max="2" width="10" bestFit="1" customWidth="1"/>
    <col min="3" max="3" width="12.42578125" bestFit="1" customWidth="1"/>
    <col min="4" max="6" width="11.7109375" bestFit="1" customWidth="1"/>
    <col min="7" max="7" width="10.42578125" bestFit="1" customWidth="1"/>
    <col min="8" max="9" width="11.7109375" bestFit="1" customWidth="1"/>
    <col min="10" max="10" width="13.7109375" bestFit="1" customWidth="1"/>
    <col min="11" max="11" width="10.42578125" bestFit="1" customWidth="1"/>
    <col min="12" max="12" width="12" bestFit="1" customWidth="1"/>
    <col min="13" max="13" width="12.5703125" bestFit="1" customWidth="1"/>
    <col min="15" max="15" width="14.140625" bestFit="1" customWidth="1"/>
  </cols>
  <sheetData>
    <row r="7" spans="2:15">
      <c r="H7" t="s">
        <v>442</v>
      </c>
    </row>
    <row r="9" spans="2:15">
      <c r="B9" s="15" t="s">
        <v>444</v>
      </c>
      <c r="C9" s="15" t="s">
        <v>14</v>
      </c>
      <c r="D9" s="15" t="s">
        <v>13</v>
      </c>
      <c r="E9" s="15" t="s">
        <v>469</v>
      </c>
      <c r="F9" s="15" t="s">
        <v>470</v>
      </c>
      <c r="G9" s="19" t="s">
        <v>480</v>
      </c>
      <c r="H9" s="19" t="s">
        <v>450</v>
      </c>
      <c r="I9" s="19" t="s">
        <v>451</v>
      </c>
      <c r="J9" s="19" t="s">
        <v>471</v>
      </c>
      <c r="K9" s="19" t="s">
        <v>472</v>
      </c>
      <c r="L9" s="22" t="s">
        <v>473</v>
      </c>
      <c r="M9" s="43" t="s">
        <v>453</v>
      </c>
    </row>
    <row r="10" spans="2:15">
      <c r="B10" s="15" t="s">
        <v>12</v>
      </c>
      <c r="C10" s="19">
        <v>335610000</v>
      </c>
      <c r="D10" s="19">
        <v>798516000</v>
      </c>
      <c r="E10" s="19"/>
      <c r="F10" s="19">
        <v>1259994000</v>
      </c>
      <c r="G10" s="19">
        <v>109225000</v>
      </c>
      <c r="H10" s="19"/>
      <c r="I10" s="19">
        <v>17200000</v>
      </c>
      <c r="J10" s="19"/>
      <c r="K10" s="19"/>
      <c r="L10" s="19"/>
      <c r="M10" s="19">
        <f>SUM(C10:L10)</f>
        <v>2520545000</v>
      </c>
    </row>
    <row r="11" spans="2:15">
      <c r="B11" s="15" t="s">
        <v>474</v>
      </c>
      <c r="C11" s="19">
        <v>1515816000</v>
      </c>
      <c r="D11" s="19">
        <v>4494627500</v>
      </c>
      <c r="E11" s="19"/>
      <c r="F11" s="19"/>
      <c r="G11" s="19">
        <v>22368500</v>
      </c>
      <c r="H11" s="19">
        <v>386169000</v>
      </c>
      <c r="I11" s="19"/>
      <c r="J11" s="19">
        <v>19250000</v>
      </c>
      <c r="K11" s="19"/>
      <c r="L11" s="19"/>
      <c r="M11" s="19">
        <f>SUM(C11:L11)</f>
        <v>6438231000</v>
      </c>
    </row>
    <row r="12" spans="2:15">
      <c r="B12" s="15" t="s">
        <v>475</v>
      </c>
      <c r="C12" s="19">
        <v>39578643</v>
      </c>
      <c r="D12" s="19"/>
      <c r="E12" s="19"/>
      <c r="F12" s="19"/>
      <c r="G12" s="19"/>
      <c r="H12" s="19"/>
      <c r="I12" s="19"/>
      <c r="J12" s="19"/>
      <c r="K12" s="19">
        <v>558501125</v>
      </c>
      <c r="L12" s="19"/>
      <c r="M12" s="19">
        <f>SUM(C12:L12)</f>
        <v>598079768</v>
      </c>
    </row>
    <row r="13" spans="2:15">
      <c r="B13" s="47"/>
      <c r="C13" s="19">
        <f>SUM(C10:C12)</f>
        <v>1891004643</v>
      </c>
      <c r="D13" s="19">
        <f t="shared" ref="D13:L13" si="0">SUM(D10:D11)</f>
        <v>5293143500</v>
      </c>
      <c r="E13" s="19">
        <f t="shared" si="0"/>
        <v>0</v>
      </c>
      <c r="F13" s="19">
        <f t="shared" si="0"/>
        <v>1259994000</v>
      </c>
      <c r="G13" s="19">
        <f t="shared" si="0"/>
        <v>131593500</v>
      </c>
      <c r="H13" s="19">
        <f t="shared" si="0"/>
        <v>386169000</v>
      </c>
      <c r="I13" s="19">
        <f t="shared" si="0"/>
        <v>17200000</v>
      </c>
      <c r="J13" s="19">
        <f t="shared" si="0"/>
        <v>19250000</v>
      </c>
      <c r="K13" s="19">
        <f>SUM(K12)</f>
        <v>558501125</v>
      </c>
      <c r="L13" s="19">
        <f t="shared" si="0"/>
        <v>0</v>
      </c>
      <c r="M13" s="19">
        <f>SUM(C13:L13)</f>
        <v>9556855768</v>
      </c>
    </row>
    <row r="14" spans="2:15">
      <c r="B14" s="47"/>
      <c r="C14" s="46"/>
      <c r="D14" s="46"/>
      <c r="E14" s="46"/>
      <c r="F14" s="46"/>
      <c r="G14" s="46"/>
      <c r="H14" s="46"/>
      <c r="I14" s="47"/>
      <c r="J14" s="47"/>
      <c r="K14" s="47"/>
      <c r="L14" s="47"/>
      <c r="M14" s="47"/>
    </row>
    <row r="15" spans="2:15">
      <c r="B15" s="47"/>
      <c r="C15" s="46"/>
      <c r="D15" s="46"/>
      <c r="E15" s="46"/>
      <c r="F15" s="46"/>
      <c r="G15" s="46"/>
      <c r="H15" s="46" t="s">
        <v>5</v>
      </c>
      <c r="I15" s="47"/>
      <c r="J15" s="47"/>
      <c r="K15" s="47"/>
      <c r="L15" s="47"/>
      <c r="M15" s="47"/>
      <c r="O15" s="7"/>
    </row>
    <row r="16" spans="2:15"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O16" s="7"/>
    </row>
    <row r="17" spans="2:15">
      <c r="B17" s="15" t="s">
        <v>444</v>
      </c>
      <c r="C17" s="15" t="s">
        <v>14</v>
      </c>
      <c r="D17" s="15" t="s">
        <v>13</v>
      </c>
      <c r="E17" s="15" t="s">
        <v>469</v>
      </c>
      <c r="F17" s="15" t="s">
        <v>470</v>
      </c>
      <c r="G17" s="19" t="s">
        <v>480</v>
      </c>
      <c r="H17" s="19" t="s">
        <v>450</v>
      </c>
      <c r="I17" s="19" t="s">
        <v>451</v>
      </c>
      <c r="J17" s="19" t="s">
        <v>471</v>
      </c>
      <c r="K17" s="19" t="s">
        <v>472</v>
      </c>
      <c r="L17" s="22" t="s">
        <v>473</v>
      </c>
      <c r="M17" s="43" t="s">
        <v>453</v>
      </c>
      <c r="O17" s="7"/>
    </row>
    <row r="18" spans="2:15">
      <c r="B18" s="15" t="s">
        <v>12</v>
      </c>
      <c r="C18" s="19">
        <v>103300</v>
      </c>
      <c r="D18" s="19">
        <v>216400</v>
      </c>
      <c r="E18" s="19"/>
      <c r="F18" s="19">
        <v>337800</v>
      </c>
      <c r="G18" s="19">
        <v>25700</v>
      </c>
      <c r="H18" s="19"/>
      <c r="I18" s="19">
        <v>4300</v>
      </c>
      <c r="J18" s="19"/>
      <c r="K18" s="19"/>
      <c r="L18" s="19"/>
      <c r="M18" s="19">
        <f>SUM(C18:L18)</f>
        <v>687500</v>
      </c>
      <c r="O18" s="7"/>
    </row>
    <row r="19" spans="2:15">
      <c r="B19" s="15" t="s">
        <v>474</v>
      </c>
      <c r="C19" s="19">
        <v>455200</v>
      </c>
      <c r="D19" s="19">
        <v>1279100</v>
      </c>
      <c r="E19" s="19"/>
      <c r="F19" s="19"/>
      <c r="G19" s="19">
        <v>4900</v>
      </c>
      <c r="H19" s="19">
        <v>99400</v>
      </c>
      <c r="I19" s="19"/>
      <c r="J19" s="19">
        <v>5000</v>
      </c>
      <c r="K19" s="19"/>
      <c r="L19" s="19"/>
      <c r="M19" s="19">
        <f>SUM(C19:L19)</f>
        <v>1843600</v>
      </c>
      <c r="O19" s="7"/>
    </row>
    <row r="20" spans="2:15">
      <c r="B20" s="15" t="s">
        <v>475</v>
      </c>
      <c r="C20" s="19">
        <v>11209</v>
      </c>
      <c r="D20" s="19"/>
      <c r="E20" s="19"/>
      <c r="F20" s="19"/>
      <c r="G20" s="19"/>
      <c r="H20" s="19"/>
      <c r="I20" s="19"/>
      <c r="J20" s="19"/>
      <c r="K20" s="19">
        <v>145880</v>
      </c>
      <c r="L20" s="19"/>
      <c r="M20" s="19">
        <f>SUM(C20:L20)</f>
        <v>157089</v>
      </c>
    </row>
    <row r="21" spans="2:15">
      <c r="B21" s="47"/>
      <c r="C21" s="19">
        <f>SUM(C18:C20)</f>
        <v>569709</v>
      </c>
      <c r="D21" s="19">
        <f t="shared" ref="D21:L21" si="1">SUM(D18:D19)</f>
        <v>1495500</v>
      </c>
      <c r="E21" s="19">
        <f t="shared" si="1"/>
        <v>0</v>
      </c>
      <c r="F21" s="19">
        <f t="shared" si="1"/>
        <v>337800</v>
      </c>
      <c r="G21" s="19">
        <f>SUM(G18:G19)</f>
        <v>30600</v>
      </c>
      <c r="H21" s="19">
        <f>SUM(H18:H19)</f>
        <v>99400</v>
      </c>
      <c r="I21" s="19">
        <f t="shared" si="1"/>
        <v>4300</v>
      </c>
      <c r="J21" s="19">
        <f>SUM(J18:J19)</f>
        <v>5000</v>
      </c>
      <c r="K21" s="19">
        <f>SUM(K18:K20)</f>
        <v>145880</v>
      </c>
      <c r="L21" s="19">
        <f t="shared" si="1"/>
        <v>0</v>
      </c>
      <c r="M21" s="19">
        <f>SUM(C21:L21)</f>
        <v>2688189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B20"/>
  <sheetViews>
    <sheetView workbookViewId="0">
      <selection activeCell="B2" sqref="B2:B18"/>
    </sheetView>
  </sheetViews>
  <sheetFormatPr baseColWidth="10" defaultRowHeight="15"/>
  <cols>
    <col min="2" max="2" width="14.5703125" customWidth="1"/>
  </cols>
  <sheetData>
    <row r="2" spans="2:2">
      <c r="B2" s="1"/>
    </row>
    <row r="3" spans="2:2">
      <c r="B3" s="1"/>
    </row>
    <row r="4" spans="2:2">
      <c r="B4" s="1"/>
    </row>
    <row r="5" spans="2:2">
      <c r="B5" s="1"/>
    </row>
    <row r="6" spans="2:2">
      <c r="B6" s="1"/>
    </row>
    <row r="7" spans="2:2">
      <c r="B7" s="1"/>
    </row>
    <row r="8" spans="2:2">
      <c r="B8" s="1"/>
    </row>
    <row r="9" spans="2:2">
      <c r="B9" s="1"/>
    </row>
    <row r="10" spans="2:2">
      <c r="B10" s="1"/>
    </row>
    <row r="11" spans="2:2">
      <c r="B11" s="1"/>
    </row>
    <row r="12" spans="2:2">
      <c r="B12" s="1"/>
    </row>
    <row r="13" spans="2:2">
      <c r="B13" s="1"/>
    </row>
    <row r="14" spans="2:2">
      <c r="B14" s="1"/>
    </row>
    <row r="15" spans="2:2">
      <c r="B15" s="1"/>
    </row>
    <row r="16" spans="2:2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J181"/>
  <sheetViews>
    <sheetView topLeftCell="A114" workbookViewId="0">
      <selection activeCell="E114" sqref="E114"/>
    </sheetView>
  </sheetViews>
  <sheetFormatPr baseColWidth="10" defaultRowHeight="15"/>
  <cols>
    <col min="2" max="2" width="9" bestFit="1" customWidth="1"/>
    <col min="3" max="3" width="11.28515625" bestFit="1" customWidth="1"/>
    <col min="4" max="4" width="6.28515625" bestFit="1" customWidth="1"/>
    <col min="5" max="5" width="16.28515625" bestFit="1" customWidth="1"/>
    <col min="6" max="6" width="20.42578125" bestFit="1" customWidth="1"/>
    <col min="7" max="7" width="8.7109375" bestFit="1" customWidth="1"/>
    <col min="8" max="8" width="7.85546875" bestFit="1" customWidth="1"/>
    <col min="9" max="9" width="11.7109375" bestFit="1" customWidth="1"/>
  </cols>
  <sheetData>
    <row r="3" spans="2:9">
      <c r="G3" s="90" t="s">
        <v>4</v>
      </c>
      <c r="H3" s="90"/>
    </row>
    <row r="4" spans="2:9">
      <c r="B4" s="15" t="s">
        <v>7</v>
      </c>
      <c r="C4" s="15" t="s">
        <v>0</v>
      </c>
      <c r="D4" s="15" t="s">
        <v>438</v>
      </c>
      <c r="E4" s="15" t="s">
        <v>10</v>
      </c>
      <c r="F4" s="15" t="s">
        <v>6</v>
      </c>
      <c r="G4" s="15" t="s">
        <v>5</v>
      </c>
      <c r="H4" s="15" t="s">
        <v>8</v>
      </c>
      <c r="I4" s="15" t="s">
        <v>3</v>
      </c>
    </row>
    <row r="5" spans="2:9">
      <c r="B5" s="37">
        <v>42522</v>
      </c>
      <c r="C5" s="17" t="s">
        <v>11</v>
      </c>
      <c r="D5" s="15"/>
      <c r="E5" s="15" t="s">
        <v>12</v>
      </c>
      <c r="F5" s="15" t="s">
        <v>13</v>
      </c>
      <c r="G5" s="19">
        <v>5000</v>
      </c>
      <c r="H5" s="19">
        <v>3690</v>
      </c>
      <c r="I5" s="19">
        <f>G5*H5</f>
        <v>18450000</v>
      </c>
    </row>
    <row r="6" spans="2:9">
      <c r="B6" s="37">
        <v>42522</v>
      </c>
      <c r="C6" s="17" t="s">
        <v>11</v>
      </c>
      <c r="D6" s="15"/>
      <c r="E6" s="15" t="s">
        <v>12</v>
      </c>
      <c r="F6" s="15" t="s">
        <v>14</v>
      </c>
      <c r="G6" s="19">
        <v>5000</v>
      </c>
      <c r="H6" s="19">
        <v>3150</v>
      </c>
      <c r="I6" s="19">
        <f t="shared" ref="I6:I14" si="0">G6*H6</f>
        <v>15750000</v>
      </c>
    </row>
    <row r="7" spans="2:9">
      <c r="B7" s="37">
        <v>42522</v>
      </c>
      <c r="C7" s="17" t="s">
        <v>11</v>
      </c>
      <c r="D7" s="15"/>
      <c r="E7" s="15" t="s">
        <v>12</v>
      </c>
      <c r="F7" s="15" t="s">
        <v>15</v>
      </c>
      <c r="G7" s="19">
        <v>15000</v>
      </c>
      <c r="H7" s="19">
        <v>3730</v>
      </c>
      <c r="I7" s="19">
        <f t="shared" si="0"/>
        <v>55950000</v>
      </c>
    </row>
    <row r="8" spans="2:9">
      <c r="B8" s="37">
        <v>42523</v>
      </c>
      <c r="C8" s="15" t="s">
        <v>25</v>
      </c>
      <c r="D8" s="15"/>
      <c r="E8" s="15" t="s">
        <v>12</v>
      </c>
      <c r="F8" s="15" t="s">
        <v>13</v>
      </c>
      <c r="G8" s="19">
        <v>14800</v>
      </c>
      <c r="H8" s="19">
        <v>3690</v>
      </c>
      <c r="I8" s="19">
        <f t="shared" si="0"/>
        <v>54612000</v>
      </c>
    </row>
    <row r="9" spans="2:9">
      <c r="B9" s="37">
        <v>42523</v>
      </c>
      <c r="C9" s="15" t="s">
        <v>25</v>
      </c>
      <c r="D9" s="15"/>
      <c r="E9" s="15" t="s">
        <v>12</v>
      </c>
      <c r="F9" s="15" t="s">
        <v>15</v>
      </c>
      <c r="G9" s="19">
        <v>12200</v>
      </c>
      <c r="H9" s="19">
        <v>3730</v>
      </c>
      <c r="I9" s="19">
        <f t="shared" si="0"/>
        <v>45506000</v>
      </c>
    </row>
    <row r="10" spans="2:9">
      <c r="B10" s="37">
        <v>42523</v>
      </c>
      <c r="C10" s="15" t="s">
        <v>25</v>
      </c>
      <c r="D10" s="15"/>
      <c r="E10" s="15" t="s">
        <v>12</v>
      </c>
      <c r="F10" s="15" t="s">
        <v>14</v>
      </c>
      <c r="G10" s="19">
        <v>20000</v>
      </c>
      <c r="H10" s="19">
        <v>3150</v>
      </c>
      <c r="I10" s="19">
        <f t="shared" si="0"/>
        <v>63000000</v>
      </c>
    </row>
    <row r="11" spans="2:9">
      <c r="B11" s="37">
        <v>42524</v>
      </c>
      <c r="C11" s="15" t="s">
        <v>30</v>
      </c>
      <c r="D11" s="15"/>
      <c r="E11" s="15" t="s">
        <v>12</v>
      </c>
      <c r="F11" s="15" t="s">
        <v>13</v>
      </c>
      <c r="G11" s="19">
        <v>11200</v>
      </c>
      <c r="H11" s="19">
        <v>3690</v>
      </c>
      <c r="I11" s="19">
        <f t="shared" si="0"/>
        <v>41328000</v>
      </c>
    </row>
    <row r="12" spans="2:9">
      <c r="B12" s="37">
        <v>42524</v>
      </c>
      <c r="C12" s="15" t="s">
        <v>30</v>
      </c>
      <c r="D12" s="15"/>
      <c r="E12" s="15" t="s">
        <v>12</v>
      </c>
      <c r="F12" s="15" t="s">
        <v>14</v>
      </c>
      <c r="G12" s="19">
        <v>10200</v>
      </c>
      <c r="H12" s="19">
        <v>3150</v>
      </c>
      <c r="I12" s="19">
        <f t="shared" si="0"/>
        <v>32130000</v>
      </c>
    </row>
    <row r="13" spans="2:9">
      <c r="B13" s="37">
        <v>42524</v>
      </c>
      <c r="C13" s="15" t="s">
        <v>30</v>
      </c>
      <c r="D13" s="15"/>
      <c r="E13" s="15" t="s">
        <v>12</v>
      </c>
      <c r="F13" s="15" t="s">
        <v>15</v>
      </c>
      <c r="G13" s="19">
        <v>15300</v>
      </c>
      <c r="H13" s="19">
        <v>3730</v>
      </c>
      <c r="I13" s="19">
        <f t="shared" si="0"/>
        <v>57069000</v>
      </c>
    </row>
    <row r="14" spans="2:9">
      <c r="B14" s="37">
        <v>42525</v>
      </c>
      <c r="C14" s="15" t="s">
        <v>44</v>
      </c>
      <c r="D14" s="15"/>
      <c r="E14" s="15" t="s">
        <v>45</v>
      </c>
      <c r="F14" s="15" t="s">
        <v>46</v>
      </c>
      <c r="G14" s="19">
        <v>101000</v>
      </c>
      <c r="H14" s="19">
        <v>3505</v>
      </c>
      <c r="I14" s="19">
        <f t="shared" si="0"/>
        <v>354005000</v>
      </c>
    </row>
    <row r="15" spans="2:9">
      <c r="B15" s="37">
        <v>42525</v>
      </c>
      <c r="C15" s="15" t="s">
        <v>64</v>
      </c>
      <c r="D15" s="15"/>
      <c r="E15" s="15" t="s">
        <v>45</v>
      </c>
      <c r="F15" s="15" t="s">
        <v>65</v>
      </c>
      <c r="G15" s="19">
        <v>80100</v>
      </c>
      <c r="H15" s="19">
        <v>3330</v>
      </c>
      <c r="I15" s="19">
        <f t="shared" ref="I15:I86" si="1">G15*H15</f>
        <v>266733000</v>
      </c>
    </row>
    <row r="16" spans="2:9">
      <c r="B16" s="37">
        <v>42525</v>
      </c>
      <c r="C16" s="15" t="s">
        <v>64</v>
      </c>
      <c r="D16" s="15"/>
      <c r="E16" s="15" t="s">
        <v>45</v>
      </c>
      <c r="F16" s="15" t="s">
        <v>66</v>
      </c>
      <c r="G16" s="19">
        <v>15000</v>
      </c>
      <c r="H16" s="19">
        <v>3885</v>
      </c>
      <c r="I16" s="19">
        <f t="shared" si="1"/>
        <v>58275000</v>
      </c>
    </row>
    <row r="17" spans="2:10">
      <c r="B17" s="37">
        <v>42525</v>
      </c>
      <c r="C17" s="15" t="s">
        <v>64</v>
      </c>
      <c r="D17" s="15"/>
      <c r="E17" s="15" t="s">
        <v>45</v>
      </c>
      <c r="F17" s="15" t="s">
        <v>46</v>
      </c>
      <c r="G17" s="19">
        <v>25000</v>
      </c>
      <c r="H17" s="19">
        <v>3540</v>
      </c>
      <c r="I17" s="19">
        <f t="shared" si="1"/>
        <v>88500000</v>
      </c>
    </row>
    <row r="18" spans="2:10">
      <c r="B18" s="38">
        <v>42527</v>
      </c>
      <c r="C18" s="15" t="s">
        <v>83</v>
      </c>
      <c r="D18" s="15"/>
      <c r="E18" s="15" t="s">
        <v>12</v>
      </c>
      <c r="F18" s="15" t="s">
        <v>13</v>
      </c>
      <c r="G18" s="19">
        <v>30000</v>
      </c>
      <c r="H18" s="19">
        <v>3690</v>
      </c>
      <c r="I18" s="19">
        <f t="shared" si="1"/>
        <v>110700000</v>
      </c>
    </row>
    <row r="19" spans="2:10">
      <c r="B19" s="38">
        <v>42527</v>
      </c>
      <c r="C19" s="15" t="s">
        <v>83</v>
      </c>
      <c r="D19" s="15"/>
      <c r="E19" s="15" t="s">
        <v>12</v>
      </c>
      <c r="F19" s="15" t="s">
        <v>15</v>
      </c>
      <c r="G19" s="19">
        <v>4700</v>
      </c>
      <c r="H19" s="19">
        <v>3730</v>
      </c>
      <c r="I19" s="19">
        <f t="shared" si="1"/>
        <v>17531000</v>
      </c>
    </row>
    <row r="20" spans="2:10">
      <c r="B20" s="38">
        <v>42528</v>
      </c>
      <c r="C20" s="15" t="s">
        <v>88</v>
      </c>
      <c r="D20" s="15"/>
      <c r="E20" s="15" t="s">
        <v>89</v>
      </c>
      <c r="F20" s="15" t="s">
        <v>90</v>
      </c>
      <c r="G20" s="19">
        <v>5009</v>
      </c>
      <c r="H20" s="19">
        <v>3530.97</v>
      </c>
      <c r="I20" s="19">
        <f t="shared" si="1"/>
        <v>17686628.73</v>
      </c>
    </row>
    <row r="21" spans="2:10">
      <c r="B21" s="38">
        <v>42528</v>
      </c>
      <c r="C21" s="15" t="s">
        <v>88</v>
      </c>
      <c r="D21" s="15"/>
      <c r="E21" s="15" t="s">
        <v>89</v>
      </c>
      <c r="F21" s="15" t="s">
        <v>91</v>
      </c>
      <c r="G21" s="19">
        <v>30010</v>
      </c>
      <c r="H21" s="19">
        <v>3796.46</v>
      </c>
      <c r="I21" s="19">
        <f t="shared" si="1"/>
        <v>113931764.59999999</v>
      </c>
    </row>
    <row r="22" spans="2:10">
      <c r="B22" s="38">
        <v>42529</v>
      </c>
      <c r="C22" s="15" t="s">
        <v>94</v>
      </c>
      <c r="D22" s="15"/>
      <c r="E22" s="15" t="s">
        <v>89</v>
      </c>
      <c r="F22" s="15" t="s">
        <v>95</v>
      </c>
      <c r="G22" s="15">
        <v>5300</v>
      </c>
      <c r="H22" s="15">
        <v>4678.26</v>
      </c>
      <c r="I22" s="19">
        <f t="shared" si="1"/>
        <v>24794778</v>
      </c>
    </row>
    <row r="23" spans="2:10">
      <c r="B23" s="38">
        <v>42529</v>
      </c>
      <c r="C23" s="15" t="s">
        <v>94</v>
      </c>
      <c r="D23" s="15"/>
      <c r="E23" s="15" t="s">
        <v>89</v>
      </c>
      <c r="F23" s="23" t="s">
        <v>91</v>
      </c>
      <c r="G23" s="22">
        <v>10020</v>
      </c>
      <c r="H23" s="22">
        <v>3796.46</v>
      </c>
      <c r="I23" s="22">
        <f t="shared" si="1"/>
        <v>38040529.200000003</v>
      </c>
      <c r="J23" s="4"/>
    </row>
    <row r="24" spans="2:10">
      <c r="B24" s="38">
        <v>42529</v>
      </c>
      <c r="C24" s="15" t="s">
        <v>99</v>
      </c>
      <c r="D24" s="15"/>
      <c r="E24" s="15" t="s">
        <v>12</v>
      </c>
      <c r="F24" s="23" t="s">
        <v>100</v>
      </c>
      <c r="G24" s="22">
        <v>4300</v>
      </c>
      <c r="H24" s="22">
        <v>4000</v>
      </c>
      <c r="I24" s="22">
        <f t="shared" si="1"/>
        <v>17200000</v>
      </c>
    </row>
    <row r="25" spans="2:10">
      <c r="B25" s="38">
        <v>42529</v>
      </c>
      <c r="C25" s="15" t="s">
        <v>99</v>
      </c>
      <c r="D25" s="15"/>
      <c r="E25" s="15" t="s">
        <v>12</v>
      </c>
      <c r="F25" s="23" t="s">
        <v>13</v>
      </c>
      <c r="G25" s="22">
        <v>9500</v>
      </c>
      <c r="H25" s="22">
        <v>3690</v>
      </c>
      <c r="I25" s="22">
        <f t="shared" si="1"/>
        <v>35055000</v>
      </c>
    </row>
    <row r="26" spans="2:10">
      <c r="B26" s="38">
        <v>42529</v>
      </c>
      <c r="C26" s="15" t="s">
        <v>99</v>
      </c>
      <c r="D26" s="15"/>
      <c r="E26" s="15" t="s">
        <v>12</v>
      </c>
      <c r="F26" s="23" t="s">
        <v>14</v>
      </c>
      <c r="G26" s="22">
        <v>11900</v>
      </c>
      <c r="H26" s="22">
        <v>3300</v>
      </c>
      <c r="I26" s="22">
        <f t="shared" si="1"/>
        <v>39270000</v>
      </c>
    </row>
    <row r="27" spans="2:10">
      <c r="B27" s="38">
        <v>42529</v>
      </c>
      <c r="C27" s="15" t="s">
        <v>99</v>
      </c>
      <c r="D27" s="15"/>
      <c r="E27" s="15" t="s">
        <v>12</v>
      </c>
      <c r="F27" s="23" t="s">
        <v>15</v>
      </c>
      <c r="G27" s="22">
        <v>35000</v>
      </c>
      <c r="H27" s="22">
        <v>3730</v>
      </c>
      <c r="I27" s="22">
        <f t="shared" si="1"/>
        <v>130550000</v>
      </c>
    </row>
    <row r="28" spans="2:10">
      <c r="B28" s="38">
        <v>42529</v>
      </c>
      <c r="C28" s="15" t="s">
        <v>99</v>
      </c>
      <c r="D28" s="15"/>
      <c r="E28" s="15" t="s">
        <v>12</v>
      </c>
      <c r="F28" s="23" t="s">
        <v>101</v>
      </c>
      <c r="G28" s="15">
        <v>10000</v>
      </c>
      <c r="H28" s="15">
        <v>4250</v>
      </c>
      <c r="I28" s="19">
        <f t="shared" si="1"/>
        <v>42500000</v>
      </c>
    </row>
    <row r="29" spans="2:10">
      <c r="B29" s="38">
        <v>42530</v>
      </c>
      <c r="C29" s="15" t="s">
        <v>109</v>
      </c>
      <c r="D29" s="15"/>
      <c r="E29" s="15" t="s">
        <v>12</v>
      </c>
      <c r="F29" s="23" t="s">
        <v>13</v>
      </c>
      <c r="G29" s="15">
        <v>5000</v>
      </c>
      <c r="H29" s="15">
        <v>3690</v>
      </c>
      <c r="I29" s="19">
        <f t="shared" si="1"/>
        <v>18450000</v>
      </c>
    </row>
    <row r="30" spans="2:10">
      <c r="B30" s="38">
        <v>42530</v>
      </c>
      <c r="C30" s="15" t="s">
        <v>109</v>
      </c>
      <c r="D30" s="15"/>
      <c r="E30" s="15" t="s">
        <v>12</v>
      </c>
      <c r="F30" s="15" t="s">
        <v>15</v>
      </c>
      <c r="G30" s="15">
        <v>15000</v>
      </c>
      <c r="H30" s="15">
        <v>3730</v>
      </c>
      <c r="I30" s="19">
        <f t="shared" si="1"/>
        <v>55950000</v>
      </c>
    </row>
    <row r="31" spans="2:10">
      <c r="B31" s="38">
        <v>42530</v>
      </c>
      <c r="C31" s="15" t="s">
        <v>109</v>
      </c>
      <c r="D31" s="15"/>
      <c r="E31" s="15" t="s">
        <v>12</v>
      </c>
      <c r="F31" s="15" t="s">
        <v>14</v>
      </c>
      <c r="G31" s="15">
        <v>5000</v>
      </c>
      <c r="H31" s="15">
        <v>3300</v>
      </c>
      <c r="I31" s="19">
        <f t="shared" si="1"/>
        <v>16500000</v>
      </c>
    </row>
    <row r="32" spans="2:10">
      <c r="B32" s="38">
        <v>42531</v>
      </c>
      <c r="C32" s="15" t="s">
        <v>115</v>
      </c>
      <c r="D32" s="15"/>
      <c r="E32" s="15" t="s">
        <v>12</v>
      </c>
      <c r="F32" s="15" t="s">
        <v>13</v>
      </c>
      <c r="G32" s="15">
        <v>10300</v>
      </c>
      <c r="H32" s="15">
        <v>3690</v>
      </c>
      <c r="I32" s="19">
        <f t="shared" si="1"/>
        <v>38007000</v>
      </c>
    </row>
    <row r="33" spans="2:9">
      <c r="B33" s="38">
        <v>42531</v>
      </c>
      <c r="C33" s="15" t="s">
        <v>115</v>
      </c>
      <c r="D33" s="15"/>
      <c r="E33" s="15" t="s">
        <v>12</v>
      </c>
      <c r="F33" s="15" t="s">
        <v>15</v>
      </c>
      <c r="G33" s="15">
        <v>16500</v>
      </c>
      <c r="H33" s="15">
        <v>3730</v>
      </c>
      <c r="I33" s="19">
        <f t="shared" si="1"/>
        <v>61545000</v>
      </c>
    </row>
    <row r="34" spans="2:9">
      <c r="B34" s="38">
        <v>42531</v>
      </c>
      <c r="C34" s="15" t="s">
        <v>115</v>
      </c>
      <c r="D34" s="15"/>
      <c r="E34" s="15" t="s">
        <v>12</v>
      </c>
      <c r="F34" s="15" t="s">
        <v>101</v>
      </c>
      <c r="G34" s="15">
        <v>5200</v>
      </c>
      <c r="H34" s="15">
        <v>4250</v>
      </c>
      <c r="I34" s="19">
        <f t="shared" si="1"/>
        <v>22100000</v>
      </c>
    </row>
    <row r="35" spans="2:9">
      <c r="B35" s="38">
        <v>42532</v>
      </c>
      <c r="C35" s="23" t="s">
        <v>140</v>
      </c>
      <c r="D35" s="23"/>
      <c r="E35" s="23" t="s">
        <v>45</v>
      </c>
      <c r="F35" s="15" t="s">
        <v>65</v>
      </c>
      <c r="G35" s="15">
        <v>94100</v>
      </c>
      <c r="H35" s="15">
        <v>3330</v>
      </c>
      <c r="I35" s="19">
        <f t="shared" si="1"/>
        <v>313353000</v>
      </c>
    </row>
    <row r="36" spans="2:9">
      <c r="B36" s="38">
        <v>42532</v>
      </c>
      <c r="C36" s="23" t="s">
        <v>140</v>
      </c>
      <c r="D36" s="23"/>
      <c r="E36" s="23" t="s">
        <v>45</v>
      </c>
      <c r="F36" s="15" t="s">
        <v>66</v>
      </c>
      <c r="G36" s="15">
        <v>25900</v>
      </c>
      <c r="H36" s="15">
        <v>3885</v>
      </c>
      <c r="I36" s="19">
        <f t="shared" si="1"/>
        <v>100621500</v>
      </c>
    </row>
    <row r="37" spans="2:9">
      <c r="B37" s="38">
        <v>42532</v>
      </c>
      <c r="C37" s="23" t="s">
        <v>140</v>
      </c>
      <c r="D37" s="23"/>
      <c r="E37" s="23" t="s">
        <v>45</v>
      </c>
      <c r="F37" s="15" t="s">
        <v>13</v>
      </c>
      <c r="G37" s="15">
        <v>107500</v>
      </c>
      <c r="H37" s="15">
        <v>3540</v>
      </c>
      <c r="I37" s="19">
        <f t="shared" si="1"/>
        <v>380550000</v>
      </c>
    </row>
    <row r="38" spans="2:9">
      <c r="B38" s="38">
        <v>42534</v>
      </c>
      <c r="C38" s="15" t="s">
        <v>141</v>
      </c>
      <c r="D38" s="15"/>
      <c r="E38" s="15" t="s">
        <v>45</v>
      </c>
      <c r="F38" s="15" t="s">
        <v>13</v>
      </c>
      <c r="G38" s="15">
        <v>176500</v>
      </c>
      <c r="H38" s="15">
        <v>3505</v>
      </c>
      <c r="I38" s="19">
        <f t="shared" si="1"/>
        <v>618632500</v>
      </c>
    </row>
    <row r="39" spans="2:9">
      <c r="B39" s="38">
        <v>42535</v>
      </c>
      <c r="C39" s="15" t="s">
        <v>159</v>
      </c>
      <c r="D39" s="15"/>
      <c r="E39" s="15" t="s">
        <v>12</v>
      </c>
      <c r="F39" s="15" t="s">
        <v>160</v>
      </c>
      <c r="G39" s="15">
        <v>5000</v>
      </c>
      <c r="H39" s="15">
        <v>3690</v>
      </c>
      <c r="I39" s="19">
        <f t="shared" si="1"/>
        <v>18450000</v>
      </c>
    </row>
    <row r="40" spans="2:9">
      <c r="B40" s="38">
        <v>42535</v>
      </c>
      <c r="C40" s="15" t="s">
        <v>159</v>
      </c>
      <c r="D40" s="15"/>
      <c r="E40" s="15" t="s">
        <v>12</v>
      </c>
      <c r="F40" s="15" t="s">
        <v>15</v>
      </c>
      <c r="G40" s="15">
        <v>16700</v>
      </c>
      <c r="H40" s="15">
        <v>3730</v>
      </c>
      <c r="I40" s="19">
        <f t="shared" si="1"/>
        <v>62291000</v>
      </c>
    </row>
    <row r="41" spans="2:9">
      <c r="B41" s="38">
        <v>42536</v>
      </c>
      <c r="C41" s="20" t="s">
        <v>169</v>
      </c>
      <c r="D41" s="15"/>
      <c r="E41" s="15" t="s">
        <v>12</v>
      </c>
      <c r="F41" s="15" t="s">
        <v>13</v>
      </c>
      <c r="G41" s="15">
        <v>10000</v>
      </c>
      <c r="H41" s="39">
        <v>3690</v>
      </c>
      <c r="I41" s="19">
        <f t="shared" si="1"/>
        <v>36900000</v>
      </c>
    </row>
    <row r="42" spans="2:9">
      <c r="B42" s="38">
        <v>42536</v>
      </c>
      <c r="C42" s="20" t="s">
        <v>169</v>
      </c>
      <c r="D42" s="15"/>
      <c r="E42" s="15" t="s">
        <v>12</v>
      </c>
      <c r="F42" s="15" t="s">
        <v>15</v>
      </c>
      <c r="G42" s="15">
        <v>15000</v>
      </c>
      <c r="H42" s="39">
        <v>3730</v>
      </c>
      <c r="I42" s="19">
        <f t="shared" si="1"/>
        <v>55950000</v>
      </c>
    </row>
    <row r="43" spans="2:9">
      <c r="B43" s="38">
        <v>42536</v>
      </c>
      <c r="C43" s="15" t="s">
        <v>174</v>
      </c>
      <c r="D43" s="15"/>
      <c r="E43" s="15" t="s">
        <v>89</v>
      </c>
      <c r="F43" s="15" t="s">
        <v>175</v>
      </c>
      <c r="G43" s="15">
        <v>30030</v>
      </c>
      <c r="H43" s="39">
        <v>3796.46</v>
      </c>
      <c r="I43" s="19">
        <f t="shared" si="1"/>
        <v>114007693.8</v>
      </c>
    </row>
    <row r="44" spans="2:9">
      <c r="B44" s="38">
        <v>42537</v>
      </c>
      <c r="C44" s="15" t="s">
        <v>178</v>
      </c>
      <c r="D44" s="15"/>
      <c r="E44" s="15" t="s">
        <v>12</v>
      </c>
      <c r="F44" s="15" t="s">
        <v>179</v>
      </c>
      <c r="G44" s="15">
        <v>5000</v>
      </c>
      <c r="H44" s="39">
        <v>3690</v>
      </c>
      <c r="I44" s="19">
        <f t="shared" si="1"/>
        <v>18450000</v>
      </c>
    </row>
    <row r="45" spans="2:9">
      <c r="B45" s="38">
        <v>42537</v>
      </c>
      <c r="C45" s="15" t="s">
        <v>178</v>
      </c>
      <c r="D45" s="15"/>
      <c r="E45" s="15" t="s">
        <v>12</v>
      </c>
      <c r="F45" s="15" t="s">
        <v>14</v>
      </c>
      <c r="G45" s="15">
        <v>15300</v>
      </c>
      <c r="H45" s="39">
        <v>3300</v>
      </c>
      <c r="I45" s="19">
        <f t="shared" si="1"/>
        <v>50490000</v>
      </c>
    </row>
    <row r="46" spans="2:9">
      <c r="B46" s="38">
        <v>42537</v>
      </c>
      <c r="C46" s="15" t="s">
        <v>178</v>
      </c>
      <c r="D46" s="15"/>
      <c r="E46" s="15" t="s">
        <v>12</v>
      </c>
      <c r="F46" s="15" t="s">
        <v>15</v>
      </c>
      <c r="G46" s="15">
        <v>26700</v>
      </c>
      <c r="H46" s="39">
        <v>3730</v>
      </c>
      <c r="I46" s="19">
        <f t="shared" si="1"/>
        <v>99591000</v>
      </c>
    </row>
    <row r="47" spans="2:9">
      <c r="B47" s="16">
        <v>42538</v>
      </c>
      <c r="C47" s="20" t="s">
        <v>184</v>
      </c>
      <c r="D47" s="20"/>
      <c r="E47" s="15" t="s">
        <v>12</v>
      </c>
      <c r="F47" s="15" t="s">
        <v>15</v>
      </c>
      <c r="G47" s="15">
        <v>15000</v>
      </c>
      <c r="H47" s="39">
        <v>3730</v>
      </c>
      <c r="I47" s="19">
        <f t="shared" si="1"/>
        <v>55950000</v>
      </c>
    </row>
    <row r="48" spans="2:9">
      <c r="B48" s="16">
        <v>42538</v>
      </c>
      <c r="C48" s="20" t="s">
        <v>187</v>
      </c>
      <c r="D48" s="20"/>
      <c r="E48" s="15" t="s">
        <v>89</v>
      </c>
      <c r="F48" s="15" t="s">
        <v>90</v>
      </c>
      <c r="G48" s="15">
        <v>6200</v>
      </c>
      <c r="H48" s="39">
        <v>3530.97</v>
      </c>
      <c r="I48" s="19">
        <f>G48*H48</f>
        <v>21892014</v>
      </c>
    </row>
    <row r="49" spans="2:9">
      <c r="B49" s="16">
        <v>42538</v>
      </c>
      <c r="C49" s="20" t="s">
        <v>187</v>
      </c>
      <c r="D49" s="20"/>
      <c r="E49" s="15" t="s">
        <v>89</v>
      </c>
      <c r="F49" s="15" t="s">
        <v>175</v>
      </c>
      <c r="G49" s="15">
        <v>10500</v>
      </c>
      <c r="H49" s="39">
        <v>3796.46</v>
      </c>
      <c r="I49" s="19">
        <f t="shared" si="1"/>
        <v>39862830</v>
      </c>
    </row>
    <row r="50" spans="2:9">
      <c r="B50" s="16">
        <v>42539</v>
      </c>
      <c r="C50" s="20" t="s">
        <v>190</v>
      </c>
      <c r="D50" s="20"/>
      <c r="E50" s="15" t="s">
        <v>45</v>
      </c>
      <c r="F50" s="15" t="s">
        <v>65</v>
      </c>
      <c r="G50" s="15">
        <v>140000</v>
      </c>
      <c r="H50" s="15">
        <v>3330</v>
      </c>
      <c r="I50" s="19">
        <f t="shared" si="1"/>
        <v>466200000</v>
      </c>
    </row>
    <row r="51" spans="2:9">
      <c r="B51" s="16">
        <v>42539</v>
      </c>
      <c r="C51" s="20" t="s">
        <v>190</v>
      </c>
      <c r="D51" s="20"/>
      <c r="E51" s="15" t="s">
        <v>45</v>
      </c>
      <c r="F51" s="15" t="s">
        <v>66</v>
      </c>
      <c r="G51" s="15">
        <v>28300</v>
      </c>
      <c r="H51" s="15">
        <v>3885</v>
      </c>
      <c r="I51" s="19">
        <f t="shared" si="1"/>
        <v>109945500</v>
      </c>
    </row>
    <row r="52" spans="2:9">
      <c r="B52" s="16">
        <v>42539</v>
      </c>
      <c r="C52" s="20" t="s">
        <v>190</v>
      </c>
      <c r="D52" s="20"/>
      <c r="E52" s="15" t="s">
        <v>45</v>
      </c>
      <c r="F52" s="15" t="s">
        <v>191</v>
      </c>
      <c r="G52" s="15">
        <v>5000</v>
      </c>
      <c r="H52" s="15">
        <v>3850</v>
      </c>
      <c r="I52" s="19">
        <f t="shared" si="1"/>
        <v>19250000</v>
      </c>
    </row>
    <row r="53" spans="2:9">
      <c r="B53" s="16">
        <v>42539</v>
      </c>
      <c r="C53" s="20" t="s">
        <v>190</v>
      </c>
      <c r="D53" s="20"/>
      <c r="E53" s="15" t="s">
        <v>45</v>
      </c>
      <c r="F53" s="23" t="s">
        <v>179</v>
      </c>
      <c r="G53" s="23">
        <v>90800</v>
      </c>
      <c r="H53" s="23">
        <v>3540</v>
      </c>
      <c r="I53" s="22">
        <f t="shared" si="1"/>
        <v>321432000</v>
      </c>
    </row>
    <row r="54" spans="2:9">
      <c r="B54" s="38">
        <v>42539</v>
      </c>
      <c r="C54" s="15" t="s">
        <v>227</v>
      </c>
      <c r="D54" s="15"/>
      <c r="E54" s="15" t="s">
        <v>45</v>
      </c>
      <c r="F54" s="23" t="s">
        <v>46</v>
      </c>
      <c r="G54" s="23">
        <v>208200</v>
      </c>
      <c r="H54" s="23">
        <v>3505</v>
      </c>
      <c r="I54" s="22">
        <f t="shared" si="1"/>
        <v>729741000</v>
      </c>
    </row>
    <row r="55" spans="2:9">
      <c r="B55" s="38">
        <v>42541</v>
      </c>
      <c r="C55" s="15" t="s">
        <v>250</v>
      </c>
      <c r="D55" s="15"/>
      <c r="E55" s="15" t="s">
        <v>12</v>
      </c>
      <c r="F55" s="23" t="s">
        <v>13</v>
      </c>
      <c r="G55" s="23">
        <v>16900</v>
      </c>
      <c r="H55" s="23">
        <v>3690</v>
      </c>
      <c r="I55" s="22">
        <f t="shared" si="1"/>
        <v>62361000</v>
      </c>
    </row>
    <row r="56" spans="2:9">
      <c r="B56" s="38">
        <v>42541</v>
      </c>
      <c r="C56" s="15" t="s">
        <v>250</v>
      </c>
      <c r="D56" s="15"/>
      <c r="E56" s="15" t="s">
        <v>12</v>
      </c>
      <c r="F56" s="23" t="s">
        <v>15</v>
      </c>
      <c r="G56" s="23">
        <v>23800</v>
      </c>
      <c r="H56" s="23">
        <v>3730</v>
      </c>
      <c r="I56" s="22">
        <f t="shared" si="1"/>
        <v>88774000</v>
      </c>
    </row>
    <row r="57" spans="2:9">
      <c r="B57" s="38">
        <v>42542</v>
      </c>
      <c r="C57" s="23" t="s">
        <v>255</v>
      </c>
      <c r="D57" s="23"/>
      <c r="E57" s="23" t="s">
        <v>12</v>
      </c>
      <c r="F57" s="23" t="s">
        <v>15</v>
      </c>
      <c r="G57" s="23">
        <v>26500</v>
      </c>
      <c r="H57" s="23">
        <v>3730</v>
      </c>
      <c r="I57" s="22">
        <f t="shared" si="1"/>
        <v>98845000</v>
      </c>
    </row>
    <row r="58" spans="2:9">
      <c r="B58" s="38">
        <v>42542</v>
      </c>
      <c r="C58" s="23" t="s">
        <v>255</v>
      </c>
      <c r="D58" s="23"/>
      <c r="E58" s="23" t="s">
        <v>12</v>
      </c>
      <c r="F58" s="23" t="s">
        <v>160</v>
      </c>
      <c r="G58" s="23">
        <v>15200</v>
      </c>
      <c r="H58" s="23">
        <v>3690</v>
      </c>
      <c r="I58" s="22">
        <f t="shared" si="1"/>
        <v>56088000</v>
      </c>
    </row>
    <row r="59" spans="2:9">
      <c r="B59" s="38">
        <v>42542</v>
      </c>
      <c r="C59" s="23" t="s">
        <v>255</v>
      </c>
      <c r="D59" s="23"/>
      <c r="E59" s="23" t="s">
        <v>12</v>
      </c>
      <c r="F59" s="23" t="s">
        <v>101</v>
      </c>
      <c r="G59" s="23">
        <v>5300</v>
      </c>
      <c r="H59" s="23">
        <v>4250</v>
      </c>
      <c r="I59" s="22">
        <f t="shared" si="1"/>
        <v>22525000</v>
      </c>
    </row>
    <row r="60" spans="2:9">
      <c r="B60" s="38">
        <v>42543</v>
      </c>
      <c r="C60" s="23" t="s">
        <v>266</v>
      </c>
      <c r="D60" s="23"/>
      <c r="E60" s="23" t="s">
        <v>12</v>
      </c>
      <c r="F60" s="23" t="s">
        <v>15</v>
      </c>
      <c r="G60" s="23">
        <v>25000</v>
      </c>
      <c r="H60" s="23">
        <v>3730</v>
      </c>
      <c r="I60" s="22">
        <f t="shared" si="1"/>
        <v>93250000</v>
      </c>
    </row>
    <row r="61" spans="2:9">
      <c r="B61" s="38">
        <v>42543</v>
      </c>
      <c r="C61" s="23" t="s">
        <v>266</v>
      </c>
      <c r="D61" s="23"/>
      <c r="E61" s="23" t="s">
        <v>12</v>
      </c>
      <c r="F61" s="23" t="s">
        <v>267</v>
      </c>
      <c r="G61" s="23">
        <v>10000</v>
      </c>
      <c r="H61" s="23">
        <v>3300</v>
      </c>
      <c r="I61" s="22">
        <f t="shared" si="1"/>
        <v>33000000</v>
      </c>
    </row>
    <row r="62" spans="2:9">
      <c r="B62" s="38">
        <v>42543</v>
      </c>
      <c r="C62" s="23" t="s">
        <v>266</v>
      </c>
      <c r="D62" s="23"/>
      <c r="E62" s="23" t="s">
        <v>12</v>
      </c>
      <c r="F62" s="23" t="s">
        <v>160</v>
      </c>
      <c r="G62" s="23">
        <v>10300</v>
      </c>
      <c r="H62" s="23">
        <v>3690</v>
      </c>
      <c r="I62" s="22">
        <f t="shared" si="1"/>
        <v>38007000</v>
      </c>
    </row>
    <row r="63" spans="2:9">
      <c r="B63" s="38">
        <v>42545</v>
      </c>
      <c r="C63" s="23" t="s">
        <v>276</v>
      </c>
      <c r="D63" s="23"/>
      <c r="E63" s="23" t="s">
        <v>12</v>
      </c>
      <c r="F63" s="23" t="s">
        <v>179</v>
      </c>
      <c r="G63" s="23">
        <v>5000</v>
      </c>
      <c r="H63" s="23">
        <v>3690</v>
      </c>
      <c r="I63" s="22">
        <f t="shared" si="1"/>
        <v>18450000</v>
      </c>
    </row>
    <row r="64" spans="2:9">
      <c r="B64" s="38">
        <v>42545</v>
      </c>
      <c r="C64" s="23" t="s">
        <v>276</v>
      </c>
      <c r="D64" s="23"/>
      <c r="E64" s="23" t="s">
        <v>12</v>
      </c>
      <c r="F64" s="23" t="s">
        <v>15</v>
      </c>
      <c r="G64" s="23">
        <v>21700</v>
      </c>
      <c r="H64" s="23">
        <v>3730</v>
      </c>
      <c r="I64" s="22">
        <f t="shared" si="1"/>
        <v>80941000</v>
      </c>
    </row>
    <row r="65" spans="2:9">
      <c r="B65" s="38">
        <v>42545</v>
      </c>
      <c r="C65" s="23" t="s">
        <v>276</v>
      </c>
      <c r="D65" s="23"/>
      <c r="E65" s="23" t="s">
        <v>12</v>
      </c>
      <c r="F65" s="23" t="s">
        <v>14</v>
      </c>
      <c r="G65" s="23">
        <v>5300</v>
      </c>
      <c r="H65" s="23">
        <v>3300</v>
      </c>
      <c r="I65" s="22">
        <f t="shared" si="1"/>
        <v>17490000</v>
      </c>
    </row>
    <row r="66" spans="2:9">
      <c r="B66" s="38">
        <v>42545</v>
      </c>
      <c r="C66" s="23" t="s">
        <v>283</v>
      </c>
      <c r="D66" s="15"/>
      <c r="E66" s="23" t="s">
        <v>89</v>
      </c>
      <c r="F66" s="23" t="s">
        <v>175</v>
      </c>
      <c r="G66" s="23">
        <v>30010</v>
      </c>
      <c r="H66" s="23">
        <v>3796.46</v>
      </c>
      <c r="I66" s="22">
        <f t="shared" si="1"/>
        <v>113931764.59999999</v>
      </c>
    </row>
    <row r="67" spans="2:9">
      <c r="B67" s="38">
        <v>42546</v>
      </c>
      <c r="C67" s="23" t="s">
        <v>286</v>
      </c>
      <c r="D67" s="15"/>
      <c r="E67" s="23" t="s">
        <v>45</v>
      </c>
      <c r="F67" s="23" t="s">
        <v>65</v>
      </c>
      <c r="G67" s="23">
        <v>60600</v>
      </c>
      <c r="H67" s="23">
        <v>3330</v>
      </c>
      <c r="I67" s="22">
        <f t="shared" si="1"/>
        <v>201798000</v>
      </c>
    </row>
    <row r="68" spans="2:9">
      <c r="B68" s="38">
        <v>42546</v>
      </c>
      <c r="C68" s="23" t="s">
        <v>286</v>
      </c>
      <c r="D68" s="15"/>
      <c r="E68" s="23" t="s">
        <v>45</v>
      </c>
      <c r="F68" s="23" t="s">
        <v>66</v>
      </c>
      <c r="G68" s="23">
        <v>9900</v>
      </c>
      <c r="H68" s="23">
        <v>3885</v>
      </c>
      <c r="I68" s="22">
        <f t="shared" si="1"/>
        <v>38461500</v>
      </c>
    </row>
    <row r="69" spans="2:9">
      <c r="B69" s="38">
        <v>42546</v>
      </c>
      <c r="C69" s="23" t="s">
        <v>286</v>
      </c>
      <c r="D69" s="15"/>
      <c r="E69" s="23" t="s">
        <v>45</v>
      </c>
      <c r="F69" s="23" t="s">
        <v>46</v>
      </c>
      <c r="G69" s="23">
        <v>31200</v>
      </c>
      <c r="H69" s="23">
        <v>3540</v>
      </c>
      <c r="I69" s="22">
        <f t="shared" si="1"/>
        <v>110448000</v>
      </c>
    </row>
    <row r="70" spans="2:9">
      <c r="B70" s="38">
        <v>42546</v>
      </c>
      <c r="C70" s="23" t="s">
        <v>305</v>
      </c>
      <c r="D70" s="15"/>
      <c r="E70" s="23" t="s">
        <v>45</v>
      </c>
      <c r="F70" s="23" t="s">
        <v>46</v>
      </c>
      <c r="G70" s="23">
        <v>301200</v>
      </c>
      <c r="H70" s="23">
        <v>3505</v>
      </c>
      <c r="I70" s="40">
        <f t="shared" si="1"/>
        <v>1055706000</v>
      </c>
    </row>
    <row r="71" spans="2:9">
      <c r="B71" s="38">
        <v>42548</v>
      </c>
      <c r="C71" s="23" t="s">
        <v>348</v>
      </c>
      <c r="D71" s="15"/>
      <c r="E71" s="23" t="s">
        <v>12</v>
      </c>
      <c r="F71" s="23" t="s">
        <v>46</v>
      </c>
      <c r="G71" s="23">
        <v>39200</v>
      </c>
      <c r="H71" s="23">
        <v>3690</v>
      </c>
      <c r="I71" s="23">
        <f t="shared" si="1"/>
        <v>144648000</v>
      </c>
    </row>
    <row r="72" spans="2:9">
      <c r="B72" s="38">
        <v>42548</v>
      </c>
      <c r="C72" s="23" t="s">
        <v>348</v>
      </c>
      <c r="D72" s="15"/>
      <c r="E72" s="23" t="s">
        <v>12</v>
      </c>
      <c r="F72" s="23" t="s">
        <v>267</v>
      </c>
      <c r="G72" s="23">
        <v>10300</v>
      </c>
      <c r="H72" s="23">
        <v>3300</v>
      </c>
      <c r="I72" s="23">
        <f t="shared" si="1"/>
        <v>33990000</v>
      </c>
    </row>
    <row r="73" spans="2:9">
      <c r="B73" s="38">
        <v>42548</v>
      </c>
      <c r="C73" s="23" t="s">
        <v>348</v>
      </c>
      <c r="D73" s="15"/>
      <c r="E73" s="23" t="s">
        <v>12</v>
      </c>
      <c r="F73" s="23" t="s">
        <v>15</v>
      </c>
      <c r="G73" s="23">
        <v>12200</v>
      </c>
      <c r="H73" s="23">
        <v>3730</v>
      </c>
      <c r="I73" s="40">
        <f t="shared" si="1"/>
        <v>45506000</v>
      </c>
    </row>
    <row r="74" spans="2:9">
      <c r="B74" s="38">
        <v>42548</v>
      </c>
      <c r="C74" s="23" t="s">
        <v>353</v>
      </c>
      <c r="D74" s="15"/>
      <c r="E74" s="23" t="s">
        <v>12</v>
      </c>
      <c r="F74" s="23" t="s">
        <v>13</v>
      </c>
      <c r="G74" s="23">
        <v>14000</v>
      </c>
      <c r="H74" s="23">
        <v>3690</v>
      </c>
      <c r="I74" s="23">
        <f t="shared" si="1"/>
        <v>51660000</v>
      </c>
    </row>
    <row r="75" spans="2:9">
      <c r="B75" s="38">
        <v>42548</v>
      </c>
      <c r="C75" s="23" t="s">
        <v>353</v>
      </c>
      <c r="D75" s="15"/>
      <c r="E75" s="23" t="s">
        <v>12</v>
      </c>
      <c r="F75" s="23" t="s">
        <v>15</v>
      </c>
      <c r="G75" s="23">
        <v>15000</v>
      </c>
      <c r="H75" s="23">
        <v>3730</v>
      </c>
      <c r="I75" s="23">
        <f t="shared" si="1"/>
        <v>55950000</v>
      </c>
    </row>
    <row r="76" spans="2:9">
      <c r="B76" s="38">
        <v>42548</v>
      </c>
      <c r="C76" s="23" t="s">
        <v>353</v>
      </c>
      <c r="D76" s="15"/>
      <c r="E76" s="23" t="s">
        <v>12</v>
      </c>
      <c r="F76" s="23" t="s">
        <v>354</v>
      </c>
      <c r="G76" s="23">
        <v>5000</v>
      </c>
      <c r="H76" s="23">
        <v>3300</v>
      </c>
      <c r="I76" s="23">
        <f t="shared" si="1"/>
        <v>16500000</v>
      </c>
    </row>
    <row r="77" spans="2:9">
      <c r="B77" s="38">
        <v>42548</v>
      </c>
      <c r="C77" s="23" t="s">
        <v>361</v>
      </c>
      <c r="D77" s="15"/>
      <c r="E77" s="23" t="s">
        <v>12</v>
      </c>
      <c r="F77" s="23" t="s">
        <v>13</v>
      </c>
      <c r="G77" s="23">
        <v>10000</v>
      </c>
      <c r="H77" s="23">
        <v>3690</v>
      </c>
      <c r="I77" s="23">
        <f t="shared" si="1"/>
        <v>36900000</v>
      </c>
    </row>
    <row r="78" spans="2:9">
      <c r="B78" s="38">
        <v>42548</v>
      </c>
      <c r="C78" s="23" t="s">
        <v>361</v>
      </c>
      <c r="D78" s="15"/>
      <c r="E78" s="23" t="s">
        <v>12</v>
      </c>
      <c r="F78" s="23" t="s">
        <v>14</v>
      </c>
      <c r="G78" s="23">
        <v>5300</v>
      </c>
      <c r="H78" s="23">
        <v>3300</v>
      </c>
      <c r="I78" s="23">
        <f t="shared" si="1"/>
        <v>17490000</v>
      </c>
    </row>
    <row r="79" spans="2:9">
      <c r="B79" s="38">
        <v>42550</v>
      </c>
      <c r="C79" s="23" t="s">
        <v>364</v>
      </c>
      <c r="D79" s="15"/>
      <c r="E79" s="23" t="s">
        <v>89</v>
      </c>
      <c r="F79" s="23" t="s">
        <v>175</v>
      </c>
      <c r="G79" s="23">
        <v>30010</v>
      </c>
      <c r="H79" s="23">
        <v>3796.46</v>
      </c>
      <c r="I79" s="40">
        <f t="shared" si="1"/>
        <v>113931764.59999999</v>
      </c>
    </row>
    <row r="80" spans="2:9">
      <c r="B80" s="38">
        <v>42551</v>
      </c>
      <c r="C80" s="23" t="s">
        <v>369</v>
      </c>
      <c r="D80" s="15"/>
      <c r="E80" s="23" t="s">
        <v>12</v>
      </c>
      <c r="F80" s="23" t="s">
        <v>15</v>
      </c>
      <c r="G80" s="23">
        <v>26500</v>
      </c>
      <c r="H80" s="23">
        <v>3730</v>
      </c>
      <c r="I80" s="23">
        <f t="shared" si="1"/>
        <v>98845000</v>
      </c>
    </row>
    <row r="81" spans="2:9">
      <c r="B81" s="38">
        <v>42551</v>
      </c>
      <c r="C81" s="23" t="s">
        <v>369</v>
      </c>
      <c r="D81" s="15"/>
      <c r="E81" s="23" t="s">
        <v>12</v>
      </c>
      <c r="F81" s="23" t="s">
        <v>101</v>
      </c>
      <c r="G81" s="23">
        <v>5200</v>
      </c>
      <c r="H81" s="23">
        <v>4250</v>
      </c>
      <c r="I81" s="23">
        <f t="shared" si="1"/>
        <v>22100000</v>
      </c>
    </row>
    <row r="82" spans="2:9">
      <c r="B82" s="38">
        <v>42551</v>
      </c>
      <c r="C82" s="23" t="s">
        <v>374</v>
      </c>
      <c r="D82" s="15"/>
      <c r="E82" s="23" t="s">
        <v>45</v>
      </c>
      <c r="F82" s="23" t="s">
        <v>13</v>
      </c>
      <c r="G82" s="23">
        <v>167000</v>
      </c>
      <c r="H82" s="23">
        <v>3505</v>
      </c>
      <c r="I82" s="23">
        <f t="shared" si="1"/>
        <v>585335000</v>
      </c>
    </row>
    <row r="83" spans="2:9">
      <c r="B83" s="38">
        <v>42551</v>
      </c>
      <c r="C83" s="23" t="s">
        <v>405</v>
      </c>
      <c r="D83" s="15"/>
      <c r="E83" s="23" t="s">
        <v>45</v>
      </c>
      <c r="F83" s="23" t="s">
        <v>267</v>
      </c>
      <c r="G83" s="23">
        <v>80400</v>
      </c>
      <c r="H83" s="23">
        <v>3330</v>
      </c>
      <c r="I83" s="23">
        <f t="shared" si="1"/>
        <v>267732000</v>
      </c>
    </row>
    <row r="84" spans="2:9">
      <c r="B84" s="38">
        <v>42551</v>
      </c>
      <c r="C84" s="23" t="s">
        <v>405</v>
      </c>
      <c r="D84" s="15"/>
      <c r="E84" s="23" t="s">
        <v>45</v>
      </c>
      <c r="F84" s="23" t="s">
        <v>66</v>
      </c>
      <c r="G84" s="23">
        <v>20300</v>
      </c>
      <c r="H84" s="23">
        <v>3885</v>
      </c>
      <c r="I84" s="23">
        <f t="shared" si="1"/>
        <v>78865500</v>
      </c>
    </row>
    <row r="85" spans="2:9">
      <c r="B85" s="38">
        <v>42551</v>
      </c>
      <c r="C85" s="23" t="s">
        <v>405</v>
      </c>
      <c r="D85" s="15"/>
      <c r="E85" s="23" t="s">
        <v>45</v>
      </c>
      <c r="F85" s="23" t="s">
        <v>406</v>
      </c>
      <c r="G85" s="23">
        <v>4900</v>
      </c>
      <c r="H85" s="23">
        <v>4565</v>
      </c>
      <c r="I85" s="23">
        <f t="shared" si="1"/>
        <v>22368500</v>
      </c>
    </row>
    <row r="86" spans="2:9">
      <c r="B86" s="38">
        <v>42551</v>
      </c>
      <c r="C86" s="23" t="s">
        <v>405</v>
      </c>
      <c r="D86" s="15"/>
      <c r="E86" s="23" t="s">
        <v>45</v>
      </c>
      <c r="F86" s="23" t="s">
        <v>46</v>
      </c>
      <c r="G86" s="23">
        <v>70700</v>
      </c>
      <c r="H86" s="23">
        <v>3540</v>
      </c>
      <c r="I86" s="23">
        <f t="shared" si="1"/>
        <v>250278000</v>
      </c>
    </row>
    <row r="96" spans="2:9">
      <c r="E96" t="s">
        <v>429</v>
      </c>
    </row>
    <row r="98" spans="1:9">
      <c r="B98" s="15" t="s">
        <v>7</v>
      </c>
      <c r="C98" s="15" t="s">
        <v>0</v>
      </c>
      <c r="D98" s="15" t="s">
        <v>438</v>
      </c>
      <c r="E98" s="15" t="s">
        <v>10</v>
      </c>
      <c r="F98" s="15" t="s">
        <v>6</v>
      </c>
      <c r="G98" s="15" t="s">
        <v>5</v>
      </c>
      <c r="H98" s="15" t="s">
        <v>8</v>
      </c>
      <c r="I98" s="15" t="s">
        <v>3</v>
      </c>
    </row>
    <row r="99" spans="1:9">
      <c r="A99">
        <v>1</v>
      </c>
      <c r="B99" s="37">
        <v>42522</v>
      </c>
      <c r="C99" s="17" t="s">
        <v>11</v>
      </c>
      <c r="D99" s="15"/>
      <c r="E99" s="15" t="s">
        <v>12</v>
      </c>
      <c r="F99" s="41" t="s">
        <v>13</v>
      </c>
      <c r="G99" s="19">
        <v>5000</v>
      </c>
      <c r="H99" s="19">
        <v>3690</v>
      </c>
      <c r="I99" s="19">
        <f t="shared" ref="I99:I130" si="2">G99*H99</f>
        <v>18450000</v>
      </c>
    </row>
    <row r="100" spans="1:9">
      <c r="A100">
        <v>1</v>
      </c>
      <c r="B100" s="37">
        <v>42522</v>
      </c>
      <c r="C100" s="17" t="s">
        <v>11</v>
      </c>
      <c r="D100" s="15"/>
      <c r="E100" s="15" t="s">
        <v>12</v>
      </c>
      <c r="F100" s="41" t="s">
        <v>14</v>
      </c>
      <c r="G100" s="19">
        <v>5000</v>
      </c>
      <c r="H100" s="19">
        <v>3150</v>
      </c>
      <c r="I100" s="19">
        <f t="shared" si="2"/>
        <v>15750000</v>
      </c>
    </row>
    <row r="101" spans="1:9">
      <c r="A101">
        <v>1</v>
      </c>
      <c r="B101" s="37">
        <v>42522</v>
      </c>
      <c r="C101" s="17" t="s">
        <v>11</v>
      </c>
      <c r="D101" s="15"/>
      <c r="E101" s="15" t="s">
        <v>12</v>
      </c>
      <c r="F101" s="41" t="s">
        <v>15</v>
      </c>
      <c r="G101" s="19">
        <v>15000</v>
      </c>
      <c r="H101" s="19">
        <v>3730</v>
      </c>
      <c r="I101" s="19">
        <f t="shared" si="2"/>
        <v>55950000</v>
      </c>
    </row>
    <row r="102" spans="1:9">
      <c r="A102">
        <v>1</v>
      </c>
      <c r="B102" s="37">
        <v>42523</v>
      </c>
      <c r="C102" s="15" t="s">
        <v>25</v>
      </c>
      <c r="D102" s="15"/>
      <c r="E102" s="15" t="s">
        <v>12</v>
      </c>
      <c r="F102" s="41" t="s">
        <v>13</v>
      </c>
      <c r="G102" s="19">
        <v>14800</v>
      </c>
      <c r="H102" s="19">
        <v>3690</v>
      </c>
      <c r="I102" s="19">
        <f t="shared" si="2"/>
        <v>54612000</v>
      </c>
    </row>
    <row r="103" spans="1:9">
      <c r="A103">
        <v>1</v>
      </c>
      <c r="B103" s="37">
        <v>42523</v>
      </c>
      <c r="C103" s="15" t="s">
        <v>25</v>
      </c>
      <c r="D103" s="15"/>
      <c r="E103" s="15" t="s">
        <v>12</v>
      </c>
      <c r="F103" s="41" t="s">
        <v>15</v>
      </c>
      <c r="G103" s="19">
        <v>12200</v>
      </c>
      <c r="H103" s="19">
        <v>3730</v>
      </c>
      <c r="I103" s="19">
        <f t="shared" si="2"/>
        <v>45506000</v>
      </c>
    </row>
    <row r="104" spans="1:9">
      <c r="A104">
        <v>1</v>
      </c>
      <c r="B104" s="37">
        <v>42523</v>
      </c>
      <c r="C104" s="15" t="s">
        <v>25</v>
      </c>
      <c r="D104" s="15"/>
      <c r="E104" s="15" t="s">
        <v>12</v>
      </c>
      <c r="F104" s="41" t="s">
        <v>14</v>
      </c>
      <c r="G104" s="19">
        <v>20000</v>
      </c>
      <c r="H104" s="19">
        <v>3150</v>
      </c>
      <c r="I104" s="19">
        <f t="shared" si="2"/>
        <v>63000000</v>
      </c>
    </row>
    <row r="105" spans="1:9">
      <c r="A105">
        <v>1</v>
      </c>
      <c r="B105" s="37">
        <v>42524</v>
      </c>
      <c r="C105" s="15" t="s">
        <v>30</v>
      </c>
      <c r="D105" s="15"/>
      <c r="E105" s="15" t="s">
        <v>12</v>
      </c>
      <c r="F105" s="41" t="s">
        <v>13</v>
      </c>
      <c r="G105" s="19">
        <v>11200</v>
      </c>
      <c r="H105" s="19">
        <v>3690</v>
      </c>
      <c r="I105" s="19">
        <f t="shared" si="2"/>
        <v>41328000</v>
      </c>
    </row>
    <row r="106" spans="1:9">
      <c r="A106">
        <v>1</v>
      </c>
      <c r="B106" s="37">
        <v>42524</v>
      </c>
      <c r="C106" s="15" t="s">
        <v>30</v>
      </c>
      <c r="D106" s="15"/>
      <c r="E106" s="15" t="s">
        <v>12</v>
      </c>
      <c r="F106" s="41" t="s">
        <v>14</v>
      </c>
      <c r="G106" s="19">
        <v>10200</v>
      </c>
      <c r="H106" s="19">
        <v>3150</v>
      </c>
      <c r="I106" s="19">
        <f t="shared" si="2"/>
        <v>32130000</v>
      </c>
    </row>
    <row r="107" spans="1:9">
      <c r="A107">
        <v>1</v>
      </c>
      <c r="B107" s="37">
        <v>42524</v>
      </c>
      <c r="C107" s="15" t="s">
        <v>30</v>
      </c>
      <c r="D107" s="15"/>
      <c r="E107" s="15" t="s">
        <v>12</v>
      </c>
      <c r="F107" s="41" t="s">
        <v>15</v>
      </c>
      <c r="G107" s="19">
        <v>15300</v>
      </c>
      <c r="H107" s="19">
        <v>3730</v>
      </c>
      <c r="I107" s="19">
        <f t="shared" si="2"/>
        <v>57069000</v>
      </c>
    </row>
    <row r="108" spans="1:9">
      <c r="A108">
        <v>1</v>
      </c>
      <c r="B108" s="38">
        <v>42527</v>
      </c>
      <c r="C108" s="15" t="s">
        <v>83</v>
      </c>
      <c r="D108" s="15"/>
      <c r="E108" s="15" t="s">
        <v>12</v>
      </c>
      <c r="F108" s="41" t="s">
        <v>13</v>
      </c>
      <c r="G108" s="19">
        <v>30000</v>
      </c>
      <c r="H108" s="19">
        <v>3690</v>
      </c>
      <c r="I108" s="19">
        <f t="shared" si="2"/>
        <v>110700000</v>
      </c>
    </row>
    <row r="109" spans="1:9">
      <c r="A109">
        <v>1</v>
      </c>
      <c r="B109" s="38">
        <v>42527</v>
      </c>
      <c r="C109" s="15" t="s">
        <v>83</v>
      </c>
      <c r="D109" s="15"/>
      <c r="E109" s="15" t="s">
        <v>12</v>
      </c>
      <c r="F109" s="41" t="s">
        <v>15</v>
      </c>
      <c r="G109" s="19">
        <v>4700</v>
      </c>
      <c r="H109" s="19">
        <v>3730</v>
      </c>
      <c r="I109" s="19">
        <f t="shared" si="2"/>
        <v>17531000</v>
      </c>
    </row>
    <row r="110" spans="1:9">
      <c r="A110">
        <v>1</v>
      </c>
      <c r="B110" s="38">
        <v>42529</v>
      </c>
      <c r="C110" s="15" t="s">
        <v>99</v>
      </c>
      <c r="D110" s="15"/>
      <c r="E110" s="15" t="s">
        <v>12</v>
      </c>
      <c r="F110" s="42" t="s">
        <v>100</v>
      </c>
      <c r="G110" s="22">
        <v>4300</v>
      </c>
      <c r="H110" s="22">
        <v>4000</v>
      </c>
      <c r="I110" s="22">
        <f t="shared" si="2"/>
        <v>17200000</v>
      </c>
    </row>
    <row r="111" spans="1:9">
      <c r="A111">
        <v>1</v>
      </c>
      <c r="B111" s="38">
        <v>42529</v>
      </c>
      <c r="C111" s="15" t="s">
        <v>99</v>
      </c>
      <c r="D111" s="15"/>
      <c r="E111" s="15" t="s">
        <v>12</v>
      </c>
      <c r="F111" s="42" t="s">
        <v>13</v>
      </c>
      <c r="G111" s="22">
        <v>9500</v>
      </c>
      <c r="H111" s="22">
        <v>3690</v>
      </c>
      <c r="I111" s="22">
        <f t="shared" si="2"/>
        <v>35055000</v>
      </c>
    </row>
    <row r="112" spans="1:9">
      <c r="A112">
        <v>1</v>
      </c>
      <c r="B112" s="38">
        <v>42529</v>
      </c>
      <c r="C112" s="15" t="s">
        <v>99</v>
      </c>
      <c r="D112" s="15"/>
      <c r="E112" s="15" t="s">
        <v>12</v>
      </c>
      <c r="F112" s="42" t="s">
        <v>14</v>
      </c>
      <c r="G112" s="22">
        <v>11900</v>
      </c>
      <c r="H112" s="22">
        <v>3300</v>
      </c>
      <c r="I112" s="22">
        <f t="shared" si="2"/>
        <v>39270000</v>
      </c>
    </row>
    <row r="113" spans="1:9">
      <c r="A113">
        <v>1</v>
      </c>
      <c r="B113" s="38">
        <v>42529</v>
      </c>
      <c r="C113" s="15" t="s">
        <v>99</v>
      </c>
      <c r="D113" s="15"/>
      <c r="E113" s="15" t="s">
        <v>12</v>
      </c>
      <c r="F113" s="42" t="s">
        <v>15</v>
      </c>
      <c r="G113" s="22">
        <v>35000</v>
      </c>
      <c r="H113" s="22">
        <v>3730</v>
      </c>
      <c r="I113" s="22">
        <f t="shared" si="2"/>
        <v>130550000</v>
      </c>
    </row>
    <row r="114" spans="1:9">
      <c r="A114">
        <v>1</v>
      </c>
      <c r="B114" s="38">
        <v>42529</v>
      </c>
      <c r="C114" s="15" t="s">
        <v>99</v>
      </c>
      <c r="D114" s="15"/>
      <c r="E114" s="15" t="s">
        <v>12</v>
      </c>
      <c r="F114" s="42" t="s">
        <v>101</v>
      </c>
      <c r="G114" s="15">
        <v>10000</v>
      </c>
      <c r="H114" s="15">
        <v>4250</v>
      </c>
      <c r="I114" s="19">
        <f t="shared" si="2"/>
        <v>42500000</v>
      </c>
    </row>
    <row r="115" spans="1:9">
      <c r="A115">
        <v>1</v>
      </c>
      <c r="B115" s="38">
        <v>42530</v>
      </c>
      <c r="C115" s="15" t="s">
        <v>109</v>
      </c>
      <c r="D115" s="15"/>
      <c r="E115" s="15" t="s">
        <v>12</v>
      </c>
      <c r="F115" s="42" t="s">
        <v>13</v>
      </c>
      <c r="G115" s="15">
        <v>5000</v>
      </c>
      <c r="H115" s="15">
        <v>3690</v>
      </c>
      <c r="I115" s="19">
        <f t="shared" si="2"/>
        <v>18450000</v>
      </c>
    </row>
    <row r="116" spans="1:9">
      <c r="A116">
        <v>1</v>
      </c>
      <c r="B116" s="38">
        <v>42530</v>
      </c>
      <c r="C116" s="15" t="s">
        <v>109</v>
      </c>
      <c r="D116" s="15"/>
      <c r="E116" s="15" t="s">
        <v>12</v>
      </c>
      <c r="F116" s="41" t="s">
        <v>15</v>
      </c>
      <c r="G116" s="15">
        <v>15000</v>
      </c>
      <c r="H116" s="15">
        <v>3730</v>
      </c>
      <c r="I116" s="19">
        <f t="shared" si="2"/>
        <v>55950000</v>
      </c>
    </row>
    <row r="117" spans="1:9">
      <c r="A117">
        <v>1</v>
      </c>
      <c r="B117" s="38">
        <v>42530</v>
      </c>
      <c r="C117" s="15" t="s">
        <v>109</v>
      </c>
      <c r="D117" s="15"/>
      <c r="E117" s="15" t="s">
        <v>12</v>
      </c>
      <c r="F117" s="41" t="s">
        <v>14</v>
      </c>
      <c r="G117" s="15">
        <v>5000</v>
      </c>
      <c r="H117" s="15">
        <v>3300</v>
      </c>
      <c r="I117" s="19">
        <f t="shared" si="2"/>
        <v>16500000</v>
      </c>
    </row>
    <row r="118" spans="1:9">
      <c r="A118">
        <v>1</v>
      </c>
      <c r="B118" s="38">
        <v>42531</v>
      </c>
      <c r="C118" s="15" t="s">
        <v>115</v>
      </c>
      <c r="D118" s="15"/>
      <c r="E118" s="15" t="s">
        <v>12</v>
      </c>
      <c r="F118" s="41" t="s">
        <v>13</v>
      </c>
      <c r="G118" s="15">
        <v>10300</v>
      </c>
      <c r="H118" s="15">
        <v>3690</v>
      </c>
      <c r="I118" s="19">
        <f t="shared" si="2"/>
        <v>38007000</v>
      </c>
    </row>
    <row r="119" spans="1:9">
      <c r="A119">
        <v>1</v>
      </c>
      <c r="B119" s="38">
        <v>42531</v>
      </c>
      <c r="C119" s="15" t="s">
        <v>115</v>
      </c>
      <c r="D119" s="15"/>
      <c r="E119" s="15" t="s">
        <v>12</v>
      </c>
      <c r="F119" s="41" t="s">
        <v>15</v>
      </c>
      <c r="G119" s="15">
        <v>16500</v>
      </c>
      <c r="H119" s="15">
        <v>3730</v>
      </c>
      <c r="I119" s="19">
        <f t="shared" si="2"/>
        <v>61545000</v>
      </c>
    </row>
    <row r="120" spans="1:9">
      <c r="A120">
        <v>1</v>
      </c>
      <c r="B120" s="38">
        <v>42531</v>
      </c>
      <c r="C120" s="15" t="s">
        <v>115</v>
      </c>
      <c r="D120" s="15"/>
      <c r="E120" s="15" t="s">
        <v>12</v>
      </c>
      <c r="F120" s="41" t="s">
        <v>101</v>
      </c>
      <c r="G120" s="15">
        <v>5200</v>
      </c>
      <c r="H120" s="15">
        <v>4250</v>
      </c>
      <c r="I120" s="19">
        <f t="shared" si="2"/>
        <v>22100000</v>
      </c>
    </row>
    <row r="121" spans="1:9">
      <c r="A121">
        <v>1</v>
      </c>
      <c r="B121" s="38">
        <v>42535</v>
      </c>
      <c r="C121" s="15" t="s">
        <v>159</v>
      </c>
      <c r="D121" s="15"/>
      <c r="E121" s="15" t="s">
        <v>12</v>
      </c>
      <c r="F121" s="41" t="s">
        <v>160</v>
      </c>
      <c r="G121" s="15">
        <v>5000</v>
      </c>
      <c r="H121" s="15">
        <v>3690</v>
      </c>
      <c r="I121" s="19">
        <f t="shared" si="2"/>
        <v>18450000</v>
      </c>
    </row>
    <row r="122" spans="1:9">
      <c r="A122">
        <v>1</v>
      </c>
      <c r="B122" s="38">
        <v>42535</v>
      </c>
      <c r="C122" s="15" t="s">
        <v>159</v>
      </c>
      <c r="D122" s="15"/>
      <c r="E122" s="15" t="s">
        <v>12</v>
      </c>
      <c r="F122" s="41" t="s">
        <v>15</v>
      </c>
      <c r="G122" s="15">
        <v>16700</v>
      </c>
      <c r="H122" s="15">
        <v>3730</v>
      </c>
      <c r="I122" s="19">
        <f t="shared" si="2"/>
        <v>62291000</v>
      </c>
    </row>
    <row r="123" spans="1:9">
      <c r="A123">
        <v>1</v>
      </c>
      <c r="B123" s="38">
        <v>42536</v>
      </c>
      <c r="C123" s="20" t="s">
        <v>169</v>
      </c>
      <c r="D123" s="15"/>
      <c r="E123" s="15" t="s">
        <v>12</v>
      </c>
      <c r="F123" s="41" t="s">
        <v>13</v>
      </c>
      <c r="G123" s="15">
        <v>10000</v>
      </c>
      <c r="H123" s="39">
        <v>3690</v>
      </c>
      <c r="I123" s="19">
        <f t="shared" si="2"/>
        <v>36900000</v>
      </c>
    </row>
    <row r="124" spans="1:9">
      <c r="A124">
        <v>1</v>
      </c>
      <c r="B124" s="38">
        <v>42536</v>
      </c>
      <c r="C124" s="20" t="s">
        <v>169</v>
      </c>
      <c r="D124" s="15"/>
      <c r="E124" s="15" t="s">
        <v>12</v>
      </c>
      <c r="F124" s="41" t="s">
        <v>15</v>
      </c>
      <c r="G124" s="15">
        <v>15000</v>
      </c>
      <c r="H124" s="39">
        <v>3730</v>
      </c>
      <c r="I124" s="19">
        <f t="shared" si="2"/>
        <v>55950000</v>
      </c>
    </row>
    <row r="125" spans="1:9">
      <c r="A125">
        <v>1</v>
      </c>
      <c r="B125" s="38">
        <v>42537</v>
      </c>
      <c r="C125" s="15" t="s">
        <v>178</v>
      </c>
      <c r="D125" s="15"/>
      <c r="E125" s="15" t="s">
        <v>12</v>
      </c>
      <c r="F125" s="41" t="s">
        <v>179</v>
      </c>
      <c r="G125" s="15">
        <v>5000</v>
      </c>
      <c r="H125" s="39">
        <v>3690</v>
      </c>
      <c r="I125" s="19">
        <f t="shared" si="2"/>
        <v>18450000</v>
      </c>
    </row>
    <row r="126" spans="1:9">
      <c r="A126">
        <v>1</v>
      </c>
      <c r="B126" s="38">
        <v>42537</v>
      </c>
      <c r="C126" s="15" t="s">
        <v>178</v>
      </c>
      <c r="D126" s="15"/>
      <c r="E126" s="15" t="s">
        <v>12</v>
      </c>
      <c r="F126" s="41" t="s">
        <v>14</v>
      </c>
      <c r="G126" s="15">
        <v>15300</v>
      </c>
      <c r="H126" s="39">
        <v>3300</v>
      </c>
      <c r="I126" s="19">
        <f t="shared" si="2"/>
        <v>50490000</v>
      </c>
    </row>
    <row r="127" spans="1:9">
      <c r="A127">
        <v>1</v>
      </c>
      <c r="B127" s="38">
        <v>42537</v>
      </c>
      <c r="C127" s="15" t="s">
        <v>178</v>
      </c>
      <c r="D127" s="15"/>
      <c r="E127" s="15" t="s">
        <v>12</v>
      </c>
      <c r="F127" s="41" t="s">
        <v>15</v>
      </c>
      <c r="G127" s="15">
        <v>26700</v>
      </c>
      <c r="H127" s="39">
        <v>3730</v>
      </c>
      <c r="I127" s="19">
        <f t="shared" si="2"/>
        <v>99591000</v>
      </c>
    </row>
    <row r="128" spans="1:9">
      <c r="A128">
        <v>1</v>
      </c>
      <c r="B128" s="16">
        <v>42538</v>
      </c>
      <c r="C128" s="20" t="s">
        <v>184</v>
      </c>
      <c r="D128" s="20"/>
      <c r="E128" s="15" t="s">
        <v>12</v>
      </c>
      <c r="F128" s="41" t="s">
        <v>15</v>
      </c>
      <c r="G128" s="15">
        <v>15000</v>
      </c>
      <c r="H128" s="39">
        <v>3730</v>
      </c>
      <c r="I128" s="19">
        <f t="shared" si="2"/>
        <v>55950000</v>
      </c>
    </row>
    <row r="129" spans="1:9">
      <c r="A129">
        <v>1</v>
      </c>
      <c r="B129" s="38">
        <v>42541</v>
      </c>
      <c r="C129" s="15" t="s">
        <v>250</v>
      </c>
      <c r="D129" s="15"/>
      <c r="E129" s="15" t="s">
        <v>12</v>
      </c>
      <c r="F129" s="42" t="s">
        <v>13</v>
      </c>
      <c r="G129" s="23">
        <v>16900</v>
      </c>
      <c r="H129" s="23">
        <v>3690</v>
      </c>
      <c r="I129" s="22">
        <f t="shared" si="2"/>
        <v>62361000</v>
      </c>
    </row>
    <row r="130" spans="1:9">
      <c r="A130">
        <v>1</v>
      </c>
      <c r="B130" s="38">
        <v>42541</v>
      </c>
      <c r="C130" s="15" t="s">
        <v>250</v>
      </c>
      <c r="D130" s="15"/>
      <c r="E130" s="15" t="s">
        <v>12</v>
      </c>
      <c r="F130" s="42" t="s">
        <v>15</v>
      </c>
      <c r="G130" s="23">
        <v>23800</v>
      </c>
      <c r="H130" s="23">
        <v>3730</v>
      </c>
      <c r="I130" s="22">
        <f t="shared" si="2"/>
        <v>88774000</v>
      </c>
    </row>
    <row r="131" spans="1:9">
      <c r="A131">
        <v>1</v>
      </c>
      <c r="B131" s="38">
        <v>42542</v>
      </c>
      <c r="C131" s="23" t="s">
        <v>255</v>
      </c>
      <c r="D131" s="23"/>
      <c r="E131" s="23" t="s">
        <v>12</v>
      </c>
      <c r="F131" s="42" t="s">
        <v>15</v>
      </c>
      <c r="G131" s="23">
        <v>26500</v>
      </c>
      <c r="H131" s="23">
        <v>3730</v>
      </c>
      <c r="I131" s="22">
        <f t="shared" ref="I131:I162" si="3">G131*H131</f>
        <v>98845000</v>
      </c>
    </row>
    <row r="132" spans="1:9">
      <c r="A132">
        <v>1</v>
      </c>
      <c r="B132" s="38">
        <v>42542</v>
      </c>
      <c r="C132" s="23" t="s">
        <v>255</v>
      </c>
      <c r="D132" s="23"/>
      <c r="E132" s="23" t="s">
        <v>12</v>
      </c>
      <c r="F132" s="42" t="s">
        <v>160</v>
      </c>
      <c r="G132" s="23">
        <v>15200</v>
      </c>
      <c r="H132" s="23">
        <v>3690</v>
      </c>
      <c r="I132" s="22">
        <f t="shared" si="3"/>
        <v>56088000</v>
      </c>
    </row>
    <row r="133" spans="1:9">
      <c r="A133">
        <v>1</v>
      </c>
      <c r="B133" s="38">
        <v>42542</v>
      </c>
      <c r="C133" s="23" t="s">
        <v>255</v>
      </c>
      <c r="D133" s="23"/>
      <c r="E133" s="23" t="s">
        <v>12</v>
      </c>
      <c r="F133" s="42" t="s">
        <v>101</v>
      </c>
      <c r="G133" s="23">
        <v>5300</v>
      </c>
      <c r="H133" s="23">
        <v>4250</v>
      </c>
      <c r="I133" s="22">
        <f t="shared" si="3"/>
        <v>22525000</v>
      </c>
    </row>
    <row r="134" spans="1:9">
      <c r="A134">
        <v>1</v>
      </c>
      <c r="B134" s="38">
        <v>42543</v>
      </c>
      <c r="C134" s="23" t="s">
        <v>266</v>
      </c>
      <c r="D134" s="23"/>
      <c r="E134" s="23" t="s">
        <v>12</v>
      </c>
      <c r="F134" s="42" t="s">
        <v>15</v>
      </c>
      <c r="G134" s="23">
        <v>25000</v>
      </c>
      <c r="H134" s="23">
        <v>3730</v>
      </c>
      <c r="I134" s="22">
        <f t="shared" si="3"/>
        <v>93250000</v>
      </c>
    </row>
    <row r="135" spans="1:9">
      <c r="A135">
        <v>1</v>
      </c>
      <c r="B135" s="38">
        <v>42543</v>
      </c>
      <c r="C135" s="23" t="s">
        <v>266</v>
      </c>
      <c r="D135" s="23"/>
      <c r="E135" s="23" t="s">
        <v>12</v>
      </c>
      <c r="F135" s="42" t="s">
        <v>267</v>
      </c>
      <c r="G135" s="23">
        <v>10000</v>
      </c>
      <c r="H135" s="23">
        <v>3300</v>
      </c>
      <c r="I135" s="22">
        <f t="shared" si="3"/>
        <v>33000000</v>
      </c>
    </row>
    <row r="136" spans="1:9">
      <c r="A136">
        <v>1</v>
      </c>
      <c r="B136" s="38">
        <v>42543</v>
      </c>
      <c r="C136" s="23" t="s">
        <v>266</v>
      </c>
      <c r="D136" s="23"/>
      <c r="E136" s="23" t="s">
        <v>12</v>
      </c>
      <c r="F136" s="42" t="s">
        <v>160</v>
      </c>
      <c r="G136" s="23">
        <v>10300</v>
      </c>
      <c r="H136" s="23">
        <v>3690</v>
      </c>
      <c r="I136" s="22">
        <f t="shared" si="3"/>
        <v>38007000</v>
      </c>
    </row>
    <row r="137" spans="1:9">
      <c r="A137">
        <v>1</v>
      </c>
      <c r="B137" s="38">
        <v>42545</v>
      </c>
      <c r="C137" s="23" t="s">
        <v>276</v>
      </c>
      <c r="D137" s="23"/>
      <c r="E137" s="23" t="s">
        <v>12</v>
      </c>
      <c r="F137" s="42" t="s">
        <v>179</v>
      </c>
      <c r="G137" s="23">
        <v>5000</v>
      </c>
      <c r="H137" s="23">
        <v>3690</v>
      </c>
      <c r="I137" s="22">
        <f t="shared" si="3"/>
        <v>18450000</v>
      </c>
    </row>
    <row r="138" spans="1:9">
      <c r="A138">
        <v>1</v>
      </c>
      <c r="B138" s="38">
        <v>42545</v>
      </c>
      <c r="C138" s="23" t="s">
        <v>276</v>
      </c>
      <c r="D138" s="23"/>
      <c r="E138" s="23" t="s">
        <v>12</v>
      </c>
      <c r="F138" s="42" t="s">
        <v>15</v>
      </c>
      <c r="G138" s="23">
        <v>21700</v>
      </c>
      <c r="H138" s="23">
        <v>3730</v>
      </c>
      <c r="I138" s="22">
        <f t="shared" si="3"/>
        <v>80941000</v>
      </c>
    </row>
    <row r="139" spans="1:9">
      <c r="A139">
        <v>1</v>
      </c>
      <c r="B139" s="38">
        <v>42545</v>
      </c>
      <c r="C139" s="23" t="s">
        <v>276</v>
      </c>
      <c r="D139" s="23"/>
      <c r="E139" s="23" t="s">
        <v>12</v>
      </c>
      <c r="F139" s="42" t="s">
        <v>14</v>
      </c>
      <c r="G139" s="23">
        <v>5300</v>
      </c>
      <c r="H139" s="23">
        <v>3300</v>
      </c>
      <c r="I139" s="22">
        <f t="shared" si="3"/>
        <v>17490000</v>
      </c>
    </row>
    <row r="140" spans="1:9">
      <c r="A140">
        <v>1</v>
      </c>
      <c r="B140" s="38">
        <v>42548</v>
      </c>
      <c r="C140" s="23" t="s">
        <v>348</v>
      </c>
      <c r="D140" s="15"/>
      <c r="E140" s="23" t="s">
        <v>12</v>
      </c>
      <c r="F140" s="42" t="s">
        <v>46</v>
      </c>
      <c r="G140" s="23">
        <v>39200</v>
      </c>
      <c r="H140" s="23">
        <v>3690</v>
      </c>
      <c r="I140" s="23">
        <f t="shared" si="3"/>
        <v>144648000</v>
      </c>
    </row>
    <row r="141" spans="1:9">
      <c r="A141">
        <v>1</v>
      </c>
      <c r="B141" s="38">
        <v>42548</v>
      </c>
      <c r="C141" s="23" t="s">
        <v>348</v>
      </c>
      <c r="D141" s="15"/>
      <c r="E141" s="23" t="s">
        <v>12</v>
      </c>
      <c r="F141" s="42" t="s">
        <v>267</v>
      </c>
      <c r="G141" s="23">
        <v>10300</v>
      </c>
      <c r="H141" s="23">
        <v>3300</v>
      </c>
      <c r="I141" s="23">
        <f t="shared" si="3"/>
        <v>33990000</v>
      </c>
    </row>
    <row r="142" spans="1:9">
      <c r="A142">
        <v>1</v>
      </c>
      <c r="B142" s="38">
        <v>42548</v>
      </c>
      <c r="C142" s="23" t="s">
        <v>348</v>
      </c>
      <c r="D142" s="15"/>
      <c r="E142" s="23" t="s">
        <v>12</v>
      </c>
      <c r="F142" s="42" t="s">
        <v>15</v>
      </c>
      <c r="G142" s="23">
        <v>12200</v>
      </c>
      <c r="H142" s="23">
        <v>3730</v>
      </c>
      <c r="I142" s="40">
        <f t="shared" si="3"/>
        <v>45506000</v>
      </c>
    </row>
    <row r="143" spans="1:9">
      <c r="A143">
        <v>1</v>
      </c>
      <c r="B143" s="38">
        <v>42548</v>
      </c>
      <c r="C143" s="23" t="s">
        <v>353</v>
      </c>
      <c r="D143" s="15"/>
      <c r="E143" s="23" t="s">
        <v>12</v>
      </c>
      <c r="F143" s="42" t="s">
        <v>13</v>
      </c>
      <c r="G143" s="23">
        <v>14000</v>
      </c>
      <c r="H143" s="23">
        <v>3690</v>
      </c>
      <c r="I143" s="23">
        <f t="shared" si="3"/>
        <v>51660000</v>
      </c>
    </row>
    <row r="144" spans="1:9">
      <c r="A144">
        <v>1</v>
      </c>
      <c r="B144" s="38">
        <v>42548</v>
      </c>
      <c r="C144" s="23" t="s">
        <v>353</v>
      </c>
      <c r="D144" s="15"/>
      <c r="E144" s="23" t="s">
        <v>12</v>
      </c>
      <c r="F144" s="42" t="s">
        <v>15</v>
      </c>
      <c r="G144" s="23">
        <v>15000</v>
      </c>
      <c r="H144" s="23">
        <v>3730</v>
      </c>
      <c r="I144" s="23">
        <f t="shared" si="3"/>
        <v>55950000</v>
      </c>
    </row>
    <row r="145" spans="1:9">
      <c r="A145">
        <v>1</v>
      </c>
      <c r="B145" s="38">
        <v>42548</v>
      </c>
      <c r="C145" s="23" t="s">
        <v>353</v>
      </c>
      <c r="D145" s="15"/>
      <c r="E145" s="23" t="s">
        <v>12</v>
      </c>
      <c r="F145" s="42" t="s">
        <v>354</v>
      </c>
      <c r="G145" s="23">
        <v>5000</v>
      </c>
      <c r="H145" s="23">
        <v>3300</v>
      </c>
      <c r="I145" s="23">
        <f t="shared" si="3"/>
        <v>16500000</v>
      </c>
    </row>
    <row r="146" spans="1:9">
      <c r="A146">
        <v>1</v>
      </c>
      <c r="B146" s="38">
        <v>42548</v>
      </c>
      <c r="C146" s="23" t="s">
        <v>361</v>
      </c>
      <c r="D146" s="15"/>
      <c r="E146" s="23" t="s">
        <v>12</v>
      </c>
      <c r="F146" s="42" t="s">
        <v>13</v>
      </c>
      <c r="G146" s="23">
        <v>10000</v>
      </c>
      <c r="H146" s="23">
        <v>3690</v>
      </c>
      <c r="I146" s="23">
        <f t="shared" si="3"/>
        <v>36900000</v>
      </c>
    </row>
    <row r="147" spans="1:9">
      <c r="A147">
        <v>1</v>
      </c>
      <c r="B147" s="38">
        <v>42548</v>
      </c>
      <c r="C147" s="23" t="s">
        <v>361</v>
      </c>
      <c r="D147" s="15"/>
      <c r="E147" s="23" t="s">
        <v>12</v>
      </c>
      <c r="F147" s="42" t="s">
        <v>14</v>
      </c>
      <c r="G147" s="23">
        <v>5300</v>
      </c>
      <c r="H147" s="23">
        <v>3300</v>
      </c>
      <c r="I147" s="23">
        <f t="shared" si="3"/>
        <v>17490000</v>
      </c>
    </row>
    <row r="148" spans="1:9">
      <c r="A148">
        <v>1</v>
      </c>
      <c r="B148" s="38">
        <v>42551</v>
      </c>
      <c r="C148" s="23" t="s">
        <v>369</v>
      </c>
      <c r="D148" s="15"/>
      <c r="E148" s="23" t="s">
        <v>12</v>
      </c>
      <c r="F148" s="42" t="s">
        <v>15</v>
      </c>
      <c r="G148" s="23">
        <v>26500</v>
      </c>
      <c r="H148" s="23">
        <v>3730</v>
      </c>
      <c r="I148" s="23">
        <f t="shared" si="3"/>
        <v>98845000</v>
      </c>
    </row>
    <row r="149" spans="1:9">
      <c r="A149">
        <v>1</v>
      </c>
      <c r="B149" s="38">
        <v>42551</v>
      </c>
      <c r="C149" s="23" t="s">
        <v>369</v>
      </c>
      <c r="D149" s="15"/>
      <c r="E149" s="23" t="s">
        <v>12</v>
      </c>
      <c r="F149" s="42" t="s">
        <v>101</v>
      </c>
      <c r="G149" s="23">
        <v>5200</v>
      </c>
      <c r="H149" s="23">
        <v>4250</v>
      </c>
      <c r="I149" s="23">
        <f t="shared" si="3"/>
        <v>22100000</v>
      </c>
    </row>
    <row r="150" spans="1:9">
      <c r="A150">
        <v>2</v>
      </c>
      <c r="B150" s="37">
        <v>42525</v>
      </c>
      <c r="C150" s="15" t="s">
        <v>44</v>
      </c>
      <c r="D150" s="15"/>
      <c r="E150" s="15" t="s">
        <v>45</v>
      </c>
      <c r="F150" s="41" t="s">
        <v>46</v>
      </c>
      <c r="G150" s="19">
        <v>101000</v>
      </c>
      <c r="H150" s="19">
        <v>3505</v>
      </c>
      <c r="I150" s="19">
        <f t="shared" si="3"/>
        <v>354005000</v>
      </c>
    </row>
    <row r="151" spans="1:9">
      <c r="A151">
        <v>2</v>
      </c>
      <c r="B151" s="37">
        <v>42525</v>
      </c>
      <c r="C151" s="15" t="s">
        <v>64</v>
      </c>
      <c r="D151" s="15"/>
      <c r="E151" s="15" t="s">
        <v>45</v>
      </c>
      <c r="F151" s="41" t="s">
        <v>65</v>
      </c>
      <c r="G151" s="19">
        <v>80100</v>
      </c>
      <c r="H151" s="19">
        <v>3330</v>
      </c>
      <c r="I151" s="19">
        <f t="shared" si="3"/>
        <v>266733000</v>
      </c>
    </row>
    <row r="152" spans="1:9">
      <c r="A152">
        <v>2</v>
      </c>
      <c r="B152" s="37">
        <v>42525</v>
      </c>
      <c r="C152" s="15" t="s">
        <v>64</v>
      </c>
      <c r="D152" s="15"/>
      <c r="E152" s="15" t="s">
        <v>45</v>
      </c>
      <c r="F152" s="41" t="s">
        <v>66</v>
      </c>
      <c r="G152" s="19">
        <v>15000</v>
      </c>
      <c r="H152" s="19">
        <v>3885</v>
      </c>
      <c r="I152" s="19">
        <f t="shared" si="3"/>
        <v>58275000</v>
      </c>
    </row>
    <row r="153" spans="1:9">
      <c r="A153">
        <v>2</v>
      </c>
      <c r="B153" s="37">
        <v>42525</v>
      </c>
      <c r="C153" s="15" t="s">
        <v>64</v>
      </c>
      <c r="D153" s="15"/>
      <c r="E153" s="15" t="s">
        <v>45</v>
      </c>
      <c r="F153" s="41" t="s">
        <v>46</v>
      </c>
      <c r="G153" s="19">
        <v>25000</v>
      </c>
      <c r="H153" s="19">
        <v>3540</v>
      </c>
      <c r="I153" s="19">
        <f t="shared" si="3"/>
        <v>88500000</v>
      </c>
    </row>
    <row r="154" spans="1:9">
      <c r="A154">
        <v>2</v>
      </c>
      <c r="B154" s="38">
        <v>42532</v>
      </c>
      <c r="C154" s="23" t="s">
        <v>140</v>
      </c>
      <c r="D154" s="23"/>
      <c r="E154" s="23" t="s">
        <v>45</v>
      </c>
      <c r="F154" s="41" t="s">
        <v>65</v>
      </c>
      <c r="G154" s="15">
        <v>94100</v>
      </c>
      <c r="H154" s="15">
        <v>3330</v>
      </c>
      <c r="I154" s="19">
        <f t="shared" si="3"/>
        <v>313353000</v>
      </c>
    </row>
    <row r="155" spans="1:9">
      <c r="A155">
        <v>2</v>
      </c>
      <c r="B155" s="38">
        <v>42532</v>
      </c>
      <c r="C155" s="23" t="s">
        <v>140</v>
      </c>
      <c r="D155" s="23"/>
      <c r="E155" s="23" t="s">
        <v>45</v>
      </c>
      <c r="F155" s="41" t="s">
        <v>66</v>
      </c>
      <c r="G155" s="15">
        <v>25900</v>
      </c>
      <c r="H155" s="15">
        <v>3885</v>
      </c>
      <c r="I155" s="19">
        <f t="shared" si="3"/>
        <v>100621500</v>
      </c>
    </row>
    <row r="156" spans="1:9">
      <c r="A156">
        <v>2</v>
      </c>
      <c r="B156" s="38">
        <v>42532</v>
      </c>
      <c r="C156" s="23" t="s">
        <v>140</v>
      </c>
      <c r="D156" s="23"/>
      <c r="E156" s="23" t="s">
        <v>45</v>
      </c>
      <c r="F156" s="41" t="s">
        <v>13</v>
      </c>
      <c r="G156" s="15">
        <v>107500</v>
      </c>
      <c r="H156" s="15">
        <v>3540</v>
      </c>
      <c r="I156" s="19">
        <f t="shared" si="3"/>
        <v>380550000</v>
      </c>
    </row>
    <row r="157" spans="1:9">
      <c r="A157">
        <v>2</v>
      </c>
      <c r="B157" s="38">
        <v>42534</v>
      </c>
      <c r="C157" s="15" t="s">
        <v>141</v>
      </c>
      <c r="D157" s="15"/>
      <c r="E157" s="15" t="s">
        <v>45</v>
      </c>
      <c r="F157" s="41" t="s">
        <v>13</v>
      </c>
      <c r="G157" s="15">
        <v>176500</v>
      </c>
      <c r="H157" s="15">
        <v>3505</v>
      </c>
      <c r="I157" s="19">
        <f t="shared" si="3"/>
        <v>618632500</v>
      </c>
    </row>
    <row r="158" spans="1:9">
      <c r="A158">
        <v>2</v>
      </c>
      <c r="B158" s="16">
        <v>42539</v>
      </c>
      <c r="C158" s="20" t="s">
        <v>190</v>
      </c>
      <c r="D158" s="20"/>
      <c r="E158" s="15" t="s">
        <v>45</v>
      </c>
      <c r="F158" s="41" t="s">
        <v>65</v>
      </c>
      <c r="G158" s="15">
        <v>140000</v>
      </c>
      <c r="H158" s="15">
        <v>3330</v>
      </c>
      <c r="I158" s="19">
        <f t="shared" si="3"/>
        <v>466200000</v>
      </c>
    </row>
    <row r="159" spans="1:9">
      <c r="A159">
        <v>2</v>
      </c>
      <c r="B159" s="16">
        <v>42539</v>
      </c>
      <c r="C159" s="20" t="s">
        <v>190</v>
      </c>
      <c r="D159" s="20"/>
      <c r="E159" s="15" t="s">
        <v>45</v>
      </c>
      <c r="F159" s="41" t="s">
        <v>66</v>
      </c>
      <c r="G159" s="15">
        <v>28300</v>
      </c>
      <c r="H159" s="15">
        <v>3885</v>
      </c>
      <c r="I159" s="19">
        <f t="shared" si="3"/>
        <v>109945500</v>
      </c>
    </row>
    <row r="160" spans="1:9">
      <c r="A160">
        <v>2</v>
      </c>
      <c r="B160" s="16">
        <v>42539</v>
      </c>
      <c r="C160" s="20" t="s">
        <v>190</v>
      </c>
      <c r="D160" s="20"/>
      <c r="E160" s="15" t="s">
        <v>45</v>
      </c>
      <c r="F160" s="41" t="s">
        <v>191</v>
      </c>
      <c r="G160" s="15">
        <v>5000</v>
      </c>
      <c r="H160" s="15">
        <v>3850</v>
      </c>
      <c r="I160" s="19">
        <f t="shared" si="3"/>
        <v>19250000</v>
      </c>
    </row>
    <row r="161" spans="1:9">
      <c r="A161">
        <v>2</v>
      </c>
      <c r="B161" s="16">
        <v>42539</v>
      </c>
      <c r="C161" s="20" t="s">
        <v>190</v>
      </c>
      <c r="D161" s="20"/>
      <c r="E161" s="15" t="s">
        <v>45</v>
      </c>
      <c r="F161" s="42" t="s">
        <v>179</v>
      </c>
      <c r="G161" s="23">
        <v>90800</v>
      </c>
      <c r="H161" s="23">
        <v>3540</v>
      </c>
      <c r="I161" s="22">
        <f t="shared" si="3"/>
        <v>321432000</v>
      </c>
    </row>
    <row r="162" spans="1:9">
      <c r="A162">
        <v>2</v>
      </c>
      <c r="B162" s="38">
        <v>42539</v>
      </c>
      <c r="C162" s="15" t="s">
        <v>227</v>
      </c>
      <c r="D162" s="15"/>
      <c r="E162" s="15" t="s">
        <v>45</v>
      </c>
      <c r="F162" s="42" t="s">
        <v>46</v>
      </c>
      <c r="G162" s="23">
        <v>208200</v>
      </c>
      <c r="H162" s="23">
        <v>3505</v>
      </c>
      <c r="I162" s="22">
        <f t="shared" si="3"/>
        <v>729741000</v>
      </c>
    </row>
    <row r="163" spans="1:9">
      <c r="A163">
        <v>2</v>
      </c>
      <c r="B163" s="38">
        <v>42546</v>
      </c>
      <c r="C163" s="23" t="s">
        <v>286</v>
      </c>
      <c r="D163" s="15"/>
      <c r="E163" s="23" t="s">
        <v>45</v>
      </c>
      <c r="F163" s="42" t="s">
        <v>65</v>
      </c>
      <c r="G163" s="23">
        <v>60600</v>
      </c>
      <c r="H163" s="23">
        <v>3330</v>
      </c>
      <c r="I163" s="22">
        <f t="shared" ref="I163:I180" si="4">G163*H163</f>
        <v>201798000</v>
      </c>
    </row>
    <row r="164" spans="1:9">
      <c r="A164">
        <v>2</v>
      </c>
      <c r="B164" s="38">
        <v>42546</v>
      </c>
      <c r="C164" s="23" t="s">
        <v>286</v>
      </c>
      <c r="D164" s="15"/>
      <c r="E164" s="23" t="s">
        <v>45</v>
      </c>
      <c r="F164" s="42" t="s">
        <v>66</v>
      </c>
      <c r="G164" s="23">
        <v>9900</v>
      </c>
      <c r="H164" s="23">
        <v>3885</v>
      </c>
      <c r="I164" s="22">
        <f t="shared" si="4"/>
        <v>38461500</v>
      </c>
    </row>
    <row r="165" spans="1:9">
      <c r="A165">
        <v>2</v>
      </c>
      <c r="B165" s="38">
        <v>42546</v>
      </c>
      <c r="C165" s="23" t="s">
        <v>286</v>
      </c>
      <c r="D165" s="15"/>
      <c r="E165" s="23" t="s">
        <v>45</v>
      </c>
      <c r="F165" s="42" t="s">
        <v>46</v>
      </c>
      <c r="G165" s="23">
        <v>31200</v>
      </c>
      <c r="H165" s="23">
        <v>3540</v>
      </c>
      <c r="I165" s="22">
        <f t="shared" si="4"/>
        <v>110448000</v>
      </c>
    </row>
    <row r="166" spans="1:9">
      <c r="A166">
        <v>2</v>
      </c>
      <c r="B166" s="38">
        <v>42546</v>
      </c>
      <c r="C166" s="23" t="s">
        <v>305</v>
      </c>
      <c r="D166" s="15"/>
      <c r="E166" s="23" t="s">
        <v>45</v>
      </c>
      <c r="F166" s="42" t="s">
        <v>46</v>
      </c>
      <c r="G166" s="23">
        <v>301200</v>
      </c>
      <c r="H166" s="23">
        <v>3505</v>
      </c>
      <c r="I166" s="40">
        <f t="shared" si="4"/>
        <v>1055706000</v>
      </c>
    </row>
    <row r="167" spans="1:9">
      <c r="A167">
        <v>2</v>
      </c>
      <c r="B167" s="38">
        <v>42551</v>
      </c>
      <c r="C167" s="23" t="s">
        <v>374</v>
      </c>
      <c r="D167" s="15"/>
      <c r="E167" s="23" t="s">
        <v>45</v>
      </c>
      <c r="F167" s="42" t="s">
        <v>13</v>
      </c>
      <c r="G167" s="23">
        <v>167000</v>
      </c>
      <c r="H167" s="23">
        <v>3505</v>
      </c>
      <c r="I167" s="23">
        <f t="shared" si="4"/>
        <v>585335000</v>
      </c>
    </row>
    <row r="168" spans="1:9">
      <c r="A168">
        <v>2</v>
      </c>
      <c r="B168" s="38">
        <v>42551</v>
      </c>
      <c r="C168" s="23" t="s">
        <v>405</v>
      </c>
      <c r="D168" s="15"/>
      <c r="E168" s="23" t="s">
        <v>45</v>
      </c>
      <c r="F168" s="42" t="s">
        <v>267</v>
      </c>
      <c r="G168" s="23">
        <v>80400</v>
      </c>
      <c r="H168" s="23">
        <v>3330</v>
      </c>
      <c r="I168" s="23">
        <f t="shared" si="4"/>
        <v>267732000</v>
      </c>
    </row>
    <row r="169" spans="1:9">
      <c r="A169">
        <v>2</v>
      </c>
      <c r="B169" s="38">
        <v>42551</v>
      </c>
      <c r="C169" s="23" t="s">
        <v>405</v>
      </c>
      <c r="D169" s="15"/>
      <c r="E169" s="23" t="s">
        <v>45</v>
      </c>
      <c r="F169" s="42" t="s">
        <v>66</v>
      </c>
      <c r="G169" s="23">
        <v>20300</v>
      </c>
      <c r="H169" s="23">
        <v>3885</v>
      </c>
      <c r="I169" s="23">
        <f t="shared" si="4"/>
        <v>78865500</v>
      </c>
    </row>
    <row r="170" spans="1:9">
      <c r="A170">
        <v>2</v>
      </c>
      <c r="B170" s="38">
        <v>42551</v>
      </c>
      <c r="C170" s="23" t="s">
        <v>405</v>
      </c>
      <c r="D170" s="15"/>
      <c r="E170" s="23" t="s">
        <v>45</v>
      </c>
      <c r="F170" s="42" t="s">
        <v>406</v>
      </c>
      <c r="G170" s="23">
        <v>4900</v>
      </c>
      <c r="H170" s="23">
        <v>4565</v>
      </c>
      <c r="I170" s="23">
        <f t="shared" si="4"/>
        <v>22368500</v>
      </c>
    </row>
    <row r="171" spans="1:9">
      <c r="A171">
        <v>2</v>
      </c>
      <c r="B171" s="38">
        <v>42551</v>
      </c>
      <c r="C171" s="23" t="s">
        <v>405</v>
      </c>
      <c r="D171" s="15"/>
      <c r="E171" s="23" t="s">
        <v>45</v>
      </c>
      <c r="F171" s="42" t="s">
        <v>46</v>
      </c>
      <c r="G171" s="23">
        <v>70700</v>
      </c>
      <c r="H171" s="23">
        <v>3540</v>
      </c>
      <c r="I171" s="23">
        <f t="shared" si="4"/>
        <v>250278000</v>
      </c>
    </row>
    <row r="172" spans="1:9">
      <c r="A172">
        <v>3</v>
      </c>
      <c r="B172" s="38">
        <v>42528</v>
      </c>
      <c r="C172" s="15" t="s">
        <v>88</v>
      </c>
      <c r="D172" s="15"/>
      <c r="E172" s="15" t="s">
        <v>89</v>
      </c>
      <c r="F172" s="41" t="s">
        <v>90</v>
      </c>
      <c r="G172" s="19">
        <v>5009</v>
      </c>
      <c r="H172" s="19">
        <v>3530.97</v>
      </c>
      <c r="I172" s="19">
        <f t="shared" si="4"/>
        <v>17686628.73</v>
      </c>
    </row>
    <row r="173" spans="1:9">
      <c r="A173">
        <v>3</v>
      </c>
      <c r="B173" s="38">
        <v>42528</v>
      </c>
      <c r="C173" s="15" t="s">
        <v>88</v>
      </c>
      <c r="D173" s="15"/>
      <c r="E173" s="15" t="s">
        <v>89</v>
      </c>
      <c r="F173" s="41" t="s">
        <v>91</v>
      </c>
      <c r="G173" s="19">
        <v>30010</v>
      </c>
      <c r="H173" s="19">
        <v>3796.46</v>
      </c>
      <c r="I173" s="19">
        <f t="shared" si="4"/>
        <v>113931764.59999999</v>
      </c>
    </row>
    <row r="174" spans="1:9">
      <c r="A174">
        <v>3</v>
      </c>
      <c r="B174" s="38">
        <v>42529</v>
      </c>
      <c r="C174" s="15" t="s">
        <v>94</v>
      </c>
      <c r="D174" s="15"/>
      <c r="E174" s="15" t="s">
        <v>89</v>
      </c>
      <c r="F174" s="41" t="s">
        <v>95</v>
      </c>
      <c r="G174" s="15">
        <v>5300</v>
      </c>
      <c r="H174" s="15">
        <v>4678.26</v>
      </c>
      <c r="I174" s="19">
        <f t="shared" si="4"/>
        <v>24794778</v>
      </c>
    </row>
    <row r="175" spans="1:9">
      <c r="A175">
        <v>3</v>
      </c>
      <c r="B175" s="38">
        <v>42529</v>
      </c>
      <c r="C175" s="15" t="s">
        <v>94</v>
      </c>
      <c r="D175" s="15"/>
      <c r="E175" s="15" t="s">
        <v>89</v>
      </c>
      <c r="F175" s="42" t="s">
        <v>91</v>
      </c>
      <c r="G175" s="22">
        <v>10020</v>
      </c>
      <c r="H175" s="22">
        <v>3796.46</v>
      </c>
      <c r="I175" s="22">
        <f t="shared" si="4"/>
        <v>38040529.200000003</v>
      </c>
    </row>
    <row r="176" spans="1:9">
      <c r="A176">
        <v>3</v>
      </c>
      <c r="B176" s="38">
        <v>42536</v>
      </c>
      <c r="C176" s="15" t="s">
        <v>174</v>
      </c>
      <c r="D176" s="15"/>
      <c r="E176" s="15" t="s">
        <v>89</v>
      </c>
      <c r="F176" s="41" t="s">
        <v>175</v>
      </c>
      <c r="G176" s="15">
        <v>30030</v>
      </c>
      <c r="H176" s="39">
        <v>3796.46</v>
      </c>
      <c r="I176" s="19">
        <f t="shared" si="4"/>
        <v>114007693.8</v>
      </c>
    </row>
    <row r="177" spans="1:9">
      <c r="A177">
        <v>3</v>
      </c>
      <c r="B177" s="16">
        <v>42538</v>
      </c>
      <c r="C177" s="20" t="s">
        <v>187</v>
      </c>
      <c r="D177" s="20"/>
      <c r="E177" s="15" t="s">
        <v>89</v>
      </c>
      <c r="F177" s="41" t="s">
        <v>90</v>
      </c>
      <c r="G177" s="15">
        <v>6200</v>
      </c>
      <c r="H177" s="39">
        <v>3530.97</v>
      </c>
      <c r="I177" s="19">
        <f t="shared" si="4"/>
        <v>21892014</v>
      </c>
    </row>
    <row r="178" spans="1:9">
      <c r="A178">
        <v>3</v>
      </c>
      <c r="B178" s="16">
        <v>42538</v>
      </c>
      <c r="C178" s="20" t="s">
        <v>187</v>
      </c>
      <c r="D178" s="20"/>
      <c r="E178" s="15" t="s">
        <v>89</v>
      </c>
      <c r="F178" s="41" t="s">
        <v>175</v>
      </c>
      <c r="G178" s="15">
        <v>10500</v>
      </c>
      <c r="H178" s="39">
        <v>3796.46</v>
      </c>
      <c r="I178" s="19">
        <f t="shared" si="4"/>
        <v>39862830</v>
      </c>
    </row>
    <row r="179" spans="1:9">
      <c r="A179">
        <v>3</v>
      </c>
      <c r="B179" s="38">
        <v>42545</v>
      </c>
      <c r="C179" s="23" t="s">
        <v>283</v>
      </c>
      <c r="D179" s="15"/>
      <c r="E179" s="23" t="s">
        <v>89</v>
      </c>
      <c r="F179" s="42" t="s">
        <v>175</v>
      </c>
      <c r="G179" s="23">
        <v>30010</v>
      </c>
      <c r="H179" s="23">
        <v>3796.46</v>
      </c>
      <c r="I179" s="22">
        <f t="shared" si="4"/>
        <v>113931764.59999999</v>
      </c>
    </row>
    <row r="180" spans="1:9">
      <c r="A180">
        <v>3</v>
      </c>
      <c r="B180" s="38">
        <v>42550</v>
      </c>
      <c r="C180" s="23" t="s">
        <v>364</v>
      </c>
      <c r="D180" s="15"/>
      <c r="E180" s="23" t="s">
        <v>89</v>
      </c>
      <c r="F180" s="42" t="s">
        <v>175</v>
      </c>
      <c r="G180" s="23">
        <v>30010</v>
      </c>
      <c r="H180" s="23">
        <v>3796.46</v>
      </c>
      <c r="I180" s="40">
        <f t="shared" si="4"/>
        <v>113931764.59999999</v>
      </c>
    </row>
    <row r="181" spans="1:9">
      <c r="G181" s="27">
        <f>SUM(G99:G180)</f>
        <v>2688189</v>
      </c>
      <c r="H181" s="27">
        <f>SUM(H99:H180)</f>
        <v>300953.96000000008</v>
      </c>
      <c r="I181" s="27">
        <f>SUM(I99:I180)</f>
        <v>9556855767.5300007</v>
      </c>
    </row>
  </sheetData>
  <sortState ref="A99:I180">
    <sortCondition ref="A99:A180"/>
  </sortState>
  <mergeCells count="1">
    <mergeCell ref="G3:H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5:R240"/>
  <sheetViews>
    <sheetView tabSelected="1" zoomScale="80" zoomScaleNormal="80" workbookViewId="0">
      <selection activeCell="K120" sqref="K120:O235"/>
    </sheetView>
  </sheetViews>
  <sheetFormatPr baseColWidth="10" defaultRowHeight="15"/>
  <cols>
    <col min="1" max="2" width="11.42578125" style="60"/>
    <col min="3" max="3" width="11.28515625" style="60" bestFit="1" customWidth="1"/>
    <col min="4" max="4" width="12.140625" style="60" bestFit="1" customWidth="1"/>
    <col min="5" max="5" width="10.42578125" style="60" bestFit="1" customWidth="1"/>
    <col min="6" max="6" width="19.140625" style="60" bestFit="1" customWidth="1"/>
    <col min="7" max="7" width="14.85546875" style="60" bestFit="1" customWidth="1"/>
    <col min="8" max="8" width="10" style="68" bestFit="1" customWidth="1"/>
    <col min="9" max="9" width="7.42578125" style="68" bestFit="1" customWidth="1"/>
    <col min="10" max="10" width="13.42578125" style="68" bestFit="1" customWidth="1"/>
    <col min="11" max="12" width="11.42578125" style="60"/>
    <col min="13" max="13" width="14.42578125" style="60" bestFit="1" customWidth="1"/>
    <col min="14" max="16" width="11.42578125" style="60"/>
    <col min="17" max="17" width="13.140625" style="60" bestFit="1" customWidth="1"/>
    <col min="18" max="16384" width="11.42578125" style="60"/>
  </cols>
  <sheetData>
    <row r="5" spans="2:15">
      <c r="F5" s="60" t="s">
        <v>429</v>
      </c>
    </row>
    <row r="7" spans="2:15">
      <c r="C7" s="77" t="s">
        <v>7</v>
      </c>
      <c r="D7" s="77" t="s">
        <v>0</v>
      </c>
      <c r="E7" s="77" t="s">
        <v>1</v>
      </c>
      <c r="F7" s="77" t="s">
        <v>2</v>
      </c>
      <c r="G7" s="77" t="s">
        <v>6</v>
      </c>
      <c r="H7" s="78" t="s">
        <v>5</v>
      </c>
      <c r="I7" s="78" t="s">
        <v>8</v>
      </c>
      <c r="J7" s="78" t="s">
        <v>3</v>
      </c>
      <c r="K7" s="88" t="s">
        <v>481</v>
      </c>
      <c r="L7" s="88" t="s">
        <v>7</v>
      </c>
      <c r="M7" s="89" t="s">
        <v>482</v>
      </c>
      <c r="N7" s="88" t="s">
        <v>483</v>
      </c>
      <c r="O7" s="88" t="s">
        <v>484</v>
      </c>
    </row>
    <row r="8" spans="2:15">
      <c r="B8" s="60">
        <v>1</v>
      </c>
      <c r="C8" s="62">
        <v>42522</v>
      </c>
      <c r="D8" s="63" t="s">
        <v>47</v>
      </c>
      <c r="E8" s="63" t="s">
        <v>48</v>
      </c>
      <c r="F8" s="63" t="s">
        <v>49</v>
      </c>
      <c r="G8" s="63" t="s">
        <v>18</v>
      </c>
      <c r="H8" s="70">
        <v>10000</v>
      </c>
      <c r="I8" s="70">
        <v>3560</v>
      </c>
      <c r="J8" s="70">
        <f t="shared" ref="J8:J71" si="0">H8*I8</f>
        <v>35600000</v>
      </c>
      <c r="K8" s="61">
        <v>15514049</v>
      </c>
      <c r="L8" s="81">
        <v>42563</v>
      </c>
      <c r="M8" s="73">
        <v>35600000</v>
      </c>
      <c r="N8" s="61" t="s">
        <v>486</v>
      </c>
      <c r="O8" s="61" t="s">
        <v>485</v>
      </c>
    </row>
    <row r="9" spans="2:15">
      <c r="B9" s="60">
        <v>1</v>
      </c>
      <c r="C9" s="62">
        <v>42522</v>
      </c>
      <c r="D9" s="63" t="s">
        <v>50</v>
      </c>
      <c r="E9" s="63" t="s">
        <v>51</v>
      </c>
      <c r="F9" s="63" t="s">
        <v>49</v>
      </c>
      <c r="G9" s="63" t="s">
        <v>18</v>
      </c>
      <c r="H9" s="70">
        <v>10000</v>
      </c>
      <c r="I9" s="70">
        <v>3560</v>
      </c>
      <c r="J9" s="70">
        <f t="shared" si="0"/>
        <v>35600000</v>
      </c>
      <c r="K9" s="61">
        <v>15514047</v>
      </c>
      <c r="L9" s="81">
        <v>42565</v>
      </c>
      <c r="M9" s="73">
        <v>35600000</v>
      </c>
      <c r="N9" s="61" t="s">
        <v>486</v>
      </c>
      <c r="O9" s="61" t="s">
        <v>485</v>
      </c>
    </row>
    <row r="10" spans="2:15">
      <c r="B10" s="60">
        <v>1</v>
      </c>
      <c r="C10" s="62">
        <v>42522</v>
      </c>
      <c r="D10" s="63" t="s">
        <v>16</v>
      </c>
      <c r="E10" s="63" t="s">
        <v>20</v>
      </c>
      <c r="F10" s="63" t="s">
        <v>17</v>
      </c>
      <c r="G10" s="63" t="s">
        <v>18</v>
      </c>
      <c r="H10" s="70">
        <v>5000</v>
      </c>
      <c r="I10" s="70">
        <v>3595</v>
      </c>
      <c r="J10" s="74">
        <f t="shared" si="0"/>
        <v>17975000</v>
      </c>
      <c r="K10" s="61">
        <v>15514029</v>
      </c>
      <c r="L10" s="81">
        <v>42536</v>
      </c>
      <c r="M10" s="82"/>
      <c r="N10" s="61" t="s">
        <v>486</v>
      </c>
      <c r="O10" s="61" t="s">
        <v>487</v>
      </c>
    </row>
    <row r="11" spans="2:15">
      <c r="B11" s="60">
        <v>1</v>
      </c>
      <c r="C11" s="62">
        <v>42522</v>
      </c>
      <c r="D11" s="63" t="s">
        <v>16</v>
      </c>
      <c r="E11" s="63" t="s">
        <v>20</v>
      </c>
      <c r="F11" s="63" t="s">
        <v>17</v>
      </c>
      <c r="G11" s="63" t="s">
        <v>19</v>
      </c>
      <c r="H11" s="70">
        <v>5000</v>
      </c>
      <c r="I11" s="70">
        <v>3200</v>
      </c>
      <c r="J11" s="74">
        <f t="shared" si="0"/>
        <v>16000000</v>
      </c>
      <c r="K11" s="61">
        <v>15514029</v>
      </c>
      <c r="L11" s="81">
        <v>42628</v>
      </c>
      <c r="M11" s="82">
        <v>33975000</v>
      </c>
      <c r="N11" s="61" t="s">
        <v>486</v>
      </c>
      <c r="O11" s="61" t="s">
        <v>487</v>
      </c>
    </row>
    <row r="12" spans="2:15">
      <c r="B12" s="60">
        <v>1</v>
      </c>
      <c r="C12" s="62">
        <v>42522</v>
      </c>
      <c r="D12" s="63" t="s">
        <v>21</v>
      </c>
      <c r="E12" s="62" t="s">
        <v>22</v>
      </c>
      <c r="F12" s="63" t="s">
        <v>23</v>
      </c>
      <c r="G12" s="63" t="s">
        <v>24</v>
      </c>
      <c r="H12" s="70">
        <v>15000</v>
      </c>
      <c r="I12" s="70">
        <v>3650</v>
      </c>
      <c r="J12" s="74">
        <f t="shared" si="0"/>
        <v>54750000</v>
      </c>
      <c r="K12" s="61">
        <v>16077564</v>
      </c>
      <c r="L12" s="81">
        <v>42552</v>
      </c>
      <c r="M12" s="82">
        <v>54750000</v>
      </c>
      <c r="N12" s="83" t="s">
        <v>486</v>
      </c>
      <c r="O12" s="83" t="s">
        <v>487</v>
      </c>
    </row>
    <row r="13" spans="2:15">
      <c r="B13" s="60">
        <v>1</v>
      </c>
      <c r="C13" s="62">
        <v>42522</v>
      </c>
      <c r="D13" s="63" t="s">
        <v>69</v>
      </c>
      <c r="E13" s="63" t="s">
        <v>67</v>
      </c>
      <c r="F13" s="63" t="s">
        <v>23</v>
      </c>
      <c r="G13" s="63" t="s">
        <v>18</v>
      </c>
      <c r="H13" s="71">
        <v>15000</v>
      </c>
      <c r="I13" s="70">
        <v>3595</v>
      </c>
      <c r="J13" s="70">
        <f t="shared" si="0"/>
        <v>53925000</v>
      </c>
      <c r="K13" s="61">
        <v>16077564</v>
      </c>
      <c r="L13" s="81">
        <v>42552</v>
      </c>
      <c r="M13" s="82">
        <v>53925000</v>
      </c>
      <c r="N13" s="83" t="s">
        <v>486</v>
      </c>
      <c r="O13" s="83" t="s">
        <v>487</v>
      </c>
    </row>
    <row r="14" spans="2:15">
      <c r="B14" s="60">
        <v>1</v>
      </c>
      <c r="C14" s="62">
        <v>42522</v>
      </c>
      <c r="D14" s="63" t="s">
        <v>52</v>
      </c>
      <c r="E14" s="63" t="s">
        <v>53</v>
      </c>
      <c r="F14" s="63" t="s">
        <v>54</v>
      </c>
      <c r="G14" s="63" t="s">
        <v>18</v>
      </c>
      <c r="H14" s="70">
        <v>25000</v>
      </c>
      <c r="I14" s="70">
        <v>3560</v>
      </c>
      <c r="J14" s="70">
        <f t="shared" si="0"/>
        <v>89000000</v>
      </c>
      <c r="K14" s="61">
        <v>1607369</v>
      </c>
      <c r="L14" s="81">
        <v>42550</v>
      </c>
      <c r="M14" s="82">
        <v>89000000</v>
      </c>
      <c r="N14" s="61" t="s">
        <v>486</v>
      </c>
      <c r="O14" s="61" t="s">
        <v>486</v>
      </c>
    </row>
    <row r="15" spans="2:15">
      <c r="B15" s="60">
        <v>1</v>
      </c>
      <c r="C15" s="62">
        <v>42522</v>
      </c>
      <c r="D15" s="63" t="s">
        <v>68</v>
      </c>
      <c r="E15" s="63" t="s">
        <v>70</v>
      </c>
      <c r="F15" s="63" t="s">
        <v>54</v>
      </c>
      <c r="G15" s="63" t="s">
        <v>19</v>
      </c>
      <c r="H15" s="71">
        <v>4900</v>
      </c>
      <c r="I15" s="70">
        <v>3530</v>
      </c>
      <c r="J15" s="70">
        <f t="shared" si="0"/>
        <v>17297000</v>
      </c>
      <c r="K15" s="61">
        <v>1949300</v>
      </c>
      <c r="L15" s="81">
        <v>42548</v>
      </c>
      <c r="M15" s="82"/>
      <c r="N15" s="61" t="s">
        <v>486</v>
      </c>
      <c r="O15" s="61" t="s">
        <v>487</v>
      </c>
    </row>
    <row r="16" spans="2:15">
      <c r="B16" s="60">
        <v>1</v>
      </c>
      <c r="C16" s="62">
        <v>42522</v>
      </c>
      <c r="D16" s="63" t="s">
        <v>68</v>
      </c>
      <c r="E16" s="63" t="s">
        <v>70</v>
      </c>
      <c r="F16" s="63" t="s">
        <v>54</v>
      </c>
      <c r="G16" s="63" t="s">
        <v>24</v>
      </c>
      <c r="H16" s="71">
        <v>5000</v>
      </c>
      <c r="I16" s="70">
        <v>4085</v>
      </c>
      <c r="J16" s="70">
        <f t="shared" si="0"/>
        <v>20425000</v>
      </c>
      <c r="K16" s="61">
        <v>1949300</v>
      </c>
      <c r="L16" s="81">
        <v>42548</v>
      </c>
      <c r="M16" s="82">
        <v>37722000</v>
      </c>
      <c r="N16" s="61" t="s">
        <v>486</v>
      </c>
      <c r="O16" s="61" t="s">
        <v>487</v>
      </c>
    </row>
    <row r="17" spans="2:17">
      <c r="B17" s="60">
        <v>1</v>
      </c>
      <c r="C17" s="62">
        <v>42522</v>
      </c>
      <c r="D17" s="63" t="s">
        <v>71</v>
      </c>
      <c r="E17" s="63" t="s">
        <v>72</v>
      </c>
      <c r="F17" s="63" t="s">
        <v>54</v>
      </c>
      <c r="G17" s="63" t="s">
        <v>19</v>
      </c>
      <c r="H17" s="71">
        <v>6200</v>
      </c>
      <c r="I17" s="71">
        <v>3530</v>
      </c>
      <c r="J17" s="70">
        <f t="shared" si="0"/>
        <v>21886000</v>
      </c>
      <c r="K17" s="61">
        <v>2116359</v>
      </c>
      <c r="L17" s="81">
        <v>42548</v>
      </c>
      <c r="M17" s="82">
        <v>21886000</v>
      </c>
      <c r="N17" s="61" t="s">
        <v>488</v>
      </c>
      <c r="O17" s="61" t="s">
        <v>486</v>
      </c>
    </row>
    <row r="18" spans="2:17">
      <c r="B18" s="60">
        <v>1</v>
      </c>
      <c r="C18" s="62">
        <v>42522</v>
      </c>
      <c r="D18" s="63" t="s">
        <v>55</v>
      </c>
      <c r="E18" s="63" t="s">
        <v>56</v>
      </c>
      <c r="F18" s="63" t="s">
        <v>54</v>
      </c>
      <c r="G18" s="63" t="s">
        <v>18</v>
      </c>
      <c r="H18" s="70">
        <v>9300</v>
      </c>
      <c r="I18" s="70">
        <v>3560</v>
      </c>
      <c r="J18" s="70">
        <f t="shared" si="0"/>
        <v>33108000</v>
      </c>
      <c r="K18" s="61">
        <v>2116360</v>
      </c>
      <c r="L18" s="81">
        <v>42548</v>
      </c>
      <c r="M18" s="82">
        <v>33108000</v>
      </c>
      <c r="N18" s="61" t="s">
        <v>488</v>
      </c>
      <c r="O18" s="61" t="s">
        <v>486</v>
      </c>
    </row>
    <row r="19" spans="2:17">
      <c r="B19" s="60">
        <v>1</v>
      </c>
      <c r="C19" s="62">
        <v>42523</v>
      </c>
      <c r="D19" s="63" t="s">
        <v>57</v>
      </c>
      <c r="E19" s="63" t="s">
        <v>58</v>
      </c>
      <c r="F19" s="63" t="s">
        <v>49</v>
      </c>
      <c r="G19" s="63" t="s">
        <v>18</v>
      </c>
      <c r="H19" s="70">
        <v>5000</v>
      </c>
      <c r="I19" s="70">
        <v>3560</v>
      </c>
      <c r="J19" s="70">
        <f t="shared" si="0"/>
        <v>17800000</v>
      </c>
      <c r="K19" s="61">
        <v>15514047</v>
      </c>
      <c r="L19" s="81">
        <v>42565</v>
      </c>
      <c r="M19" s="73">
        <v>35600000</v>
      </c>
      <c r="N19" s="61" t="s">
        <v>486</v>
      </c>
      <c r="O19" s="61" t="s">
        <v>485</v>
      </c>
    </row>
    <row r="20" spans="2:17">
      <c r="B20" s="60">
        <v>1</v>
      </c>
      <c r="C20" s="62">
        <v>42523</v>
      </c>
      <c r="D20" s="63" t="s">
        <v>73</v>
      </c>
      <c r="E20" s="63" t="s">
        <v>74</v>
      </c>
      <c r="F20" s="63" t="s">
        <v>49</v>
      </c>
      <c r="G20" s="63" t="s">
        <v>18</v>
      </c>
      <c r="H20" s="71">
        <v>10000</v>
      </c>
      <c r="I20" s="71">
        <v>3595</v>
      </c>
      <c r="J20" s="70">
        <f t="shared" si="0"/>
        <v>35950000</v>
      </c>
      <c r="K20" s="61">
        <v>15514047</v>
      </c>
      <c r="L20" s="81">
        <v>42565</v>
      </c>
      <c r="M20" s="73">
        <v>35600000</v>
      </c>
      <c r="N20" s="61" t="s">
        <v>486</v>
      </c>
      <c r="O20" s="61" t="s">
        <v>485</v>
      </c>
    </row>
    <row r="21" spans="2:17">
      <c r="B21" s="60">
        <v>1</v>
      </c>
      <c r="C21" s="62">
        <v>42523</v>
      </c>
      <c r="D21" s="63" t="s">
        <v>73</v>
      </c>
      <c r="E21" s="63" t="s">
        <v>74</v>
      </c>
      <c r="F21" s="63" t="s">
        <v>49</v>
      </c>
      <c r="G21" s="63" t="s">
        <v>19</v>
      </c>
      <c r="H21" s="71">
        <v>20000</v>
      </c>
      <c r="I21" s="71">
        <v>3530</v>
      </c>
      <c r="J21" s="70">
        <f t="shared" si="0"/>
        <v>70600000</v>
      </c>
      <c r="K21" s="61">
        <v>15514047</v>
      </c>
      <c r="L21" s="81">
        <v>42565</v>
      </c>
      <c r="M21" s="82">
        <v>70600000</v>
      </c>
      <c r="N21" s="61" t="s">
        <v>486</v>
      </c>
      <c r="O21" s="61" t="s">
        <v>485</v>
      </c>
    </row>
    <row r="22" spans="2:17">
      <c r="B22" s="60">
        <v>1</v>
      </c>
      <c r="C22" s="62">
        <v>42523</v>
      </c>
      <c r="D22" s="63" t="s">
        <v>26</v>
      </c>
      <c r="E22" s="63" t="s">
        <v>27</v>
      </c>
      <c r="F22" s="63" t="s">
        <v>17</v>
      </c>
      <c r="G22" s="63" t="s">
        <v>18</v>
      </c>
      <c r="H22" s="70">
        <v>14800</v>
      </c>
      <c r="I22" s="70">
        <v>3595</v>
      </c>
      <c r="J22" s="74">
        <f t="shared" si="0"/>
        <v>53206000</v>
      </c>
      <c r="K22" s="61">
        <v>15229736</v>
      </c>
      <c r="L22" s="81">
        <v>42548</v>
      </c>
      <c r="M22" s="82"/>
      <c r="N22" s="61" t="s">
        <v>486</v>
      </c>
      <c r="O22" s="61" t="s">
        <v>487</v>
      </c>
    </row>
    <row r="23" spans="2:17">
      <c r="B23" s="60">
        <v>1</v>
      </c>
      <c r="C23" s="62">
        <v>42523</v>
      </c>
      <c r="D23" s="63" t="s">
        <v>26</v>
      </c>
      <c r="E23" s="63" t="s">
        <v>27</v>
      </c>
      <c r="F23" s="63" t="s">
        <v>17</v>
      </c>
      <c r="G23" s="63" t="s">
        <v>19</v>
      </c>
      <c r="H23" s="70">
        <v>4700</v>
      </c>
      <c r="I23" s="70">
        <v>3200</v>
      </c>
      <c r="J23" s="74">
        <f t="shared" si="0"/>
        <v>15040000</v>
      </c>
      <c r="K23" s="61">
        <v>15229736</v>
      </c>
      <c r="L23" s="81">
        <v>42548</v>
      </c>
      <c r="M23" s="82"/>
      <c r="N23" s="61" t="s">
        <v>486</v>
      </c>
      <c r="O23" s="61" t="s">
        <v>487</v>
      </c>
    </row>
    <row r="24" spans="2:17">
      <c r="B24" s="60">
        <v>1</v>
      </c>
      <c r="C24" s="62">
        <v>42523</v>
      </c>
      <c r="D24" s="63" t="s">
        <v>26</v>
      </c>
      <c r="E24" s="63" t="s">
        <v>27</v>
      </c>
      <c r="F24" s="63" t="s">
        <v>17</v>
      </c>
      <c r="G24" s="63" t="s">
        <v>24</v>
      </c>
      <c r="H24" s="70">
        <v>12200</v>
      </c>
      <c r="I24" s="70">
        <v>3650</v>
      </c>
      <c r="J24" s="74">
        <f t="shared" si="0"/>
        <v>44530000</v>
      </c>
      <c r="K24" s="61">
        <v>15229736</v>
      </c>
      <c r="L24" s="81">
        <v>42548</v>
      </c>
      <c r="M24" s="82">
        <v>112776000</v>
      </c>
      <c r="N24" s="61" t="s">
        <v>486</v>
      </c>
      <c r="O24" s="61" t="s">
        <v>487</v>
      </c>
    </row>
    <row r="25" spans="2:17">
      <c r="B25" s="60">
        <v>1</v>
      </c>
      <c r="C25" s="62">
        <v>42523</v>
      </c>
      <c r="D25" s="63" t="s">
        <v>28</v>
      </c>
      <c r="E25" s="63" t="s">
        <v>29</v>
      </c>
      <c r="F25" s="63" t="s">
        <v>17</v>
      </c>
      <c r="G25" s="63" t="s">
        <v>19</v>
      </c>
      <c r="H25" s="70">
        <v>15300</v>
      </c>
      <c r="I25" s="70">
        <v>3200</v>
      </c>
      <c r="J25" s="74">
        <f t="shared" si="0"/>
        <v>48960000</v>
      </c>
      <c r="K25" s="61">
        <v>15514046</v>
      </c>
      <c r="L25" s="81">
        <v>42550</v>
      </c>
      <c r="M25" s="82">
        <v>48960000</v>
      </c>
      <c r="N25" s="61" t="s">
        <v>486</v>
      </c>
      <c r="O25" s="61" t="s">
        <v>487</v>
      </c>
    </row>
    <row r="26" spans="2:17">
      <c r="B26" s="60">
        <v>2</v>
      </c>
      <c r="C26" s="62">
        <v>42522</v>
      </c>
      <c r="D26" s="63" t="s">
        <v>75</v>
      </c>
      <c r="E26" s="63" t="s">
        <v>76</v>
      </c>
      <c r="F26" s="63" t="s">
        <v>17</v>
      </c>
      <c r="G26" s="63" t="s">
        <v>19</v>
      </c>
      <c r="H26" s="71">
        <v>30000</v>
      </c>
      <c r="I26" s="71">
        <v>3530</v>
      </c>
      <c r="J26" s="70">
        <f t="shared" si="0"/>
        <v>105900000</v>
      </c>
      <c r="K26" s="61">
        <v>15514030</v>
      </c>
      <c r="L26" s="81">
        <v>42536</v>
      </c>
      <c r="M26" s="82">
        <v>105900000</v>
      </c>
      <c r="N26" s="61" t="s">
        <v>486</v>
      </c>
      <c r="O26" s="61" t="s">
        <v>487</v>
      </c>
    </row>
    <row r="27" spans="2:17">
      <c r="B27" s="60">
        <v>2</v>
      </c>
      <c r="C27" s="62">
        <v>42524</v>
      </c>
      <c r="D27" s="63" t="s">
        <v>42</v>
      </c>
      <c r="E27" s="63" t="s">
        <v>43</v>
      </c>
      <c r="F27" s="63" t="s">
        <v>41</v>
      </c>
      <c r="G27" s="63" t="s">
        <v>18</v>
      </c>
      <c r="H27" s="70">
        <v>6200</v>
      </c>
      <c r="I27" s="70">
        <v>3595</v>
      </c>
      <c r="J27" s="70">
        <f t="shared" si="0"/>
        <v>22289000</v>
      </c>
      <c r="K27" s="61">
        <v>15229729</v>
      </c>
      <c r="L27" s="81">
        <v>42556</v>
      </c>
      <c r="M27" s="82"/>
      <c r="N27" s="61" t="s">
        <v>486</v>
      </c>
      <c r="O27" s="61" t="s">
        <v>486</v>
      </c>
    </row>
    <row r="28" spans="2:17">
      <c r="B28" s="60">
        <v>2</v>
      </c>
      <c r="C28" s="62">
        <v>42524</v>
      </c>
      <c r="D28" s="63" t="s">
        <v>42</v>
      </c>
      <c r="E28" s="63" t="s">
        <v>43</v>
      </c>
      <c r="F28" s="63" t="s">
        <v>41</v>
      </c>
      <c r="G28" s="63" t="s">
        <v>24</v>
      </c>
      <c r="H28" s="70">
        <v>5300</v>
      </c>
      <c r="I28" s="70">
        <v>3650</v>
      </c>
      <c r="J28" s="70">
        <f t="shared" si="0"/>
        <v>19345000</v>
      </c>
      <c r="K28" s="61">
        <v>15229729</v>
      </c>
      <c r="L28" s="81">
        <v>42556</v>
      </c>
      <c r="M28" s="82">
        <v>41634000</v>
      </c>
      <c r="N28" s="61" t="s">
        <v>486</v>
      </c>
      <c r="O28" s="61" t="s">
        <v>486</v>
      </c>
    </row>
    <row r="29" spans="2:17">
      <c r="B29" s="60">
        <v>2</v>
      </c>
      <c r="C29" s="62">
        <v>42524</v>
      </c>
      <c r="D29" s="63" t="s">
        <v>39</v>
      </c>
      <c r="E29" s="63" t="s">
        <v>40</v>
      </c>
      <c r="F29" s="63" t="s">
        <v>41</v>
      </c>
      <c r="G29" s="63" t="s">
        <v>19</v>
      </c>
      <c r="H29" s="70">
        <v>5200</v>
      </c>
      <c r="I29" s="70">
        <v>3200</v>
      </c>
      <c r="J29" s="70">
        <f t="shared" si="0"/>
        <v>16640000</v>
      </c>
      <c r="K29" s="61">
        <v>15229728</v>
      </c>
      <c r="L29" s="81">
        <v>42536</v>
      </c>
      <c r="M29" s="82">
        <v>16640000</v>
      </c>
      <c r="N29" s="61" t="s">
        <v>486</v>
      </c>
      <c r="O29" s="61" t="s">
        <v>490</v>
      </c>
    </row>
    <row r="30" spans="2:17">
      <c r="B30" s="60">
        <v>2</v>
      </c>
      <c r="C30" s="62">
        <v>42524</v>
      </c>
      <c r="D30" s="63" t="s">
        <v>59</v>
      </c>
      <c r="E30" s="63" t="s">
        <v>59</v>
      </c>
      <c r="F30" s="63" t="s">
        <v>54</v>
      </c>
      <c r="G30" s="63" t="s">
        <v>18</v>
      </c>
      <c r="H30" s="70">
        <v>11500</v>
      </c>
      <c r="I30" s="70">
        <v>3560</v>
      </c>
      <c r="J30" s="70">
        <f t="shared" si="0"/>
        <v>40940000</v>
      </c>
      <c r="K30" s="61">
        <v>2116361</v>
      </c>
      <c r="L30" s="81">
        <v>42548</v>
      </c>
      <c r="M30" s="82">
        <v>40940000</v>
      </c>
      <c r="N30" s="61" t="s">
        <v>488</v>
      </c>
      <c r="O30" s="61" t="s">
        <v>486</v>
      </c>
    </row>
    <row r="31" spans="2:17">
      <c r="B31" s="60">
        <v>2</v>
      </c>
      <c r="C31" s="62">
        <v>42524</v>
      </c>
      <c r="D31" s="63" t="s">
        <v>77</v>
      </c>
      <c r="E31" s="63" t="s">
        <v>78</v>
      </c>
      <c r="F31" s="63" t="s">
        <v>54</v>
      </c>
      <c r="G31" s="63" t="s">
        <v>19</v>
      </c>
      <c r="H31" s="71">
        <v>4000</v>
      </c>
      <c r="I31" s="71">
        <v>3530</v>
      </c>
      <c r="J31" s="70">
        <f t="shared" si="0"/>
        <v>14120000</v>
      </c>
      <c r="K31" s="61">
        <v>2116362</v>
      </c>
      <c r="L31" s="81">
        <v>42548</v>
      </c>
      <c r="M31" s="82">
        <v>14120000</v>
      </c>
      <c r="N31" s="61" t="s">
        <v>488</v>
      </c>
      <c r="O31" s="61" t="s">
        <v>486</v>
      </c>
    </row>
    <row r="32" spans="2:17">
      <c r="B32" s="60">
        <v>2</v>
      </c>
      <c r="C32" s="62">
        <v>42524</v>
      </c>
      <c r="D32" s="63" t="s">
        <v>60</v>
      </c>
      <c r="E32" s="63" t="s">
        <v>61</v>
      </c>
      <c r="F32" s="63" t="s">
        <v>54</v>
      </c>
      <c r="G32" s="63" t="s">
        <v>18</v>
      </c>
      <c r="H32" s="71">
        <v>20200</v>
      </c>
      <c r="I32" s="70">
        <v>3560</v>
      </c>
      <c r="J32" s="70">
        <f t="shared" si="0"/>
        <v>71912000</v>
      </c>
      <c r="K32" s="61"/>
      <c r="L32" s="61"/>
      <c r="M32" s="82"/>
      <c r="N32" s="61"/>
      <c r="O32" s="61"/>
      <c r="Q32" s="60" t="s">
        <v>497</v>
      </c>
    </row>
    <row r="33" spans="2:17">
      <c r="B33" s="60">
        <v>2</v>
      </c>
      <c r="C33" s="62">
        <v>42524</v>
      </c>
      <c r="D33" s="63" t="s">
        <v>79</v>
      </c>
      <c r="E33" s="63" t="s">
        <v>80</v>
      </c>
      <c r="F33" s="63" t="s">
        <v>54</v>
      </c>
      <c r="G33" s="63" t="s">
        <v>19</v>
      </c>
      <c r="H33" s="71">
        <v>5000</v>
      </c>
      <c r="I33" s="71">
        <v>3530</v>
      </c>
      <c r="J33" s="70">
        <f t="shared" si="0"/>
        <v>17650000</v>
      </c>
      <c r="K33" s="61"/>
      <c r="L33" s="61"/>
      <c r="M33" s="82"/>
      <c r="N33" s="61"/>
      <c r="O33" s="61"/>
      <c r="Q33" s="60" t="s">
        <v>497</v>
      </c>
    </row>
    <row r="34" spans="2:17">
      <c r="B34" s="60">
        <v>2</v>
      </c>
      <c r="C34" s="62">
        <v>42524</v>
      </c>
      <c r="D34" s="63" t="s">
        <v>62</v>
      </c>
      <c r="E34" s="63" t="s">
        <v>63</v>
      </c>
      <c r="F34" s="63" t="s">
        <v>54</v>
      </c>
      <c r="G34" s="63" t="s">
        <v>18</v>
      </c>
      <c r="H34" s="71">
        <v>10000</v>
      </c>
      <c r="I34" s="70">
        <v>3560</v>
      </c>
      <c r="J34" s="70">
        <f t="shared" si="0"/>
        <v>35600000</v>
      </c>
      <c r="K34" s="61">
        <v>2116365</v>
      </c>
      <c r="L34" s="81">
        <v>42548</v>
      </c>
      <c r="M34" s="82">
        <v>35600000</v>
      </c>
      <c r="N34" s="61" t="s">
        <v>488</v>
      </c>
      <c r="O34" s="61" t="s">
        <v>486</v>
      </c>
    </row>
    <row r="35" spans="2:17">
      <c r="B35" s="60">
        <v>2</v>
      </c>
      <c r="C35" s="62">
        <v>42524</v>
      </c>
      <c r="D35" s="63" t="s">
        <v>81</v>
      </c>
      <c r="E35" s="63" t="s">
        <v>82</v>
      </c>
      <c r="F35" s="63" t="s">
        <v>54</v>
      </c>
      <c r="G35" s="63" t="s">
        <v>19</v>
      </c>
      <c r="H35" s="71">
        <v>10000</v>
      </c>
      <c r="I35" s="71">
        <v>3530</v>
      </c>
      <c r="J35" s="70">
        <f t="shared" si="0"/>
        <v>35300000</v>
      </c>
      <c r="K35" s="61"/>
      <c r="L35" s="61"/>
      <c r="M35" s="82"/>
      <c r="N35" s="61"/>
      <c r="O35" s="61"/>
      <c r="Q35" s="60" t="s">
        <v>498</v>
      </c>
    </row>
    <row r="36" spans="2:17">
      <c r="B36" s="60">
        <v>2</v>
      </c>
      <c r="C36" s="62">
        <v>42524</v>
      </c>
      <c r="D36" s="63" t="s">
        <v>81</v>
      </c>
      <c r="E36" s="63" t="s">
        <v>82</v>
      </c>
      <c r="F36" s="63" t="s">
        <v>54</v>
      </c>
      <c r="G36" s="63" t="s">
        <v>24</v>
      </c>
      <c r="H36" s="71">
        <v>10000</v>
      </c>
      <c r="I36" s="71">
        <v>4085</v>
      </c>
      <c r="J36" s="70">
        <f t="shared" si="0"/>
        <v>40850000</v>
      </c>
      <c r="K36" s="61"/>
      <c r="L36" s="61"/>
      <c r="M36" s="82"/>
      <c r="N36" s="61"/>
      <c r="O36" s="61"/>
      <c r="Q36" s="55" t="s">
        <v>498</v>
      </c>
    </row>
    <row r="37" spans="2:17">
      <c r="B37" s="60">
        <v>2</v>
      </c>
      <c r="C37" s="62">
        <v>42524</v>
      </c>
      <c r="D37" s="63" t="s">
        <v>31</v>
      </c>
      <c r="E37" s="63" t="s">
        <v>32</v>
      </c>
      <c r="F37" s="63" t="s">
        <v>23</v>
      </c>
      <c r="G37" s="63" t="s">
        <v>18</v>
      </c>
      <c r="H37" s="70">
        <v>5000</v>
      </c>
      <c r="I37" s="70">
        <v>3595</v>
      </c>
      <c r="J37" s="74">
        <f t="shared" si="0"/>
        <v>17975000</v>
      </c>
      <c r="K37" s="61">
        <v>16077642</v>
      </c>
      <c r="L37" s="81">
        <v>42555</v>
      </c>
      <c r="M37" s="82"/>
      <c r="N37" s="61" t="s">
        <v>486</v>
      </c>
      <c r="O37" s="61" t="s">
        <v>489</v>
      </c>
    </row>
    <row r="38" spans="2:17">
      <c r="B38" s="60">
        <v>2</v>
      </c>
      <c r="C38" s="62">
        <v>42524</v>
      </c>
      <c r="D38" s="63" t="s">
        <v>31</v>
      </c>
      <c r="E38" s="63" t="s">
        <v>32</v>
      </c>
      <c r="F38" s="63" t="s">
        <v>23</v>
      </c>
      <c r="G38" s="63" t="s">
        <v>24</v>
      </c>
      <c r="H38" s="70">
        <v>5000</v>
      </c>
      <c r="I38" s="70">
        <v>3650</v>
      </c>
      <c r="J38" s="70">
        <f t="shared" si="0"/>
        <v>18250000</v>
      </c>
      <c r="K38" s="61">
        <v>16077642</v>
      </c>
      <c r="L38" s="81">
        <v>42555</v>
      </c>
      <c r="M38" s="82">
        <v>36225000</v>
      </c>
      <c r="N38" s="61" t="s">
        <v>486</v>
      </c>
      <c r="O38" s="61" t="s">
        <v>489</v>
      </c>
    </row>
    <row r="39" spans="2:17">
      <c r="B39" s="60">
        <v>2</v>
      </c>
      <c r="C39" s="62">
        <v>42524</v>
      </c>
      <c r="D39" s="63" t="s">
        <v>36</v>
      </c>
      <c r="E39" s="63" t="s">
        <v>37</v>
      </c>
      <c r="F39" s="63" t="s">
        <v>38</v>
      </c>
      <c r="G39" s="63" t="s">
        <v>24</v>
      </c>
      <c r="H39" s="70">
        <v>5000</v>
      </c>
      <c r="I39" s="70">
        <v>3650</v>
      </c>
      <c r="J39" s="70">
        <f t="shared" si="0"/>
        <v>18250000</v>
      </c>
      <c r="K39" s="61">
        <v>16077948</v>
      </c>
      <c r="L39" s="81">
        <v>42555</v>
      </c>
      <c r="M39" s="82">
        <v>18250000</v>
      </c>
      <c r="N39" s="61" t="s">
        <v>486</v>
      </c>
      <c r="O39" s="61" t="s">
        <v>489</v>
      </c>
    </row>
    <row r="40" spans="2:17">
      <c r="B40" s="60">
        <v>2</v>
      </c>
      <c r="C40" s="62">
        <v>42524</v>
      </c>
      <c r="D40" s="63" t="s">
        <v>33</v>
      </c>
      <c r="E40" s="63" t="s">
        <v>34</v>
      </c>
      <c r="F40" s="63" t="s">
        <v>35</v>
      </c>
      <c r="G40" s="63" t="s">
        <v>19</v>
      </c>
      <c r="H40" s="70">
        <v>5000</v>
      </c>
      <c r="I40" s="70">
        <v>3671</v>
      </c>
      <c r="J40" s="70">
        <f t="shared" si="0"/>
        <v>18355000</v>
      </c>
      <c r="K40" s="61">
        <v>15514025</v>
      </c>
      <c r="L40" s="81">
        <v>42552</v>
      </c>
      <c r="M40" s="82">
        <v>18355000</v>
      </c>
      <c r="N40" s="61" t="s">
        <v>486</v>
      </c>
      <c r="O40" s="61" t="s">
        <v>490</v>
      </c>
    </row>
    <row r="41" spans="2:17">
      <c r="B41" s="60">
        <v>2</v>
      </c>
      <c r="C41" s="62">
        <v>42527</v>
      </c>
      <c r="D41" s="63" t="s">
        <v>142</v>
      </c>
      <c r="E41" s="63" t="s">
        <v>143</v>
      </c>
      <c r="F41" s="63" t="s">
        <v>49</v>
      </c>
      <c r="G41" s="63" t="s">
        <v>18</v>
      </c>
      <c r="H41" s="71">
        <v>35000</v>
      </c>
      <c r="I41" s="71">
        <v>3560</v>
      </c>
      <c r="J41" s="70">
        <f t="shared" si="0"/>
        <v>124600000</v>
      </c>
      <c r="K41" s="61">
        <v>15514094</v>
      </c>
      <c r="L41" s="81">
        <v>42566</v>
      </c>
      <c r="M41" s="82">
        <v>124600000</v>
      </c>
      <c r="N41" s="61" t="s">
        <v>486</v>
      </c>
      <c r="O41" s="61" t="s">
        <v>485</v>
      </c>
    </row>
    <row r="42" spans="2:17">
      <c r="B42" s="60">
        <v>2</v>
      </c>
      <c r="C42" s="62">
        <v>42527</v>
      </c>
      <c r="D42" s="63" t="s">
        <v>84</v>
      </c>
      <c r="E42" s="63" t="s">
        <v>84</v>
      </c>
      <c r="F42" s="63" t="s">
        <v>17</v>
      </c>
      <c r="G42" s="63" t="s">
        <v>18</v>
      </c>
      <c r="H42" s="71">
        <v>9000</v>
      </c>
      <c r="I42" s="71">
        <v>3595</v>
      </c>
      <c r="J42" s="70">
        <f t="shared" si="0"/>
        <v>32355000</v>
      </c>
      <c r="K42" s="61">
        <v>15514092</v>
      </c>
      <c r="L42" s="81">
        <v>42555</v>
      </c>
      <c r="M42" s="82">
        <v>32355000</v>
      </c>
      <c r="N42" s="61" t="s">
        <v>486</v>
      </c>
      <c r="O42" s="61" t="s">
        <v>487</v>
      </c>
    </row>
    <row r="43" spans="2:17">
      <c r="B43" s="60">
        <v>2</v>
      </c>
      <c r="C43" s="62">
        <v>42527</v>
      </c>
      <c r="D43" s="63" t="s">
        <v>86</v>
      </c>
      <c r="E43" s="63" t="s">
        <v>87</v>
      </c>
      <c r="F43" s="63" t="s">
        <v>23</v>
      </c>
      <c r="G43" s="63" t="s">
        <v>18</v>
      </c>
      <c r="H43" s="71">
        <v>10000</v>
      </c>
      <c r="I43" s="71">
        <v>3595</v>
      </c>
      <c r="J43" s="70">
        <f t="shared" si="0"/>
        <v>35950000</v>
      </c>
      <c r="K43" s="61">
        <v>15229738</v>
      </c>
      <c r="L43" s="81">
        <v>42556</v>
      </c>
      <c r="M43" s="82">
        <v>35950000</v>
      </c>
      <c r="N43" s="61" t="s">
        <v>486</v>
      </c>
      <c r="O43" s="61" t="s">
        <v>487</v>
      </c>
    </row>
    <row r="44" spans="2:17">
      <c r="B44" s="60">
        <v>2</v>
      </c>
      <c r="C44" s="62">
        <v>42527</v>
      </c>
      <c r="D44" s="63" t="s">
        <v>85</v>
      </c>
      <c r="E44" s="63" t="s">
        <v>85</v>
      </c>
      <c r="F44" s="63" t="s">
        <v>17</v>
      </c>
      <c r="G44" s="63" t="s">
        <v>18</v>
      </c>
      <c r="H44" s="71">
        <v>11000</v>
      </c>
      <c r="I44" s="71">
        <v>3595</v>
      </c>
      <c r="J44" s="70">
        <f t="shared" si="0"/>
        <v>39545000</v>
      </c>
      <c r="K44" s="61">
        <v>15514048</v>
      </c>
      <c r="L44" s="81">
        <v>42550</v>
      </c>
      <c r="M44" s="82"/>
      <c r="N44" s="61" t="s">
        <v>486</v>
      </c>
      <c r="O44" s="61" t="s">
        <v>487</v>
      </c>
    </row>
    <row r="45" spans="2:17">
      <c r="B45" s="60">
        <v>2</v>
      </c>
      <c r="C45" s="62">
        <v>42527</v>
      </c>
      <c r="D45" s="63" t="s">
        <v>85</v>
      </c>
      <c r="E45" s="63" t="s">
        <v>85</v>
      </c>
      <c r="F45" s="63" t="s">
        <v>17</v>
      </c>
      <c r="G45" s="63" t="s">
        <v>24</v>
      </c>
      <c r="H45" s="71">
        <v>4700</v>
      </c>
      <c r="I45" s="71">
        <v>3650</v>
      </c>
      <c r="J45" s="70">
        <f t="shared" si="0"/>
        <v>17155000</v>
      </c>
      <c r="K45" s="61">
        <v>15514048</v>
      </c>
      <c r="L45" s="81">
        <v>42550</v>
      </c>
      <c r="M45" s="82">
        <v>56700000</v>
      </c>
      <c r="N45" s="61" t="s">
        <v>486</v>
      </c>
      <c r="O45" s="61" t="s">
        <v>487</v>
      </c>
    </row>
    <row r="46" spans="2:17">
      <c r="B46" s="60">
        <v>2</v>
      </c>
      <c r="C46" s="62">
        <v>42527</v>
      </c>
      <c r="D46" s="63" t="s">
        <v>122</v>
      </c>
      <c r="E46" s="63" t="s">
        <v>123</v>
      </c>
      <c r="F46" s="63" t="s">
        <v>54</v>
      </c>
      <c r="G46" s="63" t="s">
        <v>18</v>
      </c>
      <c r="H46" s="71">
        <v>5300</v>
      </c>
      <c r="I46" s="71">
        <v>3595</v>
      </c>
      <c r="J46" s="70">
        <f t="shared" si="0"/>
        <v>19053500</v>
      </c>
      <c r="K46" s="61"/>
      <c r="L46" s="61"/>
      <c r="M46" s="82"/>
      <c r="N46" s="61"/>
      <c r="O46" s="61"/>
      <c r="Q46" s="60" t="s">
        <v>498</v>
      </c>
    </row>
    <row r="47" spans="2:17">
      <c r="B47" s="60">
        <v>2</v>
      </c>
      <c r="C47" s="62">
        <v>42527</v>
      </c>
      <c r="D47" s="63" t="s">
        <v>122</v>
      </c>
      <c r="E47" s="63" t="s">
        <v>123</v>
      </c>
      <c r="F47" s="63" t="s">
        <v>54</v>
      </c>
      <c r="G47" s="63" t="s">
        <v>19</v>
      </c>
      <c r="H47" s="71">
        <v>4000</v>
      </c>
      <c r="I47" s="71">
        <v>3530</v>
      </c>
      <c r="J47" s="70">
        <f t="shared" si="0"/>
        <v>14120000</v>
      </c>
      <c r="K47" s="61"/>
      <c r="L47" s="61"/>
      <c r="M47" s="82"/>
      <c r="N47" s="61"/>
      <c r="O47" s="61"/>
      <c r="Q47" s="60" t="s">
        <v>498</v>
      </c>
    </row>
    <row r="48" spans="2:17">
      <c r="B48" s="60">
        <v>2</v>
      </c>
      <c r="C48" s="62">
        <v>42527</v>
      </c>
      <c r="D48" s="63" t="s">
        <v>122</v>
      </c>
      <c r="E48" s="63" t="s">
        <v>123</v>
      </c>
      <c r="F48" s="63" t="s">
        <v>54</v>
      </c>
      <c r="G48" s="63" t="s">
        <v>24</v>
      </c>
      <c r="H48" s="71">
        <v>6200</v>
      </c>
      <c r="I48" s="71">
        <v>4085</v>
      </c>
      <c r="J48" s="70">
        <f t="shared" si="0"/>
        <v>25327000</v>
      </c>
      <c r="K48" s="61"/>
      <c r="L48" s="61"/>
      <c r="M48" s="82"/>
      <c r="N48" s="61"/>
      <c r="O48" s="61"/>
      <c r="Q48" s="60" t="s">
        <v>498</v>
      </c>
    </row>
    <row r="49" spans="2:17">
      <c r="B49" s="60">
        <v>2</v>
      </c>
      <c r="C49" s="62">
        <v>42528</v>
      </c>
      <c r="D49" s="63" t="s">
        <v>92</v>
      </c>
      <c r="E49" s="63" t="s">
        <v>93</v>
      </c>
      <c r="F49" s="63" t="s">
        <v>49</v>
      </c>
      <c r="G49" s="63" t="s">
        <v>18</v>
      </c>
      <c r="H49" s="71">
        <v>30000</v>
      </c>
      <c r="I49" s="71">
        <v>3595</v>
      </c>
      <c r="J49" s="70">
        <f t="shared" si="0"/>
        <v>107850000</v>
      </c>
      <c r="K49" s="61">
        <v>15514115</v>
      </c>
      <c r="L49" s="81">
        <v>42569</v>
      </c>
      <c r="M49" s="82"/>
      <c r="N49" s="61" t="s">
        <v>486</v>
      </c>
      <c r="O49" s="61" t="s">
        <v>487</v>
      </c>
    </row>
    <row r="50" spans="2:17">
      <c r="B50" s="60">
        <v>2</v>
      </c>
      <c r="C50" s="62">
        <v>42528</v>
      </c>
      <c r="D50" s="63" t="s">
        <v>92</v>
      </c>
      <c r="E50" s="63" t="s">
        <v>93</v>
      </c>
      <c r="F50" s="63" t="s">
        <v>49</v>
      </c>
      <c r="G50" s="63" t="s">
        <v>19</v>
      </c>
      <c r="H50" s="71">
        <v>5000</v>
      </c>
      <c r="I50" s="71">
        <v>3530</v>
      </c>
      <c r="J50" s="70">
        <f t="shared" si="0"/>
        <v>17650000</v>
      </c>
      <c r="K50" s="61">
        <v>15514115</v>
      </c>
      <c r="L50" s="81">
        <v>42569</v>
      </c>
      <c r="M50" s="82"/>
      <c r="N50" s="61" t="s">
        <v>486</v>
      </c>
      <c r="O50" s="61" t="s">
        <v>491</v>
      </c>
    </row>
    <row r="51" spans="2:17">
      <c r="B51" s="60">
        <v>2</v>
      </c>
      <c r="C51" s="62">
        <v>42528</v>
      </c>
      <c r="D51" s="63" t="s">
        <v>144</v>
      </c>
      <c r="E51" s="63" t="s">
        <v>145</v>
      </c>
      <c r="F51" s="63" t="s">
        <v>49</v>
      </c>
      <c r="G51" s="63" t="s">
        <v>18</v>
      </c>
      <c r="H51" s="71">
        <v>15000</v>
      </c>
      <c r="I51" s="71">
        <v>3560</v>
      </c>
      <c r="J51" s="70">
        <f t="shared" si="0"/>
        <v>53400000</v>
      </c>
      <c r="K51" s="61">
        <v>15514115</v>
      </c>
      <c r="L51" s="81">
        <v>42569</v>
      </c>
      <c r="M51" s="82"/>
      <c r="N51" s="61" t="s">
        <v>486</v>
      </c>
      <c r="O51" s="61" t="s">
        <v>487</v>
      </c>
    </row>
    <row r="52" spans="2:17">
      <c r="B52" s="60">
        <v>2</v>
      </c>
      <c r="C52" s="62">
        <v>42528</v>
      </c>
      <c r="D52" s="63" t="s">
        <v>124</v>
      </c>
      <c r="E52" s="63" t="s">
        <v>125</v>
      </c>
      <c r="F52" s="63" t="s">
        <v>49</v>
      </c>
      <c r="G52" s="63" t="s">
        <v>19</v>
      </c>
      <c r="H52" s="71">
        <v>15000</v>
      </c>
      <c r="I52" s="71">
        <v>3530</v>
      </c>
      <c r="J52" s="70">
        <f t="shared" si="0"/>
        <v>52950000</v>
      </c>
      <c r="K52" s="61">
        <v>15514115</v>
      </c>
      <c r="L52" s="81">
        <v>42569</v>
      </c>
      <c r="M52" s="82"/>
      <c r="N52" s="61"/>
      <c r="O52" s="61"/>
    </row>
    <row r="53" spans="2:17">
      <c r="B53" s="60">
        <v>2</v>
      </c>
      <c r="C53" s="62">
        <v>42528</v>
      </c>
      <c r="D53" s="63" t="s">
        <v>146</v>
      </c>
      <c r="E53" s="63" t="s">
        <v>147</v>
      </c>
      <c r="F53" s="63" t="s">
        <v>49</v>
      </c>
      <c r="G53" s="63" t="s">
        <v>18</v>
      </c>
      <c r="H53" s="71">
        <v>10800</v>
      </c>
      <c r="I53" s="71">
        <v>3560</v>
      </c>
      <c r="J53" s="70">
        <f t="shared" si="0"/>
        <v>38448000</v>
      </c>
      <c r="K53" s="61">
        <v>15514115</v>
      </c>
      <c r="L53" s="81">
        <v>42569</v>
      </c>
      <c r="M53" s="82"/>
      <c r="N53" s="61"/>
      <c r="O53" s="61"/>
    </row>
    <row r="54" spans="2:17">
      <c r="B54" s="60">
        <v>2</v>
      </c>
      <c r="C54" s="62">
        <v>42528</v>
      </c>
      <c r="D54" s="63" t="s">
        <v>148</v>
      </c>
      <c r="E54" s="63" t="s">
        <v>149</v>
      </c>
      <c r="F54" s="63" t="s">
        <v>49</v>
      </c>
      <c r="G54" s="63" t="s">
        <v>18</v>
      </c>
      <c r="H54" s="71">
        <v>5000</v>
      </c>
      <c r="I54" s="71">
        <v>3560</v>
      </c>
      <c r="J54" s="70">
        <f t="shared" si="0"/>
        <v>17800000</v>
      </c>
      <c r="K54" s="61">
        <v>15514115</v>
      </c>
      <c r="L54" s="81">
        <v>42569</v>
      </c>
      <c r="M54" s="82"/>
      <c r="N54" s="61"/>
      <c r="O54" s="61"/>
    </row>
    <row r="55" spans="2:17">
      <c r="B55" s="60">
        <v>2</v>
      </c>
      <c r="C55" s="62">
        <v>42528</v>
      </c>
      <c r="D55" s="63" t="s">
        <v>126</v>
      </c>
      <c r="E55" s="63" t="s">
        <v>127</v>
      </c>
      <c r="F55" s="63" t="s">
        <v>49</v>
      </c>
      <c r="G55" s="63" t="s">
        <v>18</v>
      </c>
      <c r="H55" s="71">
        <v>16000</v>
      </c>
      <c r="I55" s="71">
        <v>3595</v>
      </c>
      <c r="J55" s="70">
        <f t="shared" si="0"/>
        <v>57520000</v>
      </c>
      <c r="K55" s="61">
        <v>15514115</v>
      </c>
      <c r="L55" s="81">
        <v>42569</v>
      </c>
      <c r="M55" s="82"/>
      <c r="N55" s="61"/>
      <c r="O55" s="61"/>
    </row>
    <row r="56" spans="2:17">
      <c r="B56" s="60">
        <v>2</v>
      </c>
      <c r="C56" s="62">
        <v>42528</v>
      </c>
      <c r="D56" s="63" t="s">
        <v>126</v>
      </c>
      <c r="E56" s="63" t="s">
        <v>127</v>
      </c>
      <c r="F56" s="63" t="s">
        <v>49</v>
      </c>
      <c r="G56" s="63" t="s">
        <v>19</v>
      </c>
      <c r="H56" s="71">
        <v>17700</v>
      </c>
      <c r="I56" s="71">
        <v>3530</v>
      </c>
      <c r="J56" s="70">
        <f t="shared" si="0"/>
        <v>62481000</v>
      </c>
      <c r="K56" s="61">
        <v>15514115</v>
      </c>
      <c r="L56" s="81">
        <v>42569</v>
      </c>
      <c r="M56" s="82">
        <v>408099000</v>
      </c>
      <c r="N56" s="61" t="s">
        <v>486</v>
      </c>
      <c r="O56" s="61" t="s">
        <v>491</v>
      </c>
    </row>
    <row r="57" spans="2:17">
      <c r="B57" s="60">
        <v>2</v>
      </c>
      <c r="C57" s="62">
        <v>42528</v>
      </c>
      <c r="D57" s="63" t="s">
        <v>128</v>
      </c>
      <c r="E57" s="63" t="s">
        <v>129</v>
      </c>
      <c r="F57" s="63" t="s">
        <v>17</v>
      </c>
      <c r="G57" s="63" t="s">
        <v>18</v>
      </c>
      <c r="H57" s="71">
        <v>30000</v>
      </c>
      <c r="I57" s="71">
        <v>3595</v>
      </c>
      <c r="J57" s="70">
        <f t="shared" si="0"/>
        <v>107850000</v>
      </c>
      <c r="K57" s="61">
        <v>15514093</v>
      </c>
      <c r="L57" s="81">
        <v>42555</v>
      </c>
      <c r="M57" s="82">
        <v>107850000</v>
      </c>
      <c r="N57" s="61" t="s">
        <v>486</v>
      </c>
      <c r="O57" s="61" t="s">
        <v>487</v>
      </c>
    </row>
    <row r="58" spans="2:17">
      <c r="B58" s="60">
        <v>2</v>
      </c>
      <c r="C58" s="62">
        <v>42529</v>
      </c>
      <c r="D58" s="63" t="s">
        <v>102</v>
      </c>
      <c r="E58" s="63" t="s">
        <v>103</v>
      </c>
      <c r="F58" s="63" t="s">
        <v>17</v>
      </c>
      <c r="G58" s="63" t="s">
        <v>18</v>
      </c>
      <c r="H58" s="71">
        <v>5000</v>
      </c>
      <c r="I58" s="71">
        <v>3595</v>
      </c>
      <c r="J58" s="70">
        <f t="shared" si="0"/>
        <v>17975000</v>
      </c>
      <c r="K58" s="61">
        <v>15514068</v>
      </c>
      <c r="L58" s="81">
        <v>42558</v>
      </c>
      <c r="M58" s="82"/>
      <c r="N58" s="61" t="s">
        <v>486</v>
      </c>
      <c r="O58" s="61" t="s">
        <v>487</v>
      </c>
    </row>
    <row r="59" spans="2:17">
      <c r="B59" s="60">
        <v>2</v>
      </c>
      <c r="C59" s="62">
        <v>42529</v>
      </c>
      <c r="D59" s="63" t="s">
        <v>102</v>
      </c>
      <c r="E59" s="63" t="s">
        <v>103</v>
      </c>
      <c r="F59" s="63" t="s">
        <v>17</v>
      </c>
      <c r="G59" s="63" t="s">
        <v>24</v>
      </c>
      <c r="H59" s="71">
        <v>4000</v>
      </c>
      <c r="I59" s="71">
        <v>3650</v>
      </c>
      <c r="J59" s="70">
        <f t="shared" si="0"/>
        <v>14600000</v>
      </c>
      <c r="K59" s="61">
        <v>15514068</v>
      </c>
      <c r="L59" s="81">
        <v>42558</v>
      </c>
      <c r="M59" s="82">
        <v>29851000</v>
      </c>
      <c r="N59" s="61" t="s">
        <v>486</v>
      </c>
      <c r="O59" s="61" t="s">
        <v>487</v>
      </c>
      <c r="Q59" s="60" t="s">
        <v>492</v>
      </c>
    </row>
    <row r="60" spans="2:17">
      <c r="B60" s="60">
        <v>2</v>
      </c>
      <c r="C60" s="62">
        <v>42529</v>
      </c>
      <c r="D60" s="63" t="s">
        <v>152</v>
      </c>
      <c r="E60" s="63" t="s">
        <v>103</v>
      </c>
      <c r="F60" s="63" t="s">
        <v>54</v>
      </c>
      <c r="G60" s="63" t="s">
        <v>18</v>
      </c>
      <c r="H60" s="71">
        <v>34900</v>
      </c>
      <c r="I60" s="71">
        <v>3560</v>
      </c>
      <c r="J60" s="70">
        <f t="shared" si="0"/>
        <v>124244000</v>
      </c>
      <c r="K60" s="61"/>
      <c r="L60" s="61"/>
      <c r="M60" s="82"/>
      <c r="N60" s="61"/>
      <c r="O60" s="61"/>
      <c r="Q60" s="60" t="s">
        <v>499</v>
      </c>
    </row>
    <row r="61" spans="2:17">
      <c r="B61" s="60">
        <v>2</v>
      </c>
      <c r="C61" s="62">
        <v>42529</v>
      </c>
      <c r="D61" s="63" t="s">
        <v>96</v>
      </c>
      <c r="E61" s="63" t="s">
        <v>97</v>
      </c>
      <c r="F61" s="63" t="s">
        <v>17</v>
      </c>
      <c r="G61" s="63" t="s">
        <v>18</v>
      </c>
      <c r="H61" s="71">
        <v>10000</v>
      </c>
      <c r="I61" s="71">
        <v>3595</v>
      </c>
      <c r="J61" s="70">
        <f t="shared" si="0"/>
        <v>35950000</v>
      </c>
      <c r="K61" s="61">
        <v>15229686</v>
      </c>
      <c r="L61" s="81">
        <v>42542</v>
      </c>
      <c r="M61" s="82"/>
      <c r="N61" s="61" t="s">
        <v>486</v>
      </c>
      <c r="O61" s="61" t="s">
        <v>487</v>
      </c>
    </row>
    <row r="62" spans="2:17">
      <c r="B62" s="60">
        <v>2</v>
      </c>
      <c r="C62" s="62">
        <v>42529</v>
      </c>
      <c r="D62" s="63" t="s">
        <v>96</v>
      </c>
      <c r="E62" s="63" t="s">
        <v>97</v>
      </c>
      <c r="F62" s="63" t="s">
        <v>17</v>
      </c>
      <c r="G62" s="63" t="s">
        <v>98</v>
      </c>
      <c r="H62" s="71">
        <v>5300</v>
      </c>
      <c r="I62" s="71">
        <v>4050</v>
      </c>
      <c r="J62" s="70">
        <f t="shared" si="0"/>
        <v>21465000</v>
      </c>
      <c r="K62" s="61">
        <v>15229686</v>
      </c>
      <c r="L62" s="81">
        <v>42542</v>
      </c>
      <c r="M62" s="82">
        <v>57415000</v>
      </c>
      <c r="N62" s="61" t="s">
        <v>486</v>
      </c>
      <c r="O62" s="61" t="s">
        <v>487</v>
      </c>
    </row>
    <row r="63" spans="2:17">
      <c r="B63" s="60">
        <v>2</v>
      </c>
      <c r="C63" s="62">
        <v>42529</v>
      </c>
      <c r="D63" s="63" t="s">
        <v>104</v>
      </c>
      <c r="E63" s="63" t="s">
        <v>105</v>
      </c>
      <c r="F63" s="63" t="s">
        <v>23</v>
      </c>
      <c r="G63" s="64" t="s">
        <v>24</v>
      </c>
      <c r="H63" s="72">
        <v>20000</v>
      </c>
      <c r="I63" s="72">
        <v>3650</v>
      </c>
      <c r="J63" s="73">
        <f t="shared" si="0"/>
        <v>73000000</v>
      </c>
      <c r="K63" s="61">
        <v>15514111</v>
      </c>
      <c r="L63" s="81">
        <v>42562</v>
      </c>
      <c r="M63" s="82"/>
      <c r="N63" s="61" t="s">
        <v>486</v>
      </c>
      <c r="O63" s="61" t="s">
        <v>487</v>
      </c>
    </row>
    <row r="64" spans="2:17">
      <c r="B64" s="60">
        <v>2</v>
      </c>
      <c r="C64" s="62">
        <v>42529</v>
      </c>
      <c r="D64" s="63" t="s">
        <v>104</v>
      </c>
      <c r="E64" s="63" t="s">
        <v>105</v>
      </c>
      <c r="F64" s="63" t="s">
        <v>23</v>
      </c>
      <c r="G64" s="63" t="s">
        <v>106</v>
      </c>
      <c r="H64" s="71">
        <v>10000</v>
      </c>
      <c r="I64" s="71">
        <v>4350</v>
      </c>
      <c r="J64" s="84">
        <f t="shared" si="0"/>
        <v>43500000</v>
      </c>
      <c r="K64" s="61">
        <v>15514111</v>
      </c>
      <c r="L64" s="81">
        <v>42562</v>
      </c>
      <c r="M64" s="82">
        <v>116500000</v>
      </c>
      <c r="N64" s="61" t="s">
        <v>486</v>
      </c>
      <c r="O64" s="61" t="s">
        <v>487</v>
      </c>
    </row>
    <row r="65" spans="2:17">
      <c r="B65" s="60">
        <v>2</v>
      </c>
      <c r="C65" s="62">
        <v>42529</v>
      </c>
      <c r="D65" s="63" t="s">
        <v>150</v>
      </c>
      <c r="E65" s="63" t="s">
        <v>151</v>
      </c>
      <c r="F65" s="63" t="s">
        <v>54</v>
      </c>
      <c r="G65" s="63" t="s">
        <v>18</v>
      </c>
      <c r="H65" s="71">
        <v>30000</v>
      </c>
      <c r="I65" s="71">
        <v>3560</v>
      </c>
      <c r="J65" s="70">
        <f t="shared" si="0"/>
        <v>106800000</v>
      </c>
      <c r="K65" s="61"/>
      <c r="L65" s="61"/>
      <c r="M65" s="82"/>
      <c r="N65" s="61"/>
      <c r="O65" s="61"/>
      <c r="Q65" s="60" t="s">
        <v>499</v>
      </c>
    </row>
    <row r="66" spans="2:17">
      <c r="B66" s="60">
        <v>2</v>
      </c>
      <c r="C66" s="62">
        <v>42529</v>
      </c>
      <c r="D66" s="63" t="s">
        <v>107</v>
      </c>
      <c r="E66" s="63" t="s">
        <v>108</v>
      </c>
      <c r="F66" s="63" t="s">
        <v>17</v>
      </c>
      <c r="G66" s="63" t="s">
        <v>18</v>
      </c>
      <c r="H66" s="71">
        <v>4500</v>
      </c>
      <c r="I66" s="71">
        <v>3595</v>
      </c>
      <c r="J66" s="70">
        <f t="shared" si="0"/>
        <v>16177500</v>
      </c>
      <c r="K66" s="61">
        <v>15514090</v>
      </c>
      <c r="L66" s="81">
        <v>42555</v>
      </c>
      <c r="M66" s="82"/>
      <c r="N66" s="61" t="s">
        <v>486</v>
      </c>
      <c r="O66" s="61" t="s">
        <v>487</v>
      </c>
    </row>
    <row r="67" spans="2:17">
      <c r="B67" s="60">
        <v>2</v>
      </c>
      <c r="C67" s="62">
        <v>42529</v>
      </c>
      <c r="D67" s="63" t="s">
        <v>107</v>
      </c>
      <c r="E67" s="63" t="s">
        <v>108</v>
      </c>
      <c r="F67" s="63" t="s">
        <v>17</v>
      </c>
      <c r="G67" s="63" t="s">
        <v>98</v>
      </c>
      <c r="H67" s="71">
        <v>4300</v>
      </c>
      <c r="I67" s="71">
        <v>4100</v>
      </c>
      <c r="J67" s="70">
        <f t="shared" si="0"/>
        <v>17630000</v>
      </c>
      <c r="K67" s="61">
        <v>15514090</v>
      </c>
      <c r="L67" s="81">
        <v>42555</v>
      </c>
      <c r="M67" s="82"/>
      <c r="N67" s="61" t="s">
        <v>486</v>
      </c>
      <c r="O67" s="61" t="s">
        <v>487</v>
      </c>
    </row>
    <row r="68" spans="2:17">
      <c r="B68" s="60">
        <v>2</v>
      </c>
      <c r="C68" s="62">
        <v>42529</v>
      </c>
      <c r="D68" s="63" t="s">
        <v>107</v>
      </c>
      <c r="E68" s="63" t="s">
        <v>108</v>
      </c>
      <c r="F68" s="63" t="s">
        <v>17</v>
      </c>
      <c r="G68" s="63" t="s">
        <v>19</v>
      </c>
      <c r="H68" s="71">
        <v>11900</v>
      </c>
      <c r="I68" s="71">
        <v>3400</v>
      </c>
      <c r="J68" s="70">
        <f t="shared" si="0"/>
        <v>40460000</v>
      </c>
      <c r="K68" s="61">
        <v>15514090</v>
      </c>
      <c r="L68" s="81">
        <v>42555</v>
      </c>
      <c r="M68" s="82"/>
      <c r="N68" s="61" t="s">
        <v>486</v>
      </c>
      <c r="O68" s="61" t="s">
        <v>487</v>
      </c>
    </row>
    <row r="69" spans="2:17">
      <c r="B69" s="60">
        <v>2</v>
      </c>
      <c r="C69" s="62">
        <v>42529</v>
      </c>
      <c r="D69" s="63" t="s">
        <v>107</v>
      </c>
      <c r="E69" s="63" t="s">
        <v>108</v>
      </c>
      <c r="F69" s="63" t="s">
        <v>17</v>
      </c>
      <c r="G69" s="63" t="s">
        <v>24</v>
      </c>
      <c r="H69" s="71">
        <v>11000</v>
      </c>
      <c r="I69" s="71">
        <v>3650</v>
      </c>
      <c r="J69" s="70">
        <f t="shared" si="0"/>
        <v>40150000</v>
      </c>
      <c r="K69" s="61">
        <v>15514090</v>
      </c>
      <c r="L69" s="81">
        <v>42555</v>
      </c>
      <c r="M69" s="82">
        <v>106311408</v>
      </c>
      <c r="N69" s="61" t="s">
        <v>486</v>
      </c>
      <c r="O69" s="61" t="s">
        <v>487</v>
      </c>
      <c r="Q69" s="60" t="s">
        <v>493</v>
      </c>
    </row>
    <row r="70" spans="2:17">
      <c r="B70" s="60">
        <v>2</v>
      </c>
      <c r="C70" s="62">
        <v>42530</v>
      </c>
      <c r="D70" s="63" t="s">
        <v>110</v>
      </c>
      <c r="E70" s="63" t="s">
        <v>111</v>
      </c>
      <c r="F70" s="63" t="s">
        <v>23</v>
      </c>
      <c r="G70" s="63" t="s">
        <v>18</v>
      </c>
      <c r="H70" s="71">
        <v>5000</v>
      </c>
      <c r="I70" s="71">
        <v>3595</v>
      </c>
      <c r="J70" s="70">
        <f t="shared" si="0"/>
        <v>17975000</v>
      </c>
      <c r="K70" s="61">
        <v>15514106</v>
      </c>
      <c r="L70" s="81">
        <v>42562</v>
      </c>
      <c r="M70" s="82"/>
      <c r="N70" s="61" t="s">
        <v>486</v>
      </c>
      <c r="O70" s="61" t="s">
        <v>489</v>
      </c>
    </row>
    <row r="71" spans="2:17">
      <c r="B71" s="60">
        <v>2</v>
      </c>
      <c r="C71" s="62">
        <v>42530</v>
      </c>
      <c r="D71" s="63" t="s">
        <v>110</v>
      </c>
      <c r="E71" s="63" t="s">
        <v>111</v>
      </c>
      <c r="F71" s="63" t="s">
        <v>23</v>
      </c>
      <c r="G71" s="63" t="s">
        <v>19</v>
      </c>
      <c r="H71" s="71">
        <v>5000</v>
      </c>
      <c r="I71" s="71">
        <v>3400</v>
      </c>
      <c r="J71" s="70">
        <f t="shared" si="0"/>
        <v>17000000</v>
      </c>
      <c r="K71" s="61">
        <v>15514106</v>
      </c>
      <c r="L71" s="81">
        <v>42562</v>
      </c>
      <c r="M71" s="82"/>
      <c r="N71" s="61" t="s">
        <v>486</v>
      </c>
      <c r="O71" s="61" t="s">
        <v>489</v>
      </c>
    </row>
    <row r="72" spans="2:17">
      <c r="B72" s="60">
        <v>2</v>
      </c>
      <c r="C72" s="62">
        <v>42530</v>
      </c>
      <c r="D72" s="63" t="s">
        <v>110</v>
      </c>
      <c r="E72" s="63" t="s">
        <v>111</v>
      </c>
      <c r="F72" s="63" t="s">
        <v>23</v>
      </c>
      <c r="G72" s="63" t="s">
        <v>24</v>
      </c>
      <c r="H72" s="71">
        <v>10000</v>
      </c>
      <c r="I72" s="71">
        <v>3650</v>
      </c>
      <c r="J72" s="70">
        <f t="shared" ref="J72:J135" si="1">H72*I72</f>
        <v>36500000</v>
      </c>
      <c r="K72" s="61">
        <v>15514106</v>
      </c>
      <c r="L72" s="81">
        <v>42562</v>
      </c>
      <c r="M72" s="82">
        <v>71475000</v>
      </c>
      <c r="N72" s="61" t="s">
        <v>486</v>
      </c>
      <c r="O72" s="61" t="s">
        <v>489</v>
      </c>
    </row>
    <row r="73" spans="2:17">
      <c r="B73" s="60">
        <v>2</v>
      </c>
      <c r="C73" s="62">
        <v>42530</v>
      </c>
      <c r="D73" s="63" t="s">
        <v>112</v>
      </c>
      <c r="E73" s="63" t="s">
        <v>113</v>
      </c>
      <c r="F73" s="63" t="s">
        <v>114</v>
      </c>
      <c r="G73" s="63" t="s">
        <v>24</v>
      </c>
      <c r="H73" s="71">
        <v>5000</v>
      </c>
      <c r="I73" s="71">
        <v>4738</v>
      </c>
      <c r="J73" s="70">
        <f t="shared" si="1"/>
        <v>23690000</v>
      </c>
      <c r="K73" s="61">
        <v>15514026</v>
      </c>
      <c r="L73" s="81">
        <v>42557</v>
      </c>
      <c r="M73" s="82">
        <v>23690000</v>
      </c>
      <c r="N73" s="61" t="s">
        <v>486</v>
      </c>
      <c r="O73" s="61" t="s">
        <v>486</v>
      </c>
    </row>
    <row r="74" spans="2:17">
      <c r="B74" s="60">
        <v>2</v>
      </c>
      <c r="C74" s="62">
        <v>42530</v>
      </c>
      <c r="D74" s="63" t="s">
        <v>120</v>
      </c>
      <c r="E74" s="63" t="s">
        <v>121</v>
      </c>
      <c r="F74" s="63" t="s">
        <v>54</v>
      </c>
      <c r="G74" s="63" t="s">
        <v>18</v>
      </c>
      <c r="H74" s="71">
        <v>6200</v>
      </c>
      <c r="I74" s="71">
        <v>3595</v>
      </c>
      <c r="J74" s="70">
        <f t="shared" si="1"/>
        <v>22289000</v>
      </c>
      <c r="K74" s="61"/>
      <c r="L74" s="61"/>
      <c r="M74" s="82"/>
      <c r="N74" s="61"/>
      <c r="O74" s="61"/>
      <c r="Q74" s="60" t="s">
        <v>499</v>
      </c>
    </row>
    <row r="75" spans="2:17">
      <c r="B75" s="60">
        <v>2</v>
      </c>
      <c r="C75" s="62">
        <v>42530</v>
      </c>
      <c r="D75" s="63" t="s">
        <v>120</v>
      </c>
      <c r="E75" s="63" t="s">
        <v>121</v>
      </c>
      <c r="F75" s="63" t="s">
        <v>54</v>
      </c>
      <c r="G75" s="63" t="s">
        <v>19</v>
      </c>
      <c r="H75" s="71">
        <v>9300</v>
      </c>
      <c r="I75" s="71">
        <v>3530</v>
      </c>
      <c r="J75" s="70">
        <f t="shared" si="1"/>
        <v>32829000</v>
      </c>
      <c r="K75" s="61"/>
      <c r="L75" s="61"/>
      <c r="M75" s="82"/>
      <c r="N75" s="61"/>
      <c r="O75" s="61"/>
      <c r="Q75" s="60" t="s">
        <v>499</v>
      </c>
    </row>
    <row r="76" spans="2:17">
      <c r="B76" s="60">
        <v>2</v>
      </c>
      <c r="C76" s="62">
        <v>42531</v>
      </c>
      <c r="D76" s="63" t="s">
        <v>118</v>
      </c>
      <c r="E76" s="63" t="s">
        <v>119</v>
      </c>
      <c r="F76" s="63" t="s">
        <v>17</v>
      </c>
      <c r="G76" s="63" t="s">
        <v>18</v>
      </c>
      <c r="H76" s="71">
        <v>5000</v>
      </c>
      <c r="I76" s="71">
        <v>3595</v>
      </c>
      <c r="J76" s="70">
        <f t="shared" si="1"/>
        <v>17975000</v>
      </c>
      <c r="K76" s="61">
        <v>15514172</v>
      </c>
      <c r="L76" s="81">
        <v>42555</v>
      </c>
      <c r="M76" s="82"/>
      <c r="N76" s="61"/>
      <c r="O76" s="61"/>
    </row>
    <row r="77" spans="2:17">
      <c r="B77" s="60">
        <v>2</v>
      </c>
      <c r="C77" s="62">
        <v>42531</v>
      </c>
      <c r="D77" s="63" t="s">
        <v>118</v>
      </c>
      <c r="E77" s="63" t="s">
        <v>119</v>
      </c>
      <c r="F77" s="63" t="s">
        <v>17</v>
      </c>
      <c r="G77" s="63" t="s">
        <v>24</v>
      </c>
      <c r="H77" s="71">
        <v>10300</v>
      </c>
      <c r="I77" s="71">
        <v>3650</v>
      </c>
      <c r="J77" s="70">
        <f t="shared" si="1"/>
        <v>37595000</v>
      </c>
      <c r="K77" s="61">
        <v>15514172</v>
      </c>
      <c r="L77" s="81">
        <v>42525</v>
      </c>
      <c r="M77" s="82">
        <v>55570000</v>
      </c>
      <c r="N77" s="61" t="s">
        <v>486</v>
      </c>
      <c r="O77" s="61" t="s">
        <v>487</v>
      </c>
    </row>
    <row r="78" spans="2:17">
      <c r="B78" s="60">
        <v>2</v>
      </c>
      <c r="C78" s="62">
        <v>42531</v>
      </c>
      <c r="D78" s="63" t="s">
        <v>130</v>
      </c>
      <c r="E78" s="63" t="s">
        <v>131</v>
      </c>
      <c r="F78" s="63" t="s">
        <v>49</v>
      </c>
      <c r="G78" s="63" t="s">
        <v>18</v>
      </c>
      <c r="H78" s="71">
        <v>20000</v>
      </c>
      <c r="I78" s="71">
        <v>3595</v>
      </c>
      <c r="J78" s="70">
        <f t="shared" si="1"/>
        <v>71900000</v>
      </c>
      <c r="K78" s="61">
        <v>15875824</v>
      </c>
      <c r="L78" s="81">
        <v>42572</v>
      </c>
      <c r="M78" s="82"/>
      <c r="N78" s="61" t="s">
        <v>486</v>
      </c>
      <c r="O78" s="61" t="s">
        <v>491</v>
      </c>
    </row>
    <row r="79" spans="2:17">
      <c r="B79" s="60">
        <v>2</v>
      </c>
      <c r="C79" s="62">
        <v>42531</v>
      </c>
      <c r="D79" s="63" t="s">
        <v>130</v>
      </c>
      <c r="E79" s="63" t="s">
        <v>131</v>
      </c>
      <c r="F79" s="63" t="s">
        <v>49</v>
      </c>
      <c r="G79" s="63" t="s">
        <v>19</v>
      </c>
      <c r="H79" s="71">
        <v>15000</v>
      </c>
      <c r="I79" s="71">
        <v>3530</v>
      </c>
      <c r="J79" s="70">
        <f t="shared" si="1"/>
        <v>52950000</v>
      </c>
      <c r="K79" s="61">
        <v>15875824</v>
      </c>
      <c r="L79" s="81">
        <v>42572</v>
      </c>
      <c r="M79" s="82"/>
      <c r="N79" s="61" t="s">
        <v>486</v>
      </c>
      <c r="O79" s="61" t="s">
        <v>491</v>
      </c>
    </row>
    <row r="80" spans="2:17">
      <c r="B80" s="60">
        <v>3</v>
      </c>
      <c r="C80" s="62">
        <v>42531</v>
      </c>
      <c r="D80" s="63" t="s">
        <v>153</v>
      </c>
      <c r="E80" s="63" t="s">
        <v>154</v>
      </c>
      <c r="F80" s="63" t="s">
        <v>49</v>
      </c>
      <c r="G80" s="63" t="s">
        <v>18</v>
      </c>
      <c r="H80" s="71">
        <v>15800</v>
      </c>
      <c r="I80" s="71">
        <v>3560</v>
      </c>
      <c r="J80" s="70">
        <f t="shared" si="1"/>
        <v>56248000</v>
      </c>
      <c r="K80" s="61">
        <v>15875824</v>
      </c>
      <c r="L80" s="81">
        <v>42572</v>
      </c>
      <c r="M80" s="82">
        <v>181093000</v>
      </c>
      <c r="N80" s="61" t="s">
        <v>486</v>
      </c>
      <c r="O80" s="61" t="s">
        <v>491</v>
      </c>
    </row>
    <row r="81" spans="2:17">
      <c r="B81" s="60">
        <v>3</v>
      </c>
      <c r="C81" s="62">
        <v>42531</v>
      </c>
      <c r="D81" s="63" t="s">
        <v>132</v>
      </c>
      <c r="E81" s="63" t="s">
        <v>133</v>
      </c>
      <c r="F81" s="63" t="s">
        <v>49</v>
      </c>
      <c r="G81" s="63" t="s">
        <v>19</v>
      </c>
      <c r="H81" s="71">
        <v>17900</v>
      </c>
      <c r="I81" s="71">
        <v>3530</v>
      </c>
      <c r="J81" s="70">
        <f t="shared" si="1"/>
        <v>63187000</v>
      </c>
      <c r="K81" s="61">
        <v>15875822</v>
      </c>
      <c r="L81" s="81">
        <v>42572</v>
      </c>
      <c r="M81" s="82">
        <v>63187000</v>
      </c>
      <c r="N81" s="61" t="s">
        <v>486</v>
      </c>
      <c r="O81" s="61" t="s">
        <v>485</v>
      </c>
    </row>
    <row r="82" spans="2:17">
      <c r="B82" s="60">
        <v>3</v>
      </c>
      <c r="C82" s="62">
        <v>42531</v>
      </c>
      <c r="D82" s="63" t="s">
        <v>134</v>
      </c>
      <c r="E82" s="63" t="s">
        <v>135</v>
      </c>
      <c r="F82" s="63" t="s">
        <v>17</v>
      </c>
      <c r="G82" s="63" t="s">
        <v>18</v>
      </c>
      <c r="H82" s="71">
        <v>30000</v>
      </c>
      <c r="I82" s="71">
        <v>3595</v>
      </c>
      <c r="J82" s="70">
        <f t="shared" si="1"/>
        <v>107850000</v>
      </c>
      <c r="K82" s="61">
        <v>15514097</v>
      </c>
      <c r="L82" s="81">
        <v>42557</v>
      </c>
      <c r="M82" s="82">
        <v>107850000</v>
      </c>
      <c r="N82" s="61" t="s">
        <v>486</v>
      </c>
      <c r="O82" s="61" t="s">
        <v>487</v>
      </c>
    </row>
    <row r="83" spans="2:17">
      <c r="B83" s="60">
        <v>3</v>
      </c>
      <c r="C83" s="62">
        <v>42531</v>
      </c>
      <c r="D83" s="63" t="s">
        <v>116</v>
      </c>
      <c r="E83" s="63" t="s">
        <v>117</v>
      </c>
      <c r="F83" s="63" t="s">
        <v>41</v>
      </c>
      <c r="G83" s="63" t="s">
        <v>18</v>
      </c>
      <c r="H83" s="71">
        <v>5300</v>
      </c>
      <c r="I83" s="71">
        <v>3595</v>
      </c>
      <c r="J83" s="70">
        <f t="shared" si="1"/>
        <v>19053500</v>
      </c>
      <c r="K83" s="61">
        <v>15514027</v>
      </c>
      <c r="L83" s="81">
        <v>42562</v>
      </c>
      <c r="M83" s="82"/>
      <c r="N83" s="61" t="s">
        <v>486</v>
      </c>
      <c r="O83" s="61" t="s">
        <v>486</v>
      </c>
    </row>
    <row r="84" spans="2:17">
      <c r="B84" s="60">
        <v>3</v>
      </c>
      <c r="C84" s="62">
        <v>42531</v>
      </c>
      <c r="D84" s="63" t="s">
        <v>116</v>
      </c>
      <c r="E84" s="63" t="s">
        <v>117</v>
      </c>
      <c r="F84" s="63" t="s">
        <v>41</v>
      </c>
      <c r="G84" s="63" t="s">
        <v>24</v>
      </c>
      <c r="H84" s="71">
        <v>6200</v>
      </c>
      <c r="I84" s="71">
        <v>3650</v>
      </c>
      <c r="J84" s="70">
        <f t="shared" si="1"/>
        <v>22630000</v>
      </c>
      <c r="K84" s="61">
        <v>15514027</v>
      </c>
      <c r="L84" s="81">
        <v>42562</v>
      </c>
      <c r="M84" s="82"/>
      <c r="N84" s="61" t="s">
        <v>486</v>
      </c>
      <c r="O84" s="61" t="s">
        <v>486</v>
      </c>
    </row>
    <row r="85" spans="2:17">
      <c r="B85" s="60">
        <v>3</v>
      </c>
      <c r="C85" s="62">
        <v>42531</v>
      </c>
      <c r="D85" s="63" t="s">
        <v>116</v>
      </c>
      <c r="E85" s="63" t="s">
        <v>117</v>
      </c>
      <c r="F85" s="63" t="s">
        <v>41</v>
      </c>
      <c r="G85" s="63" t="s">
        <v>106</v>
      </c>
      <c r="H85" s="71">
        <v>5200</v>
      </c>
      <c r="I85" s="71">
        <v>4350</v>
      </c>
      <c r="J85" s="70">
        <f t="shared" si="1"/>
        <v>22620000</v>
      </c>
      <c r="K85" s="61">
        <v>15514027</v>
      </c>
      <c r="L85" s="81">
        <v>42562</v>
      </c>
      <c r="M85" s="82">
        <v>64303500</v>
      </c>
      <c r="N85" s="61" t="s">
        <v>486</v>
      </c>
      <c r="O85" s="61" t="s">
        <v>486</v>
      </c>
    </row>
    <row r="86" spans="2:17">
      <c r="B86" s="60">
        <v>3</v>
      </c>
      <c r="C86" s="62">
        <v>42531</v>
      </c>
      <c r="D86" s="63" t="s">
        <v>155</v>
      </c>
      <c r="E86" s="63" t="s">
        <v>156</v>
      </c>
      <c r="F86" s="63" t="s">
        <v>54</v>
      </c>
      <c r="G86" s="63" t="s">
        <v>18</v>
      </c>
      <c r="H86" s="71">
        <v>5000</v>
      </c>
      <c r="I86" s="71">
        <v>3560</v>
      </c>
      <c r="J86" s="70">
        <f t="shared" si="1"/>
        <v>17800000</v>
      </c>
      <c r="K86" s="61"/>
      <c r="L86" s="61"/>
      <c r="M86" s="82"/>
      <c r="N86" s="61"/>
      <c r="O86" s="61"/>
      <c r="Q86" s="60" t="s">
        <v>499</v>
      </c>
    </row>
    <row r="87" spans="2:17">
      <c r="B87" s="60">
        <v>3</v>
      </c>
      <c r="C87" s="62">
        <v>42531</v>
      </c>
      <c r="D87" s="63" t="s">
        <v>136</v>
      </c>
      <c r="E87" s="63" t="s">
        <v>137</v>
      </c>
      <c r="F87" s="63" t="s">
        <v>54</v>
      </c>
      <c r="G87" s="63" t="s">
        <v>19</v>
      </c>
      <c r="H87" s="71">
        <v>15200</v>
      </c>
      <c r="I87" s="71">
        <v>3530</v>
      </c>
      <c r="J87" s="70">
        <f t="shared" si="1"/>
        <v>53656000</v>
      </c>
      <c r="K87" s="61">
        <v>1949302</v>
      </c>
      <c r="L87" s="81">
        <v>42559</v>
      </c>
      <c r="M87" s="82"/>
      <c r="N87" s="61" t="s">
        <v>488</v>
      </c>
      <c r="O87" s="61" t="s">
        <v>486</v>
      </c>
    </row>
    <row r="88" spans="2:17">
      <c r="B88" s="60">
        <v>3</v>
      </c>
      <c r="C88" s="62">
        <v>42531</v>
      </c>
      <c r="D88" s="63" t="s">
        <v>136</v>
      </c>
      <c r="E88" s="63" t="s">
        <v>137</v>
      </c>
      <c r="F88" s="63" t="s">
        <v>54</v>
      </c>
      <c r="G88" s="63" t="s">
        <v>24</v>
      </c>
      <c r="H88" s="71">
        <v>14700</v>
      </c>
      <c r="I88" s="71">
        <v>4085</v>
      </c>
      <c r="J88" s="70">
        <f t="shared" si="1"/>
        <v>60049500</v>
      </c>
      <c r="K88" s="61">
        <v>1949302</v>
      </c>
      <c r="L88" s="81">
        <v>42559</v>
      </c>
      <c r="M88" s="82">
        <v>113705500</v>
      </c>
      <c r="N88" s="61" t="s">
        <v>488</v>
      </c>
      <c r="O88" s="61" t="s">
        <v>486</v>
      </c>
    </row>
    <row r="89" spans="2:17">
      <c r="B89" s="60">
        <v>3</v>
      </c>
      <c r="C89" s="62">
        <v>42531</v>
      </c>
      <c r="D89" s="63" t="s">
        <v>138</v>
      </c>
      <c r="E89" s="63" t="s">
        <v>139</v>
      </c>
      <c r="F89" s="63" t="s">
        <v>54</v>
      </c>
      <c r="G89" s="63" t="s">
        <v>24</v>
      </c>
      <c r="H89" s="71">
        <v>5000</v>
      </c>
      <c r="I89" s="71">
        <v>4085</v>
      </c>
      <c r="J89" s="70">
        <f t="shared" si="1"/>
        <v>20425000</v>
      </c>
      <c r="K89" s="61">
        <v>2116345</v>
      </c>
      <c r="L89" s="81">
        <v>42555</v>
      </c>
      <c r="M89" s="82">
        <v>20425000</v>
      </c>
      <c r="N89" s="61" t="s">
        <v>488</v>
      </c>
      <c r="O89" s="61" t="s">
        <v>486</v>
      </c>
    </row>
    <row r="90" spans="2:17">
      <c r="B90" s="60">
        <v>3</v>
      </c>
      <c r="C90" s="62">
        <v>42531</v>
      </c>
      <c r="D90" s="63" t="s">
        <v>157</v>
      </c>
      <c r="E90" s="63" t="s">
        <v>158</v>
      </c>
      <c r="F90" s="63" t="s">
        <v>54</v>
      </c>
      <c r="G90" s="63" t="s">
        <v>18</v>
      </c>
      <c r="H90" s="71">
        <v>25000</v>
      </c>
      <c r="I90" s="71">
        <v>3560</v>
      </c>
      <c r="J90" s="70">
        <f t="shared" si="1"/>
        <v>89000000</v>
      </c>
      <c r="K90" s="61">
        <v>2116311</v>
      </c>
      <c r="L90" s="81">
        <v>42553</v>
      </c>
      <c r="M90" s="82">
        <v>89000000</v>
      </c>
      <c r="N90" s="61" t="s">
        <v>488</v>
      </c>
      <c r="O90" s="61" t="s">
        <v>486</v>
      </c>
    </row>
    <row r="91" spans="2:17">
      <c r="B91" s="60">
        <v>3</v>
      </c>
      <c r="C91" s="62">
        <v>42534</v>
      </c>
      <c r="D91" s="63" t="s">
        <v>228</v>
      </c>
      <c r="E91" s="63" t="s">
        <v>229</v>
      </c>
      <c r="F91" s="63" t="s">
        <v>49</v>
      </c>
      <c r="G91" s="63" t="s">
        <v>18</v>
      </c>
      <c r="H91" s="71">
        <v>20000</v>
      </c>
      <c r="I91" s="71">
        <v>3560</v>
      </c>
      <c r="J91" s="70">
        <f t="shared" si="1"/>
        <v>71200000</v>
      </c>
      <c r="K91" s="61">
        <v>15875822</v>
      </c>
      <c r="L91" s="81">
        <v>42572</v>
      </c>
      <c r="M91" s="82">
        <v>71200000</v>
      </c>
      <c r="N91" s="61" t="s">
        <v>486</v>
      </c>
      <c r="O91" s="61" t="s">
        <v>485</v>
      </c>
    </row>
    <row r="92" spans="2:17">
      <c r="B92" s="60">
        <v>3</v>
      </c>
      <c r="C92" s="62">
        <v>42534</v>
      </c>
      <c r="D92" s="64" t="s">
        <v>192</v>
      </c>
      <c r="E92" s="64" t="s">
        <v>193</v>
      </c>
      <c r="F92" s="64" t="s">
        <v>49</v>
      </c>
      <c r="G92" s="64" t="s">
        <v>19</v>
      </c>
      <c r="H92" s="72">
        <v>15000</v>
      </c>
      <c r="I92" s="72">
        <v>3530</v>
      </c>
      <c r="J92" s="73">
        <f t="shared" si="1"/>
        <v>52950000</v>
      </c>
      <c r="K92" s="61">
        <v>15875822</v>
      </c>
      <c r="L92" s="81">
        <v>42572</v>
      </c>
      <c r="M92" s="82">
        <v>52950000</v>
      </c>
      <c r="N92" s="61" t="s">
        <v>486</v>
      </c>
      <c r="O92" s="61" t="s">
        <v>491</v>
      </c>
    </row>
    <row r="93" spans="2:17">
      <c r="B93" s="60">
        <v>3</v>
      </c>
      <c r="C93" s="62">
        <v>42534</v>
      </c>
      <c r="D93" s="64" t="s">
        <v>194</v>
      </c>
      <c r="E93" s="64" t="s">
        <v>195</v>
      </c>
      <c r="F93" s="64" t="s">
        <v>23</v>
      </c>
      <c r="G93" s="64" t="s">
        <v>18</v>
      </c>
      <c r="H93" s="72">
        <v>15000</v>
      </c>
      <c r="I93" s="72">
        <v>3595</v>
      </c>
      <c r="J93" s="73">
        <f t="shared" si="1"/>
        <v>53925000</v>
      </c>
      <c r="K93" s="61">
        <v>15834598</v>
      </c>
      <c r="L93" s="81">
        <v>42563</v>
      </c>
      <c r="M93" s="82"/>
      <c r="N93" s="61" t="s">
        <v>486</v>
      </c>
      <c r="O93" s="61" t="s">
        <v>487</v>
      </c>
    </row>
    <row r="94" spans="2:17">
      <c r="B94" s="60">
        <v>3</v>
      </c>
      <c r="C94" s="62">
        <v>42534</v>
      </c>
      <c r="D94" s="64" t="s">
        <v>194</v>
      </c>
      <c r="E94" s="64" t="s">
        <v>195</v>
      </c>
      <c r="F94" s="64" t="s">
        <v>23</v>
      </c>
      <c r="G94" s="64" t="s">
        <v>19</v>
      </c>
      <c r="H94" s="72">
        <v>15000</v>
      </c>
      <c r="I94" s="72">
        <v>3530</v>
      </c>
      <c r="J94" s="73">
        <f t="shared" si="1"/>
        <v>52950000</v>
      </c>
      <c r="K94" s="61">
        <v>15834598</v>
      </c>
      <c r="L94" s="81">
        <v>42563</v>
      </c>
      <c r="M94" s="82">
        <v>106875000</v>
      </c>
      <c r="N94" s="61" t="s">
        <v>486</v>
      </c>
      <c r="O94" s="61" t="s">
        <v>487</v>
      </c>
    </row>
    <row r="95" spans="2:17">
      <c r="B95" s="60">
        <v>3</v>
      </c>
      <c r="C95" s="62">
        <v>42534</v>
      </c>
      <c r="D95" s="63" t="s">
        <v>230</v>
      </c>
      <c r="E95" s="63" t="s">
        <v>231</v>
      </c>
      <c r="F95" s="63" t="s">
        <v>54</v>
      </c>
      <c r="G95" s="63" t="s">
        <v>18</v>
      </c>
      <c r="H95" s="71">
        <v>11500</v>
      </c>
      <c r="I95" s="71">
        <v>3560</v>
      </c>
      <c r="J95" s="70">
        <f t="shared" si="1"/>
        <v>40940000</v>
      </c>
      <c r="K95" s="61">
        <v>2116367</v>
      </c>
      <c r="L95" s="81">
        <v>42562</v>
      </c>
      <c r="M95" s="82">
        <v>40940000</v>
      </c>
      <c r="N95" s="61" t="s">
        <v>488</v>
      </c>
      <c r="O95" s="61" t="s">
        <v>486</v>
      </c>
    </row>
    <row r="96" spans="2:17">
      <c r="B96" s="60">
        <v>3</v>
      </c>
      <c r="C96" s="62">
        <v>42534</v>
      </c>
      <c r="D96" s="64" t="s">
        <v>196</v>
      </c>
      <c r="E96" s="64" t="s">
        <v>197</v>
      </c>
      <c r="F96" s="64" t="s">
        <v>54</v>
      </c>
      <c r="G96" s="64" t="s">
        <v>24</v>
      </c>
      <c r="H96" s="72">
        <v>4000</v>
      </c>
      <c r="I96" s="72">
        <v>4085</v>
      </c>
      <c r="J96" s="73">
        <f t="shared" si="1"/>
        <v>16340000</v>
      </c>
      <c r="K96" s="61">
        <v>2116369</v>
      </c>
      <c r="L96" s="81">
        <v>42562</v>
      </c>
      <c r="M96" s="82">
        <v>16340000</v>
      </c>
      <c r="N96" s="61" t="s">
        <v>488</v>
      </c>
      <c r="O96" s="61" t="s">
        <v>486</v>
      </c>
    </row>
    <row r="97" spans="2:17">
      <c r="B97" s="60">
        <v>3</v>
      </c>
      <c r="C97" s="62">
        <v>42534</v>
      </c>
      <c r="D97" s="63" t="s">
        <v>232</v>
      </c>
      <c r="E97" s="63" t="s">
        <v>233</v>
      </c>
      <c r="F97" s="63" t="s">
        <v>54</v>
      </c>
      <c r="G97" s="63" t="s">
        <v>18</v>
      </c>
      <c r="H97" s="71">
        <v>15000</v>
      </c>
      <c r="I97" s="71">
        <v>3560</v>
      </c>
      <c r="J97" s="70">
        <f t="shared" si="1"/>
        <v>53400000</v>
      </c>
      <c r="K97" s="61">
        <v>1951228</v>
      </c>
      <c r="L97" s="81">
        <v>42563</v>
      </c>
      <c r="M97" s="82">
        <v>53400000</v>
      </c>
      <c r="N97" s="61" t="s">
        <v>488</v>
      </c>
      <c r="O97" s="61" t="s">
        <v>486</v>
      </c>
    </row>
    <row r="98" spans="2:17">
      <c r="B98" s="60">
        <v>3</v>
      </c>
      <c r="C98" s="62">
        <v>42534</v>
      </c>
      <c r="D98" s="64" t="s">
        <v>198</v>
      </c>
      <c r="E98" s="64" t="s">
        <v>199</v>
      </c>
      <c r="F98" s="64" t="s">
        <v>54</v>
      </c>
      <c r="G98" s="64" t="s">
        <v>98</v>
      </c>
      <c r="H98" s="72">
        <v>5000</v>
      </c>
      <c r="I98" s="72">
        <v>4050</v>
      </c>
      <c r="J98" s="73">
        <f t="shared" si="1"/>
        <v>20250000</v>
      </c>
      <c r="K98" s="61">
        <v>1951280</v>
      </c>
      <c r="L98" s="81">
        <v>42564</v>
      </c>
      <c r="M98" s="82"/>
      <c r="N98" s="61" t="s">
        <v>488</v>
      </c>
      <c r="O98" s="61" t="s">
        <v>486</v>
      </c>
    </row>
    <row r="99" spans="2:17">
      <c r="B99" s="60">
        <v>3</v>
      </c>
      <c r="C99" s="62">
        <v>42534</v>
      </c>
      <c r="D99" s="64" t="s">
        <v>198</v>
      </c>
      <c r="E99" s="64" t="s">
        <v>199</v>
      </c>
      <c r="F99" s="64" t="s">
        <v>54</v>
      </c>
      <c r="G99" s="64" t="s">
        <v>24</v>
      </c>
      <c r="H99" s="72">
        <v>10000</v>
      </c>
      <c r="I99" s="72">
        <v>4085</v>
      </c>
      <c r="J99" s="73">
        <f t="shared" si="1"/>
        <v>40850000</v>
      </c>
      <c r="K99" s="61">
        <v>1951280</v>
      </c>
      <c r="L99" s="81">
        <v>42564</v>
      </c>
      <c r="M99" s="82">
        <v>61100000</v>
      </c>
      <c r="N99" s="61" t="s">
        <v>488</v>
      </c>
      <c r="O99" s="61" t="s">
        <v>486</v>
      </c>
    </row>
    <row r="100" spans="2:17">
      <c r="B100" s="60">
        <v>3</v>
      </c>
      <c r="C100" s="62">
        <v>42535</v>
      </c>
      <c r="D100" s="63" t="s">
        <v>234</v>
      </c>
      <c r="E100" s="63" t="s">
        <v>235</v>
      </c>
      <c r="F100" s="63" t="s">
        <v>49</v>
      </c>
      <c r="G100" s="63" t="s">
        <v>18</v>
      </c>
      <c r="H100" s="71">
        <v>11000</v>
      </c>
      <c r="I100" s="71">
        <v>3560</v>
      </c>
      <c r="J100" s="70">
        <f t="shared" si="1"/>
        <v>39160000</v>
      </c>
      <c r="K100" s="61">
        <v>15875823</v>
      </c>
      <c r="L100" s="81">
        <v>42576</v>
      </c>
      <c r="M100" s="82"/>
      <c r="N100" s="61" t="s">
        <v>486</v>
      </c>
      <c r="O100" s="61" t="s">
        <v>491</v>
      </c>
    </row>
    <row r="101" spans="2:17">
      <c r="B101" s="60">
        <v>3</v>
      </c>
      <c r="C101" s="62">
        <v>42535</v>
      </c>
      <c r="D101" s="64" t="s">
        <v>200</v>
      </c>
      <c r="E101" s="64" t="s">
        <v>201</v>
      </c>
      <c r="F101" s="64" t="s">
        <v>49</v>
      </c>
      <c r="G101" s="64" t="s">
        <v>18</v>
      </c>
      <c r="H101" s="72">
        <v>5000</v>
      </c>
      <c r="I101" s="72">
        <v>3595</v>
      </c>
      <c r="J101" s="73">
        <f t="shared" si="1"/>
        <v>17975000</v>
      </c>
      <c r="K101" s="61">
        <v>15875823</v>
      </c>
      <c r="L101" s="81">
        <v>42576</v>
      </c>
      <c r="M101" s="82"/>
      <c r="N101" s="61" t="s">
        <v>486</v>
      </c>
      <c r="O101" s="61" t="s">
        <v>491</v>
      </c>
    </row>
    <row r="102" spans="2:17">
      <c r="B102" s="60">
        <v>3</v>
      </c>
      <c r="C102" s="62">
        <v>42535</v>
      </c>
      <c r="D102" s="64" t="s">
        <v>200</v>
      </c>
      <c r="E102" s="64" t="s">
        <v>201</v>
      </c>
      <c r="F102" s="64" t="s">
        <v>49</v>
      </c>
      <c r="G102" s="64" t="s">
        <v>19</v>
      </c>
      <c r="H102" s="72">
        <v>17700</v>
      </c>
      <c r="I102" s="72">
        <v>3530</v>
      </c>
      <c r="J102" s="73">
        <f t="shared" si="1"/>
        <v>62481000</v>
      </c>
      <c r="K102" s="61">
        <v>15875823</v>
      </c>
      <c r="L102" s="81">
        <v>42576</v>
      </c>
      <c r="M102" s="82">
        <v>119616000</v>
      </c>
      <c r="N102" s="61" t="s">
        <v>486</v>
      </c>
      <c r="O102" s="61" t="s">
        <v>491</v>
      </c>
    </row>
    <row r="103" spans="2:17">
      <c r="B103" s="60">
        <v>3</v>
      </c>
      <c r="C103" s="62">
        <v>42535</v>
      </c>
      <c r="D103" s="64" t="s">
        <v>202</v>
      </c>
      <c r="E103" s="64" t="s">
        <v>203</v>
      </c>
      <c r="F103" s="64" t="s">
        <v>17</v>
      </c>
      <c r="G103" s="64" t="s">
        <v>18</v>
      </c>
      <c r="H103" s="72">
        <v>15700</v>
      </c>
      <c r="I103" s="72">
        <v>3595</v>
      </c>
      <c r="J103" s="73">
        <f t="shared" si="1"/>
        <v>56441500</v>
      </c>
      <c r="K103" s="61">
        <v>15514108</v>
      </c>
      <c r="L103" s="81">
        <v>42562</v>
      </c>
      <c r="M103" s="82">
        <v>56441500</v>
      </c>
      <c r="N103" s="61" t="s">
        <v>486</v>
      </c>
      <c r="O103" s="61" t="s">
        <v>487</v>
      </c>
    </row>
    <row r="104" spans="2:17">
      <c r="B104" s="60">
        <v>3</v>
      </c>
      <c r="C104" s="62">
        <v>42535</v>
      </c>
      <c r="D104" s="63" t="s">
        <v>163</v>
      </c>
      <c r="E104" s="63" t="s">
        <v>164</v>
      </c>
      <c r="F104" s="63" t="s">
        <v>41</v>
      </c>
      <c r="G104" s="63" t="s">
        <v>24</v>
      </c>
      <c r="H104" s="71">
        <v>6200</v>
      </c>
      <c r="I104" s="71">
        <v>3650</v>
      </c>
      <c r="J104" s="70">
        <f t="shared" si="1"/>
        <v>22630000</v>
      </c>
      <c r="K104" s="61">
        <v>15514032</v>
      </c>
      <c r="L104" s="81">
        <v>42569</v>
      </c>
      <c r="M104" s="82">
        <v>22630000</v>
      </c>
      <c r="N104" s="61" t="s">
        <v>486</v>
      </c>
      <c r="O104" s="61" t="s">
        <v>486</v>
      </c>
      <c r="Q104" s="68"/>
    </row>
    <row r="105" spans="2:17">
      <c r="B105" s="60">
        <v>3</v>
      </c>
      <c r="C105" s="62">
        <v>42535</v>
      </c>
      <c r="D105" s="63" t="s">
        <v>165</v>
      </c>
      <c r="E105" s="63" t="s">
        <v>166</v>
      </c>
      <c r="F105" s="63" t="s">
        <v>41</v>
      </c>
      <c r="G105" s="63" t="s">
        <v>24</v>
      </c>
      <c r="H105" s="71">
        <v>5300</v>
      </c>
      <c r="I105" s="71">
        <v>3650</v>
      </c>
      <c r="J105" s="70">
        <f t="shared" si="1"/>
        <v>19345000</v>
      </c>
      <c r="K105" s="61">
        <v>15514033</v>
      </c>
      <c r="L105" s="81">
        <v>42549</v>
      </c>
      <c r="M105" s="82">
        <v>19345000</v>
      </c>
      <c r="N105" s="61" t="s">
        <v>486</v>
      </c>
      <c r="O105" s="61" t="s">
        <v>490</v>
      </c>
    </row>
    <row r="106" spans="2:17">
      <c r="B106" s="60">
        <v>3</v>
      </c>
      <c r="C106" s="62">
        <v>42535</v>
      </c>
      <c r="D106" s="63" t="s">
        <v>167</v>
      </c>
      <c r="E106" s="63" t="s">
        <v>168</v>
      </c>
      <c r="F106" s="63" t="s">
        <v>41</v>
      </c>
      <c r="G106" s="63" t="s">
        <v>24</v>
      </c>
      <c r="H106" s="71">
        <v>5200</v>
      </c>
      <c r="I106" s="71">
        <v>3650</v>
      </c>
      <c r="J106" s="70">
        <f t="shared" si="1"/>
        <v>18980000</v>
      </c>
      <c r="K106" s="61">
        <v>15514032</v>
      </c>
      <c r="L106" s="81">
        <v>42569</v>
      </c>
      <c r="M106" s="82">
        <v>18980000</v>
      </c>
      <c r="N106" s="61" t="s">
        <v>486</v>
      </c>
      <c r="O106" s="61" t="s">
        <v>486</v>
      </c>
    </row>
    <row r="107" spans="2:17">
      <c r="B107" s="60">
        <v>3</v>
      </c>
      <c r="C107" s="62">
        <v>42535</v>
      </c>
      <c r="D107" s="63" t="s">
        <v>161</v>
      </c>
      <c r="E107" s="63" t="s">
        <v>162</v>
      </c>
      <c r="F107" s="63" t="s">
        <v>23</v>
      </c>
      <c r="G107" s="63" t="s">
        <v>18</v>
      </c>
      <c r="H107" s="71">
        <v>5000</v>
      </c>
      <c r="I107" s="71">
        <v>3595</v>
      </c>
      <c r="J107" s="70">
        <f t="shared" si="1"/>
        <v>17975000</v>
      </c>
      <c r="K107" s="61">
        <v>15875805</v>
      </c>
      <c r="L107" s="81">
        <v>42564</v>
      </c>
      <c r="M107" s="82">
        <v>17975000</v>
      </c>
      <c r="N107" s="61" t="s">
        <v>486</v>
      </c>
      <c r="O107" s="61" t="s">
        <v>487</v>
      </c>
    </row>
    <row r="108" spans="2:17">
      <c r="B108" s="60">
        <v>3</v>
      </c>
      <c r="C108" s="62">
        <v>42535</v>
      </c>
      <c r="D108" s="63" t="s">
        <v>236</v>
      </c>
      <c r="E108" s="63" t="s">
        <v>237</v>
      </c>
      <c r="F108" s="63" t="s">
        <v>54</v>
      </c>
      <c r="G108" s="63" t="s">
        <v>18</v>
      </c>
      <c r="H108" s="71">
        <v>6200</v>
      </c>
      <c r="I108" s="71">
        <v>3560</v>
      </c>
      <c r="J108" s="70">
        <f t="shared" si="1"/>
        <v>22072000</v>
      </c>
      <c r="K108" s="61">
        <v>2116368</v>
      </c>
      <c r="L108" s="81">
        <v>42562</v>
      </c>
      <c r="M108" s="82">
        <v>22072000</v>
      </c>
      <c r="N108" s="61" t="s">
        <v>488</v>
      </c>
      <c r="O108" s="61" t="s">
        <v>486</v>
      </c>
    </row>
    <row r="109" spans="2:17">
      <c r="B109" s="60">
        <v>3</v>
      </c>
      <c r="C109" s="62">
        <v>42535</v>
      </c>
      <c r="D109" s="64" t="s">
        <v>204</v>
      </c>
      <c r="E109" s="64" t="s">
        <v>205</v>
      </c>
      <c r="F109" s="64" t="s">
        <v>54</v>
      </c>
      <c r="G109" s="64" t="s">
        <v>19</v>
      </c>
      <c r="H109" s="72">
        <v>4000</v>
      </c>
      <c r="I109" s="72">
        <v>3530</v>
      </c>
      <c r="J109" s="73">
        <f t="shared" si="1"/>
        <v>14120000</v>
      </c>
      <c r="K109" s="61">
        <v>1949303</v>
      </c>
      <c r="L109" s="81">
        <v>42562</v>
      </c>
      <c r="M109" s="82"/>
      <c r="N109" s="61" t="s">
        <v>488</v>
      </c>
      <c r="O109" s="61" t="s">
        <v>486</v>
      </c>
    </row>
    <row r="110" spans="2:17">
      <c r="B110" s="60">
        <v>3</v>
      </c>
      <c r="C110" s="62">
        <v>42535</v>
      </c>
      <c r="D110" s="64" t="s">
        <v>204</v>
      </c>
      <c r="E110" s="64" t="s">
        <v>205</v>
      </c>
      <c r="F110" s="64" t="s">
        <v>54</v>
      </c>
      <c r="G110" s="64" t="s">
        <v>24</v>
      </c>
      <c r="H110" s="72">
        <v>5300</v>
      </c>
      <c r="I110" s="72">
        <v>4085</v>
      </c>
      <c r="J110" s="73">
        <f t="shared" si="1"/>
        <v>21650500</v>
      </c>
      <c r="K110" s="61">
        <v>1949303</v>
      </c>
      <c r="L110" s="81">
        <v>42562</v>
      </c>
      <c r="M110" s="82">
        <v>35770000</v>
      </c>
      <c r="N110" s="61" t="s">
        <v>488</v>
      </c>
      <c r="O110" s="61" t="s">
        <v>486</v>
      </c>
    </row>
    <row r="111" spans="2:17">
      <c r="B111" s="60">
        <v>3</v>
      </c>
      <c r="C111" s="62">
        <v>42535</v>
      </c>
      <c r="D111" s="64" t="s">
        <v>206</v>
      </c>
      <c r="E111" s="64" t="s">
        <v>207</v>
      </c>
      <c r="F111" s="64" t="s">
        <v>54</v>
      </c>
      <c r="G111" s="64" t="s">
        <v>19</v>
      </c>
      <c r="H111" s="72">
        <v>30000</v>
      </c>
      <c r="I111" s="72">
        <v>3530</v>
      </c>
      <c r="J111" s="73">
        <f t="shared" si="1"/>
        <v>105900000</v>
      </c>
      <c r="K111" s="61">
        <v>1951229</v>
      </c>
      <c r="L111" s="81">
        <v>42566</v>
      </c>
      <c r="M111" s="82">
        <v>105900000</v>
      </c>
      <c r="N111" s="61" t="s">
        <v>488</v>
      </c>
      <c r="O111" s="61" t="s">
        <v>486</v>
      </c>
    </row>
    <row r="112" spans="2:17">
      <c r="B112" s="60">
        <v>3</v>
      </c>
      <c r="C112" s="62">
        <v>42536</v>
      </c>
      <c r="D112" s="64" t="s">
        <v>208</v>
      </c>
      <c r="E112" s="64" t="s">
        <v>209</v>
      </c>
      <c r="F112" s="64" t="s">
        <v>17</v>
      </c>
      <c r="G112" s="64" t="s">
        <v>18</v>
      </c>
      <c r="H112" s="72">
        <v>5000</v>
      </c>
      <c r="I112" s="72">
        <v>3595</v>
      </c>
      <c r="J112" s="73">
        <f t="shared" si="1"/>
        <v>17975000</v>
      </c>
      <c r="K112" s="61">
        <v>15514108</v>
      </c>
      <c r="L112" s="81">
        <v>42562</v>
      </c>
      <c r="M112" s="82"/>
      <c r="N112" s="61" t="s">
        <v>486</v>
      </c>
      <c r="O112" s="61" t="s">
        <v>487</v>
      </c>
    </row>
    <row r="113" spans="2:18">
      <c r="B113" s="60">
        <v>3</v>
      </c>
      <c r="C113" s="62">
        <v>42536</v>
      </c>
      <c r="D113" s="64" t="s">
        <v>208</v>
      </c>
      <c r="E113" s="64" t="s">
        <v>209</v>
      </c>
      <c r="F113" s="64" t="s">
        <v>17</v>
      </c>
      <c r="G113" s="63" t="s">
        <v>19</v>
      </c>
      <c r="H113" s="71">
        <v>4000</v>
      </c>
      <c r="I113" s="71">
        <v>3530</v>
      </c>
      <c r="J113" s="70">
        <f t="shared" si="1"/>
        <v>14120000</v>
      </c>
      <c r="K113" s="61">
        <v>15514108</v>
      </c>
      <c r="L113" s="81">
        <v>42562</v>
      </c>
      <c r="M113" s="82">
        <v>32095000</v>
      </c>
      <c r="N113" s="61" t="s">
        <v>486</v>
      </c>
      <c r="O113" s="61" t="s">
        <v>487</v>
      </c>
    </row>
    <row r="114" spans="2:18">
      <c r="B114" s="60">
        <v>3</v>
      </c>
      <c r="C114" s="62">
        <v>42536</v>
      </c>
      <c r="D114" s="63" t="s">
        <v>176</v>
      </c>
      <c r="E114" s="63" t="s">
        <v>177</v>
      </c>
      <c r="F114" s="63" t="s">
        <v>17</v>
      </c>
      <c r="G114" s="63" t="s">
        <v>18</v>
      </c>
      <c r="H114" s="71">
        <v>30000</v>
      </c>
      <c r="I114" s="71">
        <v>3595</v>
      </c>
      <c r="J114" s="70">
        <f t="shared" si="1"/>
        <v>107850000</v>
      </c>
      <c r="K114" s="61">
        <v>15514107</v>
      </c>
      <c r="L114" s="81">
        <v>42562</v>
      </c>
      <c r="M114" s="82">
        <v>107850000</v>
      </c>
      <c r="N114" s="61" t="s">
        <v>486</v>
      </c>
      <c r="O114" s="61" t="s">
        <v>487</v>
      </c>
    </row>
    <row r="115" spans="2:18">
      <c r="B115" s="60">
        <v>3</v>
      </c>
      <c r="C115" s="62">
        <v>42536</v>
      </c>
      <c r="D115" s="63" t="s">
        <v>172</v>
      </c>
      <c r="E115" s="63" t="s">
        <v>173</v>
      </c>
      <c r="F115" s="63" t="s">
        <v>35</v>
      </c>
      <c r="G115" s="63" t="s">
        <v>18</v>
      </c>
      <c r="H115" s="71">
        <v>10000</v>
      </c>
      <c r="I115" s="71">
        <v>3990</v>
      </c>
      <c r="J115" s="70">
        <f t="shared" si="1"/>
        <v>39900000</v>
      </c>
      <c r="K115" s="61">
        <v>15229739</v>
      </c>
      <c r="L115" s="81">
        <v>42562</v>
      </c>
      <c r="M115" s="82">
        <v>39900000</v>
      </c>
      <c r="N115" s="61" t="s">
        <v>486</v>
      </c>
      <c r="O115" s="61" t="s">
        <v>490</v>
      </c>
    </row>
    <row r="116" spans="2:18">
      <c r="B116" s="60">
        <v>3</v>
      </c>
      <c r="C116" s="62">
        <v>42536</v>
      </c>
      <c r="D116" s="63" t="s">
        <v>170</v>
      </c>
      <c r="E116" s="63" t="s">
        <v>171</v>
      </c>
      <c r="F116" s="63" t="s">
        <v>23</v>
      </c>
      <c r="G116" s="63" t="s">
        <v>24</v>
      </c>
      <c r="H116" s="71">
        <v>15000</v>
      </c>
      <c r="I116" s="71">
        <v>3850</v>
      </c>
      <c r="J116" s="70">
        <f t="shared" si="1"/>
        <v>57750000</v>
      </c>
      <c r="K116" s="61">
        <v>15514110</v>
      </c>
      <c r="L116" s="81">
        <v>42562</v>
      </c>
      <c r="M116" s="82">
        <v>54750000</v>
      </c>
      <c r="N116" s="61" t="s">
        <v>486</v>
      </c>
      <c r="O116" s="61" t="s">
        <v>489</v>
      </c>
      <c r="Q116" s="80">
        <v>3000000</v>
      </c>
      <c r="R116" s="60" t="s">
        <v>494</v>
      </c>
    </row>
    <row r="117" spans="2:18">
      <c r="B117" s="60">
        <v>3</v>
      </c>
      <c r="C117" s="62">
        <v>42537</v>
      </c>
      <c r="D117" s="63" t="s">
        <v>238</v>
      </c>
      <c r="E117" s="63" t="s">
        <v>239</v>
      </c>
      <c r="F117" s="63" t="s">
        <v>49</v>
      </c>
      <c r="G117" s="63" t="s">
        <v>18</v>
      </c>
      <c r="H117" s="71">
        <v>15800</v>
      </c>
      <c r="I117" s="71">
        <v>3560</v>
      </c>
      <c r="J117" s="70">
        <f t="shared" si="1"/>
        <v>56248000</v>
      </c>
      <c r="K117" s="61">
        <v>15875823</v>
      </c>
      <c r="L117" s="81">
        <v>42576</v>
      </c>
      <c r="M117" s="82">
        <v>56248000</v>
      </c>
      <c r="N117" s="61" t="s">
        <v>486</v>
      </c>
      <c r="O117" s="61" t="s">
        <v>491</v>
      </c>
      <c r="Q117" s="79"/>
    </row>
    <row r="118" spans="2:18">
      <c r="B118" s="60">
        <v>3</v>
      </c>
      <c r="C118" s="62">
        <v>42537</v>
      </c>
      <c r="D118" s="64" t="s">
        <v>210</v>
      </c>
      <c r="E118" s="64" t="s">
        <v>211</v>
      </c>
      <c r="F118" s="64" t="s">
        <v>49</v>
      </c>
      <c r="G118" s="63" t="s">
        <v>19</v>
      </c>
      <c r="H118" s="71">
        <v>17900</v>
      </c>
      <c r="I118" s="71">
        <v>3530</v>
      </c>
      <c r="J118" s="70">
        <f t="shared" si="1"/>
        <v>63187000</v>
      </c>
      <c r="K118" s="61">
        <v>15875869</v>
      </c>
      <c r="L118" s="81">
        <v>42579</v>
      </c>
      <c r="M118" s="82"/>
      <c r="N118" s="61" t="s">
        <v>486</v>
      </c>
      <c r="O118" s="61" t="s">
        <v>491</v>
      </c>
    </row>
    <row r="119" spans="2:18">
      <c r="B119" s="60">
        <v>3</v>
      </c>
      <c r="C119" s="62">
        <v>42537</v>
      </c>
      <c r="D119" s="63" t="s">
        <v>240</v>
      </c>
      <c r="E119" s="63" t="s">
        <v>241</v>
      </c>
      <c r="F119" s="63" t="s">
        <v>49</v>
      </c>
      <c r="G119" s="63" t="s">
        <v>18</v>
      </c>
      <c r="H119" s="71">
        <v>35000</v>
      </c>
      <c r="I119" s="71">
        <v>3560</v>
      </c>
      <c r="J119" s="74">
        <f t="shared" si="1"/>
        <v>124600000</v>
      </c>
      <c r="K119" s="61">
        <v>15875869</v>
      </c>
      <c r="L119" s="81">
        <v>42579</v>
      </c>
      <c r="M119" s="82">
        <v>187787000</v>
      </c>
      <c r="N119" s="61" t="s">
        <v>486</v>
      </c>
      <c r="O119" s="61" t="s">
        <v>491</v>
      </c>
    </row>
    <row r="120" spans="2:18">
      <c r="B120" s="60">
        <v>3</v>
      </c>
      <c r="C120" s="62">
        <v>42537</v>
      </c>
      <c r="D120" s="63" t="s">
        <v>242</v>
      </c>
      <c r="E120" s="63" t="s">
        <v>242</v>
      </c>
      <c r="F120" s="63" t="s">
        <v>49</v>
      </c>
      <c r="G120" s="63" t="s">
        <v>18</v>
      </c>
      <c r="H120" s="71">
        <v>20000</v>
      </c>
      <c r="I120" s="71">
        <v>3560</v>
      </c>
      <c r="J120" s="74">
        <f t="shared" si="1"/>
        <v>71200000</v>
      </c>
      <c r="K120" s="61">
        <v>15875825</v>
      </c>
      <c r="L120" s="81">
        <v>42583</v>
      </c>
      <c r="M120" s="82">
        <v>71200000</v>
      </c>
      <c r="N120" s="61" t="s">
        <v>486</v>
      </c>
      <c r="O120" s="61" t="s">
        <v>491</v>
      </c>
    </row>
    <row r="121" spans="2:18">
      <c r="B121" s="60">
        <v>3</v>
      </c>
      <c r="C121" s="62">
        <v>42537</v>
      </c>
      <c r="D121" s="63" t="s">
        <v>182</v>
      </c>
      <c r="E121" s="63" t="s">
        <v>183</v>
      </c>
      <c r="F121" s="63" t="s">
        <v>17</v>
      </c>
      <c r="G121" s="64" t="s">
        <v>19</v>
      </c>
      <c r="H121" s="72">
        <v>5000</v>
      </c>
      <c r="I121" s="72">
        <v>3400</v>
      </c>
      <c r="J121" s="73">
        <f t="shared" si="1"/>
        <v>17000000</v>
      </c>
      <c r="K121" s="61">
        <v>15514113</v>
      </c>
      <c r="L121" s="81">
        <v>42562</v>
      </c>
      <c r="M121" s="82"/>
      <c r="N121" s="61" t="s">
        <v>486</v>
      </c>
      <c r="O121" s="61" t="s">
        <v>487</v>
      </c>
    </row>
    <row r="122" spans="2:18">
      <c r="B122" s="60">
        <v>3</v>
      </c>
      <c r="C122" s="62">
        <v>42537</v>
      </c>
      <c r="D122" s="63" t="s">
        <v>182</v>
      </c>
      <c r="E122" s="63" t="s">
        <v>183</v>
      </c>
      <c r="F122" s="63" t="s">
        <v>17</v>
      </c>
      <c r="G122" s="64" t="s">
        <v>24</v>
      </c>
      <c r="H122" s="72">
        <v>10300</v>
      </c>
      <c r="I122" s="72">
        <v>3650</v>
      </c>
      <c r="J122" s="73">
        <f t="shared" si="1"/>
        <v>37595000</v>
      </c>
      <c r="K122" s="61">
        <v>15514113</v>
      </c>
      <c r="L122" s="81">
        <v>42562</v>
      </c>
      <c r="M122" s="82">
        <v>54595000</v>
      </c>
      <c r="N122" s="61" t="s">
        <v>486</v>
      </c>
      <c r="O122" s="61" t="s">
        <v>487</v>
      </c>
    </row>
    <row r="123" spans="2:18">
      <c r="B123" s="60">
        <v>3</v>
      </c>
      <c r="C123" s="62">
        <v>42537</v>
      </c>
      <c r="D123" s="63" t="s">
        <v>180</v>
      </c>
      <c r="E123" s="63" t="s">
        <v>181</v>
      </c>
      <c r="F123" s="63" t="s">
        <v>17</v>
      </c>
      <c r="G123" s="63" t="s">
        <v>18</v>
      </c>
      <c r="H123" s="71">
        <v>5000</v>
      </c>
      <c r="I123" s="71">
        <v>3595</v>
      </c>
      <c r="J123" s="70">
        <f t="shared" si="1"/>
        <v>17975000</v>
      </c>
      <c r="K123" s="61">
        <v>15875809</v>
      </c>
      <c r="L123" s="81">
        <v>42563</v>
      </c>
      <c r="M123" s="82"/>
      <c r="N123" s="61" t="s">
        <v>486</v>
      </c>
      <c r="O123" s="61" t="s">
        <v>487</v>
      </c>
    </row>
    <row r="124" spans="2:18">
      <c r="B124" s="60">
        <v>3</v>
      </c>
      <c r="C124" s="62">
        <v>42537</v>
      </c>
      <c r="D124" s="63" t="s">
        <v>180</v>
      </c>
      <c r="E124" s="63" t="s">
        <v>181</v>
      </c>
      <c r="F124" s="63" t="s">
        <v>17</v>
      </c>
      <c r="G124" s="64" t="s">
        <v>19</v>
      </c>
      <c r="H124" s="72">
        <v>10300</v>
      </c>
      <c r="I124" s="72">
        <v>3400</v>
      </c>
      <c r="J124" s="73">
        <f t="shared" si="1"/>
        <v>35020000</v>
      </c>
      <c r="K124" s="61">
        <v>15875809</v>
      </c>
      <c r="L124" s="81">
        <v>42563</v>
      </c>
      <c r="M124" s="82"/>
      <c r="N124" s="61" t="s">
        <v>486</v>
      </c>
      <c r="O124" s="61" t="s">
        <v>487</v>
      </c>
    </row>
    <row r="125" spans="2:18">
      <c r="B125" s="60">
        <v>3</v>
      </c>
      <c r="C125" s="62">
        <v>42537</v>
      </c>
      <c r="D125" s="63" t="s">
        <v>180</v>
      </c>
      <c r="E125" s="63" t="s">
        <v>181</v>
      </c>
      <c r="F125" s="63" t="s">
        <v>17</v>
      </c>
      <c r="G125" s="64" t="s">
        <v>24</v>
      </c>
      <c r="H125" s="72">
        <v>16400</v>
      </c>
      <c r="I125" s="72">
        <v>3850</v>
      </c>
      <c r="J125" s="73">
        <f t="shared" si="1"/>
        <v>63140000</v>
      </c>
      <c r="K125" s="61">
        <v>15875809</v>
      </c>
      <c r="L125" s="81">
        <v>42563</v>
      </c>
      <c r="M125" s="82">
        <v>112855000</v>
      </c>
      <c r="N125" s="61" t="s">
        <v>486</v>
      </c>
      <c r="O125" s="61" t="s">
        <v>487</v>
      </c>
      <c r="Q125" s="86">
        <v>3280000</v>
      </c>
      <c r="R125" s="60" t="s">
        <v>494</v>
      </c>
    </row>
    <row r="126" spans="2:18">
      <c r="B126" s="60">
        <v>3</v>
      </c>
      <c r="C126" s="62">
        <v>42537</v>
      </c>
      <c r="D126" s="64" t="s">
        <v>212</v>
      </c>
      <c r="E126" s="64" t="s">
        <v>213</v>
      </c>
      <c r="F126" s="64" t="s">
        <v>54</v>
      </c>
      <c r="G126" s="63" t="s">
        <v>19</v>
      </c>
      <c r="H126" s="71">
        <v>11500</v>
      </c>
      <c r="I126" s="71">
        <v>3530</v>
      </c>
      <c r="J126" s="70">
        <f t="shared" si="1"/>
        <v>40595000</v>
      </c>
      <c r="K126" s="61">
        <v>1951230</v>
      </c>
      <c r="L126" s="81">
        <v>42565</v>
      </c>
      <c r="M126" s="82"/>
      <c r="N126" s="61" t="s">
        <v>488</v>
      </c>
      <c r="O126" s="61" t="s">
        <v>486</v>
      </c>
    </row>
    <row r="127" spans="2:18">
      <c r="B127" s="60">
        <v>3</v>
      </c>
      <c r="C127" s="62">
        <v>42537</v>
      </c>
      <c r="D127" s="64" t="s">
        <v>212</v>
      </c>
      <c r="E127" s="64" t="s">
        <v>213</v>
      </c>
      <c r="F127" s="64" t="s">
        <v>54</v>
      </c>
      <c r="G127" s="63" t="s">
        <v>24</v>
      </c>
      <c r="H127" s="71">
        <v>4000</v>
      </c>
      <c r="I127" s="71">
        <v>4085</v>
      </c>
      <c r="J127" s="70">
        <f t="shared" si="1"/>
        <v>16340000</v>
      </c>
      <c r="K127" s="61">
        <v>1951230</v>
      </c>
      <c r="L127" s="81">
        <v>42565</v>
      </c>
      <c r="M127" s="82">
        <v>56935000</v>
      </c>
      <c r="N127" s="61" t="s">
        <v>488</v>
      </c>
      <c r="O127" s="61" t="s">
        <v>486</v>
      </c>
    </row>
    <row r="128" spans="2:18">
      <c r="B128" s="60">
        <v>3</v>
      </c>
      <c r="C128" s="62">
        <v>42537</v>
      </c>
      <c r="D128" s="64" t="s">
        <v>243</v>
      </c>
      <c r="E128" s="63" t="s">
        <v>243</v>
      </c>
      <c r="F128" s="63" t="s">
        <v>54</v>
      </c>
      <c r="G128" s="63" t="s">
        <v>18</v>
      </c>
      <c r="H128" s="71">
        <v>20000</v>
      </c>
      <c r="I128" s="71">
        <v>3560</v>
      </c>
      <c r="J128" s="74">
        <f t="shared" si="1"/>
        <v>71200000</v>
      </c>
      <c r="K128" s="61">
        <v>1951231</v>
      </c>
      <c r="L128" s="81">
        <v>42565</v>
      </c>
      <c r="M128" s="82">
        <v>71200000</v>
      </c>
      <c r="N128" s="61" t="s">
        <v>488</v>
      </c>
      <c r="O128" s="61" t="s">
        <v>486</v>
      </c>
    </row>
    <row r="129" spans="2:18">
      <c r="B129" s="60">
        <v>3</v>
      </c>
      <c r="C129" s="62">
        <v>42537</v>
      </c>
      <c r="D129" s="64" t="s">
        <v>214</v>
      </c>
      <c r="E129" s="64" t="s">
        <v>215</v>
      </c>
      <c r="F129" s="64" t="s">
        <v>54</v>
      </c>
      <c r="G129" s="63" t="s">
        <v>19</v>
      </c>
      <c r="H129" s="71">
        <v>5000</v>
      </c>
      <c r="I129" s="71">
        <v>3530</v>
      </c>
      <c r="J129" s="70">
        <f t="shared" si="1"/>
        <v>17650000</v>
      </c>
      <c r="K129" s="61">
        <v>1951233</v>
      </c>
      <c r="L129" s="81">
        <v>42566</v>
      </c>
      <c r="M129" s="82"/>
      <c r="N129" s="61" t="s">
        <v>488</v>
      </c>
      <c r="O129" s="61" t="s">
        <v>486</v>
      </c>
    </row>
    <row r="130" spans="2:18">
      <c r="B130" s="60">
        <v>3</v>
      </c>
      <c r="C130" s="62">
        <v>42537</v>
      </c>
      <c r="D130" s="64" t="s">
        <v>214</v>
      </c>
      <c r="E130" s="64" t="s">
        <v>215</v>
      </c>
      <c r="F130" s="64" t="s">
        <v>54</v>
      </c>
      <c r="G130" s="63" t="s">
        <v>24</v>
      </c>
      <c r="H130" s="71">
        <v>5000</v>
      </c>
      <c r="I130" s="71">
        <v>4085</v>
      </c>
      <c r="J130" s="70">
        <f t="shared" si="1"/>
        <v>20425000</v>
      </c>
      <c r="K130" s="61">
        <v>1951233</v>
      </c>
      <c r="L130" s="81">
        <v>42566</v>
      </c>
      <c r="M130" s="82">
        <v>38075000</v>
      </c>
      <c r="N130" s="61" t="s">
        <v>488</v>
      </c>
      <c r="O130" s="61" t="s">
        <v>486</v>
      </c>
    </row>
    <row r="131" spans="2:18">
      <c r="B131" s="60">
        <v>3</v>
      </c>
      <c r="C131" s="62">
        <v>42538</v>
      </c>
      <c r="D131" s="64" t="s">
        <v>244</v>
      </c>
      <c r="E131" s="63" t="s">
        <v>245</v>
      </c>
      <c r="F131" s="63" t="s">
        <v>49</v>
      </c>
      <c r="G131" s="63" t="s">
        <v>18</v>
      </c>
      <c r="H131" s="71">
        <v>20000</v>
      </c>
      <c r="I131" s="71">
        <v>3560</v>
      </c>
      <c r="J131" s="74">
        <f t="shared" si="1"/>
        <v>71200000</v>
      </c>
      <c r="K131" s="61">
        <v>15875821</v>
      </c>
      <c r="L131" s="81">
        <v>42583</v>
      </c>
      <c r="M131" s="82"/>
      <c r="N131" s="61" t="s">
        <v>486</v>
      </c>
      <c r="O131" s="61" t="s">
        <v>485</v>
      </c>
    </row>
    <row r="132" spans="2:18">
      <c r="B132" s="60">
        <v>3</v>
      </c>
      <c r="C132" s="62">
        <v>42538</v>
      </c>
      <c r="D132" s="64" t="s">
        <v>216</v>
      </c>
      <c r="E132" s="64" t="s">
        <v>217</v>
      </c>
      <c r="F132" s="64" t="s">
        <v>49</v>
      </c>
      <c r="G132" s="63" t="s">
        <v>19</v>
      </c>
      <c r="H132" s="71">
        <v>15000</v>
      </c>
      <c r="I132" s="71">
        <v>3530</v>
      </c>
      <c r="J132" s="70">
        <f t="shared" si="1"/>
        <v>52950000</v>
      </c>
      <c r="K132" s="61">
        <v>15875821</v>
      </c>
      <c r="L132" s="81">
        <v>42583</v>
      </c>
      <c r="M132" s="82">
        <v>124150000</v>
      </c>
      <c r="N132" s="61" t="s">
        <v>486</v>
      </c>
      <c r="O132" s="61" t="s">
        <v>485</v>
      </c>
    </row>
    <row r="133" spans="2:18">
      <c r="B133" s="60">
        <v>3</v>
      </c>
      <c r="C133" s="62">
        <v>42538</v>
      </c>
      <c r="D133" s="64" t="s">
        <v>185</v>
      </c>
      <c r="E133" s="64" t="s">
        <v>186</v>
      </c>
      <c r="F133" s="64" t="s">
        <v>23</v>
      </c>
      <c r="G133" s="64" t="s">
        <v>24</v>
      </c>
      <c r="H133" s="72">
        <v>15000</v>
      </c>
      <c r="I133" s="72">
        <v>3650</v>
      </c>
      <c r="J133" s="73">
        <f t="shared" si="1"/>
        <v>54750000</v>
      </c>
      <c r="K133" s="61">
        <v>15793306</v>
      </c>
      <c r="L133" s="81">
        <v>42569</v>
      </c>
      <c r="M133" s="82"/>
      <c r="N133" s="61" t="s">
        <v>486</v>
      </c>
      <c r="O133" s="61" t="s">
        <v>487</v>
      </c>
    </row>
    <row r="134" spans="2:18">
      <c r="B134" s="60">
        <v>3</v>
      </c>
      <c r="C134" s="65">
        <v>42538</v>
      </c>
      <c r="D134" s="66" t="s">
        <v>222</v>
      </c>
      <c r="E134" s="63" t="s">
        <v>223</v>
      </c>
      <c r="F134" s="63" t="s">
        <v>23</v>
      </c>
      <c r="G134" s="63" t="s">
        <v>18</v>
      </c>
      <c r="H134" s="71">
        <v>15000</v>
      </c>
      <c r="I134" s="71">
        <v>3595</v>
      </c>
      <c r="J134" s="70">
        <f t="shared" si="1"/>
        <v>53925000</v>
      </c>
      <c r="K134" s="61">
        <v>15793306</v>
      </c>
      <c r="L134" s="81">
        <v>42569</v>
      </c>
      <c r="M134" s="82">
        <v>108675000</v>
      </c>
      <c r="N134" s="61" t="s">
        <v>486</v>
      </c>
      <c r="O134" s="61" t="s">
        <v>487</v>
      </c>
    </row>
    <row r="135" spans="2:18">
      <c r="B135" s="60">
        <v>3</v>
      </c>
      <c r="C135" s="62">
        <v>42538</v>
      </c>
      <c r="D135" s="64" t="s">
        <v>188</v>
      </c>
      <c r="E135" s="64" t="s">
        <v>189</v>
      </c>
      <c r="F135" s="64" t="s">
        <v>41</v>
      </c>
      <c r="G135" s="64" t="s">
        <v>18</v>
      </c>
      <c r="H135" s="72">
        <v>10500</v>
      </c>
      <c r="I135" s="72">
        <v>3595</v>
      </c>
      <c r="J135" s="73">
        <f t="shared" si="1"/>
        <v>37747500</v>
      </c>
      <c r="K135" s="61">
        <v>15514031</v>
      </c>
      <c r="L135" s="81">
        <v>42570</v>
      </c>
      <c r="M135" s="82"/>
      <c r="N135" s="61" t="s">
        <v>486</v>
      </c>
      <c r="O135" s="61" t="s">
        <v>486</v>
      </c>
    </row>
    <row r="136" spans="2:18">
      <c r="B136" s="60">
        <v>3</v>
      </c>
      <c r="C136" s="62">
        <v>42538</v>
      </c>
      <c r="D136" s="64" t="s">
        <v>188</v>
      </c>
      <c r="E136" s="64" t="s">
        <v>189</v>
      </c>
      <c r="F136" s="64" t="s">
        <v>41</v>
      </c>
      <c r="G136" s="64" t="s">
        <v>19</v>
      </c>
      <c r="H136" s="72">
        <v>6200</v>
      </c>
      <c r="I136" s="72">
        <v>3530</v>
      </c>
      <c r="J136" s="73">
        <f t="shared" ref="J136:J199" si="2">H136*I136</f>
        <v>21886000</v>
      </c>
      <c r="K136" s="61">
        <v>15514031</v>
      </c>
      <c r="L136" s="81">
        <v>42570</v>
      </c>
      <c r="M136" s="82">
        <v>52597986</v>
      </c>
      <c r="N136" s="61" t="s">
        <v>486</v>
      </c>
      <c r="O136" s="61" t="s">
        <v>486</v>
      </c>
      <c r="Q136" s="82" t="s">
        <v>495</v>
      </c>
      <c r="R136" s="82">
        <v>7035514</v>
      </c>
    </row>
    <row r="137" spans="2:18">
      <c r="B137" s="60">
        <v>4</v>
      </c>
      <c r="C137" s="62">
        <v>42538</v>
      </c>
      <c r="D137" s="63" t="s">
        <v>246</v>
      </c>
      <c r="E137" s="63" t="s">
        <v>247</v>
      </c>
      <c r="F137" s="63" t="s">
        <v>54</v>
      </c>
      <c r="G137" s="63" t="s">
        <v>18</v>
      </c>
      <c r="H137" s="71">
        <v>8800</v>
      </c>
      <c r="I137" s="71">
        <v>3560</v>
      </c>
      <c r="J137" s="74">
        <f t="shared" si="2"/>
        <v>31328000</v>
      </c>
      <c r="K137" s="61">
        <v>1951242</v>
      </c>
      <c r="L137" s="81">
        <v>42566</v>
      </c>
      <c r="M137" s="82">
        <v>31328000</v>
      </c>
      <c r="N137" s="61" t="s">
        <v>488</v>
      </c>
      <c r="O137" s="61" t="s">
        <v>486</v>
      </c>
    </row>
    <row r="138" spans="2:18">
      <c r="B138" s="60">
        <v>4</v>
      </c>
      <c r="C138" s="65">
        <v>42538</v>
      </c>
      <c r="D138" s="66" t="s">
        <v>218</v>
      </c>
      <c r="E138" s="63" t="s">
        <v>219</v>
      </c>
      <c r="F138" s="63" t="s">
        <v>17</v>
      </c>
      <c r="G138" s="63" t="s">
        <v>18</v>
      </c>
      <c r="H138" s="71">
        <v>30000</v>
      </c>
      <c r="I138" s="71">
        <v>3595</v>
      </c>
      <c r="J138" s="70">
        <f t="shared" si="2"/>
        <v>107850000</v>
      </c>
      <c r="K138" s="61">
        <v>15514101</v>
      </c>
      <c r="L138" s="81">
        <v>42565</v>
      </c>
      <c r="M138" s="82">
        <v>107850000</v>
      </c>
      <c r="N138" s="61" t="s">
        <v>486</v>
      </c>
      <c r="O138" s="61" t="s">
        <v>487</v>
      </c>
    </row>
    <row r="139" spans="2:18">
      <c r="B139" s="60">
        <v>4</v>
      </c>
      <c r="C139" s="62">
        <v>42541</v>
      </c>
      <c r="D139" s="64" t="s">
        <v>306</v>
      </c>
      <c r="E139" s="64" t="s">
        <v>307</v>
      </c>
      <c r="F139" s="64" t="s">
        <v>49</v>
      </c>
      <c r="G139" s="64" t="s">
        <v>18</v>
      </c>
      <c r="H139" s="72">
        <v>15000</v>
      </c>
      <c r="I139" s="72">
        <v>3560</v>
      </c>
      <c r="J139" s="75">
        <f t="shared" si="2"/>
        <v>53400000</v>
      </c>
      <c r="K139" s="61">
        <v>15875854</v>
      </c>
      <c r="L139" s="81">
        <v>42577</v>
      </c>
      <c r="M139" s="82"/>
      <c r="N139" s="61" t="s">
        <v>486</v>
      </c>
      <c r="O139" s="61" t="s">
        <v>487</v>
      </c>
    </row>
    <row r="140" spans="2:18">
      <c r="B140" s="60">
        <v>4</v>
      </c>
      <c r="C140" s="62">
        <v>42541</v>
      </c>
      <c r="D140" s="64" t="s">
        <v>308</v>
      </c>
      <c r="E140" s="64" t="s">
        <v>309</v>
      </c>
      <c r="F140" s="64" t="s">
        <v>49</v>
      </c>
      <c r="G140" s="64" t="s">
        <v>18</v>
      </c>
      <c r="H140" s="72">
        <v>20000</v>
      </c>
      <c r="I140" s="72">
        <v>3560</v>
      </c>
      <c r="J140" s="75">
        <f t="shared" si="2"/>
        <v>71200000</v>
      </c>
      <c r="K140" s="61">
        <v>15875854</v>
      </c>
      <c r="L140" s="81">
        <v>42577</v>
      </c>
      <c r="M140" s="82"/>
      <c r="N140" s="61" t="s">
        <v>486</v>
      </c>
      <c r="O140" s="61" t="s">
        <v>487</v>
      </c>
    </row>
    <row r="141" spans="2:18">
      <c r="B141" s="60">
        <v>4</v>
      </c>
      <c r="C141" s="62">
        <v>42541</v>
      </c>
      <c r="D141" s="63" t="s">
        <v>287</v>
      </c>
      <c r="E141" s="63" t="s">
        <v>288</v>
      </c>
      <c r="F141" s="63" t="s">
        <v>49</v>
      </c>
      <c r="G141" s="64" t="s">
        <v>19</v>
      </c>
      <c r="H141" s="72">
        <v>10000</v>
      </c>
      <c r="I141" s="72">
        <v>3530</v>
      </c>
      <c r="J141" s="76">
        <f t="shared" si="2"/>
        <v>35300000</v>
      </c>
      <c r="K141" s="61">
        <v>15875854</v>
      </c>
      <c r="L141" s="81">
        <v>42577</v>
      </c>
      <c r="M141" s="82"/>
      <c r="N141" s="61" t="s">
        <v>486</v>
      </c>
      <c r="O141" s="61" t="s">
        <v>487</v>
      </c>
    </row>
    <row r="142" spans="2:18">
      <c r="B142" s="60">
        <v>4</v>
      </c>
      <c r="C142" s="62">
        <v>42541</v>
      </c>
      <c r="D142" s="63" t="s">
        <v>287</v>
      </c>
      <c r="E142" s="63" t="s">
        <v>288</v>
      </c>
      <c r="F142" s="63" t="s">
        <v>49</v>
      </c>
      <c r="G142" s="64" t="s">
        <v>24</v>
      </c>
      <c r="H142" s="72">
        <v>5000</v>
      </c>
      <c r="I142" s="72">
        <v>4085</v>
      </c>
      <c r="J142" s="76">
        <f t="shared" si="2"/>
        <v>20425000</v>
      </c>
      <c r="K142" s="61">
        <v>15875854</v>
      </c>
      <c r="L142" s="81">
        <v>42577</v>
      </c>
      <c r="M142" s="82"/>
      <c r="N142" s="61" t="s">
        <v>486</v>
      </c>
      <c r="O142" s="61" t="s">
        <v>487</v>
      </c>
    </row>
    <row r="143" spans="2:18">
      <c r="B143" s="60">
        <v>4</v>
      </c>
      <c r="C143" s="62">
        <v>42541</v>
      </c>
      <c r="D143" s="64" t="s">
        <v>310</v>
      </c>
      <c r="E143" s="64" t="s">
        <v>311</v>
      </c>
      <c r="F143" s="64" t="s">
        <v>49</v>
      </c>
      <c r="G143" s="64" t="s">
        <v>18</v>
      </c>
      <c r="H143" s="72">
        <v>15800</v>
      </c>
      <c r="I143" s="72">
        <v>3560</v>
      </c>
      <c r="J143" s="75">
        <f t="shared" si="2"/>
        <v>56248000</v>
      </c>
      <c r="K143" s="61">
        <v>15875854</v>
      </c>
      <c r="L143" s="81">
        <v>42577</v>
      </c>
      <c r="M143" s="82">
        <v>236573000</v>
      </c>
      <c r="N143" s="61" t="s">
        <v>486</v>
      </c>
      <c r="O143" s="61" t="s">
        <v>487</v>
      </c>
    </row>
    <row r="144" spans="2:18">
      <c r="B144" s="60">
        <v>4</v>
      </c>
      <c r="C144" s="62">
        <v>42541</v>
      </c>
      <c r="D144" s="63" t="s">
        <v>251</v>
      </c>
      <c r="E144" s="63" t="s">
        <v>252</v>
      </c>
      <c r="F144" s="63" t="s">
        <v>17</v>
      </c>
      <c r="G144" s="63" t="s">
        <v>18</v>
      </c>
      <c r="H144" s="71">
        <v>11900</v>
      </c>
      <c r="I144" s="71">
        <v>3595</v>
      </c>
      <c r="J144" s="74">
        <f t="shared" si="2"/>
        <v>42780500</v>
      </c>
      <c r="K144" s="61">
        <v>15514050</v>
      </c>
      <c r="L144" s="81">
        <v>42569</v>
      </c>
      <c r="M144" s="82"/>
      <c r="N144" s="61" t="s">
        <v>486</v>
      </c>
      <c r="O144" s="61" t="s">
        <v>487</v>
      </c>
    </row>
    <row r="145" spans="2:15">
      <c r="B145" s="60">
        <v>4</v>
      </c>
      <c r="C145" s="62">
        <v>42541</v>
      </c>
      <c r="D145" s="63" t="s">
        <v>251</v>
      </c>
      <c r="E145" s="63" t="s">
        <v>252</v>
      </c>
      <c r="F145" s="63" t="s">
        <v>17</v>
      </c>
      <c r="G145" s="63" t="s">
        <v>24</v>
      </c>
      <c r="H145" s="71">
        <v>19800</v>
      </c>
      <c r="I145" s="71">
        <v>3650</v>
      </c>
      <c r="J145" s="74">
        <f t="shared" si="2"/>
        <v>72270000</v>
      </c>
      <c r="K145" s="61">
        <v>15514050</v>
      </c>
      <c r="L145" s="81">
        <v>42569</v>
      </c>
      <c r="M145" s="82">
        <v>115050500</v>
      </c>
      <c r="N145" s="61" t="s">
        <v>486</v>
      </c>
      <c r="O145" s="61" t="s">
        <v>487</v>
      </c>
    </row>
    <row r="146" spans="2:15">
      <c r="B146" s="60">
        <v>4</v>
      </c>
      <c r="C146" s="62">
        <v>42541</v>
      </c>
      <c r="D146" s="63" t="s">
        <v>253</v>
      </c>
      <c r="E146" s="63" t="s">
        <v>254</v>
      </c>
      <c r="F146" s="63" t="s">
        <v>17</v>
      </c>
      <c r="G146" s="63" t="s">
        <v>18</v>
      </c>
      <c r="H146" s="71">
        <v>5000</v>
      </c>
      <c r="I146" s="71">
        <v>3595</v>
      </c>
      <c r="J146" s="74">
        <f t="shared" si="2"/>
        <v>17975000</v>
      </c>
      <c r="K146" s="61">
        <v>15875802</v>
      </c>
      <c r="L146" s="81">
        <v>42563</v>
      </c>
      <c r="M146" s="82"/>
      <c r="N146" s="61" t="s">
        <v>486</v>
      </c>
      <c r="O146" s="61" t="s">
        <v>487</v>
      </c>
    </row>
    <row r="147" spans="2:15">
      <c r="B147" s="60">
        <v>4</v>
      </c>
      <c r="C147" s="62">
        <v>42541</v>
      </c>
      <c r="D147" s="63" t="s">
        <v>253</v>
      </c>
      <c r="E147" s="63" t="s">
        <v>254</v>
      </c>
      <c r="F147" s="63" t="s">
        <v>17</v>
      </c>
      <c r="G147" s="63" t="s">
        <v>24</v>
      </c>
      <c r="H147" s="71">
        <v>4000</v>
      </c>
      <c r="I147" s="71">
        <v>3650</v>
      </c>
      <c r="J147" s="74">
        <f t="shared" si="2"/>
        <v>14600000</v>
      </c>
      <c r="K147" s="61">
        <v>15875802</v>
      </c>
      <c r="L147" s="81">
        <v>42563</v>
      </c>
      <c r="M147" s="82">
        <v>32575000</v>
      </c>
      <c r="N147" s="61" t="s">
        <v>486</v>
      </c>
      <c r="O147" s="61" t="s">
        <v>487</v>
      </c>
    </row>
    <row r="148" spans="2:15">
      <c r="B148" s="60">
        <v>4</v>
      </c>
      <c r="C148" s="62">
        <v>42541</v>
      </c>
      <c r="D148" s="64" t="s">
        <v>312</v>
      </c>
      <c r="E148" s="64" t="s">
        <v>313</v>
      </c>
      <c r="F148" s="64" t="s">
        <v>54</v>
      </c>
      <c r="G148" s="63" t="s">
        <v>18</v>
      </c>
      <c r="H148" s="71">
        <v>10200</v>
      </c>
      <c r="I148" s="72">
        <v>3560</v>
      </c>
      <c r="J148" s="69">
        <f t="shared" si="2"/>
        <v>36312000</v>
      </c>
      <c r="K148" s="61">
        <v>1949306</v>
      </c>
      <c r="L148" s="81">
        <v>42569</v>
      </c>
      <c r="M148" s="82">
        <v>36312000</v>
      </c>
      <c r="N148" s="61" t="s">
        <v>488</v>
      </c>
      <c r="O148" s="61" t="s">
        <v>486</v>
      </c>
    </row>
    <row r="149" spans="2:15">
      <c r="B149" s="60">
        <v>4</v>
      </c>
      <c r="C149" s="62">
        <v>42541</v>
      </c>
      <c r="D149" s="63" t="s">
        <v>289</v>
      </c>
      <c r="E149" s="63" t="s">
        <v>290</v>
      </c>
      <c r="F149" s="63" t="s">
        <v>54</v>
      </c>
      <c r="G149" s="64" t="s">
        <v>19</v>
      </c>
      <c r="H149" s="72">
        <v>5300</v>
      </c>
      <c r="I149" s="72">
        <v>3530</v>
      </c>
      <c r="J149" s="76">
        <f t="shared" si="2"/>
        <v>18709000</v>
      </c>
      <c r="K149" s="61">
        <v>2116370</v>
      </c>
      <c r="L149" s="81">
        <v>42561</v>
      </c>
      <c r="M149" s="82">
        <v>18709000</v>
      </c>
      <c r="N149" s="61" t="s">
        <v>488</v>
      </c>
      <c r="O149" s="61" t="s">
        <v>486</v>
      </c>
    </row>
    <row r="150" spans="2:15">
      <c r="B150" s="60">
        <v>4</v>
      </c>
      <c r="C150" s="62">
        <v>42542</v>
      </c>
      <c r="D150" s="64" t="s">
        <v>314</v>
      </c>
      <c r="E150" s="64" t="s">
        <v>315</v>
      </c>
      <c r="F150" s="64" t="s">
        <v>49</v>
      </c>
      <c r="G150" s="63" t="s">
        <v>18</v>
      </c>
      <c r="H150" s="71">
        <v>10000</v>
      </c>
      <c r="I150" s="72">
        <v>3560</v>
      </c>
      <c r="J150" s="69">
        <f t="shared" si="2"/>
        <v>35600000</v>
      </c>
      <c r="K150" s="61">
        <v>15743957</v>
      </c>
      <c r="L150" s="81">
        <v>42583</v>
      </c>
      <c r="M150" s="82"/>
      <c r="N150" s="61" t="s">
        <v>486</v>
      </c>
      <c r="O150" s="61" t="s">
        <v>491</v>
      </c>
    </row>
    <row r="151" spans="2:15">
      <c r="B151" s="60">
        <v>4</v>
      </c>
      <c r="C151" s="62">
        <v>42542</v>
      </c>
      <c r="D151" s="63" t="s">
        <v>316</v>
      </c>
      <c r="E151" s="63" t="s">
        <v>317</v>
      </c>
      <c r="F151" s="63" t="s">
        <v>49</v>
      </c>
      <c r="G151" s="63" t="s">
        <v>18</v>
      </c>
      <c r="H151" s="71">
        <v>5800</v>
      </c>
      <c r="I151" s="72">
        <v>3560</v>
      </c>
      <c r="J151" s="69">
        <f t="shared" si="2"/>
        <v>20648000</v>
      </c>
      <c r="K151" s="61">
        <v>15743957</v>
      </c>
      <c r="L151" s="81">
        <v>42583</v>
      </c>
      <c r="M151" s="82"/>
      <c r="N151" s="61" t="s">
        <v>486</v>
      </c>
      <c r="O151" s="61" t="s">
        <v>491</v>
      </c>
    </row>
    <row r="152" spans="2:15">
      <c r="B152" s="60">
        <v>4</v>
      </c>
      <c r="C152" s="62">
        <v>42542</v>
      </c>
      <c r="D152" s="63" t="s">
        <v>318</v>
      </c>
      <c r="E152" s="63" t="s">
        <v>319</v>
      </c>
      <c r="F152" s="63" t="s">
        <v>49</v>
      </c>
      <c r="G152" s="63" t="s">
        <v>18</v>
      </c>
      <c r="H152" s="71">
        <v>10000</v>
      </c>
      <c r="I152" s="72">
        <v>3560</v>
      </c>
      <c r="J152" s="69">
        <f t="shared" si="2"/>
        <v>35600000</v>
      </c>
      <c r="K152" s="61">
        <v>15743957</v>
      </c>
      <c r="L152" s="81">
        <v>42583</v>
      </c>
      <c r="M152" s="82"/>
      <c r="N152" s="61" t="s">
        <v>486</v>
      </c>
      <c r="O152" s="61" t="s">
        <v>491</v>
      </c>
    </row>
    <row r="153" spans="2:15">
      <c r="B153" s="60">
        <v>4</v>
      </c>
      <c r="C153" s="62">
        <v>42542</v>
      </c>
      <c r="D153" s="63" t="s">
        <v>320</v>
      </c>
      <c r="E153" s="63" t="s">
        <v>321</v>
      </c>
      <c r="F153" s="63" t="s">
        <v>49</v>
      </c>
      <c r="G153" s="63" t="s">
        <v>18</v>
      </c>
      <c r="H153" s="71">
        <v>11800</v>
      </c>
      <c r="I153" s="72">
        <v>3560</v>
      </c>
      <c r="J153" s="69">
        <f t="shared" si="2"/>
        <v>42008000</v>
      </c>
      <c r="K153" s="61">
        <v>15743957</v>
      </c>
      <c r="L153" s="81">
        <v>42583</v>
      </c>
      <c r="M153" s="82">
        <v>133856000</v>
      </c>
      <c r="N153" s="61" t="s">
        <v>486</v>
      </c>
      <c r="O153" s="61" t="s">
        <v>491</v>
      </c>
    </row>
    <row r="154" spans="2:15">
      <c r="B154" s="60">
        <v>4</v>
      </c>
      <c r="C154" s="62">
        <v>42542</v>
      </c>
      <c r="D154" s="63" t="s">
        <v>260</v>
      </c>
      <c r="E154" s="63" t="s">
        <v>261</v>
      </c>
      <c r="F154" s="63" t="s">
        <v>41</v>
      </c>
      <c r="G154" s="63" t="s">
        <v>18</v>
      </c>
      <c r="H154" s="71">
        <v>5200</v>
      </c>
      <c r="I154" s="71">
        <v>3595</v>
      </c>
      <c r="J154" s="74">
        <f t="shared" si="2"/>
        <v>18694000</v>
      </c>
      <c r="K154" s="61">
        <v>15514064</v>
      </c>
      <c r="L154" s="81">
        <v>42573</v>
      </c>
      <c r="M154" s="82">
        <v>18694000</v>
      </c>
      <c r="N154" s="61" t="s">
        <v>486</v>
      </c>
      <c r="O154" s="61" t="s">
        <v>486</v>
      </c>
    </row>
    <row r="155" spans="2:15">
      <c r="B155" s="60">
        <v>4</v>
      </c>
      <c r="C155" s="62">
        <v>42542</v>
      </c>
      <c r="D155" s="63" t="s">
        <v>262</v>
      </c>
      <c r="E155" s="63" t="s">
        <v>263</v>
      </c>
      <c r="F155" s="63" t="s">
        <v>41</v>
      </c>
      <c r="G155" s="63" t="s">
        <v>24</v>
      </c>
      <c r="H155" s="71">
        <v>6200</v>
      </c>
      <c r="I155" s="71">
        <v>3650</v>
      </c>
      <c r="J155" s="74">
        <f t="shared" si="2"/>
        <v>22630000</v>
      </c>
      <c r="K155" s="61">
        <v>15229682</v>
      </c>
      <c r="L155" s="81">
        <v>42573</v>
      </c>
      <c r="M155" s="82">
        <v>22630000</v>
      </c>
      <c r="N155" s="61" t="s">
        <v>486</v>
      </c>
      <c r="O155" s="61" t="s">
        <v>486</v>
      </c>
    </row>
    <row r="156" spans="2:15">
      <c r="B156" s="60">
        <v>4</v>
      </c>
      <c r="C156" s="62">
        <v>42542</v>
      </c>
      <c r="D156" s="63" t="s">
        <v>264</v>
      </c>
      <c r="E156" s="63" t="s">
        <v>265</v>
      </c>
      <c r="F156" s="63" t="s">
        <v>41</v>
      </c>
      <c r="G156" s="63" t="s">
        <v>24</v>
      </c>
      <c r="H156" s="71">
        <v>5300</v>
      </c>
      <c r="I156" s="71">
        <v>3650</v>
      </c>
      <c r="J156" s="74">
        <f t="shared" si="2"/>
        <v>19345000</v>
      </c>
      <c r="K156" s="61">
        <v>15514065</v>
      </c>
      <c r="L156" s="81">
        <v>42573</v>
      </c>
      <c r="M156" s="82">
        <v>19345000</v>
      </c>
      <c r="N156" s="61" t="s">
        <v>486</v>
      </c>
      <c r="O156" s="61" t="s">
        <v>486</v>
      </c>
    </row>
    <row r="157" spans="2:15">
      <c r="B157" s="60">
        <v>4</v>
      </c>
      <c r="C157" s="62">
        <v>42542</v>
      </c>
      <c r="D157" s="63" t="s">
        <v>256</v>
      </c>
      <c r="E157" s="63" t="s">
        <v>257</v>
      </c>
      <c r="F157" s="63" t="s">
        <v>17</v>
      </c>
      <c r="G157" s="63" t="s">
        <v>18</v>
      </c>
      <c r="H157" s="71">
        <v>10000</v>
      </c>
      <c r="I157" s="71">
        <v>3595</v>
      </c>
      <c r="J157" s="74">
        <f t="shared" si="2"/>
        <v>35950000</v>
      </c>
      <c r="K157" s="61">
        <v>15514073</v>
      </c>
      <c r="L157" s="81">
        <v>42557</v>
      </c>
      <c r="M157" s="82"/>
      <c r="N157" s="61" t="s">
        <v>486</v>
      </c>
      <c r="O157" s="61" t="s">
        <v>487</v>
      </c>
    </row>
    <row r="158" spans="2:15">
      <c r="B158" s="60">
        <v>4</v>
      </c>
      <c r="C158" s="62">
        <v>42542</v>
      </c>
      <c r="D158" s="63" t="s">
        <v>256</v>
      </c>
      <c r="E158" s="63" t="s">
        <v>257</v>
      </c>
      <c r="F158" s="63" t="s">
        <v>17</v>
      </c>
      <c r="G158" s="63" t="s">
        <v>106</v>
      </c>
      <c r="H158" s="71">
        <v>5300</v>
      </c>
      <c r="I158" s="71">
        <v>4350</v>
      </c>
      <c r="J158" s="74">
        <f t="shared" si="2"/>
        <v>23055000</v>
      </c>
      <c r="K158" s="61">
        <v>15514073</v>
      </c>
      <c r="L158" s="81">
        <v>42557</v>
      </c>
      <c r="M158" s="82">
        <v>59005000</v>
      </c>
      <c r="N158" s="61" t="s">
        <v>486</v>
      </c>
      <c r="O158" s="61" t="s">
        <v>487</v>
      </c>
    </row>
    <row r="159" spans="2:15">
      <c r="B159" s="60">
        <v>4</v>
      </c>
      <c r="C159" s="62">
        <v>42542</v>
      </c>
      <c r="D159" s="64" t="s">
        <v>301</v>
      </c>
      <c r="E159" s="64" t="s">
        <v>302</v>
      </c>
      <c r="F159" s="64" t="s">
        <v>23</v>
      </c>
      <c r="G159" s="64" t="s">
        <v>18</v>
      </c>
      <c r="H159" s="72">
        <v>15000</v>
      </c>
      <c r="I159" s="72">
        <v>3595</v>
      </c>
      <c r="J159" s="75">
        <f t="shared" si="2"/>
        <v>53925000</v>
      </c>
      <c r="K159" s="61">
        <v>15875829</v>
      </c>
      <c r="L159" s="81">
        <v>42572</v>
      </c>
      <c r="M159" s="82"/>
      <c r="N159" s="61" t="s">
        <v>486</v>
      </c>
      <c r="O159" s="61" t="s">
        <v>487</v>
      </c>
    </row>
    <row r="160" spans="2:15">
      <c r="B160" s="60">
        <v>4</v>
      </c>
      <c r="C160" s="62">
        <v>42542</v>
      </c>
      <c r="D160" s="63" t="s">
        <v>258</v>
      </c>
      <c r="E160" s="63" t="s">
        <v>259</v>
      </c>
      <c r="F160" s="63" t="s">
        <v>23</v>
      </c>
      <c r="G160" s="63" t="s">
        <v>24</v>
      </c>
      <c r="H160" s="71">
        <v>15000</v>
      </c>
      <c r="I160" s="71">
        <v>3650</v>
      </c>
      <c r="J160" s="74">
        <f t="shared" si="2"/>
        <v>54750000</v>
      </c>
      <c r="K160" s="61">
        <v>15875829</v>
      </c>
      <c r="L160" s="81">
        <v>42572</v>
      </c>
      <c r="M160" s="82">
        <v>108675000</v>
      </c>
      <c r="N160" s="61" t="s">
        <v>486</v>
      </c>
      <c r="O160" s="61" t="s">
        <v>487</v>
      </c>
    </row>
    <row r="161" spans="2:17">
      <c r="B161" s="60">
        <v>4</v>
      </c>
      <c r="C161" s="62">
        <v>42542</v>
      </c>
      <c r="D161" s="63" t="s">
        <v>322</v>
      </c>
      <c r="E161" s="63" t="s">
        <v>323</v>
      </c>
      <c r="F161" s="63" t="s">
        <v>54</v>
      </c>
      <c r="G161" s="63" t="s">
        <v>18</v>
      </c>
      <c r="H161" s="71">
        <v>13700</v>
      </c>
      <c r="I161" s="72">
        <v>3560</v>
      </c>
      <c r="J161" s="69">
        <f t="shared" si="2"/>
        <v>48772000</v>
      </c>
      <c r="K161" s="61">
        <v>1949317</v>
      </c>
      <c r="L161" s="81">
        <v>42570</v>
      </c>
      <c r="M161" s="82">
        <v>48772000</v>
      </c>
      <c r="N161" s="61" t="s">
        <v>488</v>
      </c>
      <c r="O161" s="61" t="s">
        <v>486</v>
      </c>
    </row>
    <row r="162" spans="2:17">
      <c r="B162" s="60">
        <v>4</v>
      </c>
      <c r="C162" s="62">
        <v>42542</v>
      </c>
      <c r="D162" s="63" t="s">
        <v>324</v>
      </c>
      <c r="E162" s="63" t="s">
        <v>325</v>
      </c>
      <c r="F162" s="63" t="s">
        <v>54</v>
      </c>
      <c r="G162" s="63" t="s">
        <v>18</v>
      </c>
      <c r="H162" s="71">
        <v>15000</v>
      </c>
      <c r="I162" s="72">
        <v>3560</v>
      </c>
      <c r="J162" s="69">
        <f t="shared" si="2"/>
        <v>53400000</v>
      </c>
      <c r="K162" s="61">
        <v>2116371</v>
      </c>
      <c r="L162" s="81">
        <v>42577</v>
      </c>
      <c r="M162" s="82">
        <v>53400000</v>
      </c>
      <c r="N162" s="61" t="s">
        <v>488</v>
      </c>
      <c r="O162" s="61" t="s">
        <v>486</v>
      </c>
    </row>
    <row r="163" spans="2:17">
      <c r="B163" s="60">
        <v>4</v>
      </c>
      <c r="C163" s="62">
        <v>42542</v>
      </c>
      <c r="D163" s="64" t="s">
        <v>291</v>
      </c>
      <c r="E163" s="64" t="s">
        <v>292</v>
      </c>
      <c r="F163" s="64" t="s">
        <v>54</v>
      </c>
      <c r="G163" s="64" t="s">
        <v>19</v>
      </c>
      <c r="H163" s="72">
        <v>15000</v>
      </c>
      <c r="I163" s="72">
        <v>3530</v>
      </c>
      <c r="J163" s="76">
        <f t="shared" si="2"/>
        <v>52950000</v>
      </c>
      <c r="K163" s="61">
        <v>2116383</v>
      </c>
      <c r="L163" s="81">
        <v>42578</v>
      </c>
      <c r="M163" s="82"/>
      <c r="N163" s="61" t="s">
        <v>488</v>
      </c>
      <c r="O163" s="61" t="s">
        <v>486</v>
      </c>
    </row>
    <row r="164" spans="2:17">
      <c r="B164" s="60">
        <v>4</v>
      </c>
      <c r="C164" s="62">
        <v>42542</v>
      </c>
      <c r="D164" s="64" t="s">
        <v>291</v>
      </c>
      <c r="E164" s="64" t="s">
        <v>292</v>
      </c>
      <c r="F164" s="64" t="s">
        <v>54</v>
      </c>
      <c r="G164" s="64" t="s">
        <v>24</v>
      </c>
      <c r="H164" s="72">
        <v>4900</v>
      </c>
      <c r="I164" s="72">
        <v>4085</v>
      </c>
      <c r="J164" s="76">
        <f t="shared" si="2"/>
        <v>20016500</v>
      </c>
      <c r="K164" s="61">
        <v>2116383</v>
      </c>
      <c r="L164" s="81">
        <v>42578</v>
      </c>
      <c r="M164" s="82">
        <v>72966500</v>
      </c>
      <c r="N164" s="61" t="s">
        <v>488</v>
      </c>
      <c r="O164" s="61" t="s">
        <v>486</v>
      </c>
    </row>
    <row r="165" spans="2:17">
      <c r="B165" s="60">
        <v>4</v>
      </c>
      <c r="C165" s="62">
        <v>42542</v>
      </c>
      <c r="D165" s="63" t="s">
        <v>326</v>
      </c>
      <c r="E165" s="63" t="s">
        <v>327</v>
      </c>
      <c r="F165" s="63" t="s">
        <v>54</v>
      </c>
      <c r="G165" s="63" t="s">
        <v>18</v>
      </c>
      <c r="H165" s="71">
        <v>15000</v>
      </c>
      <c r="I165" s="72">
        <v>3560</v>
      </c>
      <c r="J165" s="69">
        <f t="shared" si="2"/>
        <v>53400000</v>
      </c>
      <c r="K165" s="61"/>
      <c r="L165" s="61"/>
      <c r="M165" s="82"/>
      <c r="N165" s="61"/>
      <c r="O165" s="61"/>
      <c r="Q165" s="60" t="s">
        <v>498</v>
      </c>
    </row>
    <row r="166" spans="2:17">
      <c r="B166" s="60">
        <v>4</v>
      </c>
      <c r="C166" s="62">
        <v>42542</v>
      </c>
      <c r="D166" s="64" t="s">
        <v>293</v>
      </c>
      <c r="E166" s="64" t="s">
        <v>294</v>
      </c>
      <c r="F166" s="64" t="s">
        <v>54</v>
      </c>
      <c r="G166" s="64" t="s">
        <v>19</v>
      </c>
      <c r="H166" s="72">
        <v>15000</v>
      </c>
      <c r="I166" s="72">
        <v>3530</v>
      </c>
      <c r="J166" s="76">
        <f t="shared" si="2"/>
        <v>52950000</v>
      </c>
      <c r="K166" s="61"/>
      <c r="L166" s="61"/>
      <c r="M166" s="82"/>
      <c r="N166" s="61"/>
      <c r="O166" s="61"/>
      <c r="Q166" s="60" t="s">
        <v>498</v>
      </c>
    </row>
    <row r="167" spans="2:17">
      <c r="B167" s="60">
        <v>4</v>
      </c>
      <c r="C167" s="62">
        <v>42543</v>
      </c>
      <c r="D167" s="63" t="s">
        <v>330</v>
      </c>
      <c r="E167" s="63" t="s">
        <v>331</v>
      </c>
      <c r="F167" s="63" t="s">
        <v>49</v>
      </c>
      <c r="G167" s="63" t="s">
        <v>18</v>
      </c>
      <c r="H167" s="71">
        <v>11900</v>
      </c>
      <c r="I167" s="71">
        <v>3560</v>
      </c>
      <c r="J167" s="69">
        <f t="shared" si="2"/>
        <v>42364000</v>
      </c>
      <c r="K167" s="61">
        <v>15744086</v>
      </c>
      <c r="L167" s="81">
        <v>42590</v>
      </c>
      <c r="M167" s="82">
        <v>42364000</v>
      </c>
      <c r="N167" s="61" t="s">
        <v>486</v>
      </c>
      <c r="O167" s="61" t="s">
        <v>491</v>
      </c>
      <c r="Q167" s="85"/>
    </row>
    <row r="168" spans="2:17">
      <c r="B168" s="60">
        <v>4</v>
      </c>
      <c r="C168" s="62">
        <v>42538</v>
      </c>
      <c r="D168" s="63" t="s">
        <v>248</v>
      </c>
      <c r="E168" s="63" t="s">
        <v>249</v>
      </c>
      <c r="F168" s="63" t="s">
        <v>54</v>
      </c>
      <c r="G168" s="63" t="s">
        <v>18</v>
      </c>
      <c r="H168" s="71">
        <v>30000</v>
      </c>
      <c r="I168" s="71">
        <v>3560</v>
      </c>
      <c r="J168" s="74">
        <f t="shared" si="2"/>
        <v>106800000</v>
      </c>
      <c r="K168" s="61">
        <v>1949315</v>
      </c>
      <c r="L168" s="81">
        <v>42577</v>
      </c>
      <c r="M168" s="82">
        <v>106800000</v>
      </c>
      <c r="N168" s="61" t="s">
        <v>488</v>
      </c>
      <c r="O168" s="61" t="s">
        <v>486</v>
      </c>
    </row>
    <row r="169" spans="2:17">
      <c r="B169" s="60">
        <v>4</v>
      </c>
      <c r="C169" s="65">
        <v>42538</v>
      </c>
      <c r="D169" s="66" t="s">
        <v>220</v>
      </c>
      <c r="E169" s="63" t="s">
        <v>221</v>
      </c>
      <c r="F169" s="63" t="s">
        <v>54</v>
      </c>
      <c r="G169" s="63" t="s">
        <v>19</v>
      </c>
      <c r="H169" s="71">
        <v>4900</v>
      </c>
      <c r="I169" s="71">
        <v>3530</v>
      </c>
      <c r="J169" s="70">
        <f t="shared" si="2"/>
        <v>17297000</v>
      </c>
      <c r="K169" s="61">
        <v>15875846</v>
      </c>
      <c r="L169" s="81">
        <v>42576</v>
      </c>
      <c r="M169" s="82">
        <v>17297000</v>
      </c>
      <c r="N169" s="61" t="s">
        <v>486</v>
      </c>
      <c r="O169" s="61" t="s">
        <v>486</v>
      </c>
    </row>
    <row r="170" spans="2:17">
      <c r="B170" s="60">
        <v>4</v>
      </c>
      <c r="C170" s="62">
        <v>42543</v>
      </c>
      <c r="D170" s="63" t="s">
        <v>268</v>
      </c>
      <c r="E170" s="63" t="s">
        <v>269</v>
      </c>
      <c r="F170" s="63" t="s">
        <v>35</v>
      </c>
      <c r="G170" s="63" t="s">
        <v>18</v>
      </c>
      <c r="H170" s="71">
        <v>5000</v>
      </c>
      <c r="I170" s="71">
        <v>3990</v>
      </c>
      <c r="J170" s="74">
        <f t="shared" si="2"/>
        <v>19950000</v>
      </c>
      <c r="K170" s="61">
        <v>15875830</v>
      </c>
      <c r="L170" s="81">
        <v>42572</v>
      </c>
      <c r="M170" s="82"/>
      <c r="N170" s="61" t="s">
        <v>486</v>
      </c>
      <c r="O170" s="61" t="s">
        <v>485</v>
      </c>
    </row>
    <row r="171" spans="2:17">
      <c r="B171" s="60">
        <v>4</v>
      </c>
      <c r="C171" s="62">
        <v>42543</v>
      </c>
      <c r="D171" s="63" t="s">
        <v>268</v>
      </c>
      <c r="E171" s="63" t="s">
        <v>269</v>
      </c>
      <c r="F171" s="63" t="s">
        <v>35</v>
      </c>
      <c r="G171" s="63" t="s">
        <v>24</v>
      </c>
      <c r="H171" s="71">
        <v>5000</v>
      </c>
      <c r="I171" s="71">
        <v>4738</v>
      </c>
      <c r="J171" s="74">
        <f t="shared" si="2"/>
        <v>23690000</v>
      </c>
      <c r="K171" s="61">
        <v>15875830</v>
      </c>
      <c r="L171" s="81">
        <v>42572</v>
      </c>
      <c r="M171" s="82">
        <v>43640000</v>
      </c>
      <c r="N171" s="61" t="s">
        <v>486</v>
      </c>
      <c r="O171" s="61" t="s">
        <v>485</v>
      </c>
    </row>
    <row r="172" spans="2:17">
      <c r="B172" s="60">
        <v>4</v>
      </c>
      <c r="C172" s="62">
        <v>42543</v>
      </c>
      <c r="D172" s="63" t="s">
        <v>272</v>
      </c>
      <c r="E172" s="63" t="s">
        <v>273</v>
      </c>
      <c r="F172" s="63" t="s">
        <v>114</v>
      </c>
      <c r="G172" s="63" t="s">
        <v>24</v>
      </c>
      <c r="H172" s="71">
        <v>5000</v>
      </c>
      <c r="I172" s="71">
        <v>4738</v>
      </c>
      <c r="J172" s="74">
        <f t="shared" si="2"/>
        <v>23690000</v>
      </c>
      <c r="K172" s="61">
        <v>15514063</v>
      </c>
      <c r="L172" s="81">
        <v>42564</v>
      </c>
      <c r="M172" s="82">
        <v>23690000</v>
      </c>
      <c r="N172" s="61" t="s">
        <v>486</v>
      </c>
      <c r="O172" s="61" t="s">
        <v>486</v>
      </c>
    </row>
    <row r="173" spans="2:17">
      <c r="B173" s="60">
        <v>4</v>
      </c>
      <c r="C173" s="62">
        <v>42543</v>
      </c>
      <c r="D173" s="63" t="s">
        <v>270</v>
      </c>
      <c r="E173" s="63" t="s">
        <v>271</v>
      </c>
      <c r="F173" s="63" t="s">
        <v>23</v>
      </c>
      <c r="G173" s="63" t="s">
        <v>24</v>
      </c>
      <c r="H173" s="71">
        <v>15000</v>
      </c>
      <c r="I173" s="71">
        <v>3650</v>
      </c>
      <c r="J173" s="74">
        <f t="shared" si="2"/>
        <v>54750000</v>
      </c>
      <c r="K173" s="61">
        <v>15875831</v>
      </c>
      <c r="L173" s="81">
        <v>42572</v>
      </c>
      <c r="M173" s="82">
        <v>54750000</v>
      </c>
      <c r="N173" s="61" t="s">
        <v>486</v>
      </c>
      <c r="O173" s="61" t="s">
        <v>489</v>
      </c>
    </row>
    <row r="174" spans="2:17">
      <c r="B174" s="60">
        <v>4</v>
      </c>
      <c r="C174" s="62">
        <v>42543</v>
      </c>
      <c r="D174" s="63" t="s">
        <v>328</v>
      </c>
      <c r="E174" s="63" t="s">
        <v>329</v>
      </c>
      <c r="F174" s="63" t="s">
        <v>54</v>
      </c>
      <c r="G174" s="63" t="s">
        <v>18</v>
      </c>
      <c r="H174" s="71">
        <v>15500</v>
      </c>
      <c r="I174" s="71">
        <v>3560</v>
      </c>
      <c r="J174" s="69">
        <f t="shared" si="2"/>
        <v>55180000</v>
      </c>
      <c r="K174" s="61">
        <v>1949304</v>
      </c>
      <c r="L174" s="81">
        <v>42600</v>
      </c>
      <c r="M174" s="82">
        <v>55180000</v>
      </c>
      <c r="N174" s="61" t="s">
        <v>488</v>
      </c>
      <c r="O174" s="61" t="s">
        <v>486</v>
      </c>
    </row>
    <row r="175" spans="2:17">
      <c r="B175" s="60">
        <v>4</v>
      </c>
      <c r="C175" s="62">
        <v>42543</v>
      </c>
      <c r="D175" s="63" t="s">
        <v>332</v>
      </c>
      <c r="E175" s="63" t="s">
        <v>333</v>
      </c>
      <c r="F175" s="63" t="s">
        <v>54</v>
      </c>
      <c r="G175" s="63" t="s">
        <v>18</v>
      </c>
      <c r="H175" s="71">
        <v>9000</v>
      </c>
      <c r="I175" s="71">
        <v>3560</v>
      </c>
      <c r="J175" s="69">
        <f t="shared" si="2"/>
        <v>32040000</v>
      </c>
      <c r="K175" s="61"/>
      <c r="L175" s="61"/>
      <c r="M175" s="82"/>
      <c r="N175" s="61"/>
      <c r="O175" s="61"/>
      <c r="Q175" s="60" t="s">
        <v>498</v>
      </c>
    </row>
    <row r="176" spans="2:17">
      <c r="B176" s="60">
        <v>4</v>
      </c>
      <c r="C176" s="62">
        <v>42543</v>
      </c>
      <c r="D176" s="63" t="s">
        <v>274</v>
      </c>
      <c r="E176" s="63" t="s">
        <v>275</v>
      </c>
      <c r="F176" s="63" t="s">
        <v>17</v>
      </c>
      <c r="G176" s="63" t="s">
        <v>18</v>
      </c>
      <c r="H176" s="71">
        <v>5300</v>
      </c>
      <c r="I176" s="71">
        <v>3595</v>
      </c>
      <c r="J176" s="74">
        <f t="shared" si="2"/>
        <v>19053500</v>
      </c>
      <c r="K176" s="61">
        <v>15514074</v>
      </c>
      <c r="L176" s="81">
        <v>42556</v>
      </c>
      <c r="M176" s="82"/>
      <c r="N176" s="61" t="s">
        <v>486</v>
      </c>
      <c r="O176" s="61" t="s">
        <v>487</v>
      </c>
    </row>
    <row r="177" spans="2:17">
      <c r="B177" s="60">
        <v>4</v>
      </c>
      <c r="C177" s="62">
        <v>42543</v>
      </c>
      <c r="D177" s="63" t="s">
        <v>274</v>
      </c>
      <c r="E177" s="63" t="s">
        <v>275</v>
      </c>
      <c r="F177" s="63" t="s">
        <v>17</v>
      </c>
      <c r="G177" s="63" t="s">
        <v>19</v>
      </c>
      <c r="H177" s="71">
        <v>10000</v>
      </c>
      <c r="I177" s="71">
        <v>3400</v>
      </c>
      <c r="J177" s="74">
        <f t="shared" si="2"/>
        <v>34000000</v>
      </c>
      <c r="K177" s="61">
        <v>15514074</v>
      </c>
      <c r="L177" s="81">
        <v>42556</v>
      </c>
      <c r="M177" s="82">
        <v>53053500</v>
      </c>
      <c r="N177" s="61" t="s">
        <v>486</v>
      </c>
      <c r="O177" s="61" t="s">
        <v>487</v>
      </c>
    </row>
    <row r="178" spans="2:17">
      <c r="B178" s="60">
        <v>4</v>
      </c>
      <c r="C178" s="62">
        <v>42544</v>
      </c>
      <c r="D178" s="63" t="s">
        <v>334</v>
      </c>
      <c r="E178" s="63" t="s">
        <v>335</v>
      </c>
      <c r="F178" s="63" t="s">
        <v>49</v>
      </c>
      <c r="G178" s="64" t="s">
        <v>18</v>
      </c>
      <c r="H178" s="72">
        <v>20000</v>
      </c>
      <c r="I178" s="72">
        <v>3560</v>
      </c>
      <c r="J178" s="75">
        <f t="shared" si="2"/>
        <v>71200000</v>
      </c>
      <c r="K178" s="61">
        <v>15744086</v>
      </c>
      <c r="L178" s="81">
        <v>42590</v>
      </c>
      <c r="M178" s="82"/>
      <c r="N178" s="61" t="s">
        <v>486</v>
      </c>
      <c r="O178" s="61" t="s">
        <v>491</v>
      </c>
    </row>
    <row r="179" spans="2:17">
      <c r="B179" s="60">
        <v>4</v>
      </c>
      <c r="C179" s="62">
        <v>42544</v>
      </c>
      <c r="D179" s="64" t="s">
        <v>295</v>
      </c>
      <c r="E179" s="64" t="s">
        <v>296</v>
      </c>
      <c r="F179" s="64" t="s">
        <v>49</v>
      </c>
      <c r="G179" s="64" t="s">
        <v>18</v>
      </c>
      <c r="H179" s="72">
        <v>5000</v>
      </c>
      <c r="I179" s="72">
        <v>3595</v>
      </c>
      <c r="J179" s="75">
        <f t="shared" si="2"/>
        <v>17975000</v>
      </c>
      <c r="K179" s="61">
        <v>15744086</v>
      </c>
      <c r="L179" s="81">
        <v>42590</v>
      </c>
      <c r="M179" s="82"/>
      <c r="N179" s="61" t="s">
        <v>486</v>
      </c>
      <c r="O179" s="61" t="s">
        <v>491</v>
      </c>
    </row>
    <row r="180" spans="2:17">
      <c r="B180" s="60">
        <v>4</v>
      </c>
      <c r="C180" s="62">
        <v>42544</v>
      </c>
      <c r="D180" s="64" t="s">
        <v>295</v>
      </c>
      <c r="E180" s="64" t="s">
        <v>296</v>
      </c>
      <c r="F180" s="64" t="s">
        <v>49</v>
      </c>
      <c r="G180" s="64" t="s">
        <v>19</v>
      </c>
      <c r="H180" s="72">
        <v>10000</v>
      </c>
      <c r="I180" s="72">
        <v>3530</v>
      </c>
      <c r="J180" s="75">
        <f t="shared" si="2"/>
        <v>35300000</v>
      </c>
      <c r="K180" s="61">
        <v>15744086</v>
      </c>
      <c r="L180" s="81">
        <v>42590</v>
      </c>
      <c r="M180" s="82"/>
      <c r="N180" s="61" t="s">
        <v>486</v>
      </c>
      <c r="O180" s="61" t="s">
        <v>491</v>
      </c>
    </row>
    <row r="181" spans="2:17">
      <c r="B181" s="60">
        <v>4</v>
      </c>
      <c r="C181" s="62">
        <v>42544</v>
      </c>
      <c r="D181" s="63" t="s">
        <v>336</v>
      </c>
      <c r="E181" s="63" t="s">
        <v>337</v>
      </c>
      <c r="F181" s="63" t="s">
        <v>49</v>
      </c>
      <c r="G181" s="64" t="s">
        <v>18</v>
      </c>
      <c r="H181" s="72">
        <v>15800</v>
      </c>
      <c r="I181" s="72">
        <v>3560</v>
      </c>
      <c r="J181" s="75">
        <f t="shared" si="2"/>
        <v>56248000</v>
      </c>
      <c r="K181" s="61">
        <v>15744086</v>
      </c>
      <c r="L181" s="81">
        <v>42590</v>
      </c>
      <c r="M181" s="82">
        <v>180723000</v>
      </c>
      <c r="N181" s="61" t="s">
        <v>486</v>
      </c>
      <c r="O181" s="61" t="s">
        <v>491</v>
      </c>
    </row>
    <row r="182" spans="2:17">
      <c r="B182" s="60">
        <v>4</v>
      </c>
      <c r="C182" s="62">
        <v>42544</v>
      </c>
      <c r="D182" s="64" t="s">
        <v>297</v>
      </c>
      <c r="E182" s="64" t="s">
        <v>298</v>
      </c>
      <c r="F182" s="64" t="s">
        <v>17</v>
      </c>
      <c r="G182" s="64" t="s">
        <v>18</v>
      </c>
      <c r="H182" s="72">
        <v>9000</v>
      </c>
      <c r="I182" s="72">
        <v>3595</v>
      </c>
      <c r="J182" s="75">
        <f t="shared" si="2"/>
        <v>32355000</v>
      </c>
      <c r="K182" s="61">
        <v>15514100</v>
      </c>
      <c r="L182" s="81">
        <v>42563</v>
      </c>
      <c r="M182" s="82">
        <v>32355000</v>
      </c>
      <c r="N182" s="61" t="s">
        <v>486</v>
      </c>
      <c r="O182" s="61" t="s">
        <v>487</v>
      </c>
    </row>
    <row r="183" spans="2:17">
      <c r="B183" s="60">
        <v>4</v>
      </c>
      <c r="C183" s="62">
        <v>42544</v>
      </c>
      <c r="D183" s="63" t="s">
        <v>338</v>
      </c>
      <c r="E183" s="63" t="s">
        <v>339</v>
      </c>
      <c r="F183" s="63" t="s">
        <v>54</v>
      </c>
      <c r="G183" s="64" t="s">
        <v>18</v>
      </c>
      <c r="H183" s="72">
        <v>30000</v>
      </c>
      <c r="I183" s="72">
        <v>3560</v>
      </c>
      <c r="J183" s="75">
        <f t="shared" si="2"/>
        <v>106800000</v>
      </c>
      <c r="K183" s="61"/>
      <c r="L183" s="61"/>
      <c r="M183" s="82"/>
      <c r="N183" s="61"/>
      <c r="O183" s="61"/>
      <c r="Q183" s="60" t="s">
        <v>498</v>
      </c>
    </row>
    <row r="184" spans="2:17">
      <c r="B184" s="60">
        <v>4</v>
      </c>
      <c r="C184" s="62">
        <v>42544</v>
      </c>
      <c r="D184" s="63" t="s">
        <v>340</v>
      </c>
      <c r="E184" s="63" t="s">
        <v>341</v>
      </c>
      <c r="F184" s="63" t="s">
        <v>54</v>
      </c>
      <c r="G184" s="64" t="s">
        <v>18</v>
      </c>
      <c r="H184" s="72">
        <v>13700</v>
      </c>
      <c r="I184" s="72">
        <v>3560</v>
      </c>
      <c r="J184" s="75">
        <f t="shared" si="2"/>
        <v>48772000</v>
      </c>
      <c r="K184" s="61"/>
      <c r="L184" s="61"/>
      <c r="M184" s="82"/>
      <c r="N184" s="61"/>
      <c r="O184" s="61"/>
      <c r="Q184" s="60" t="s">
        <v>498</v>
      </c>
    </row>
    <row r="185" spans="2:17">
      <c r="B185" s="60">
        <v>4</v>
      </c>
      <c r="C185" s="62">
        <v>42544</v>
      </c>
      <c r="D185" s="63" t="s">
        <v>342</v>
      </c>
      <c r="E185" s="64" t="s">
        <v>343</v>
      </c>
      <c r="F185" s="64" t="s">
        <v>54</v>
      </c>
      <c r="G185" s="64" t="s">
        <v>18</v>
      </c>
      <c r="H185" s="72">
        <v>10200</v>
      </c>
      <c r="I185" s="72">
        <v>3560</v>
      </c>
      <c r="J185" s="75">
        <f t="shared" si="2"/>
        <v>36312000</v>
      </c>
      <c r="K185" s="61"/>
      <c r="L185" s="61"/>
      <c r="M185" s="82"/>
      <c r="N185" s="61"/>
      <c r="O185" s="61"/>
      <c r="Q185" s="60" t="s">
        <v>498</v>
      </c>
    </row>
    <row r="186" spans="2:17">
      <c r="B186" s="60">
        <v>4</v>
      </c>
      <c r="C186" s="62">
        <v>42544</v>
      </c>
      <c r="D186" s="64" t="s">
        <v>299</v>
      </c>
      <c r="E186" s="64" t="s">
        <v>300</v>
      </c>
      <c r="F186" s="64" t="s">
        <v>54</v>
      </c>
      <c r="G186" s="64" t="s">
        <v>19</v>
      </c>
      <c r="H186" s="72">
        <v>5300</v>
      </c>
      <c r="I186" s="72">
        <v>3530</v>
      </c>
      <c r="J186" s="75">
        <f t="shared" si="2"/>
        <v>18709000</v>
      </c>
      <c r="K186" s="61"/>
      <c r="L186" s="61"/>
      <c r="M186" s="82"/>
      <c r="N186" s="61"/>
      <c r="O186" s="61"/>
      <c r="Q186" s="55" t="s">
        <v>498</v>
      </c>
    </row>
    <row r="187" spans="2:17">
      <c r="B187" s="60">
        <v>4</v>
      </c>
      <c r="C187" s="62">
        <v>42545</v>
      </c>
      <c r="D187" s="63" t="s">
        <v>281</v>
      </c>
      <c r="E187" s="63" t="s">
        <v>282</v>
      </c>
      <c r="F187" s="63" t="s">
        <v>17</v>
      </c>
      <c r="G187" s="63" t="s">
        <v>18</v>
      </c>
      <c r="H187" s="71">
        <v>5000</v>
      </c>
      <c r="I187" s="71">
        <v>3595</v>
      </c>
      <c r="J187" s="76">
        <f t="shared" si="2"/>
        <v>17975000</v>
      </c>
      <c r="K187" s="61">
        <v>1607372</v>
      </c>
      <c r="L187" s="81">
        <v>42579</v>
      </c>
      <c r="M187" s="82"/>
      <c r="N187" s="61" t="s">
        <v>486</v>
      </c>
      <c r="O187" s="61" t="s">
        <v>491</v>
      </c>
    </row>
    <row r="188" spans="2:17">
      <c r="B188" s="60">
        <v>4</v>
      </c>
      <c r="C188" s="62">
        <v>42545</v>
      </c>
      <c r="D188" s="63" t="s">
        <v>281</v>
      </c>
      <c r="E188" s="63" t="s">
        <v>282</v>
      </c>
      <c r="F188" s="63" t="s">
        <v>17</v>
      </c>
      <c r="G188" s="63" t="s">
        <v>19</v>
      </c>
      <c r="H188" s="71">
        <v>5300</v>
      </c>
      <c r="I188" s="71">
        <v>3400</v>
      </c>
      <c r="J188" s="76">
        <f t="shared" si="2"/>
        <v>18020000</v>
      </c>
      <c r="K188" s="61">
        <v>1607372</v>
      </c>
      <c r="L188" s="81">
        <v>42579</v>
      </c>
      <c r="M188" s="82"/>
      <c r="N188" s="61" t="s">
        <v>486</v>
      </c>
      <c r="O188" s="61" t="s">
        <v>491</v>
      </c>
    </row>
    <row r="189" spans="2:17">
      <c r="B189" s="60">
        <v>4</v>
      </c>
      <c r="C189" s="62">
        <v>42545</v>
      </c>
      <c r="D189" s="63" t="s">
        <v>281</v>
      </c>
      <c r="E189" s="63" t="s">
        <v>282</v>
      </c>
      <c r="F189" s="63" t="s">
        <v>17</v>
      </c>
      <c r="G189" s="63" t="s">
        <v>24</v>
      </c>
      <c r="H189" s="71">
        <v>5000</v>
      </c>
      <c r="I189" s="71">
        <v>3650</v>
      </c>
      <c r="J189" s="76">
        <f t="shared" si="2"/>
        <v>18250000</v>
      </c>
      <c r="K189" s="61">
        <v>1607372</v>
      </c>
      <c r="L189" s="81">
        <v>42579</v>
      </c>
      <c r="M189" s="82">
        <v>54245000</v>
      </c>
      <c r="N189" s="61" t="s">
        <v>486</v>
      </c>
      <c r="O189" s="61" t="s">
        <v>491</v>
      </c>
    </row>
    <row r="190" spans="2:17">
      <c r="B190" s="60">
        <v>4</v>
      </c>
      <c r="C190" s="62">
        <v>42545</v>
      </c>
      <c r="D190" s="63" t="s">
        <v>277</v>
      </c>
      <c r="E190" s="63" t="s">
        <v>278</v>
      </c>
      <c r="F190" s="63" t="s">
        <v>41</v>
      </c>
      <c r="G190" s="63" t="s">
        <v>24</v>
      </c>
      <c r="H190" s="71">
        <v>6200</v>
      </c>
      <c r="I190" s="71">
        <v>3650</v>
      </c>
      <c r="J190" s="74">
        <f t="shared" si="2"/>
        <v>22630000</v>
      </c>
      <c r="K190" s="61">
        <v>15514066</v>
      </c>
      <c r="L190" s="81">
        <v>42576</v>
      </c>
      <c r="M190" s="82">
        <v>22630000</v>
      </c>
      <c r="N190" s="61" t="s">
        <v>486</v>
      </c>
      <c r="O190" s="61" t="s">
        <v>486</v>
      </c>
    </row>
    <row r="191" spans="2:17">
      <c r="B191" s="60">
        <v>4</v>
      </c>
      <c r="C191" s="62">
        <v>42545</v>
      </c>
      <c r="D191" s="63" t="s">
        <v>279</v>
      </c>
      <c r="E191" s="63" t="s">
        <v>280</v>
      </c>
      <c r="F191" s="63" t="s">
        <v>41</v>
      </c>
      <c r="G191" s="63" t="s">
        <v>24</v>
      </c>
      <c r="H191" s="71">
        <v>10500</v>
      </c>
      <c r="I191" s="71">
        <v>3650</v>
      </c>
      <c r="J191" s="74">
        <f t="shared" si="2"/>
        <v>38325000</v>
      </c>
      <c r="K191" s="61">
        <v>15875845</v>
      </c>
      <c r="L191" s="81">
        <v>42576</v>
      </c>
      <c r="M191" s="82">
        <v>37851595</v>
      </c>
      <c r="N191" s="61" t="s">
        <v>486</v>
      </c>
      <c r="O191" s="61" t="s">
        <v>486</v>
      </c>
      <c r="Q191" s="60" t="s">
        <v>496</v>
      </c>
    </row>
    <row r="192" spans="2:17">
      <c r="B192" s="60">
        <v>4</v>
      </c>
      <c r="C192" s="62">
        <v>42545</v>
      </c>
      <c r="D192" s="63" t="s">
        <v>344</v>
      </c>
      <c r="E192" s="64" t="s">
        <v>345</v>
      </c>
      <c r="F192" s="64" t="s">
        <v>49</v>
      </c>
      <c r="G192" s="64" t="s">
        <v>18</v>
      </c>
      <c r="H192" s="72">
        <v>35000</v>
      </c>
      <c r="I192" s="72">
        <v>3560</v>
      </c>
      <c r="J192" s="75">
        <f t="shared" si="2"/>
        <v>124600000</v>
      </c>
      <c r="K192" s="61">
        <v>15875859</v>
      </c>
      <c r="L192" s="81">
        <v>42590</v>
      </c>
      <c r="M192" s="82">
        <v>124600000</v>
      </c>
      <c r="N192" s="61" t="s">
        <v>486</v>
      </c>
      <c r="O192" s="61" t="s">
        <v>487</v>
      </c>
    </row>
    <row r="193" spans="2:17">
      <c r="B193" s="60">
        <v>4</v>
      </c>
      <c r="C193" s="62">
        <v>42548</v>
      </c>
      <c r="D193" s="64" t="s">
        <v>375</v>
      </c>
      <c r="E193" s="64" t="s">
        <v>376</v>
      </c>
      <c r="F193" s="64" t="s">
        <v>49</v>
      </c>
      <c r="G193" s="64" t="s">
        <v>18</v>
      </c>
      <c r="H193" s="72">
        <v>15000</v>
      </c>
      <c r="I193" s="72">
        <v>3560</v>
      </c>
      <c r="J193" s="75">
        <f t="shared" si="2"/>
        <v>53400000</v>
      </c>
      <c r="K193" s="61">
        <v>15875860</v>
      </c>
      <c r="L193" s="81">
        <v>42593</v>
      </c>
      <c r="M193" s="82"/>
      <c r="N193" s="61" t="s">
        <v>486</v>
      </c>
      <c r="O193" s="61" t="s">
        <v>491</v>
      </c>
    </row>
    <row r="194" spans="2:17">
      <c r="B194" s="60">
        <v>4</v>
      </c>
      <c r="C194" s="62">
        <v>42548</v>
      </c>
      <c r="D194" s="64" t="s">
        <v>407</v>
      </c>
      <c r="E194" s="64" t="s">
        <v>408</v>
      </c>
      <c r="F194" s="64" t="s">
        <v>49</v>
      </c>
      <c r="G194" s="64" t="s">
        <v>19</v>
      </c>
      <c r="H194" s="72">
        <v>20000</v>
      </c>
      <c r="I194" s="72">
        <v>3530</v>
      </c>
      <c r="J194" s="75">
        <f t="shared" si="2"/>
        <v>70600000</v>
      </c>
      <c r="K194" s="61">
        <v>15875860</v>
      </c>
      <c r="L194" s="81">
        <v>42593</v>
      </c>
      <c r="M194" s="82"/>
      <c r="N194" s="61" t="s">
        <v>486</v>
      </c>
      <c r="O194" s="61" t="s">
        <v>491</v>
      </c>
    </row>
    <row r="195" spans="2:17">
      <c r="B195" s="60">
        <v>4</v>
      </c>
      <c r="C195" s="62">
        <v>42548</v>
      </c>
      <c r="D195" s="64" t="s">
        <v>377</v>
      </c>
      <c r="E195" s="64" t="s">
        <v>378</v>
      </c>
      <c r="F195" s="64" t="s">
        <v>49</v>
      </c>
      <c r="G195" s="64" t="s">
        <v>18</v>
      </c>
      <c r="H195" s="72">
        <v>27800</v>
      </c>
      <c r="I195" s="72">
        <v>3560</v>
      </c>
      <c r="J195" s="75">
        <f t="shared" si="2"/>
        <v>98968000</v>
      </c>
      <c r="K195" s="61">
        <v>15875860</v>
      </c>
      <c r="L195" s="81">
        <v>42593</v>
      </c>
      <c r="M195" s="82">
        <v>222968000</v>
      </c>
      <c r="N195" s="61" t="s">
        <v>486</v>
      </c>
      <c r="O195" s="61" t="s">
        <v>491</v>
      </c>
    </row>
    <row r="196" spans="2:17">
      <c r="B196" s="60">
        <v>4</v>
      </c>
      <c r="C196" s="62">
        <v>42548</v>
      </c>
      <c r="D196" s="63" t="s">
        <v>349</v>
      </c>
      <c r="E196" s="64" t="s">
        <v>350</v>
      </c>
      <c r="F196" s="64" t="s">
        <v>17</v>
      </c>
      <c r="G196" s="64" t="s">
        <v>18</v>
      </c>
      <c r="H196" s="72">
        <v>14200</v>
      </c>
      <c r="I196" s="72">
        <v>3595</v>
      </c>
      <c r="J196" s="75">
        <f t="shared" si="2"/>
        <v>51049000</v>
      </c>
      <c r="K196" s="61">
        <v>15878040</v>
      </c>
      <c r="L196" s="81">
        <v>42571</v>
      </c>
      <c r="M196" s="82"/>
      <c r="N196" s="61" t="s">
        <v>486</v>
      </c>
      <c r="O196" s="61" t="s">
        <v>487</v>
      </c>
    </row>
    <row r="197" spans="2:17">
      <c r="B197" s="60">
        <v>4</v>
      </c>
      <c r="C197" s="62">
        <v>42548</v>
      </c>
      <c r="D197" s="63" t="s">
        <v>349</v>
      </c>
      <c r="E197" s="64" t="s">
        <v>350</v>
      </c>
      <c r="F197" s="64" t="s">
        <v>17</v>
      </c>
      <c r="G197" s="64" t="s">
        <v>19</v>
      </c>
      <c r="H197" s="72">
        <v>10300</v>
      </c>
      <c r="I197" s="72">
        <v>3400</v>
      </c>
      <c r="J197" s="75">
        <f t="shared" si="2"/>
        <v>35020000</v>
      </c>
      <c r="K197" s="61">
        <v>15878040</v>
      </c>
      <c r="L197" s="81">
        <v>42571</v>
      </c>
      <c r="M197" s="82"/>
      <c r="N197" s="61" t="s">
        <v>486</v>
      </c>
      <c r="O197" s="61" t="s">
        <v>487</v>
      </c>
    </row>
    <row r="198" spans="2:17">
      <c r="B198" s="60">
        <v>4</v>
      </c>
      <c r="C198" s="62">
        <v>42548</v>
      </c>
      <c r="D198" s="63" t="s">
        <v>349</v>
      </c>
      <c r="E198" s="64" t="s">
        <v>350</v>
      </c>
      <c r="F198" s="64" t="s">
        <v>17</v>
      </c>
      <c r="G198" s="64" t="s">
        <v>24</v>
      </c>
      <c r="H198" s="72">
        <v>7200</v>
      </c>
      <c r="I198" s="72">
        <v>3650</v>
      </c>
      <c r="J198" s="75">
        <f t="shared" si="2"/>
        <v>26280000</v>
      </c>
      <c r="K198" s="61">
        <v>15878040</v>
      </c>
      <c r="L198" s="81">
        <v>42571</v>
      </c>
      <c r="M198" s="82">
        <v>112349000</v>
      </c>
      <c r="N198" s="61" t="s">
        <v>486</v>
      </c>
      <c r="O198" s="61" t="s">
        <v>487</v>
      </c>
    </row>
    <row r="199" spans="2:17">
      <c r="B199" s="60">
        <v>4</v>
      </c>
      <c r="C199" s="62">
        <v>42548</v>
      </c>
      <c r="D199" s="64" t="s">
        <v>379</v>
      </c>
      <c r="E199" s="64" t="s">
        <v>380</v>
      </c>
      <c r="F199" s="64" t="s">
        <v>49</v>
      </c>
      <c r="G199" s="64" t="s">
        <v>18</v>
      </c>
      <c r="H199" s="72">
        <v>15800</v>
      </c>
      <c r="I199" s="72">
        <v>3560</v>
      </c>
      <c r="J199" s="75">
        <f t="shared" si="2"/>
        <v>56248000</v>
      </c>
      <c r="K199" s="61">
        <v>15875860</v>
      </c>
      <c r="L199" s="81">
        <v>42593</v>
      </c>
      <c r="M199" s="82"/>
      <c r="N199" s="61" t="s">
        <v>486</v>
      </c>
      <c r="O199" s="61" t="s">
        <v>491</v>
      </c>
    </row>
    <row r="200" spans="2:17">
      <c r="B200" s="60">
        <v>4</v>
      </c>
      <c r="C200" s="62">
        <v>42548</v>
      </c>
      <c r="D200" s="64" t="s">
        <v>381</v>
      </c>
      <c r="E200" s="64" t="s">
        <v>382</v>
      </c>
      <c r="F200" s="64" t="s">
        <v>49</v>
      </c>
      <c r="G200" s="64" t="s">
        <v>18</v>
      </c>
      <c r="H200" s="72">
        <v>17900</v>
      </c>
      <c r="I200" s="72">
        <v>3560</v>
      </c>
      <c r="J200" s="75">
        <f t="shared" ref="J200:J237" si="3">H200*I200</f>
        <v>63724000</v>
      </c>
      <c r="K200" s="61">
        <v>15875860</v>
      </c>
      <c r="L200" s="81">
        <v>42593</v>
      </c>
      <c r="M200" s="82">
        <v>119972000</v>
      </c>
      <c r="N200" s="61" t="s">
        <v>486</v>
      </c>
      <c r="O200" s="61" t="s">
        <v>491</v>
      </c>
    </row>
    <row r="201" spans="2:17">
      <c r="B201" s="60">
        <v>4</v>
      </c>
      <c r="C201" s="62">
        <v>42548</v>
      </c>
      <c r="D201" s="64" t="s">
        <v>351</v>
      </c>
      <c r="E201" s="64" t="s">
        <v>352</v>
      </c>
      <c r="F201" s="64" t="s">
        <v>23</v>
      </c>
      <c r="G201" s="64" t="s">
        <v>18</v>
      </c>
      <c r="H201" s="72">
        <v>25000</v>
      </c>
      <c r="I201" s="72">
        <v>3595</v>
      </c>
      <c r="J201" s="75">
        <f t="shared" si="3"/>
        <v>89875000</v>
      </c>
      <c r="K201" s="61">
        <v>15875826</v>
      </c>
      <c r="L201" s="81">
        <v>42577</v>
      </c>
      <c r="M201" s="82"/>
      <c r="N201" s="61" t="s">
        <v>486</v>
      </c>
      <c r="O201" s="61" t="s">
        <v>487</v>
      </c>
    </row>
    <row r="202" spans="2:17">
      <c r="B202" s="60">
        <v>4</v>
      </c>
      <c r="C202" s="62">
        <v>42548</v>
      </c>
      <c r="D202" s="64" t="s">
        <v>351</v>
      </c>
      <c r="E202" s="64" t="s">
        <v>352</v>
      </c>
      <c r="F202" s="64" t="s">
        <v>23</v>
      </c>
      <c r="G202" s="64" t="s">
        <v>24</v>
      </c>
      <c r="H202" s="72">
        <v>5000</v>
      </c>
      <c r="I202" s="72">
        <v>3650</v>
      </c>
      <c r="J202" s="75">
        <f t="shared" si="3"/>
        <v>18250000</v>
      </c>
      <c r="K202" s="61">
        <v>15875826</v>
      </c>
      <c r="L202" s="81">
        <v>42577</v>
      </c>
      <c r="M202" s="82">
        <v>108125000</v>
      </c>
      <c r="N202" s="61" t="s">
        <v>486</v>
      </c>
      <c r="O202" s="61" t="s">
        <v>487</v>
      </c>
    </row>
    <row r="203" spans="2:17">
      <c r="B203" s="60">
        <v>4</v>
      </c>
      <c r="C203" s="62">
        <v>42548</v>
      </c>
      <c r="D203" s="64" t="s">
        <v>383</v>
      </c>
      <c r="E203" s="64" t="s">
        <v>384</v>
      </c>
      <c r="F203" s="64" t="s">
        <v>54</v>
      </c>
      <c r="G203" s="64" t="s">
        <v>18</v>
      </c>
      <c r="H203" s="72">
        <v>20000</v>
      </c>
      <c r="I203" s="72">
        <v>3560</v>
      </c>
      <c r="J203" s="75">
        <f t="shared" si="3"/>
        <v>71200000</v>
      </c>
      <c r="K203" s="61">
        <v>1951246</v>
      </c>
      <c r="L203" s="81">
        <v>42579</v>
      </c>
      <c r="M203" s="82">
        <v>71200000</v>
      </c>
      <c r="N203" s="61" t="s">
        <v>488</v>
      </c>
      <c r="O203" s="61" t="s">
        <v>486</v>
      </c>
    </row>
    <row r="204" spans="2:17">
      <c r="B204" s="60">
        <v>5</v>
      </c>
      <c r="C204" s="62">
        <v>42548</v>
      </c>
      <c r="D204" s="64" t="s">
        <v>409</v>
      </c>
      <c r="E204" s="64" t="s">
        <v>410</v>
      </c>
      <c r="F204" s="64" t="s">
        <v>54</v>
      </c>
      <c r="G204" s="64" t="s">
        <v>24</v>
      </c>
      <c r="H204" s="72">
        <v>10000</v>
      </c>
      <c r="I204" s="72">
        <v>4085</v>
      </c>
      <c r="J204" s="75">
        <f t="shared" si="3"/>
        <v>40850000</v>
      </c>
      <c r="K204" s="61"/>
      <c r="L204" s="61"/>
      <c r="M204" s="82"/>
      <c r="N204" s="61"/>
      <c r="O204" s="61"/>
      <c r="Q204" s="60" t="s">
        <v>500</v>
      </c>
    </row>
    <row r="205" spans="2:17">
      <c r="B205" s="60">
        <v>5</v>
      </c>
      <c r="C205" s="62">
        <v>42548</v>
      </c>
      <c r="D205" s="64" t="s">
        <v>355</v>
      </c>
      <c r="E205" s="64" t="s">
        <v>356</v>
      </c>
      <c r="F205" s="64" t="s">
        <v>35</v>
      </c>
      <c r="G205" s="64" t="s">
        <v>18</v>
      </c>
      <c r="H205" s="72">
        <v>10000</v>
      </c>
      <c r="I205" s="72">
        <v>3990</v>
      </c>
      <c r="J205" s="75">
        <f t="shared" si="3"/>
        <v>39900000</v>
      </c>
      <c r="K205" s="61">
        <v>15875827</v>
      </c>
      <c r="L205" s="81">
        <v>42576</v>
      </c>
      <c r="M205" s="82"/>
      <c r="N205" s="61" t="s">
        <v>486</v>
      </c>
      <c r="O205" s="61" t="s">
        <v>491</v>
      </c>
    </row>
    <row r="206" spans="2:17">
      <c r="B206" s="60">
        <v>5</v>
      </c>
      <c r="C206" s="62">
        <v>42548</v>
      </c>
      <c r="D206" s="64" t="s">
        <v>355</v>
      </c>
      <c r="E206" s="64" t="s">
        <v>356</v>
      </c>
      <c r="F206" s="64" t="s">
        <v>35</v>
      </c>
      <c r="G206" s="64" t="s">
        <v>19</v>
      </c>
      <c r="H206" s="72">
        <v>5000</v>
      </c>
      <c r="I206" s="72">
        <v>3871</v>
      </c>
      <c r="J206" s="75">
        <f t="shared" si="3"/>
        <v>19355000</v>
      </c>
      <c r="K206" s="61">
        <v>15875827</v>
      </c>
      <c r="L206" s="81">
        <v>42576</v>
      </c>
      <c r="M206" s="82">
        <v>59255000</v>
      </c>
      <c r="N206" s="61" t="s">
        <v>486</v>
      </c>
      <c r="O206" s="61" t="s">
        <v>491</v>
      </c>
    </row>
    <row r="207" spans="2:17">
      <c r="B207" s="60">
        <v>5</v>
      </c>
      <c r="C207" s="62">
        <v>42549</v>
      </c>
      <c r="D207" s="64" t="s">
        <v>357</v>
      </c>
      <c r="E207" s="64" t="s">
        <v>358</v>
      </c>
      <c r="F207" s="64" t="s">
        <v>23</v>
      </c>
      <c r="G207" s="64" t="s">
        <v>24</v>
      </c>
      <c r="H207" s="72">
        <v>10000</v>
      </c>
      <c r="I207" s="72">
        <v>3650</v>
      </c>
      <c r="J207" s="75">
        <f t="shared" si="3"/>
        <v>36500000</v>
      </c>
      <c r="K207" s="61">
        <v>15875828</v>
      </c>
      <c r="L207" s="81">
        <v>42572</v>
      </c>
      <c r="M207" s="82">
        <v>36500000</v>
      </c>
      <c r="N207" s="61" t="s">
        <v>486</v>
      </c>
      <c r="O207" s="61" t="s">
        <v>489</v>
      </c>
    </row>
    <row r="208" spans="2:17">
      <c r="B208" s="60">
        <v>5</v>
      </c>
      <c r="C208" s="62">
        <v>42549</v>
      </c>
      <c r="D208" s="64" t="s">
        <v>359</v>
      </c>
      <c r="E208" s="64" t="s">
        <v>360</v>
      </c>
      <c r="F208" s="64" t="s">
        <v>17</v>
      </c>
      <c r="G208" s="64" t="s">
        <v>18</v>
      </c>
      <c r="H208" s="72">
        <v>4000</v>
      </c>
      <c r="I208" s="72">
        <v>3595</v>
      </c>
      <c r="J208" s="75">
        <f t="shared" si="3"/>
        <v>14380000</v>
      </c>
      <c r="K208" s="61">
        <v>15875810</v>
      </c>
      <c r="L208" s="81">
        <v>42563</v>
      </c>
      <c r="M208" s="82"/>
      <c r="N208" s="61" t="s">
        <v>486</v>
      </c>
      <c r="O208" s="61" t="s">
        <v>487</v>
      </c>
    </row>
    <row r="209" spans="2:17">
      <c r="B209" s="60">
        <v>5</v>
      </c>
      <c r="C209" s="62">
        <v>42549</v>
      </c>
      <c r="D209" s="64" t="s">
        <v>359</v>
      </c>
      <c r="E209" s="64" t="s">
        <v>360</v>
      </c>
      <c r="F209" s="64" t="s">
        <v>17</v>
      </c>
      <c r="G209" s="64" t="s">
        <v>24</v>
      </c>
      <c r="H209" s="72">
        <v>5000</v>
      </c>
      <c r="I209" s="72">
        <v>3650</v>
      </c>
      <c r="J209" s="75">
        <f t="shared" si="3"/>
        <v>18250000</v>
      </c>
      <c r="K209" s="61">
        <v>15875810</v>
      </c>
      <c r="L209" s="81">
        <v>42563</v>
      </c>
      <c r="M209" s="82">
        <v>32630000</v>
      </c>
      <c r="N209" s="61" t="s">
        <v>486</v>
      </c>
      <c r="O209" s="61" t="s">
        <v>487</v>
      </c>
    </row>
    <row r="210" spans="2:17">
      <c r="B210" s="60">
        <v>5</v>
      </c>
      <c r="C210" s="62">
        <v>42549</v>
      </c>
      <c r="D210" s="64" t="s">
        <v>385</v>
      </c>
      <c r="E210" s="64" t="s">
        <v>386</v>
      </c>
      <c r="F210" s="64" t="s">
        <v>49</v>
      </c>
      <c r="G210" s="64" t="s">
        <v>18</v>
      </c>
      <c r="H210" s="72">
        <v>10800</v>
      </c>
      <c r="I210" s="72">
        <v>3560</v>
      </c>
      <c r="J210" s="72">
        <f t="shared" si="3"/>
        <v>38448000</v>
      </c>
      <c r="K210" s="61">
        <v>15875861</v>
      </c>
      <c r="L210" s="81">
        <v>42599</v>
      </c>
      <c r="M210" s="82"/>
      <c r="N210" s="61" t="s">
        <v>486</v>
      </c>
      <c r="O210" s="61" t="s">
        <v>491</v>
      </c>
    </row>
    <row r="211" spans="2:17">
      <c r="B211" s="60">
        <v>5</v>
      </c>
      <c r="C211" s="62">
        <v>42549</v>
      </c>
      <c r="D211" s="64" t="s">
        <v>411</v>
      </c>
      <c r="E211" s="64" t="s">
        <v>412</v>
      </c>
      <c r="F211" s="64" t="s">
        <v>49</v>
      </c>
      <c r="G211" s="64" t="s">
        <v>19</v>
      </c>
      <c r="H211" s="72">
        <v>22900</v>
      </c>
      <c r="I211" s="72">
        <v>3530</v>
      </c>
      <c r="J211" s="75">
        <f t="shared" si="3"/>
        <v>80837000</v>
      </c>
      <c r="K211" s="61">
        <v>15875861</v>
      </c>
      <c r="L211" s="81">
        <v>42599</v>
      </c>
      <c r="M211" s="82">
        <v>119285000</v>
      </c>
      <c r="N211" s="61" t="s">
        <v>486</v>
      </c>
      <c r="O211" s="61" t="s">
        <v>491</v>
      </c>
    </row>
    <row r="212" spans="2:17">
      <c r="B212" s="60">
        <v>5</v>
      </c>
      <c r="C212" s="62">
        <v>42549</v>
      </c>
      <c r="D212" s="64" t="s">
        <v>387</v>
      </c>
      <c r="E212" s="64" t="s">
        <v>388</v>
      </c>
      <c r="F212" s="64" t="s">
        <v>54</v>
      </c>
      <c r="G212" s="64" t="s">
        <v>18</v>
      </c>
      <c r="H212" s="72">
        <v>10200</v>
      </c>
      <c r="I212" s="72">
        <v>3560</v>
      </c>
      <c r="J212" s="75">
        <f t="shared" si="3"/>
        <v>36312000</v>
      </c>
      <c r="K212" s="61"/>
      <c r="L212" s="61"/>
      <c r="M212" s="82"/>
      <c r="N212" s="61"/>
      <c r="O212" s="61"/>
      <c r="Q212" s="60" t="s">
        <v>499</v>
      </c>
    </row>
    <row r="213" spans="2:17">
      <c r="B213" s="60">
        <v>5</v>
      </c>
      <c r="C213" s="62">
        <v>42549</v>
      </c>
      <c r="D213" s="64" t="s">
        <v>413</v>
      </c>
      <c r="E213" s="64" t="s">
        <v>414</v>
      </c>
      <c r="F213" s="64" t="s">
        <v>54</v>
      </c>
      <c r="G213" s="64" t="s">
        <v>19</v>
      </c>
      <c r="H213" s="72">
        <v>5300</v>
      </c>
      <c r="I213" s="72">
        <v>3530</v>
      </c>
      <c r="J213" s="75">
        <f t="shared" si="3"/>
        <v>18709000</v>
      </c>
      <c r="K213" s="61"/>
      <c r="L213" s="61"/>
      <c r="M213" s="82"/>
      <c r="N213" s="61"/>
      <c r="O213" s="61"/>
      <c r="Q213" s="60" t="s">
        <v>499</v>
      </c>
    </row>
    <row r="214" spans="2:17">
      <c r="B214" s="60">
        <v>5</v>
      </c>
      <c r="C214" s="62">
        <v>42549</v>
      </c>
      <c r="D214" s="64" t="s">
        <v>389</v>
      </c>
      <c r="E214" s="64" t="s">
        <v>390</v>
      </c>
      <c r="F214" s="64" t="s">
        <v>54</v>
      </c>
      <c r="G214" s="64" t="s">
        <v>18</v>
      </c>
      <c r="H214" s="72">
        <v>20000</v>
      </c>
      <c r="I214" s="72">
        <v>3560</v>
      </c>
      <c r="J214" s="75">
        <f t="shared" si="3"/>
        <v>71200000</v>
      </c>
      <c r="K214" s="61">
        <v>1949311</v>
      </c>
      <c r="L214" s="81">
        <v>42579</v>
      </c>
      <c r="M214" s="82">
        <v>71200000</v>
      </c>
      <c r="N214" s="61" t="s">
        <v>488</v>
      </c>
      <c r="O214" s="61" t="s">
        <v>486</v>
      </c>
    </row>
    <row r="215" spans="2:17">
      <c r="B215" s="60">
        <v>5</v>
      </c>
      <c r="C215" s="62">
        <v>42549</v>
      </c>
      <c r="D215" s="64" t="s">
        <v>415</v>
      </c>
      <c r="E215" s="64" t="s">
        <v>416</v>
      </c>
      <c r="F215" s="64" t="s">
        <v>54</v>
      </c>
      <c r="G215" s="64" t="s">
        <v>19</v>
      </c>
      <c r="H215" s="72">
        <v>5000</v>
      </c>
      <c r="I215" s="72">
        <v>3530</v>
      </c>
      <c r="J215" s="75">
        <f t="shared" si="3"/>
        <v>17650000</v>
      </c>
      <c r="K215" s="61">
        <v>1951234</v>
      </c>
      <c r="L215" s="81">
        <v>42580</v>
      </c>
      <c r="M215" s="82"/>
      <c r="N215" s="61" t="s">
        <v>488</v>
      </c>
      <c r="O215" s="61" t="s">
        <v>486</v>
      </c>
    </row>
    <row r="216" spans="2:17">
      <c r="B216" s="60">
        <v>5</v>
      </c>
      <c r="C216" s="62">
        <v>42549</v>
      </c>
      <c r="D216" s="64" t="s">
        <v>415</v>
      </c>
      <c r="E216" s="64" t="s">
        <v>416</v>
      </c>
      <c r="F216" s="64" t="s">
        <v>54</v>
      </c>
      <c r="G216" s="64" t="s">
        <v>24</v>
      </c>
      <c r="H216" s="72">
        <v>5000</v>
      </c>
      <c r="I216" s="72">
        <v>4085</v>
      </c>
      <c r="J216" s="75">
        <f t="shared" si="3"/>
        <v>20425000</v>
      </c>
      <c r="K216" s="61">
        <v>1951234</v>
      </c>
      <c r="L216" s="81">
        <v>42580</v>
      </c>
      <c r="M216" s="82"/>
      <c r="N216" s="61" t="s">
        <v>488</v>
      </c>
      <c r="O216" s="61" t="s">
        <v>486</v>
      </c>
    </row>
    <row r="217" spans="2:17">
      <c r="B217" s="60">
        <v>5</v>
      </c>
      <c r="C217" s="62">
        <v>42549</v>
      </c>
      <c r="D217" s="64" t="s">
        <v>415</v>
      </c>
      <c r="E217" s="64" t="s">
        <v>416</v>
      </c>
      <c r="F217" s="64" t="s">
        <v>54</v>
      </c>
      <c r="G217" s="64" t="s">
        <v>106</v>
      </c>
      <c r="H217" s="72">
        <v>4900</v>
      </c>
      <c r="I217" s="72">
        <v>4765</v>
      </c>
      <c r="J217" s="75">
        <f t="shared" si="3"/>
        <v>23348500</v>
      </c>
      <c r="K217" s="61">
        <v>1951234</v>
      </c>
      <c r="L217" s="81">
        <v>42580</v>
      </c>
      <c r="M217" s="82">
        <v>61423500</v>
      </c>
      <c r="N217" s="61" t="s">
        <v>488</v>
      </c>
      <c r="O217" s="61" t="s">
        <v>486</v>
      </c>
    </row>
    <row r="218" spans="2:17">
      <c r="B218" s="60">
        <v>5</v>
      </c>
      <c r="C218" s="62">
        <v>42550</v>
      </c>
      <c r="D218" s="64" t="s">
        <v>391</v>
      </c>
      <c r="E218" s="64" t="s">
        <v>392</v>
      </c>
      <c r="F218" s="64" t="s">
        <v>54</v>
      </c>
      <c r="G218" s="64" t="s">
        <v>18</v>
      </c>
      <c r="H218" s="72">
        <v>13700</v>
      </c>
      <c r="I218" s="72">
        <v>3560</v>
      </c>
      <c r="J218" s="75">
        <f t="shared" si="3"/>
        <v>48772000</v>
      </c>
      <c r="K218" s="61">
        <v>1951238</v>
      </c>
      <c r="L218" s="81">
        <v>42580</v>
      </c>
      <c r="M218" s="82">
        <v>48772000</v>
      </c>
      <c r="N218" s="61" t="s">
        <v>488</v>
      </c>
      <c r="O218" s="61" t="s">
        <v>486</v>
      </c>
    </row>
    <row r="219" spans="2:17">
      <c r="B219" s="60">
        <v>5</v>
      </c>
      <c r="C219" s="62">
        <v>42550</v>
      </c>
      <c r="D219" s="64" t="s">
        <v>362</v>
      </c>
      <c r="E219" s="64" t="s">
        <v>363</v>
      </c>
      <c r="F219" s="64" t="s">
        <v>17</v>
      </c>
      <c r="G219" s="64" t="s">
        <v>18</v>
      </c>
      <c r="H219" s="72">
        <v>10000</v>
      </c>
      <c r="I219" s="72">
        <v>3595</v>
      </c>
      <c r="J219" s="75">
        <f t="shared" si="3"/>
        <v>35950000</v>
      </c>
      <c r="K219" s="61">
        <v>15878040</v>
      </c>
      <c r="L219" s="81">
        <v>42571</v>
      </c>
      <c r="M219" s="82"/>
      <c r="N219" s="61" t="s">
        <v>486</v>
      </c>
      <c r="O219" s="61" t="s">
        <v>487</v>
      </c>
    </row>
    <row r="220" spans="2:17">
      <c r="B220" s="60">
        <v>5</v>
      </c>
      <c r="C220" s="62">
        <v>42550</v>
      </c>
      <c r="D220" s="64" t="s">
        <v>362</v>
      </c>
      <c r="E220" s="64" t="s">
        <v>363</v>
      </c>
      <c r="F220" s="64" t="s">
        <v>17</v>
      </c>
      <c r="G220" s="64" t="s">
        <v>19</v>
      </c>
      <c r="H220" s="72">
        <v>5300</v>
      </c>
      <c r="I220" s="72">
        <v>3400</v>
      </c>
      <c r="J220" s="75">
        <f t="shared" si="3"/>
        <v>18020000</v>
      </c>
      <c r="K220" s="61">
        <v>15878040</v>
      </c>
      <c r="L220" s="81">
        <v>42571</v>
      </c>
      <c r="M220" s="82"/>
      <c r="N220" s="61" t="s">
        <v>486</v>
      </c>
      <c r="O220" s="61" t="s">
        <v>487</v>
      </c>
    </row>
    <row r="221" spans="2:17">
      <c r="B221" s="60">
        <v>5</v>
      </c>
      <c r="C221" s="62">
        <v>42550</v>
      </c>
      <c r="D221" s="64" t="s">
        <v>365</v>
      </c>
      <c r="E221" s="64" t="s">
        <v>366</v>
      </c>
      <c r="F221" s="64" t="s">
        <v>17</v>
      </c>
      <c r="G221" s="64" t="s">
        <v>18</v>
      </c>
      <c r="H221" s="72">
        <v>15000</v>
      </c>
      <c r="I221" s="72">
        <v>3595</v>
      </c>
      <c r="J221" s="75">
        <f t="shared" si="3"/>
        <v>53925000</v>
      </c>
      <c r="K221" s="61">
        <v>15878040</v>
      </c>
      <c r="L221" s="81">
        <v>42571</v>
      </c>
      <c r="M221" s="82">
        <v>107895000</v>
      </c>
      <c r="N221" s="61" t="s">
        <v>486</v>
      </c>
      <c r="O221" s="61" t="s">
        <v>487</v>
      </c>
    </row>
    <row r="222" spans="2:17">
      <c r="B222" s="60">
        <v>5</v>
      </c>
      <c r="C222" s="62">
        <v>42550</v>
      </c>
      <c r="D222" s="64" t="s">
        <v>367</v>
      </c>
      <c r="E222" s="67" t="s">
        <v>368</v>
      </c>
      <c r="F222" s="64" t="s">
        <v>23</v>
      </c>
      <c r="G222" s="64" t="s">
        <v>18</v>
      </c>
      <c r="H222" s="72">
        <v>15000</v>
      </c>
      <c r="I222" s="72">
        <v>3595</v>
      </c>
      <c r="J222" s="75">
        <f t="shared" si="3"/>
        <v>53925000</v>
      </c>
      <c r="K222" s="61">
        <v>15875832</v>
      </c>
      <c r="L222" s="81">
        <v>42579</v>
      </c>
      <c r="M222" s="82">
        <v>53925000</v>
      </c>
      <c r="N222" s="61" t="s">
        <v>486</v>
      </c>
      <c r="O222" s="61" t="s">
        <v>487</v>
      </c>
    </row>
    <row r="223" spans="2:17">
      <c r="B223" s="60">
        <v>5</v>
      </c>
      <c r="C223" s="62">
        <v>42550</v>
      </c>
      <c r="D223" s="64" t="s">
        <v>394</v>
      </c>
      <c r="E223" s="64" t="s">
        <v>393</v>
      </c>
      <c r="F223" s="64" t="s">
        <v>54</v>
      </c>
      <c r="G223" s="64" t="s">
        <v>18</v>
      </c>
      <c r="H223" s="72">
        <v>30000</v>
      </c>
      <c r="I223" s="72">
        <v>3560</v>
      </c>
      <c r="J223" s="75">
        <f t="shared" si="3"/>
        <v>106800000</v>
      </c>
      <c r="K223" s="61">
        <v>195277</v>
      </c>
      <c r="L223" s="81">
        <v>42580</v>
      </c>
      <c r="M223" s="82">
        <v>106800000</v>
      </c>
      <c r="N223" s="61" t="s">
        <v>488</v>
      </c>
      <c r="O223" s="61" t="s">
        <v>486</v>
      </c>
    </row>
    <row r="224" spans="2:17">
      <c r="B224" s="60">
        <v>5</v>
      </c>
      <c r="C224" s="62">
        <v>42550</v>
      </c>
      <c r="D224" s="64" t="s">
        <v>395</v>
      </c>
      <c r="E224" s="64" t="s">
        <v>396</v>
      </c>
      <c r="F224" s="64" t="s">
        <v>54</v>
      </c>
      <c r="G224" s="64" t="s">
        <v>18</v>
      </c>
      <c r="H224" s="72">
        <v>10200</v>
      </c>
      <c r="I224" s="72">
        <v>3560</v>
      </c>
      <c r="J224" s="75">
        <f t="shared" si="3"/>
        <v>36312000</v>
      </c>
      <c r="K224" s="61">
        <v>1949314</v>
      </c>
      <c r="L224" s="81">
        <v>42580</v>
      </c>
      <c r="M224" s="82">
        <v>36312000</v>
      </c>
      <c r="N224" s="61" t="s">
        <v>488</v>
      </c>
      <c r="O224" s="61" t="s">
        <v>486</v>
      </c>
    </row>
    <row r="225" spans="2:15">
      <c r="B225" s="60">
        <v>5</v>
      </c>
      <c r="C225" s="62">
        <v>42550</v>
      </c>
      <c r="D225" s="64" t="s">
        <v>417</v>
      </c>
      <c r="E225" s="64" t="s">
        <v>418</v>
      </c>
      <c r="F225" s="64" t="s">
        <v>54</v>
      </c>
      <c r="G225" s="64" t="s">
        <v>24</v>
      </c>
      <c r="H225" s="72">
        <v>5300</v>
      </c>
      <c r="I225" s="72">
        <v>4085</v>
      </c>
      <c r="J225" s="75">
        <f t="shared" si="3"/>
        <v>21650500</v>
      </c>
      <c r="K225" s="61">
        <v>195275</v>
      </c>
      <c r="L225" s="81">
        <v>42580</v>
      </c>
      <c r="M225" s="82">
        <v>21650500</v>
      </c>
      <c r="N225" s="61" t="s">
        <v>488</v>
      </c>
      <c r="O225" s="61" t="s">
        <v>486</v>
      </c>
    </row>
    <row r="226" spans="2:15">
      <c r="B226" s="60">
        <v>5</v>
      </c>
      <c r="C226" s="62">
        <v>42551</v>
      </c>
      <c r="D226" s="64" t="s">
        <v>370</v>
      </c>
      <c r="E226" s="64" t="s">
        <v>372</v>
      </c>
      <c r="F226" s="64" t="s">
        <v>41</v>
      </c>
      <c r="G226" s="64" t="s">
        <v>24</v>
      </c>
      <c r="H226" s="72">
        <v>11500</v>
      </c>
      <c r="I226" s="72">
        <v>3650</v>
      </c>
      <c r="J226" s="75">
        <f t="shared" si="3"/>
        <v>41975000</v>
      </c>
      <c r="K226" s="61">
        <v>15514052</v>
      </c>
      <c r="L226" s="61"/>
      <c r="M226" s="82"/>
      <c r="N226" s="61" t="s">
        <v>486</v>
      </c>
      <c r="O226" s="61" t="s">
        <v>486</v>
      </c>
    </row>
    <row r="227" spans="2:15">
      <c r="B227" s="60">
        <v>5</v>
      </c>
      <c r="C227" s="62">
        <v>42551</v>
      </c>
      <c r="D227" s="64" t="s">
        <v>370</v>
      </c>
      <c r="E227" s="64" t="s">
        <v>372</v>
      </c>
      <c r="F227" s="64" t="s">
        <v>41</v>
      </c>
      <c r="G227" s="64" t="s">
        <v>106</v>
      </c>
      <c r="H227" s="72">
        <v>5200</v>
      </c>
      <c r="I227" s="72">
        <v>4350</v>
      </c>
      <c r="J227" s="75">
        <f t="shared" si="3"/>
        <v>22620000</v>
      </c>
      <c r="K227" s="61">
        <v>15514052</v>
      </c>
      <c r="L227" s="81">
        <v>42583</v>
      </c>
      <c r="M227" s="82">
        <v>64595000</v>
      </c>
      <c r="N227" s="61" t="s">
        <v>486</v>
      </c>
      <c r="O227" s="61" t="s">
        <v>486</v>
      </c>
    </row>
    <row r="228" spans="2:15">
      <c r="B228" s="60">
        <v>5</v>
      </c>
      <c r="C228" s="62">
        <v>42551</v>
      </c>
      <c r="D228" s="64" t="s">
        <v>419</v>
      </c>
      <c r="E228" s="64" t="s">
        <v>420</v>
      </c>
      <c r="F228" s="64" t="s">
        <v>49</v>
      </c>
      <c r="G228" s="64" t="s">
        <v>19</v>
      </c>
      <c r="H228" s="72">
        <v>15800</v>
      </c>
      <c r="I228" s="72">
        <v>3530</v>
      </c>
      <c r="J228" s="75">
        <f t="shared" si="3"/>
        <v>55774000</v>
      </c>
      <c r="K228" s="61">
        <v>13739956</v>
      </c>
      <c r="L228" s="81">
        <v>42599</v>
      </c>
      <c r="M228" s="82"/>
      <c r="N228" s="61" t="s">
        <v>486</v>
      </c>
      <c r="O228" s="61" t="s">
        <v>491</v>
      </c>
    </row>
    <row r="229" spans="2:15">
      <c r="B229" s="60">
        <v>6</v>
      </c>
      <c r="C229" s="62">
        <v>42551</v>
      </c>
      <c r="D229" s="64" t="s">
        <v>397</v>
      </c>
      <c r="E229" s="64" t="s">
        <v>398</v>
      </c>
      <c r="F229" s="64" t="s">
        <v>49</v>
      </c>
      <c r="G229" s="64" t="s">
        <v>18</v>
      </c>
      <c r="H229" s="72">
        <v>6000</v>
      </c>
      <c r="I229" s="72">
        <v>3560</v>
      </c>
      <c r="J229" s="75">
        <f t="shared" si="3"/>
        <v>21360000</v>
      </c>
      <c r="K229" s="61">
        <v>13739956</v>
      </c>
      <c r="L229" s="81">
        <v>42599</v>
      </c>
      <c r="M229" s="82"/>
      <c r="N229" s="61" t="s">
        <v>486</v>
      </c>
      <c r="O229" s="61" t="s">
        <v>491</v>
      </c>
    </row>
    <row r="230" spans="2:15">
      <c r="B230" s="60">
        <v>6</v>
      </c>
      <c r="C230" s="62">
        <v>42551</v>
      </c>
      <c r="D230" s="64" t="s">
        <v>421</v>
      </c>
      <c r="E230" s="64" t="s">
        <v>422</v>
      </c>
      <c r="F230" s="64" t="s">
        <v>49</v>
      </c>
      <c r="G230" s="64" t="s">
        <v>19</v>
      </c>
      <c r="H230" s="72">
        <v>6000</v>
      </c>
      <c r="I230" s="72">
        <v>3530</v>
      </c>
      <c r="J230" s="75">
        <f t="shared" si="3"/>
        <v>21180000</v>
      </c>
      <c r="K230" s="61">
        <v>13739956</v>
      </c>
      <c r="L230" s="81">
        <v>42599</v>
      </c>
      <c r="M230" s="82"/>
      <c r="N230" s="61" t="s">
        <v>486</v>
      </c>
      <c r="O230" s="61" t="s">
        <v>491</v>
      </c>
    </row>
    <row r="231" spans="2:15">
      <c r="B231" s="60">
        <v>7</v>
      </c>
      <c r="C231" s="62">
        <v>42551</v>
      </c>
      <c r="D231" s="64" t="s">
        <v>399</v>
      </c>
      <c r="E231" s="64" t="s">
        <v>400</v>
      </c>
      <c r="F231" s="64" t="s">
        <v>49</v>
      </c>
      <c r="G231" s="64" t="s">
        <v>18</v>
      </c>
      <c r="H231" s="72">
        <v>5900</v>
      </c>
      <c r="I231" s="72">
        <v>3560</v>
      </c>
      <c r="J231" s="75">
        <f t="shared" si="3"/>
        <v>21004000</v>
      </c>
      <c r="K231" s="61">
        <v>13739956</v>
      </c>
      <c r="L231" s="81">
        <v>42599</v>
      </c>
      <c r="M231" s="82"/>
      <c r="N231" s="61" t="s">
        <v>486</v>
      </c>
      <c r="O231" s="61" t="s">
        <v>491</v>
      </c>
    </row>
    <row r="232" spans="2:15">
      <c r="B232" s="60">
        <v>7</v>
      </c>
      <c r="C232" s="62">
        <v>42551</v>
      </c>
      <c r="D232" s="64" t="s">
        <v>401</v>
      </c>
      <c r="E232" s="64" t="s">
        <v>402</v>
      </c>
      <c r="F232" s="64" t="s">
        <v>49</v>
      </c>
      <c r="G232" s="64" t="s">
        <v>18</v>
      </c>
      <c r="H232" s="72">
        <v>10400</v>
      </c>
      <c r="I232" s="72">
        <v>3560</v>
      </c>
      <c r="J232" s="75">
        <f t="shared" si="3"/>
        <v>37024000</v>
      </c>
      <c r="K232" s="61">
        <v>13739956</v>
      </c>
      <c r="L232" s="81">
        <v>42599</v>
      </c>
      <c r="M232" s="82"/>
      <c r="N232" s="61" t="s">
        <v>486</v>
      </c>
      <c r="O232" s="61" t="s">
        <v>491</v>
      </c>
    </row>
    <row r="233" spans="2:15">
      <c r="B233" s="60">
        <v>7</v>
      </c>
      <c r="C233" s="62">
        <v>42551</v>
      </c>
      <c r="D233" s="64" t="s">
        <v>423</v>
      </c>
      <c r="E233" s="64" t="s">
        <v>424</v>
      </c>
      <c r="F233" s="64" t="s">
        <v>49</v>
      </c>
      <c r="G233" s="64" t="s">
        <v>19</v>
      </c>
      <c r="H233" s="72">
        <v>5400</v>
      </c>
      <c r="I233" s="72">
        <v>3530</v>
      </c>
      <c r="J233" s="75">
        <f t="shared" si="3"/>
        <v>19062000</v>
      </c>
      <c r="K233" s="61">
        <v>13739956</v>
      </c>
      <c r="L233" s="81">
        <v>42599</v>
      </c>
      <c r="M233" s="82">
        <v>175404000</v>
      </c>
      <c r="N233" s="61" t="s">
        <v>486</v>
      </c>
      <c r="O233" s="61" t="s">
        <v>491</v>
      </c>
    </row>
    <row r="234" spans="2:15">
      <c r="B234" s="60">
        <v>7</v>
      </c>
      <c r="C234" s="62">
        <v>42551</v>
      </c>
      <c r="D234" s="64" t="s">
        <v>373</v>
      </c>
      <c r="E234" s="64" t="s">
        <v>371</v>
      </c>
      <c r="F234" s="64" t="s">
        <v>23</v>
      </c>
      <c r="G234" s="64" t="s">
        <v>24</v>
      </c>
      <c r="H234" s="72">
        <v>15000</v>
      </c>
      <c r="I234" s="72">
        <v>3650</v>
      </c>
      <c r="J234" s="75">
        <f t="shared" si="3"/>
        <v>54750000</v>
      </c>
      <c r="K234" s="61">
        <v>1607370</v>
      </c>
      <c r="L234" s="81">
        <v>42583</v>
      </c>
      <c r="M234" s="82"/>
      <c r="N234" s="61" t="s">
        <v>486</v>
      </c>
      <c r="O234" s="61" t="s">
        <v>487</v>
      </c>
    </row>
    <row r="235" spans="2:15">
      <c r="B235" s="60">
        <v>7</v>
      </c>
      <c r="C235" s="62">
        <v>42551</v>
      </c>
      <c r="D235" s="64" t="s">
        <v>425</v>
      </c>
      <c r="E235" s="64" t="s">
        <v>426</v>
      </c>
      <c r="F235" s="64" t="s">
        <v>23</v>
      </c>
      <c r="G235" s="64" t="s">
        <v>18</v>
      </c>
      <c r="H235" s="72">
        <v>15000</v>
      </c>
      <c r="I235" s="72">
        <v>3595</v>
      </c>
      <c r="J235" s="75">
        <f t="shared" si="3"/>
        <v>53925000</v>
      </c>
      <c r="K235" s="61">
        <v>1607370</v>
      </c>
      <c r="L235" s="81">
        <v>42583</v>
      </c>
      <c r="M235" s="82">
        <v>108675000</v>
      </c>
      <c r="N235" s="61" t="s">
        <v>486</v>
      </c>
      <c r="O235" s="61" t="s">
        <v>487</v>
      </c>
    </row>
    <row r="236" spans="2:15">
      <c r="B236" s="60">
        <v>7</v>
      </c>
      <c r="C236" s="62">
        <v>42551</v>
      </c>
      <c r="D236" s="64" t="s">
        <v>427</v>
      </c>
      <c r="E236" s="64" t="s">
        <v>428</v>
      </c>
      <c r="F236" s="64" t="s">
        <v>17</v>
      </c>
      <c r="G236" s="64" t="s">
        <v>18</v>
      </c>
      <c r="H236" s="72">
        <v>9000</v>
      </c>
      <c r="I236" s="72">
        <v>3595</v>
      </c>
      <c r="J236" s="75">
        <f t="shared" si="3"/>
        <v>32355000</v>
      </c>
      <c r="K236" s="61">
        <v>15878040</v>
      </c>
      <c r="L236" s="81">
        <v>42571</v>
      </c>
      <c r="M236" s="82">
        <v>32355000</v>
      </c>
      <c r="N236" s="61" t="s">
        <v>486</v>
      </c>
      <c r="O236" s="61" t="s">
        <v>487</v>
      </c>
    </row>
    <row r="237" spans="2:15">
      <c r="B237" s="60">
        <v>9</v>
      </c>
      <c r="C237" s="62">
        <v>42545</v>
      </c>
      <c r="D237" s="63" t="s">
        <v>284</v>
      </c>
      <c r="E237" s="63" t="s">
        <v>285</v>
      </c>
      <c r="F237" s="63" t="s">
        <v>17</v>
      </c>
      <c r="G237" s="63" t="s">
        <v>18</v>
      </c>
      <c r="H237" s="71">
        <v>30000</v>
      </c>
      <c r="I237" s="71">
        <v>3595</v>
      </c>
      <c r="J237" s="74">
        <f t="shared" si="3"/>
        <v>107850000</v>
      </c>
      <c r="K237" s="61">
        <v>15514062</v>
      </c>
      <c r="L237" s="81">
        <v>42569</v>
      </c>
      <c r="M237" s="82">
        <v>107850000</v>
      </c>
      <c r="N237" s="61" t="s">
        <v>486</v>
      </c>
      <c r="O237" s="61" t="s">
        <v>487</v>
      </c>
    </row>
    <row r="238" spans="2:15">
      <c r="C238" s="61"/>
      <c r="D238" s="61"/>
      <c r="E238" s="61"/>
      <c r="F238" s="61"/>
      <c r="G238" s="61"/>
      <c r="H238" s="69">
        <f>SUM(H8:H237)</f>
        <v>2688100</v>
      </c>
      <c r="I238" s="69"/>
      <c r="J238" s="69">
        <f>SUM(J8:J237)</f>
        <v>9707408000</v>
      </c>
      <c r="K238" s="61"/>
      <c r="L238" s="61"/>
      <c r="M238" s="82">
        <f>SUM(M8:M237)</f>
        <v>8727204989</v>
      </c>
      <c r="N238" s="61"/>
      <c r="O238" s="61"/>
    </row>
    <row r="240" spans="2:15">
      <c r="M240" s="87">
        <f>J238-M238</f>
        <v>980203011</v>
      </c>
    </row>
  </sheetData>
  <autoFilter ref="C7:O238"/>
  <sortState ref="C8:J237">
    <sortCondition ref="D8:D237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5:Y51"/>
  <sheetViews>
    <sheetView topLeftCell="M10" workbookViewId="0">
      <selection activeCell="AA26" sqref="AA26"/>
    </sheetView>
  </sheetViews>
  <sheetFormatPr baseColWidth="10" defaultRowHeight="15"/>
  <cols>
    <col min="3" max="3" width="9" bestFit="1" customWidth="1"/>
    <col min="4" max="5" width="10.42578125" bestFit="1" customWidth="1"/>
    <col min="6" max="6" width="15" bestFit="1" customWidth="1"/>
    <col min="7" max="7" width="14.85546875" bestFit="1" customWidth="1"/>
    <col min="8" max="8" width="7.42578125" bestFit="1" customWidth="1"/>
    <col min="9" max="9" width="6.5703125" bestFit="1" customWidth="1"/>
    <col min="10" max="10" width="10.42578125" bestFit="1" customWidth="1"/>
    <col min="11" max="11" width="4.28515625" bestFit="1" customWidth="1"/>
    <col min="12" max="12" width="11.5703125" bestFit="1" customWidth="1"/>
    <col min="14" max="14" width="9" bestFit="1" customWidth="1"/>
    <col min="15" max="16" width="10.42578125" bestFit="1" customWidth="1"/>
    <col min="17" max="17" width="15" bestFit="1" customWidth="1"/>
    <col min="18" max="18" width="14.8554687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5.7109375" bestFit="1" customWidth="1"/>
    <col min="23" max="23" width="10.42578125" bestFit="1" customWidth="1"/>
    <col min="24" max="24" width="14.85546875" bestFit="1" customWidth="1"/>
    <col min="25" max="25" width="12.5703125" bestFit="1" customWidth="1"/>
  </cols>
  <sheetData>
    <row r="5" spans="2:25" ht="18.75">
      <c r="C5" s="91" t="s">
        <v>41</v>
      </c>
      <c r="D5" s="91"/>
      <c r="E5" s="91"/>
      <c r="F5" s="91"/>
      <c r="G5" s="91"/>
      <c r="H5" s="91"/>
      <c r="I5" s="91"/>
      <c r="J5" s="91"/>
    </row>
    <row r="7" spans="2:25">
      <c r="C7" s="15" t="s">
        <v>7</v>
      </c>
      <c r="D7" s="15" t="s">
        <v>0</v>
      </c>
      <c r="E7" s="15" t="s">
        <v>1</v>
      </c>
      <c r="F7" s="15" t="s">
        <v>2</v>
      </c>
      <c r="G7" s="15" t="s">
        <v>6</v>
      </c>
      <c r="H7" s="15" t="s">
        <v>5</v>
      </c>
      <c r="I7" s="15" t="s">
        <v>8</v>
      </c>
      <c r="J7" s="15" t="s">
        <v>3</v>
      </c>
      <c r="N7" s="15" t="s">
        <v>7</v>
      </c>
      <c r="O7" s="15" t="s">
        <v>0</v>
      </c>
      <c r="P7" s="15" t="s">
        <v>1</v>
      </c>
      <c r="Q7" s="15" t="s">
        <v>2</v>
      </c>
      <c r="R7" s="15" t="s">
        <v>6</v>
      </c>
      <c r="S7" s="15" t="s">
        <v>432</v>
      </c>
      <c r="T7" s="15" t="s">
        <v>5</v>
      </c>
      <c r="U7" s="15" t="s">
        <v>433</v>
      </c>
      <c r="V7" s="15" t="s">
        <v>8</v>
      </c>
      <c r="W7" s="15" t="s">
        <v>3</v>
      </c>
      <c r="X7" s="23" t="s">
        <v>431</v>
      </c>
      <c r="Y7" s="23" t="s">
        <v>434</v>
      </c>
    </row>
    <row r="8" spans="2:25">
      <c r="B8">
        <v>1</v>
      </c>
      <c r="C8" s="16">
        <v>42524</v>
      </c>
      <c r="D8" s="17" t="s">
        <v>39</v>
      </c>
      <c r="E8" s="17" t="s">
        <v>40</v>
      </c>
      <c r="F8" s="17" t="s">
        <v>41</v>
      </c>
      <c r="G8" s="25" t="s">
        <v>19</v>
      </c>
      <c r="H8" s="18">
        <v>5200</v>
      </c>
      <c r="I8" s="18">
        <v>3200</v>
      </c>
      <c r="J8" s="18">
        <f t="shared" ref="J8:J25" si="0">H8*I8</f>
        <v>16640000</v>
      </c>
      <c r="N8" s="16">
        <v>42524</v>
      </c>
      <c r="O8" s="17" t="s">
        <v>42</v>
      </c>
      <c r="P8" s="17" t="s">
        <v>43</v>
      </c>
      <c r="Q8" s="17" t="s">
        <v>41</v>
      </c>
      <c r="R8" s="25" t="s">
        <v>24</v>
      </c>
      <c r="S8" s="25">
        <v>1</v>
      </c>
      <c r="T8" s="18">
        <v>5300</v>
      </c>
      <c r="U8" s="18"/>
      <c r="V8" s="18">
        <v>3650</v>
      </c>
      <c r="W8" s="18">
        <f t="shared" ref="W8:W25" si="1">T8*V8</f>
        <v>19345000</v>
      </c>
      <c r="X8" s="15"/>
      <c r="Y8" s="15"/>
    </row>
    <row r="9" spans="2:25">
      <c r="B9">
        <v>1</v>
      </c>
      <c r="C9" s="16">
        <v>42524</v>
      </c>
      <c r="D9" s="17" t="s">
        <v>42</v>
      </c>
      <c r="E9" s="17" t="s">
        <v>43</v>
      </c>
      <c r="F9" s="17" t="s">
        <v>41</v>
      </c>
      <c r="G9" s="25" t="s">
        <v>18</v>
      </c>
      <c r="H9" s="18">
        <v>6200</v>
      </c>
      <c r="I9" s="18">
        <v>3595</v>
      </c>
      <c r="J9" s="18">
        <f t="shared" si="0"/>
        <v>22289000</v>
      </c>
      <c r="N9" s="16">
        <v>42531</v>
      </c>
      <c r="O9" s="17" t="s">
        <v>116</v>
      </c>
      <c r="P9" s="17" t="s">
        <v>117</v>
      </c>
      <c r="Q9" s="17" t="s">
        <v>41</v>
      </c>
      <c r="R9" s="25" t="s">
        <v>24</v>
      </c>
      <c r="S9" s="25">
        <v>1</v>
      </c>
      <c r="T9" s="17">
        <v>6200</v>
      </c>
      <c r="U9" s="17"/>
      <c r="V9" s="17">
        <v>3650</v>
      </c>
      <c r="W9" s="18">
        <f t="shared" si="1"/>
        <v>22630000</v>
      </c>
      <c r="X9" s="15"/>
      <c r="Y9" s="15"/>
    </row>
    <row r="10" spans="2:25">
      <c r="B10">
        <v>1</v>
      </c>
      <c r="C10" s="16">
        <v>42531</v>
      </c>
      <c r="D10" s="17" t="s">
        <v>116</v>
      </c>
      <c r="E10" s="17" t="s">
        <v>117</v>
      </c>
      <c r="F10" s="17" t="s">
        <v>41</v>
      </c>
      <c r="G10" s="25" t="s">
        <v>18</v>
      </c>
      <c r="H10" s="17">
        <v>5300</v>
      </c>
      <c r="I10" s="17">
        <v>3595</v>
      </c>
      <c r="J10" s="18">
        <f t="shared" si="0"/>
        <v>19053500</v>
      </c>
      <c r="N10" s="16">
        <v>42535</v>
      </c>
      <c r="O10" s="17" t="s">
        <v>163</v>
      </c>
      <c r="P10" s="17" t="s">
        <v>164</v>
      </c>
      <c r="Q10" s="17" t="s">
        <v>41</v>
      </c>
      <c r="R10" s="25" t="s">
        <v>24</v>
      </c>
      <c r="S10" s="25">
        <v>1</v>
      </c>
      <c r="T10" s="17">
        <v>6200</v>
      </c>
      <c r="U10" s="17"/>
      <c r="V10" s="17">
        <v>3650</v>
      </c>
      <c r="W10" s="18">
        <f t="shared" si="1"/>
        <v>22630000</v>
      </c>
      <c r="X10" s="15"/>
      <c r="Y10" s="15"/>
    </row>
    <row r="11" spans="2:25">
      <c r="B11">
        <v>1</v>
      </c>
      <c r="C11" s="16">
        <v>42531</v>
      </c>
      <c r="D11" s="17" t="s">
        <v>116</v>
      </c>
      <c r="E11" s="17" t="s">
        <v>117</v>
      </c>
      <c r="F11" s="17" t="s">
        <v>41</v>
      </c>
      <c r="G11" s="25" t="s">
        <v>24</v>
      </c>
      <c r="H11" s="17">
        <v>6200</v>
      </c>
      <c r="I11" s="17">
        <v>3650</v>
      </c>
      <c r="J11" s="18">
        <f t="shared" si="0"/>
        <v>22630000</v>
      </c>
      <c r="N11" s="16">
        <v>42535</v>
      </c>
      <c r="O11" s="17" t="s">
        <v>165</v>
      </c>
      <c r="P11" s="17" t="s">
        <v>166</v>
      </c>
      <c r="Q11" s="17" t="s">
        <v>41</v>
      </c>
      <c r="R11" s="25" t="s">
        <v>24</v>
      </c>
      <c r="S11" s="25">
        <v>1</v>
      </c>
      <c r="T11" s="17">
        <v>5300</v>
      </c>
      <c r="U11" s="17"/>
      <c r="V11" s="17">
        <v>3650</v>
      </c>
      <c r="W11" s="18">
        <f t="shared" si="1"/>
        <v>19345000</v>
      </c>
      <c r="X11" s="15"/>
      <c r="Y11" s="15"/>
    </row>
    <row r="12" spans="2:25">
      <c r="B12">
        <v>1</v>
      </c>
      <c r="C12" s="16">
        <v>42531</v>
      </c>
      <c r="D12" s="17" t="s">
        <v>116</v>
      </c>
      <c r="E12" s="17" t="s">
        <v>117</v>
      </c>
      <c r="F12" s="17" t="s">
        <v>41</v>
      </c>
      <c r="G12" s="25" t="s">
        <v>106</v>
      </c>
      <c r="H12" s="17">
        <v>5200</v>
      </c>
      <c r="I12" s="17">
        <v>4350</v>
      </c>
      <c r="J12" s="18">
        <f t="shared" si="0"/>
        <v>22620000</v>
      </c>
      <c r="N12" s="16">
        <v>42535</v>
      </c>
      <c r="O12" s="17" t="s">
        <v>167</v>
      </c>
      <c r="P12" s="17" t="s">
        <v>168</v>
      </c>
      <c r="Q12" s="17" t="s">
        <v>41</v>
      </c>
      <c r="R12" s="25" t="s">
        <v>24</v>
      </c>
      <c r="S12" s="25">
        <v>1</v>
      </c>
      <c r="T12" s="17">
        <v>5200</v>
      </c>
      <c r="U12" s="17"/>
      <c r="V12" s="17">
        <v>3650</v>
      </c>
      <c r="W12" s="18">
        <f t="shared" si="1"/>
        <v>18980000</v>
      </c>
      <c r="X12" s="15"/>
      <c r="Y12" s="15"/>
    </row>
    <row r="13" spans="2:25">
      <c r="B13">
        <v>1</v>
      </c>
      <c r="C13" s="16">
        <v>42535</v>
      </c>
      <c r="D13" s="17" t="s">
        <v>163</v>
      </c>
      <c r="E13" s="17" t="s">
        <v>164</v>
      </c>
      <c r="F13" s="17" t="s">
        <v>41</v>
      </c>
      <c r="G13" s="25" t="s">
        <v>24</v>
      </c>
      <c r="H13" s="17">
        <v>6200</v>
      </c>
      <c r="I13" s="17">
        <v>3650</v>
      </c>
      <c r="J13" s="18">
        <f t="shared" si="0"/>
        <v>22630000</v>
      </c>
      <c r="N13" s="16">
        <v>42542</v>
      </c>
      <c r="O13" s="17" t="s">
        <v>262</v>
      </c>
      <c r="P13" s="17" t="s">
        <v>263</v>
      </c>
      <c r="Q13" s="17" t="s">
        <v>41</v>
      </c>
      <c r="R13" s="25" t="s">
        <v>24</v>
      </c>
      <c r="S13" s="25">
        <v>1</v>
      </c>
      <c r="T13" s="17">
        <v>6200</v>
      </c>
      <c r="U13" s="17"/>
      <c r="V13" s="17">
        <v>3650</v>
      </c>
      <c r="W13" s="19">
        <f t="shared" si="1"/>
        <v>22630000</v>
      </c>
      <c r="X13" s="15"/>
      <c r="Y13" s="15"/>
    </row>
    <row r="14" spans="2:25">
      <c r="B14">
        <v>1</v>
      </c>
      <c r="C14" s="16">
        <v>42535</v>
      </c>
      <c r="D14" s="17" t="s">
        <v>165</v>
      </c>
      <c r="E14" s="17" t="s">
        <v>166</v>
      </c>
      <c r="F14" s="17" t="s">
        <v>41</v>
      </c>
      <c r="G14" s="25" t="s">
        <v>24</v>
      </c>
      <c r="H14" s="17">
        <v>5300</v>
      </c>
      <c r="I14" s="17">
        <v>3650</v>
      </c>
      <c r="J14" s="18">
        <f t="shared" si="0"/>
        <v>19345000</v>
      </c>
      <c r="N14" s="16">
        <v>42542</v>
      </c>
      <c r="O14" s="17" t="s">
        <v>264</v>
      </c>
      <c r="P14" s="17" t="s">
        <v>265</v>
      </c>
      <c r="Q14" s="17" t="s">
        <v>41</v>
      </c>
      <c r="R14" s="25" t="s">
        <v>24</v>
      </c>
      <c r="S14" s="25">
        <v>1</v>
      </c>
      <c r="T14" s="17">
        <v>5300</v>
      </c>
      <c r="U14" s="17"/>
      <c r="V14" s="17">
        <v>3650</v>
      </c>
      <c r="W14" s="19">
        <f t="shared" si="1"/>
        <v>19345000</v>
      </c>
      <c r="X14" s="15"/>
      <c r="Y14" s="15"/>
    </row>
    <row r="15" spans="2:25">
      <c r="B15">
        <v>1</v>
      </c>
      <c r="C15" s="16">
        <v>42535</v>
      </c>
      <c r="D15" s="17" t="s">
        <v>167</v>
      </c>
      <c r="E15" s="17" t="s">
        <v>168</v>
      </c>
      <c r="F15" s="17" t="s">
        <v>41</v>
      </c>
      <c r="G15" s="25" t="s">
        <v>24</v>
      </c>
      <c r="H15" s="17">
        <v>5200</v>
      </c>
      <c r="I15" s="17">
        <v>3650</v>
      </c>
      <c r="J15" s="18">
        <f t="shared" si="0"/>
        <v>18980000</v>
      </c>
      <c r="N15" s="16">
        <v>42545</v>
      </c>
      <c r="O15" s="17" t="s">
        <v>277</v>
      </c>
      <c r="P15" s="17" t="s">
        <v>278</v>
      </c>
      <c r="Q15" s="17" t="s">
        <v>41</v>
      </c>
      <c r="R15" s="25" t="s">
        <v>24</v>
      </c>
      <c r="S15" s="25">
        <v>1</v>
      </c>
      <c r="T15" s="17">
        <v>6200</v>
      </c>
      <c r="U15" s="17"/>
      <c r="V15" s="17">
        <v>3650</v>
      </c>
      <c r="W15" s="19">
        <f t="shared" si="1"/>
        <v>22630000</v>
      </c>
      <c r="X15" s="15"/>
      <c r="Y15" s="15"/>
    </row>
    <row r="16" spans="2:25">
      <c r="B16">
        <v>1</v>
      </c>
      <c r="C16" s="16">
        <v>42538</v>
      </c>
      <c r="D16" s="20" t="s">
        <v>188</v>
      </c>
      <c r="E16" s="20" t="s">
        <v>189</v>
      </c>
      <c r="F16" s="20" t="s">
        <v>41</v>
      </c>
      <c r="G16" s="26" t="s">
        <v>18</v>
      </c>
      <c r="H16" s="20">
        <v>10500</v>
      </c>
      <c r="I16" s="20">
        <v>3595</v>
      </c>
      <c r="J16" s="21">
        <f t="shared" si="0"/>
        <v>37747500</v>
      </c>
      <c r="N16" s="16">
        <v>42545</v>
      </c>
      <c r="O16" s="17" t="s">
        <v>279</v>
      </c>
      <c r="P16" s="17" t="s">
        <v>280</v>
      </c>
      <c r="Q16" s="17" t="s">
        <v>41</v>
      </c>
      <c r="R16" s="25" t="s">
        <v>24</v>
      </c>
      <c r="S16" s="25">
        <v>1</v>
      </c>
      <c r="T16" s="17">
        <v>10500</v>
      </c>
      <c r="U16" s="17"/>
      <c r="V16" s="17">
        <v>3650</v>
      </c>
      <c r="W16" s="19">
        <f t="shared" si="1"/>
        <v>38325000</v>
      </c>
      <c r="X16" s="15"/>
      <c r="Y16" s="15"/>
    </row>
    <row r="17" spans="2:25">
      <c r="B17">
        <v>1</v>
      </c>
      <c r="C17" s="16">
        <v>42538</v>
      </c>
      <c r="D17" s="20" t="s">
        <v>188</v>
      </c>
      <c r="E17" s="20" t="s">
        <v>189</v>
      </c>
      <c r="F17" s="20" t="s">
        <v>41</v>
      </c>
      <c r="G17" s="26" t="s">
        <v>19</v>
      </c>
      <c r="H17" s="20">
        <v>6200</v>
      </c>
      <c r="I17" s="20">
        <v>3530</v>
      </c>
      <c r="J17" s="21">
        <f t="shared" si="0"/>
        <v>21886000</v>
      </c>
      <c r="N17" s="16">
        <v>42551</v>
      </c>
      <c r="O17" s="20" t="s">
        <v>370</v>
      </c>
      <c r="P17" s="20" t="s">
        <v>372</v>
      </c>
      <c r="Q17" s="20" t="s">
        <v>41</v>
      </c>
      <c r="R17" s="26" t="s">
        <v>24</v>
      </c>
      <c r="S17" s="26">
        <v>1</v>
      </c>
      <c r="T17" s="20">
        <v>11500</v>
      </c>
      <c r="U17" s="30">
        <f>T17+T16+T15+T14+T13+T12+T11+T10+T9+T8</f>
        <v>67900</v>
      </c>
      <c r="V17" s="20">
        <v>3650</v>
      </c>
      <c r="W17" s="23">
        <f t="shared" si="1"/>
        <v>41975000</v>
      </c>
      <c r="X17" s="15" t="str">
        <f>R17</f>
        <v>Nafta unica 90</v>
      </c>
      <c r="Y17" s="27">
        <f>W17+W16+W15+W14+W13+W12+W11+W10+W9+W8</f>
        <v>247835000</v>
      </c>
    </row>
    <row r="18" spans="2:25">
      <c r="B18">
        <v>1</v>
      </c>
      <c r="C18" s="16">
        <v>42542</v>
      </c>
      <c r="D18" s="17" t="s">
        <v>260</v>
      </c>
      <c r="E18" s="17" t="s">
        <v>261</v>
      </c>
      <c r="F18" s="17" t="s">
        <v>41</v>
      </c>
      <c r="G18" s="25" t="s">
        <v>18</v>
      </c>
      <c r="H18" s="17">
        <v>5200</v>
      </c>
      <c r="I18" s="17">
        <v>3595</v>
      </c>
      <c r="J18" s="19">
        <f t="shared" si="0"/>
        <v>18694000</v>
      </c>
      <c r="N18" s="16">
        <v>42524</v>
      </c>
      <c r="O18" s="17" t="s">
        <v>42</v>
      </c>
      <c r="P18" s="17" t="s">
        <v>43</v>
      </c>
      <c r="Q18" s="17" t="s">
        <v>41</v>
      </c>
      <c r="R18" s="25" t="s">
        <v>18</v>
      </c>
      <c r="S18" s="25">
        <v>2</v>
      </c>
      <c r="T18" s="18">
        <v>6200</v>
      </c>
      <c r="U18" s="18"/>
      <c r="V18" s="18">
        <v>3595</v>
      </c>
      <c r="W18" s="18">
        <f t="shared" si="1"/>
        <v>22289000</v>
      </c>
      <c r="X18" s="15"/>
      <c r="Y18" s="15"/>
    </row>
    <row r="19" spans="2:25">
      <c r="B19">
        <v>1</v>
      </c>
      <c r="C19" s="16">
        <v>42542</v>
      </c>
      <c r="D19" s="17" t="s">
        <v>262</v>
      </c>
      <c r="E19" s="17" t="s">
        <v>263</v>
      </c>
      <c r="F19" s="17" t="s">
        <v>41</v>
      </c>
      <c r="G19" s="25" t="s">
        <v>24</v>
      </c>
      <c r="H19" s="17">
        <v>6200</v>
      </c>
      <c r="I19" s="17">
        <v>3650</v>
      </c>
      <c r="J19" s="19">
        <f t="shared" si="0"/>
        <v>22630000</v>
      </c>
      <c r="N19" s="16">
        <v>42531</v>
      </c>
      <c r="O19" s="17" t="s">
        <v>116</v>
      </c>
      <c r="P19" s="17" t="s">
        <v>117</v>
      </c>
      <c r="Q19" s="17" t="s">
        <v>41</v>
      </c>
      <c r="R19" s="25" t="s">
        <v>18</v>
      </c>
      <c r="S19" s="25">
        <v>2</v>
      </c>
      <c r="T19" s="17">
        <v>5300</v>
      </c>
      <c r="U19" s="17"/>
      <c r="V19" s="17">
        <v>3595</v>
      </c>
      <c r="W19" s="18">
        <f t="shared" si="1"/>
        <v>19053500</v>
      </c>
      <c r="X19" s="15"/>
      <c r="Y19" s="15"/>
    </row>
    <row r="20" spans="2:25">
      <c r="B20">
        <v>1</v>
      </c>
      <c r="C20" s="16">
        <v>42542</v>
      </c>
      <c r="D20" s="17" t="s">
        <v>264</v>
      </c>
      <c r="E20" s="17" t="s">
        <v>265</v>
      </c>
      <c r="F20" s="17" t="s">
        <v>41</v>
      </c>
      <c r="G20" s="25" t="s">
        <v>24</v>
      </c>
      <c r="H20" s="17">
        <v>5300</v>
      </c>
      <c r="I20" s="17">
        <v>3650</v>
      </c>
      <c r="J20" s="19">
        <f t="shared" si="0"/>
        <v>19345000</v>
      </c>
      <c r="N20" s="16">
        <v>42538</v>
      </c>
      <c r="O20" s="20" t="s">
        <v>188</v>
      </c>
      <c r="P20" s="20" t="s">
        <v>189</v>
      </c>
      <c r="Q20" s="20" t="s">
        <v>41</v>
      </c>
      <c r="R20" s="26" t="s">
        <v>18</v>
      </c>
      <c r="S20" s="26">
        <v>2</v>
      </c>
      <c r="T20" s="20">
        <v>10500</v>
      </c>
      <c r="U20" s="20"/>
      <c r="V20" s="20">
        <v>3595</v>
      </c>
      <c r="W20" s="21">
        <f t="shared" si="1"/>
        <v>37747500</v>
      </c>
      <c r="X20" s="15"/>
      <c r="Y20" s="15"/>
    </row>
    <row r="21" spans="2:25">
      <c r="B21">
        <v>1</v>
      </c>
      <c r="C21" s="16">
        <v>42545</v>
      </c>
      <c r="D21" s="17" t="s">
        <v>277</v>
      </c>
      <c r="E21" s="17" t="s">
        <v>278</v>
      </c>
      <c r="F21" s="17" t="s">
        <v>41</v>
      </c>
      <c r="G21" s="25" t="s">
        <v>24</v>
      </c>
      <c r="H21" s="17">
        <v>6200</v>
      </c>
      <c r="I21" s="17">
        <v>3650</v>
      </c>
      <c r="J21" s="19">
        <f t="shared" si="0"/>
        <v>22630000</v>
      </c>
      <c r="N21" s="16">
        <v>42542</v>
      </c>
      <c r="O21" s="17" t="s">
        <v>260</v>
      </c>
      <c r="P21" s="17" t="s">
        <v>261</v>
      </c>
      <c r="Q21" s="17" t="s">
        <v>41</v>
      </c>
      <c r="R21" s="25" t="s">
        <v>18</v>
      </c>
      <c r="S21" s="25">
        <v>2</v>
      </c>
      <c r="T21" s="17">
        <v>5200</v>
      </c>
      <c r="U21" s="31">
        <f>T21+T20+T19+T18</f>
        <v>27200</v>
      </c>
      <c r="V21" s="17">
        <v>3595</v>
      </c>
      <c r="W21" s="19">
        <f t="shared" si="1"/>
        <v>18694000</v>
      </c>
      <c r="X21" s="15" t="str">
        <f>R21</f>
        <v>Diesel comun Tipo III</v>
      </c>
      <c r="Y21" s="27">
        <f>W21+W20+W19+W18</f>
        <v>97784000</v>
      </c>
    </row>
    <row r="22" spans="2:25">
      <c r="B22">
        <v>1</v>
      </c>
      <c r="C22" s="16">
        <v>42545</v>
      </c>
      <c r="D22" s="17" t="s">
        <v>279</v>
      </c>
      <c r="E22" s="17" t="s">
        <v>280</v>
      </c>
      <c r="F22" s="17" t="s">
        <v>41</v>
      </c>
      <c r="G22" s="25" t="s">
        <v>24</v>
      </c>
      <c r="H22" s="17">
        <v>10500</v>
      </c>
      <c r="I22" s="17">
        <v>3650</v>
      </c>
      <c r="J22" s="19">
        <f t="shared" si="0"/>
        <v>38325000</v>
      </c>
      <c r="N22" s="16">
        <v>42524</v>
      </c>
      <c r="O22" s="17" t="s">
        <v>39</v>
      </c>
      <c r="P22" s="17" t="s">
        <v>40</v>
      </c>
      <c r="Q22" s="17" t="s">
        <v>41</v>
      </c>
      <c r="R22" s="25" t="s">
        <v>19</v>
      </c>
      <c r="S22" s="25">
        <v>3</v>
      </c>
      <c r="T22" s="18">
        <v>5200</v>
      </c>
      <c r="U22" s="18"/>
      <c r="V22" s="18">
        <v>3200</v>
      </c>
      <c r="W22" s="18">
        <f t="shared" si="1"/>
        <v>16640000</v>
      </c>
      <c r="X22" s="15"/>
      <c r="Y22" s="15"/>
    </row>
    <row r="23" spans="2:25">
      <c r="B23">
        <v>1</v>
      </c>
      <c r="C23" s="16">
        <v>42551</v>
      </c>
      <c r="D23" s="20" t="s">
        <v>370</v>
      </c>
      <c r="E23" s="20" t="s">
        <v>372</v>
      </c>
      <c r="F23" s="20" t="s">
        <v>41</v>
      </c>
      <c r="G23" s="26" t="s">
        <v>24</v>
      </c>
      <c r="H23" s="20">
        <v>11500</v>
      </c>
      <c r="I23" s="20">
        <v>3650</v>
      </c>
      <c r="J23" s="23">
        <f t="shared" si="0"/>
        <v>41975000</v>
      </c>
      <c r="N23" s="16">
        <v>42538</v>
      </c>
      <c r="O23" s="20" t="s">
        <v>188</v>
      </c>
      <c r="P23" s="20" t="s">
        <v>189</v>
      </c>
      <c r="Q23" s="20" t="s">
        <v>41</v>
      </c>
      <c r="R23" s="26" t="s">
        <v>19</v>
      </c>
      <c r="S23" s="26">
        <v>3</v>
      </c>
      <c r="T23" s="20">
        <v>6200</v>
      </c>
      <c r="U23" s="30">
        <f>T23+T22</f>
        <v>11400</v>
      </c>
      <c r="V23" s="20">
        <v>3530</v>
      </c>
      <c r="W23" s="21">
        <f t="shared" si="1"/>
        <v>21886000</v>
      </c>
      <c r="X23" s="15" t="str">
        <f>R23</f>
        <v>Nafta eco sol 85</v>
      </c>
      <c r="Y23" s="27">
        <f>W23+W22</f>
        <v>38526000</v>
      </c>
    </row>
    <row r="24" spans="2:25">
      <c r="B24">
        <v>1</v>
      </c>
      <c r="C24" s="16">
        <v>42551</v>
      </c>
      <c r="D24" s="20" t="s">
        <v>370</v>
      </c>
      <c r="E24" s="20" t="s">
        <v>372</v>
      </c>
      <c r="F24" s="20" t="s">
        <v>41</v>
      </c>
      <c r="G24" s="26" t="s">
        <v>106</v>
      </c>
      <c r="H24" s="20">
        <v>5200</v>
      </c>
      <c r="I24" s="20">
        <v>4350</v>
      </c>
      <c r="J24" s="23">
        <f t="shared" si="0"/>
        <v>22620000</v>
      </c>
      <c r="N24" s="16">
        <v>42531</v>
      </c>
      <c r="O24" s="17" t="s">
        <v>116</v>
      </c>
      <c r="P24" s="17" t="s">
        <v>117</v>
      </c>
      <c r="Q24" s="17" t="s">
        <v>41</v>
      </c>
      <c r="R24" s="25" t="s">
        <v>106</v>
      </c>
      <c r="S24" s="25">
        <v>5</v>
      </c>
      <c r="T24" s="17">
        <v>5200</v>
      </c>
      <c r="U24" s="17"/>
      <c r="V24" s="17">
        <v>4350</v>
      </c>
      <c r="W24" s="18">
        <f t="shared" si="1"/>
        <v>22620000</v>
      </c>
      <c r="X24" s="15"/>
      <c r="Y24" s="15"/>
    </row>
    <row r="25" spans="2:25">
      <c r="B25">
        <v>1</v>
      </c>
      <c r="C25" s="16">
        <v>42524</v>
      </c>
      <c r="D25" s="17" t="s">
        <v>42</v>
      </c>
      <c r="E25" s="17" t="s">
        <v>43</v>
      </c>
      <c r="F25" s="17" t="s">
        <v>41</v>
      </c>
      <c r="G25" s="25" t="s">
        <v>24</v>
      </c>
      <c r="H25" s="18">
        <v>5300</v>
      </c>
      <c r="I25" s="18">
        <v>3650</v>
      </c>
      <c r="J25" s="18">
        <f t="shared" si="0"/>
        <v>19345000</v>
      </c>
      <c r="N25" s="16">
        <v>42551</v>
      </c>
      <c r="O25" s="20" t="s">
        <v>370</v>
      </c>
      <c r="P25" s="20" t="s">
        <v>372</v>
      </c>
      <c r="Q25" s="20" t="s">
        <v>41</v>
      </c>
      <c r="R25" s="26" t="s">
        <v>106</v>
      </c>
      <c r="S25" s="26">
        <v>5</v>
      </c>
      <c r="T25" s="20">
        <v>5200</v>
      </c>
      <c r="U25" s="20">
        <f>T25+T24</f>
        <v>10400</v>
      </c>
      <c r="V25" s="20">
        <v>4350</v>
      </c>
      <c r="W25" s="23">
        <f t="shared" si="1"/>
        <v>22620000</v>
      </c>
      <c r="X25" s="15" t="str">
        <f>R25</f>
        <v>nafta super sol 95</v>
      </c>
      <c r="Y25" s="32">
        <f>W25+W24</f>
        <v>45240000</v>
      </c>
    </row>
    <row r="26" spans="2:25">
      <c r="H26" s="27">
        <f>SUM(H8:H25)</f>
        <v>116900</v>
      </c>
      <c r="I26" s="27"/>
      <c r="J26" s="27">
        <f>SUM(J8:J25)</f>
        <v>429385000</v>
      </c>
      <c r="T26" s="27">
        <f>SUM(T8:T25)</f>
        <v>116900</v>
      </c>
      <c r="U26" s="27">
        <f>SUM(U15:U25)</f>
        <v>116900</v>
      </c>
      <c r="V26" s="27"/>
      <c r="W26" s="27">
        <f>SUM(W8:W25)</f>
        <v>429385000</v>
      </c>
      <c r="X26" s="15"/>
      <c r="Y26" s="32">
        <f>SUM(Y8:Y25)</f>
        <v>429385000</v>
      </c>
    </row>
    <row r="32" spans="2:25">
      <c r="C32" s="15" t="s">
        <v>7</v>
      </c>
      <c r="D32" s="15" t="s">
        <v>0</v>
      </c>
      <c r="E32" s="15" t="s">
        <v>1</v>
      </c>
      <c r="F32" s="15" t="s">
        <v>2</v>
      </c>
      <c r="G32" s="15" t="s">
        <v>6</v>
      </c>
      <c r="H32" s="15" t="s">
        <v>5</v>
      </c>
      <c r="I32" s="15" t="s">
        <v>8</v>
      </c>
      <c r="J32" s="15" t="s">
        <v>3</v>
      </c>
      <c r="K32" s="23" t="s">
        <v>430</v>
      </c>
      <c r="L32" s="23" t="s">
        <v>431</v>
      </c>
    </row>
    <row r="33" spans="3:12">
      <c r="C33" s="16">
        <v>42524</v>
      </c>
      <c r="D33" s="17" t="s">
        <v>39</v>
      </c>
      <c r="E33" s="17" t="s">
        <v>40</v>
      </c>
      <c r="F33" s="17" t="s">
        <v>41</v>
      </c>
      <c r="G33" s="25" t="s">
        <v>19</v>
      </c>
      <c r="H33" s="18">
        <v>5200</v>
      </c>
      <c r="I33" s="18">
        <v>3200</v>
      </c>
      <c r="J33" s="18">
        <f t="shared" ref="J33:J50" si="2">H33*I33</f>
        <v>16640000</v>
      </c>
      <c r="K33" s="15"/>
      <c r="L33" s="15"/>
    </row>
    <row r="34" spans="3:12">
      <c r="C34" s="16">
        <v>42524</v>
      </c>
      <c r="D34" s="17" t="s">
        <v>42</v>
      </c>
      <c r="E34" s="17" t="s">
        <v>43</v>
      </c>
      <c r="F34" s="17" t="s">
        <v>41</v>
      </c>
      <c r="G34" s="25" t="s">
        <v>18</v>
      </c>
      <c r="H34" s="18">
        <v>6200</v>
      </c>
      <c r="I34" s="18">
        <v>3595</v>
      </c>
      <c r="J34" s="18">
        <f t="shared" si="2"/>
        <v>22289000</v>
      </c>
      <c r="K34" s="15"/>
      <c r="L34" s="15"/>
    </row>
    <row r="35" spans="3:12">
      <c r="C35" s="16">
        <v>42524</v>
      </c>
      <c r="D35" s="17" t="s">
        <v>42</v>
      </c>
      <c r="E35" s="17" t="s">
        <v>43</v>
      </c>
      <c r="F35" s="17" t="s">
        <v>41</v>
      </c>
      <c r="G35" s="25" t="s">
        <v>24</v>
      </c>
      <c r="H35" s="18">
        <v>5300</v>
      </c>
      <c r="I35" s="18">
        <v>3650</v>
      </c>
      <c r="J35" s="18">
        <f t="shared" si="2"/>
        <v>19345000</v>
      </c>
      <c r="K35" s="15">
        <v>3</v>
      </c>
      <c r="L35" s="27">
        <f>J35+J34+J33</f>
        <v>58274000</v>
      </c>
    </row>
    <row r="36" spans="3:12">
      <c r="C36" s="16">
        <v>42531</v>
      </c>
      <c r="D36" s="17" t="s">
        <v>116</v>
      </c>
      <c r="E36" s="17" t="s">
        <v>117</v>
      </c>
      <c r="F36" s="17" t="s">
        <v>41</v>
      </c>
      <c r="G36" s="25" t="s">
        <v>18</v>
      </c>
      <c r="H36" s="17">
        <v>5300</v>
      </c>
      <c r="I36" s="17">
        <v>3595</v>
      </c>
      <c r="J36" s="18">
        <f t="shared" si="2"/>
        <v>19053500</v>
      </c>
      <c r="K36" s="15"/>
      <c r="L36" s="15"/>
    </row>
    <row r="37" spans="3:12">
      <c r="C37" s="16">
        <v>42531</v>
      </c>
      <c r="D37" s="17" t="s">
        <v>116</v>
      </c>
      <c r="E37" s="17" t="s">
        <v>117</v>
      </c>
      <c r="F37" s="17" t="s">
        <v>41</v>
      </c>
      <c r="G37" s="25" t="s">
        <v>24</v>
      </c>
      <c r="H37" s="17">
        <v>6200</v>
      </c>
      <c r="I37" s="17">
        <v>3650</v>
      </c>
      <c r="J37" s="18">
        <f t="shared" si="2"/>
        <v>22630000</v>
      </c>
      <c r="K37" s="15"/>
      <c r="L37" s="15"/>
    </row>
    <row r="38" spans="3:12">
      <c r="C38" s="16">
        <v>42531</v>
      </c>
      <c r="D38" s="17" t="s">
        <v>116</v>
      </c>
      <c r="E38" s="17" t="s">
        <v>117</v>
      </c>
      <c r="F38" s="17" t="s">
        <v>41</v>
      </c>
      <c r="G38" s="25" t="s">
        <v>106</v>
      </c>
      <c r="H38" s="17">
        <v>5200</v>
      </c>
      <c r="I38" s="17">
        <v>4350</v>
      </c>
      <c r="J38" s="18">
        <f t="shared" si="2"/>
        <v>22620000</v>
      </c>
      <c r="K38" s="15">
        <v>10</v>
      </c>
      <c r="L38" s="27">
        <f>J38+J37+J36</f>
        <v>64303500</v>
      </c>
    </row>
    <row r="39" spans="3:12">
      <c r="C39" s="16">
        <v>42535</v>
      </c>
      <c r="D39" s="17" t="s">
        <v>163</v>
      </c>
      <c r="E39" s="17" t="s">
        <v>164</v>
      </c>
      <c r="F39" s="17" t="s">
        <v>41</v>
      </c>
      <c r="G39" s="25" t="s">
        <v>24</v>
      </c>
      <c r="H39" s="17">
        <v>6200</v>
      </c>
      <c r="I39" s="17">
        <v>3650</v>
      </c>
      <c r="J39" s="18">
        <f t="shared" si="2"/>
        <v>22630000</v>
      </c>
      <c r="K39" s="15"/>
      <c r="L39" s="15"/>
    </row>
    <row r="40" spans="3:12">
      <c r="C40" s="16">
        <v>42535</v>
      </c>
      <c r="D40" s="17" t="s">
        <v>165</v>
      </c>
      <c r="E40" s="17" t="s">
        <v>166</v>
      </c>
      <c r="F40" s="17" t="s">
        <v>41</v>
      </c>
      <c r="G40" s="25" t="s">
        <v>24</v>
      </c>
      <c r="H40" s="17">
        <v>5300</v>
      </c>
      <c r="I40" s="17">
        <v>3650</v>
      </c>
      <c r="J40" s="18">
        <f t="shared" si="2"/>
        <v>19345000</v>
      </c>
      <c r="K40" s="15"/>
      <c r="L40" s="15"/>
    </row>
    <row r="41" spans="3:12">
      <c r="C41" s="16">
        <v>42535</v>
      </c>
      <c r="D41" s="17" t="s">
        <v>167</v>
      </c>
      <c r="E41" s="17" t="s">
        <v>168</v>
      </c>
      <c r="F41" s="17" t="s">
        <v>41</v>
      </c>
      <c r="G41" s="25" t="s">
        <v>24</v>
      </c>
      <c r="H41" s="17">
        <v>5200</v>
      </c>
      <c r="I41" s="17">
        <v>3650</v>
      </c>
      <c r="J41" s="18">
        <f t="shared" si="2"/>
        <v>18980000</v>
      </c>
      <c r="K41" s="15">
        <v>14</v>
      </c>
      <c r="L41" s="27">
        <f>J41+J40+J39</f>
        <v>60955000</v>
      </c>
    </row>
    <row r="42" spans="3:12">
      <c r="C42" s="16">
        <v>42538</v>
      </c>
      <c r="D42" s="20" t="s">
        <v>188</v>
      </c>
      <c r="E42" s="20" t="s">
        <v>189</v>
      </c>
      <c r="F42" s="20" t="s">
        <v>41</v>
      </c>
      <c r="G42" s="26" t="s">
        <v>18</v>
      </c>
      <c r="H42" s="20">
        <v>10500</v>
      </c>
      <c r="I42" s="20">
        <v>3595</v>
      </c>
      <c r="J42" s="21">
        <f t="shared" si="2"/>
        <v>37747500</v>
      </c>
      <c r="K42" s="15"/>
      <c r="L42" s="15"/>
    </row>
    <row r="43" spans="3:12">
      <c r="C43" s="16">
        <v>42538</v>
      </c>
      <c r="D43" s="20" t="s">
        <v>188</v>
      </c>
      <c r="E43" s="20" t="s">
        <v>189</v>
      </c>
      <c r="F43" s="20" t="s">
        <v>41</v>
      </c>
      <c r="G43" s="26" t="s">
        <v>19</v>
      </c>
      <c r="H43" s="20">
        <v>6200</v>
      </c>
      <c r="I43" s="20">
        <v>3530</v>
      </c>
      <c r="J43" s="21">
        <f t="shared" si="2"/>
        <v>21886000</v>
      </c>
      <c r="K43" s="15">
        <v>17</v>
      </c>
      <c r="L43" s="27">
        <f>J43+J42</f>
        <v>59633500</v>
      </c>
    </row>
    <row r="44" spans="3:12">
      <c r="C44" s="16">
        <v>42542</v>
      </c>
      <c r="D44" s="17" t="s">
        <v>260</v>
      </c>
      <c r="E44" s="17" t="s">
        <v>261</v>
      </c>
      <c r="F44" s="17" t="s">
        <v>41</v>
      </c>
      <c r="G44" s="25" t="s">
        <v>18</v>
      </c>
      <c r="H44" s="17">
        <v>5200</v>
      </c>
      <c r="I44" s="17">
        <v>3595</v>
      </c>
      <c r="J44" s="19">
        <f t="shared" si="2"/>
        <v>18694000</v>
      </c>
      <c r="K44" s="15"/>
      <c r="L44" s="15"/>
    </row>
    <row r="45" spans="3:12">
      <c r="C45" s="16">
        <v>42542</v>
      </c>
      <c r="D45" s="17" t="s">
        <v>262</v>
      </c>
      <c r="E45" s="17" t="s">
        <v>263</v>
      </c>
      <c r="F45" s="17" t="s">
        <v>41</v>
      </c>
      <c r="G45" s="25" t="s">
        <v>24</v>
      </c>
      <c r="H45" s="17">
        <v>6200</v>
      </c>
      <c r="I45" s="17">
        <v>3650</v>
      </c>
      <c r="J45" s="19">
        <f t="shared" si="2"/>
        <v>22630000</v>
      </c>
      <c r="K45" s="15"/>
      <c r="L45" s="15"/>
    </row>
    <row r="46" spans="3:12">
      <c r="C46" s="16">
        <v>42542</v>
      </c>
      <c r="D46" s="17" t="s">
        <v>264</v>
      </c>
      <c r="E46" s="17" t="s">
        <v>265</v>
      </c>
      <c r="F46" s="17" t="s">
        <v>41</v>
      </c>
      <c r="G46" s="25" t="s">
        <v>24</v>
      </c>
      <c r="H46" s="17">
        <v>5300</v>
      </c>
      <c r="I46" s="17">
        <v>3650</v>
      </c>
      <c r="J46" s="19">
        <f t="shared" si="2"/>
        <v>19345000</v>
      </c>
      <c r="K46" s="15">
        <v>21</v>
      </c>
      <c r="L46" s="27">
        <f>J46+J45+J44</f>
        <v>60669000</v>
      </c>
    </row>
    <row r="47" spans="3:12">
      <c r="C47" s="16">
        <v>42545</v>
      </c>
      <c r="D47" s="17" t="s">
        <v>277</v>
      </c>
      <c r="E47" s="17" t="s">
        <v>278</v>
      </c>
      <c r="F47" s="17" t="s">
        <v>41</v>
      </c>
      <c r="G47" s="25" t="s">
        <v>24</v>
      </c>
      <c r="H47" s="17">
        <v>6200</v>
      </c>
      <c r="I47" s="17">
        <v>3650</v>
      </c>
      <c r="J47" s="19">
        <f t="shared" si="2"/>
        <v>22630000</v>
      </c>
      <c r="K47" s="15"/>
      <c r="L47" s="15"/>
    </row>
    <row r="48" spans="3:12">
      <c r="C48" s="16">
        <v>42545</v>
      </c>
      <c r="D48" s="17" t="s">
        <v>279</v>
      </c>
      <c r="E48" s="17" t="s">
        <v>280</v>
      </c>
      <c r="F48" s="17" t="s">
        <v>41</v>
      </c>
      <c r="G48" s="25" t="s">
        <v>24</v>
      </c>
      <c r="H48" s="17">
        <v>10500</v>
      </c>
      <c r="I48" s="17">
        <v>3650</v>
      </c>
      <c r="J48" s="19">
        <f t="shared" si="2"/>
        <v>38325000</v>
      </c>
      <c r="K48" s="15">
        <v>24</v>
      </c>
      <c r="L48" s="27">
        <f>J48+J47</f>
        <v>60955000</v>
      </c>
    </row>
    <row r="49" spans="3:12">
      <c r="C49" s="16">
        <v>42551</v>
      </c>
      <c r="D49" s="20" t="s">
        <v>370</v>
      </c>
      <c r="E49" s="20" t="s">
        <v>372</v>
      </c>
      <c r="F49" s="20" t="s">
        <v>41</v>
      </c>
      <c r="G49" s="26" t="s">
        <v>24</v>
      </c>
      <c r="H49" s="20">
        <v>11500</v>
      </c>
      <c r="I49" s="20">
        <v>3650</v>
      </c>
      <c r="J49" s="23">
        <f t="shared" si="2"/>
        <v>41975000</v>
      </c>
      <c r="K49" s="15"/>
      <c r="L49" s="15"/>
    </row>
    <row r="50" spans="3:12">
      <c r="C50" s="16">
        <v>42551</v>
      </c>
      <c r="D50" s="20" t="s">
        <v>370</v>
      </c>
      <c r="E50" s="20" t="s">
        <v>372</v>
      </c>
      <c r="F50" s="20" t="s">
        <v>41</v>
      </c>
      <c r="G50" s="26" t="s">
        <v>106</v>
      </c>
      <c r="H50" s="20">
        <v>5200</v>
      </c>
      <c r="I50" s="20">
        <v>4350</v>
      </c>
      <c r="J50" s="23">
        <f t="shared" si="2"/>
        <v>22620000</v>
      </c>
      <c r="K50" s="15">
        <v>30</v>
      </c>
      <c r="L50" s="27">
        <f>J50+J49</f>
        <v>64595000</v>
      </c>
    </row>
    <row r="51" spans="3:12">
      <c r="H51" s="27">
        <f>SUM(H33:H50)</f>
        <v>116900</v>
      </c>
      <c r="I51" s="27"/>
      <c r="J51" s="27">
        <f>SUM(J33:J50)</f>
        <v>429385000</v>
      </c>
      <c r="K51" s="15"/>
      <c r="L51" s="27">
        <f>SUM(L33:L50)</f>
        <v>429385000</v>
      </c>
    </row>
  </sheetData>
  <sortState ref="N8:W25">
    <sortCondition ref="S8:S25"/>
  </sortState>
  <mergeCells count="1">
    <mergeCell ref="C5:J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4:Y123"/>
  <sheetViews>
    <sheetView topLeftCell="K10" workbookViewId="0">
      <selection activeCell="Z18" sqref="Z18:AB22"/>
    </sheetView>
  </sheetViews>
  <sheetFormatPr baseColWidth="10" defaultRowHeight="15"/>
  <cols>
    <col min="3" max="3" width="9" bestFit="1" customWidth="1"/>
    <col min="4" max="5" width="10.42578125" bestFit="1" customWidth="1"/>
    <col min="6" max="6" width="6.85546875" bestFit="1" customWidth="1"/>
    <col min="7" max="7" width="14.85546875" bestFit="1" customWidth="1"/>
    <col min="8" max="8" width="7.42578125" bestFit="1" customWidth="1"/>
    <col min="9" max="9" width="5.7109375" bestFit="1" customWidth="1"/>
    <col min="10" max="10" width="11.7109375" bestFit="1" customWidth="1"/>
    <col min="11" max="11" width="4.28515625" bestFit="1" customWidth="1"/>
    <col min="12" max="12" width="11.7109375" bestFit="1" customWidth="1"/>
    <col min="14" max="14" width="9" bestFit="1" customWidth="1"/>
    <col min="15" max="16" width="10.42578125" bestFit="1" customWidth="1"/>
    <col min="17" max="17" width="6.85546875" bestFit="1" customWidth="1"/>
    <col min="18" max="18" width="14.8554687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5.7109375" bestFit="1" customWidth="1"/>
    <col min="23" max="23" width="11.7109375" bestFit="1" customWidth="1"/>
    <col min="24" max="24" width="14.85546875" bestFit="1" customWidth="1"/>
    <col min="25" max="25" width="11.7109375" bestFit="1" customWidth="1"/>
  </cols>
  <sheetData>
    <row r="4" spans="2:25" ht="21">
      <c r="C4" s="92" t="s">
        <v>17</v>
      </c>
      <c r="D4" s="92"/>
      <c r="E4" s="92"/>
      <c r="F4" s="92"/>
      <c r="G4" s="92"/>
      <c r="H4" s="92"/>
      <c r="I4" s="92"/>
      <c r="J4" s="92"/>
    </row>
    <row r="6" spans="2:25">
      <c r="C6" s="15" t="s">
        <v>7</v>
      </c>
      <c r="D6" s="15" t="s">
        <v>0</v>
      </c>
      <c r="E6" s="15" t="s">
        <v>1</v>
      </c>
      <c r="F6" s="15" t="s">
        <v>435</v>
      </c>
      <c r="G6" s="15" t="s">
        <v>6</v>
      </c>
      <c r="H6" s="15" t="s">
        <v>5</v>
      </c>
      <c r="I6" s="15" t="s">
        <v>8</v>
      </c>
      <c r="J6" s="15" t="s">
        <v>3</v>
      </c>
      <c r="N6" s="15" t="s">
        <v>7</v>
      </c>
      <c r="O6" s="15" t="s">
        <v>0</v>
      </c>
      <c r="P6" s="15" t="s">
        <v>1</v>
      </c>
      <c r="Q6" s="15" t="s">
        <v>435</v>
      </c>
      <c r="R6" s="15" t="s">
        <v>6</v>
      </c>
      <c r="S6" s="15" t="s">
        <v>432</v>
      </c>
      <c r="T6" s="15" t="s">
        <v>5</v>
      </c>
      <c r="U6" s="15" t="s">
        <v>436</v>
      </c>
      <c r="V6" s="15" t="s">
        <v>8</v>
      </c>
      <c r="W6" s="15" t="s">
        <v>3</v>
      </c>
      <c r="X6" s="23" t="s">
        <v>437</v>
      </c>
      <c r="Y6" s="23" t="s">
        <v>434</v>
      </c>
    </row>
    <row r="7" spans="2:25">
      <c r="B7">
        <v>2</v>
      </c>
      <c r="C7" s="16">
        <v>42522</v>
      </c>
      <c r="D7" s="17" t="s">
        <v>16</v>
      </c>
      <c r="E7" s="17" t="s">
        <v>20</v>
      </c>
      <c r="F7" s="17" t="s">
        <v>17</v>
      </c>
      <c r="G7" s="25" t="s">
        <v>18</v>
      </c>
      <c r="H7" s="18">
        <v>5000</v>
      </c>
      <c r="I7" s="18">
        <v>3595</v>
      </c>
      <c r="J7" s="19">
        <f t="shared" ref="J7:J38" si="0">H7*I7</f>
        <v>17975000</v>
      </c>
      <c r="N7" s="16">
        <v>42523</v>
      </c>
      <c r="O7" s="17" t="s">
        <v>26</v>
      </c>
      <c r="P7" s="17" t="s">
        <v>27</v>
      </c>
      <c r="Q7" s="17" t="s">
        <v>17</v>
      </c>
      <c r="R7" s="25" t="s">
        <v>24</v>
      </c>
      <c r="S7" s="25">
        <v>1</v>
      </c>
      <c r="T7" s="18">
        <v>12200</v>
      </c>
      <c r="U7" s="18"/>
      <c r="V7" s="18">
        <v>3650</v>
      </c>
      <c r="W7" s="19">
        <f t="shared" ref="W7:W38" si="1">T7*V7</f>
        <v>44530000</v>
      </c>
      <c r="X7" s="15"/>
      <c r="Y7" s="15"/>
    </row>
    <row r="8" spans="2:25">
      <c r="B8">
        <v>2</v>
      </c>
      <c r="C8" s="16">
        <v>42522</v>
      </c>
      <c r="D8" s="17" t="s">
        <v>16</v>
      </c>
      <c r="E8" s="17" t="s">
        <v>20</v>
      </c>
      <c r="F8" s="17" t="s">
        <v>17</v>
      </c>
      <c r="G8" s="25" t="s">
        <v>19</v>
      </c>
      <c r="H8" s="18">
        <v>5000</v>
      </c>
      <c r="I8" s="18">
        <v>3200</v>
      </c>
      <c r="J8" s="19">
        <f t="shared" si="0"/>
        <v>16000000</v>
      </c>
      <c r="N8" s="16">
        <v>42527</v>
      </c>
      <c r="O8" s="17" t="s">
        <v>85</v>
      </c>
      <c r="P8" s="17" t="s">
        <v>85</v>
      </c>
      <c r="Q8" s="17" t="s">
        <v>17</v>
      </c>
      <c r="R8" s="25" t="s">
        <v>24</v>
      </c>
      <c r="S8" s="25">
        <v>1</v>
      </c>
      <c r="T8" s="17">
        <v>4700</v>
      </c>
      <c r="U8" s="17"/>
      <c r="V8" s="17">
        <v>3650</v>
      </c>
      <c r="W8" s="18">
        <f t="shared" si="1"/>
        <v>17155000</v>
      </c>
      <c r="X8" s="15"/>
      <c r="Y8" s="15"/>
    </row>
    <row r="9" spans="2:25">
      <c r="B9">
        <v>2</v>
      </c>
      <c r="C9" s="16">
        <v>42523</v>
      </c>
      <c r="D9" s="17" t="s">
        <v>26</v>
      </c>
      <c r="E9" s="17" t="s">
        <v>27</v>
      </c>
      <c r="F9" s="17" t="s">
        <v>17</v>
      </c>
      <c r="G9" s="25" t="s">
        <v>18</v>
      </c>
      <c r="H9" s="18">
        <v>14800</v>
      </c>
      <c r="I9" s="18">
        <v>3595</v>
      </c>
      <c r="J9" s="19">
        <f t="shared" si="0"/>
        <v>53206000</v>
      </c>
      <c r="N9" s="16">
        <v>42529</v>
      </c>
      <c r="O9" s="17" t="s">
        <v>102</v>
      </c>
      <c r="P9" s="17" t="s">
        <v>103</v>
      </c>
      <c r="Q9" s="17" t="s">
        <v>17</v>
      </c>
      <c r="R9" s="25" t="s">
        <v>24</v>
      </c>
      <c r="S9" s="25">
        <v>1</v>
      </c>
      <c r="T9" s="17">
        <v>4000</v>
      </c>
      <c r="U9" s="17"/>
      <c r="V9" s="17">
        <v>3650</v>
      </c>
      <c r="W9" s="18">
        <f t="shared" si="1"/>
        <v>14600000</v>
      </c>
      <c r="X9" s="15"/>
      <c r="Y9" s="15"/>
    </row>
    <row r="10" spans="2:25">
      <c r="B10">
        <v>2</v>
      </c>
      <c r="C10" s="16">
        <v>42523</v>
      </c>
      <c r="D10" s="17" t="s">
        <v>26</v>
      </c>
      <c r="E10" s="17" t="s">
        <v>27</v>
      </c>
      <c r="F10" s="17" t="s">
        <v>17</v>
      </c>
      <c r="G10" s="25" t="s">
        <v>19</v>
      </c>
      <c r="H10" s="18">
        <v>4700</v>
      </c>
      <c r="I10" s="18">
        <v>3200</v>
      </c>
      <c r="J10" s="19">
        <f t="shared" si="0"/>
        <v>15040000</v>
      </c>
      <c r="N10" s="16">
        <v>42529</v>
      </c>
      <c r="O10" s="17" t="s">
        <v>107</v>
      </c>
      <c r="P10" s="17" t="s">
        <v>108</v>
      </c>
      <c r="Q10" s="17" t="s">
        <v>17</v>
      </c>
      <c r="R10" s="25" t="s">
        <v>24</v>
      </c>
      <c r="S10" s="25">
        <v>1</v>
      </c>
      <c r="T10" s="17">
        <v>11000</v>
      </c>
      <c r="U10" s="17"/>
      <c r="V10" s="17">
        <v>3650</v>
      </c>
      <c r="W10" s="18">
        <f t="shared" si="1"/>
        <v>40150000</v>
      </c>
      <c r="X10" s="15"/>
      <c r="Y10" s="15"/>
    </row>
    <row r="11" spans="2:25">
      <c r="B11">
        <v>2</v>
      </c>
      <c r="C11" s="16">
        <v>42523</v>
      </c>
      <c r="D11" s="17" t="s">
        <v>26</v>
      </c>
      <c r="E11" s="17" t="s">
        <v>27</v>
      </c>
      <c r="F11" s="17" t="s">
        <v>17</v>
      </c>
      <c r="G11" s="25" t="s">
        <v>24</v>
      </c>
      <c r="H11" s="18">
        <v>12200</v>
      </c>
      <c r="I11" s="18">
        <v>3650</v>
      </c>
      <c r="J11" s="19">
        <f t="shared" si="0"/>
        <v>44530000</v>
      </c>
      <c r="N11" s="16">
        <v>42531</v>
      </c>
      <c r="O11" s="17" t="s">
        <v>118</v>
      </c>
      <c r="P11" s="17" t="s">
        <v>119</v>
      </c>
      <c r="Q11" s="17" t="s">
        <v>17</v>
      </c>
      <c r="R11" s="25" t="s">
        <v>24</v>
      </c>
      <c r="S11" s="25">
        <v>1</v>
      </c>
      <c r="T11" s="17">
        <v>10300</v>
      </c>
      <c r="U11" s="17"/>
      <c r="V11" s="17">
        <v>3650</v>
      </c>
      <c r="W11" s="18">
        <f t="shared" si="1"/>
        <v>37595000</v>
      </c>
      <c r="X11" s="15"/>
      <c r="Y11" s="15"/>
    </row>
    <row r="12" spans="2:25">
      <c r="B12">
        <v>2</v>
      </c>
      <c r="C12" s="16">
        <v>42523</v>
      </c>
      <c r="D12" s="17" t="s">
        <v>28</v>
      </c>
      <c r="E12" s="17" t="s">
        <v>29</v>
      </c>
      <c r="F12" s="17" t="s">
        <v>17</v>
      </c>
      <c r="G12" s="25" t="s">
        <v>19</v>
      </c>
      <c r="H12" s="18">
        <v>15300</v>
      </c>
      <c r="I12" s="18">
        <v>3200</v>
      </c>
      <c r="J12" s="19">
        <f t="shared" si="0"/>
        <v>48960000</v>
      </c>
      <c r="N12" s="16">
        <v>42537</v>
      </c>
      <c r="O12" s="17" t="s">
        <v>180</v>
      </c>
      <c r="P12" s="17" t="s">
        <v>181</v>
      </c>
      <c r="Q12" s="17" t="s">
        <v>17</v>
      </c>
      <c r="R12" s="26" t="s">
        <v>24</v>
      </c>
      <c r="S12" s="26">
        <v>1</v>
      </c>
      <c r="T12" s="20">
        <v>16400</v>
      </c>
      <c r="U12" s="20"/>
      <c r="V12" s="20">
        <v>3850</v>
      </c>
      <c r="W12" s="21">
        <f t="shared" si="1"/>
        <v>63140000</v>
      </c>
      <c r="X12" s="15"/>
      <c r="Y12" s="15"/>
    </row>
    <row r="13" spans="2:25">
      <c r="B13">
        <v>2</v>
      </c>
      <c r="C13" s="16">
        <v>42522</v>
      </c>
      <c r="D13" s="17" t="s">
        <v>75</v>
      </c>
      <c r="E13" s="17" t="s">
        <v>76</v>
      </c>
      <c r="F13" s="17" t="s">
        <v>17</v>
      </c>
      <c r="G13" s="25" t="s">
        <v>19</v>
      </c>
      <c r="H13" s="17">
        <v>30000</v>
      </c>
      <c r="I13" s="17">
        <v>3530</v>
      </c>
      <c r="J13" s="18">
        <f t="shared" si="0"/>
        <v>105900000</v>
      </c>
      <c r="N13" s="16">
        <v>42537</v>
      </c>
      <c r="O13" s="17" t="s">
        <v>182</v>
      </c>
      <c r="P13" s="17" t="s">
        <v>183</v>
      </c>
      <c r="Q13" s="17" t="s">
        <v>17</v>
      </c>
      <c r="R13" s="26" t="s">
        <v>24</v>
      </c>
      <c r="S13" s="26">
        <v>1</v>
      </c>
      <c r="T13" s="20">
        <v>10300</v>
      </c>
      <c r="U13" s="20"/>
      <c r="V13" s="20">
        <v>3650</v>
      </c>
      <c r="W13" s="21">
        <f t="shared" si="1"/>
        <v>37595000</v>
      </c>
      <c r="X13" s="15"/>
      <c r="Y13" s="15"/>
    </row>
    <row r="14" spans="2:25">
      <c r="B14">
        <v>2</v>
      </c>
      <c r="C14" s="16">
        <v>42527</v>
      </c>
      <c r="D14" s="17" t="s">
        <v>84</v>
      </c>
      <c r="E14" s="17" t="s">
        <v>84</v>
      </c>
      <c r="F14" s="17" t="s">
        <v>17</v>
      </c>
      <c r="G14" s="25" t="s">
        <v>18</v>
      </c>
      <c r="H14" s="17">
        <v>9000</v>
      </c>
      <c r="I14" s="17">
        <v>3595</v>
      </c>
      <c r="J14" s="18">
        <f t="shared" si="0"/>
        <v>32355000</v>
      </c>
      <c r="N14" s="16">
        <v>42541</v>
      </c>
      <c r="O14" s="17" t="s">
        <v>251</v>
      </c>
      <c r="P14" s="17" t="s">
        <v>252</v>
      </c>
      <c r="Q14" s="17" t="s">
        <v>17</v>
      </c>
      <c r="R14" s="25" t="s">
        <v>24</v>
      </c>
      <c r="S14" s="25">
        <v>1</v>
      </c>
      <c r="T14" s="17">
        <v>19800</v>
      </c>
      <c r="U14" s="17"/>
      <c r="V14" s="17">
        <v>3650</v>
      </c>
      <c r="W14" s="19">
        <f t="shared" si="1"/>
        <v>72270000</v>
      </c>
      <c r="X14" s="15"/>
      <c r="Y14" s="15"/>
    </row>
    <row r="15" spans="2:25">
      <c r="B15">
        <v>2</v>
      </c>
      <c r="C15" s="16">
        <v>42527</v>
      </c>
      <c r="D15" s="17" t="s">
        <v>85</v>
      </c>
      <c r="E15" s="17" t="s">
        <v>85</v>
      </c>
      <c r="F15" s="17" t="s">
        <v>17</v>
      </c>
      <c r="G15" s="25" t="s">
        <v>18</v>
      </c>
      <c r="H15" s="17">
        <v>11000</v>
      </c>
      <c r="I15" s="17">
        <v>3595</v>
      </c>
      <c r="J15" s="18">
        <f t="shared" si="0"/>
        <v>39545000</v>
      </c>
      <c r="N15" s="16">
        <v>42541</v>
      </c>
      <c r="O15" s="17" t="s">
        <v>253</v>
      </c>
      <c r="P15" s="17" t="s">
        <v>254</v>
      </c>
      <c r="Q15" s="17" t="s">
        <v>17</v>
      </c>
      <c r="R15" s="25" t="s">
        <v>24</v>
      </c>
      <c r="S15" s="25">
        <v>1</v>
      </c>
      <c r="T15" s="17">
        <v>4000</v>
      </c>
      <c r="U15" s="17"/>
      <c r="V15" s="17">
        <v>3650</v>
      </c>
      <c r="W15" s="19">
        <f t="shared" si="1"/>
        <v>14600000</v>
      </c>
      <c r="X15" s="15"/>
      <c r="Y15" s="15"/>
    </row>
    <row r="16" spans="2:25">
      <c r="B16">
        <v>2</v>
      </c>
      <c r="C16" s="16">
        <v>42527</v>
      </c>
      <c r="D16" s="17" t="s">
        <v>85</v>
      </c>
      <c r="E16" s="17" t="s">
        <v>85</v>
      </c>
      <c r="F16" s="17" t="s">
        <v>17</v>
      </c>
      <c r="G16" s="25" t="s">
        <v>24</v>
      </c>
      <c r="H16" s="17">
        <v>4700</v>
      </c>
      <c r="I16" s="17">
        <v>3650</v>
      </c>
      <c r="J16" s="18">
        <f t="shared" si="0"/>
        <v>17155000</v>
      </c>
      <c r="N16" s="16">
        <v>42545</v>
      </c>
      <c r="O16" s="17" t="s">
        <v>281</v>
      </c>
      <c r="P16" s="17" t="s">
        <v>282</v>
      </c>
      <c r="Q16" s="17" t="s">
        <v>17</v>
      </c>
      <c r="R16" s="25" t="s">
        <v>24</v>
      </c>
      <c r="S16" s="25">
        <v>1</v>
      </c>
      <c r="T16" s="17">
        <v>5000</v>
      </c>
      <c r="U16" s="17"/>
      <c r="V16" s="17">
        <v>3650</v>
      </c>
      <c r="W16" s="19">
        <f t="shared" si="1"/>
        <v>18250000</v>
      </c>
      <c r="X16" s="15"/>
      <c r="Y16" s="15"/>
    </row>
    <row r="17" spans="2:25">
      <c r="B17">
        <v>2</v>
      </c>
      <c r="C17" s="16">
        <v>42529</v>
      </c>
      <c r="D17" s="17" t="s">
        <v>96</v>
      </c>
      <c r="E17" s="17" t="s">
        <v>97</v>
      </c>
      <c r="F17" s="17" t="s">
        <v>17</v>
      </c>
      <c r="G17" s="25" t="s">
        <v>18</v>
      </c>
      <c r="H17" s="17">
        <v>10000</v>
      </c>
      <c r="I17" s="17">
        <v>3595</v>
      </c>
      <c r="J17" s="18">
        <f t="shared" si="0"/>
        <v>35950000</v>
      </c>
      <c r="N17" s="16">
        <v>42548</v>
      </c>
      <c r="O17" s="17" t="s">
        <v>349</v>
      </c>
      <c r="P17" s="20" t="s">
        <v>350</v>
      </c>
      <c r="Q17" s="20" t="s">
        <v>17</v>
      </c>
      <c r="R17" s="26" t="s">
        <v>24</v>
      </c>
      <c r="S17" s="26">
        <v>1</v>
      </c>
      <c r="T17" s="20">
        <v>7200</v>
      </c>
      <c r="U17" s="20"/>
      <c r="V17" s="20">
        <v>3650</v>
      </c>
      <c r="W17" s="23">
        <f t="shared" si="1"/>
        <v>26280000</v>
      </c>
      <c r="X17" s="15"/>
      <c r="Y17" s="15"/>
    </row>
    <row r="18" spans="2:25">
      <c r="B18">
        <v>2</v>
      </c>
      <c r="C18" s="16">
        <v>42529</v>
      </c>
      <c r="D18" s="17" t="s">
        <v>96</v>
      </c>
      <c r="E18" s="17" t="s">
        <v>97</v>
      </c>
      <c r="F18" s="17" t="s">
        <v>17</v>
      </c>
      <c r="G18" s="25" t="s">
        <v>98</v>
      </c>
      <c r="H18" s="17">
        <v>5300</v>
      </c>
      <c r="I18" s="17">
        <v>4050</v>
      </c>
      <c r="J18" s="18">
        <f t="shared" si="0"/>
        <v>21465000</v>
      </c>
      <c r="N18" s="16">
        <v>42549</v>
      </c>
      <c r="O18" s="20" t="s">
        <v>359</v>
      </c>
      <c r="P18" s="20" t="s">
        <v>360</v>
      </c>
      <c r="Q18" s="20" t="s">
        <v>17</v>
      </c>
      <c r="R18" s="26" t="s">
        <v>24</v>
      </c>
      <c r="S18" s="26">
        <v>1</v>
      </c>
      <c r="T18" s="20">
        <v>5000</v>
      </c>
      <c r="U18" s="30">
        <f>T18+T17+T16+T15+T14+T13+T12+T11+T10+T9+T8+T7</f>
        <v>109900</v>
      </c>
      <c r="V18" s="20">
        <v>3650</v>
      </c>
      <c r="W18" s="23">
        <f t="shared" si="1"/>
        <v>18250000</v>
      </c>
      <c r="X18" s="15" t="str">
        <f>R18</f>
        <v>Nafta unica 90</v>
      </c>
      <c r="Y18" s="27">
        <f>SUM(W7:W18)</f>
        <v>404415000</v>
      </c>
    </row>
    <row r="19" spans="2:25">
      <c r="B19">
        <v>2</v>
      </c>
      <c r="C19" s="16">
        <v>42529</v>
      </c>
      <c r="D19" s="17" t="s">
        <v>102</v>
      </c>
      <c r="E19" s="17" t="s">
        <v>103</v>
      </c>
      <c r="F19" s="17" t="s">
        <v>17</v>
      </c>
      <c r="G19" s="25" t="s">
        <v>18</v>
      </c>
      <c r="H19" s="17">
        <v>5000</v>
      </c>
      <c r="I19" s="17">
        <v>3595</v>
      </c>
      <c r="J19" s="18">
        <f t="shared" si="0"/>
        <v>17975000</v>
      </c>
      <c r="N19" s="16">
        <v>42522</v>
      </c>
      <c r="O19" s="17" t="s">
        <v>16</v>
      </c>
      <c r="P19" s="17" t="s">
        <v>20</v>
      </c>
      <c r="Q19" s="17" t="s">
        <v>17</v>
      </c>
      <c r="R19" s="25" t="s">
        <v>18</v>
      </c>
      <c r="S19" s="25">
        <v>2</v>
      </c>
      <c r="T19" s="18">
        <v>5000</v>
      </c>
      <c r="U19" s="18"/>
      <c r="V19" s="18">
        <v>3595</v>
      </c>
      <c r="W19" s="19">
        <f t="shared" si="1"/>
        <v>17975000</v>
      </c>
      <c r="X19" s="15"/>
      <c r="Y19" s="15"/>
    </row>
    <row r="20" spans="2:25">
      <c r="B20">
        <v>2</v>
      </c>
      <c r="C20" s="16">
        <v>42529</v>
      </c>
      <c r="D20" s="17" t="s">
        <v>102</v>
      </c>
      <c r="E20" s="17" t="s">
        <v>103</v>
      </c>
      <c r="F20" s="17" t="s">
        <v>17</v>
      </c>
      <c r="G20" s="25" t="s">
        <v>24</v>
      </c>
      <c r="H20" s="17">
        <v>4000</v>
      </c>
      <c r="I20" s="17">
        <v>3650</v>
      </c>
      <c r="J20" s="18">
        <f t="shared" si="0"/>
        <v>14600000</v>
      </c>
      <c r="N20" s="16">
        <v>42523</v>
      </c>
      <c r="O20" s="17" t="s">
        <v>26</v>
      </c>
      <c r="P20" s="17" t="s">
        <v>27</v>
      </c>
      <c r="Q20" s="17" t="s">
        <v>17</v>
      </c>
      <c r="R20" s="25" t="s">
        <v>18</v>
      </c>
      <c r="S20" s="25">
        <v>2</v>
      </c>
      <c r="T20" s="18">
        <v>14800</v>
      </c>
      <c r="U20" s="18"/>
      <c r="V20" s="18">
        <v>3595</v>
      </c>
      <c r="W20" s="19">
        <f t="shared" si="1"/>
        <v>53206000</v>
      </c>
      <c r="X20" s="15"/>
      <c r="Y20" s="15"/>
    </row>
    <row r="21" spans="2:25">
      <c r="B21">
        <v>2</v>
      </c>
      <c r="C21" s="16">
        <v>42529</v>
      </c>
      <c r="D21" s="17" t="s">
        <v>107</v>
      </c>
      <c r="E21" s="17" t="s">
        <v>108</v>
      </c>
      <c r="F21" s="17" t="s">
        <v>17</v>
      </c>
      <c r="G21" s="25" t="s">
        <v>18</v>
      </c>
      <c r="H21" s="17">
        <v>4500</v>
      </c>
      <c r="I21" s="17">
        <v>3595</v>
      </c>
      <c r="J21" s="18">
        <f t="shared" si="0"/>
        <v>16177500</v>
      </c>
      <c r="N21" s="16">
        <v>42527</v>
      </c>
      <c r="O21" s="17" t="s">
        <v>84</v>
      </c>
      <c r="P21" s="17" t="s">
        <v>84</v>
      </c>
      <c r="Q21" s="17" t="s">
        <v>17</v>
      </c>
      <c r="R21" s="25" t="s">
        <v>18</v>
      </c>
      <c r="S21" s="25">
        <v>2</v>
      </c>
      <c r="T21" s="17">
        <v>9000</v>
      </c>
      <c r="U21" s="17"/>
      <c r="V21" s="17">
        <v>3595</v>
      </c>
      <c r="W21" s="18">
        <f t="shared" si="1"/>
        <v>32355000</v>
      </c>
      <c r="X21" s="15"/>
      <c r="Y21" s="15"/>
    </row>
    <row r="22" spans="2:25">
      <c r="B22">
        <v>2</v>
      </c>
      <c r="C22" s="16">
        <v>42529</v>
      </c>
      <c r="D22" s="17" t="s">
        <v>107</v>
      </c>
      <c r="E22" s="17" t="s">
        <v>108</v>
      </c>
      <c r="F22" s="17" t="s">
        <v>17</v>
      </c>
      <c r="G22" s="25" t="s">
        <v>98</v>
      </c>
      <c r="H22" s="17">
        <v>4300</v>
      </c>
      <c r="I22" s="17">
        <v>4100</v>
      </c>
      <c r="J22" s="18">
        <f t="shared" si="0"/>
        <v>17630000</v>
      </c>
      <c r="N22" s="16">
        <v>42527</v>
      </c>
      <c r="O22" s="17" t="s">
        <v>85</v>
      </c>
      <c r="P22" s="17" t="s">
        <v>85</v>
      </c>
      <c r="Q22" s="17" t="s">
        <v>17</v>
      </c>
      <c r="R22" s="25" t="s">
        <v>18</v>
      </c>
      <c r="S22" s="25">
        <v>2</v>
      </c>
      <c r="T22" s="17">
        <v>11000</v>
      </c>
      <c r="U22" s="17"/>
      <c r="V22" s="17">
        <v>3595</v>
      </c>
      <c r="W22" s="18">
        <f t="shared" si="1"/>
        <v>39545000</v>
      </c>
      <c r="X22" s="15"/>
      <c r="Y22" s="15"/>
    </row>
    <row r="23" spans="2:25">
      <c r="B23">
        <v>2</v>
      </c>
      <c r="C23" s="16">
        <v>42529</v>
      </c>
      <c r="D23" s="17" t="s">
        <v>107</v>
      </c>
      <c r="E23" s="17" t="s">
        <v>108</v>
      </c>
      <c r="F23" s="17" t="s">
        <v>17</v>
      </c>
      <c r="G23" s="25" t="s">
        <v>19</v>
      </c>
      <c r="H23" s="17">
        <v>11900</v>
      </c>
      <c r="I23" s="17">
        <v>3400</v>
      </c>
      <c r="J23" s="18">
        <f t="shared" si="0"/>
        <v>40460000</v>
      </c>
      <c r="N23" s="16">
        <v>42528</v>
      </c>
      <c r="O23" s="17" t="s">
        <v>128</v>
      </c>
      <c r="P23" s="17" t="s">
        <v>129</v>
      </c>
      <c r="Q23" s="17" t="s">
        <v>17</v>
      </c>
      <c r="R23" s="25" t="s">
        <v>18</v>
      </c>
      <c r="S23" s="25">
        <v>2</v>
      </c>
      <c r="T23" s="17">
        <v>30000</v>
      </c>
      <c r="U23" s="17"/>
      <c r="V23" s="17">
        <v>3595</v>
      </c>
      <c r="W23" s="18">
        <f t="shared" si="1"/>
        <v>107850000</v>
      </c>
      <c r="X23" s="15"/>
      <c r="Y23" s="15"/>
    </row>
    <row r="24" spans="2:25">
      <c r="B24">
        <v>2</v>
      </c>
      <c r="C24" s="16">
        <v>42529</v>
      </c>
      <c r="D24" s="17" t="s">
        <v>107</v>
      </c>
      <c r="E24" s="17" t="s">
        <v>108</v>
      </c>
      <c r="F24" s="17" t="s">
        <v>17</v>
      </c>
      <c r="G24" s="25" t="s">
        <v>24</v>
      </c>
      <c r="H24" s="17">
        <v>11000</v>
      </c>
      <c r="I24" s="17">
        <v>3650</v>
      </c>
      <c r="J24" s="18">
        <f t="shared" si="0"/>
        <v>40150000</v>
      </c>
      <c r="N24" s="16">
        <v>42529</v>
      </c>
      <c r="O24" s="17" t="s">
        <v>96</v>
      </c>
      <c r="P24" s="17" t="s">
        <v>97</v>
      </c>
      <c r="Q24" s="17" t="s">
        <v>17</v>
      </c>
      <c r="R24" s="25" t="s">
        <v>18</v>
      </c>
      <c r="S24" s="25">
        <v>2</v>
      </c>
      <c r="T24" s="17">
        <v>10000</v>
      </c>
      <c r="U24" s="17"/>
      <c r="V24" s="17">
        <v>3595</v>
      </c>
      <c r="W24" s="18">
        <f t="shared" si="1"/>
        <v>35950000</v>
      </c>
      <c r="X24" s="15"/>
      <c r="Y24" s="15"/>
    </row>
    <row r="25" spans="2:25">
      <c r="B25">
        <v>2</v>
      </c>
      <c r="C25" s="16">
        <v>42531</v>
      </c>
      <c r="D25" s="17" t="s">
        <v>118</v>
      </c>
      <c r="E25" s="17" t="s">
        <v>119</v>
      </c>
      <c r="F25" s="17" t="s">
        <v>17</v>
      </c>
      <c r="G25" s="25" t="s">
        <v>18</v>
      </c>
      <c r="H25" s="17">
        <v>5000</v>
      </c>
      <c r="I25" s="17">
        <v>3595</v>
      </c>
      <c r="J25" s="18">
        <f t="shared" si="0"/>
        <v>17975000</v>
      </c>
      <c r="N25" s="16">
        <v>42529</v>
      </c>
      <c r="O25" s="17" t="s">
        <v>102</v>
      </c>
      <c r="P25" s="17" t="s">
        <v>103</v>
      </c>
      <c r="Q25" s="17" t="s">
        <v>17</v>
      </c>
      <c r="R25" s="25" t="s">
        <v>18</v>
      </c>
      <c r="S25" s="25">
        <v>2</v>
      </c>
      <c r="T25" s="17">
        <v>5000</v>
      </c>
      <c r="U25" s="17"/>
      <c r="V25" s="17">
        <v>3595</v>
      </c>
      <c r="W25" s="18">
        <f t="shared" si="1"/>
        <v>17975000</v>
      </c>
      <c r="X25" s="15"/>
      <c r="Y25" s="15"/>
    </row>
    <row r="26" spans="2:25">
      <c r="B26">
        <v>2</v>
      </c>
      <c r="C26" s="16">
        <v>42531</v>
      </c>
      <c r="D26" s="17" t="s">
        <v>118</v>
      </c>
      <c r="E26" s="17" t="s">
        <v>119</v>
      </c>
      <c r="F26" s="17" t="s">
        <v>17</v>
      </c>
      <c r="G26" s="25" t="s">
        <v>24</v>
      </c>
      <c r="H26" s="17">
        <v>10300</v>
      </c>
      <c r="I26" s="17">
        <v>3650</v>
      </c>
      <c r="J26" s="18">
        <f t="shared" si="0"/>
        <v>37595000</v>
      </c>
      <c r="N26" s="16">
        <v>42529</v>
      </c>
      <c r="O26" s="17" t="s">
        <v>107</v>
      </c>
      <c r="P26" s="17" t="s">
        <v>108</v>
      </c>
      <c r="Q26" s="17" t="s">
        <v>17</v>
      </c>
      <c r="R26" s="25" t="s">
        <v>18</v>
      </c>
      <c r="S26" s="25">
        <v>2</v>
      </c>
      <c r="T26" s="17">
        <v>4500</v>
      </c>
      <c r="U26" s="17"/>
      <c r="V26" s="17">
        <v>3595</v>
      </c>
      <c r="W26" s="18">
        <f t="shared" si="1"/>
        <v>16177500</v>
      </c>
      <c r="X26" s="15"/>
      <c r="Y26" s="15"/>
    </row>
    <row r="27" spans="2:25">
      <c r="B27">
        <v>2</v>
      </c>
      <c r="C27" s="16">
        <v>42528</v>
      </c>
      <c r="D27" s="17" t="s">
        <v>128</v>
      </c>
      <c r="E27" s="17" t="s">
        <v>129</v>
      </c>
      <c r="F27" s="17" t="s">
        <v>17</v>
      </c>
      <c r="G27" s="25" t="s">
        <v>18</v>
      </c>
      <c r="H27" s="17">
        <v>30000</v>
      </c>
      <c r="I27" s="17">
        <v>3595</v>
      </c>
      <c r="J27" s="18">
        <f t="shared" si="0"/>
        <v>107850000</v>
      </c>
      <c r="N27" s="16">
        <v>42531</v>
      </c>
      <c r="O27" s="17" t="s">
        <v>118</v>
      </c>
      <c r="P27" s="17" t="s">
        <v>119</v>
      </c>
      <c r="Q27" s="17" t="s">
        <v>17</v>
      </c>
      <c r="R27" s="25" t="s">
        <v>18</v>
      </c>
      <c r="S27" s="25">
        <v>2</v>
      </c>
      <c r="T27" s="17">
        <v>5000</v>
      </c>
      <c r="U27" s="17"/>
      <c r="V27" s="17">
        <v>3595</v>
      </c>
      <c r="W27" s="18">
        <f t="shared" si="1"/>
        <v>17975000</v>
      </c>
      <c r="X27" s="15"/>
      <c r="Y27" s="15"/>
    </row>
    <row r="28" spans="2:25">
      <c r="B28">
        <v>2</v>
      </c>
      <c r="C28" s="16">
        <v>42531</v>
      </c>
      <c r="D28" s="17" t="s">
        <v>134</v>
      </c>
      <c r="E28" s="17" t="s">
        <v>135</v>
      </c>
      <c r="F28" s="17" t="s">
        <v>17</v>
      </c>
      <c r="G28" s="25" t="s">
        <v>18</v>
      </c>
      <c r="H28" s="17">
        <v>30000</v>
      </c>
      <c r="I28" s="17">
        <v>3595</v>
      </c>
      <c r="J28" s="18">
        <f t="shared" si="0"/>
        <v>107850000</v>
      </c>
      <c r="N28" s="16">
        <v>42531</v>
      </c>
      <c r="O28" s="17" t="s">
        <v>134</v>
      </c>
      <c r="P28" s="17" t="s">
        <v>135</v>
      </c>
      <c r="Q28" s="17" t="s">
        <v>17</v>
      </c>
      <c r="R28" s="25" t="s">
        <v>18</v>
      </c>
      <c r="S28" s="25">
        <v>2</v>
      </c>
      <c r="T28" s="17">
        <v>30000</v>
      </c>
      <c r="U28" s="17"/>
      <c r="V28" s="17">
        <v>3595</v>
      </c>
      <c r="W28" s="18">
        <f t="shared" si="1"/>
        <v>107850000</v>
      </c>
      <c r="X28" s="15"/>
      <c r="Y28" s="15"/>
    </row>
    <row r="29" spans="2:25">
      <c r="B29">
        <v>2</v>
      </c>
      <c r="C29" s="16">
        <v>42536</v>
      </c>
      <c r="D29" s="17" t="s">
        <v>176</v>
      </c>
      <c r="E29" s="17" t="s">
        <v>177</v>
      </c>
      <c r="F29" s="17" t="s">
        <v>17</v>
      </c>
      <c r="G29" s="25" t="s">
        <v>18</v>
      </c>
      <c r="H29" s="17">
        <v>30000</v>
      </c>
      <c r="I29" s="17">
        <v>3595</v>
      </c>
      <c r="J29" s="18">
        <f t="shared" si="0"/>
        <v>107850000</v>
      </c>
      <c r="N29" s="16">
        <v>42535</v>
      </c>
      <c r="O29" s="20" t="s">
        <v>202</v>
      </c>
      <c r="P29" s="20" t="s">
        <v>203</v>
      </c>
      <c r="Q29" s="20" t="s">
        <v>17</v>
      </c>
      <c r="R29" s="26" t="s">
        <v>18</v>
      </c>
      <c r="S29" s="26">
        <v>2</v>
      </c>
      <c r="T29" s="20">
        <v>15700</v>
      </c>
      <c r="U29" s="20"/>
      <c r="V29" s="20">
        <v>3595</v>
      </c>
      <c r="W29" s="21">
        <f t="shared" si="1"/>
        <v>56441500</v>
      </c>
      <c r="X29" s="15"/>
      <c r="Y29" s="15"/>
    </row>
    <row r="30" spans="2:25">
      <c r="B30">
        <v>2</v>
      </c>
      <c r="C30" s="16">
        <v>42537</v>
      </c>
      <c r="D30" s="17" t="s">
        <v>180</v>
      </c>
      <c r="E30" s="17" t="s">
        <v>181</v>
      </c>
      <c r="F30" s="17" t="s">
        <v>17</v>
      </c>
      <c r="G30" s="25" t="s">
        <v>18</v>
      </c>
      <c r="H30" s="17">
        <v>5000</v>
      </c>
      <c r="I30" s="17">
        <v>3595</v>
      </c>
      <c r="J30" s="18">
        <f t="shared" si="0"/>
        <v>17975000</v>
      </c>
      <c r="N30" s="16">
        <v>42536</v>
      </c>
      <c r="O30" s="17" t="s">
        <v>176</v>
      </c>
      <c r="P30" s="17" t="s">
        <v>177</v>
      </c>
      <c r="Q30" s="17" t="s">
        <v>17</v>
      </c>
      <c r="R30" s="25" t="s">
        <v>18</v>
      </c>
      <c r="S30" s="25">
        <v>2</v>
      </c>
      <c r="T30" s="17">
        <v>30000</v>
      </c>
      <c r="U30" s="17"/>
      <c r="V30" s="17">
        <v>3595</v>
      </c>
      <c r="W30" s="18">
        <f t="shared" si="1"/>
        <v>107850000</v>
      </c>
      <c r="X30" s="15"/>
      <c r="Y30" s="15"/>
    </row>
    <row r="31" spans="2:25">
      <c r="B31">
        <v>2</v>
      </c>
      <c r="C31" s="16">
        <v>42537</v>
      </c>
      <c r="D31" s="17" t="s">
        <v>180</v>
      </c>
      <c r="E31" s="17" t="s">
        <v>181</v>
      </c>
      <c r="F31" s="17" t="s">
        <v>17</v>
      </c>
      <c r="G31" s="26" t="s">
        <v>19</v>
      </c>
      <c r="H31" s="20">
        <v>10300</v>
      </c>
      <c r="I31" s="20">
        <v>3400</v>
      </c>
      <c r="J31" s="21">
        <f t="shared" si="0"/>
        <v>35020000</v>
      </c>
      <c r="N31" s="16">
        <v>42536</v>
      </c>
      <c r="O31" s="20" t="s">
        <v>208</v>
      </c>
      <c r="P31" s="20" t="s">
        <v>209</v>
      </c>
      <c r="Q31" s="20" t="s">
        <v>17</v>
      </c>
      <c r="R31" s="26" t="s">
        <v>18</v>
      </c>
      <c r="S31" s="26">
        <v>2</v>
      </c>
      <c r="T31" s="20">
        <v>5000</v>
      </c>
      <c r="U31" s="20"/>
      <c r="V31" s="20">
        <v>3595</v>
      </c>
      <c r="W31" s="21">
        <f t="shared" si="1"/>
        <v>17975000</v>
      </c>
      <c r="X31" s="15"/>
      <c r="Y31" s="15"/>
    </row>
    <row r="32" spans="2:25">
      <c r="B32">
        <v>2</v>
      </c>
      <c r="C32" s="16">
        <v>42537</v>
      </c>
      <c r="D32" s="17" t="s">
        <v>180</v>
      </c>
      <c r="E32" s="17" t="s">
        <v>181</v>
      </c>
      <c r="F32" s="17" t="s">
        <v>17</v>
      </c>
      <c r="G32" s="26" t="s">
        <v>24</v>
      </c>
      <c r="H32" s="20">
        <v>16400</v>
      </c>
      <c r="I32" s="20">
        <v>3850</v>
      </c>
      <c r="J32" s="21">
        <f t="shared" si="0"/>
        <v>63140000</v>
      </c>
      <c r="N32" s="16">
        <v>42537</v>
      </c>
      <c r="O32" s="17" t="s">
        <v>180</v>
      </c>
      <c r="P32" s="17" t="s">
        <v>181</v>
      </c>
      <c r="Q32" s="17" t="s">
        <v>17</v>
      </c>
      <c r="R32" s="25" t="s">
        <v>18</v>
      </c>
      <c r="S32" s="25">
        <v>2</v>
      </c>
      <c r="T32" s="17">
        <v>5000</v>
      </c>
      <c r="U32" s="17"/>
      <c r="V32" s="17">
        <v>3595</v>
      </c>
      <c r="W32" s="18">
        <f t="shared" si="1"/>
        <v>17975000</v>
      </c>
      <c r="X32" s="15"/>
      <c r="Y32" s="15"/>
    </row>
    <row r="33" spans="2:25">
      <c r="B33">
        <v>2</v>
      </c>
      <c r="C33" s="16">
        <v>42537</v>
      </c>
      <c r="D33" s="17" t="s">
        <v>182</v>
      </c>
      <c r="E33" s="17" t="s">
        <v>183</v>
      </c>
      <c r="F33" s="17" t="s">
        <v>17</v>
      </c>
      <c r="G33" s="26" t="s">
        <v>19</v>
      </c>
      <c r="H33" s="20">
        <v>5000</v>
      </c>
      <c r="I33" s="20">
        <v>3400</v>
      </c>
      <c r="J33" s="21">
        <f t="shared" si="0"/>
        <v>17000000</v>
      </c>
      <c r="N33" s="28">
        <v>42538</v>
      </c>
      <c r="O33" s="29" t="s">
        <v>218</v>
      </c>
      <c r="P33" s="17" t="s">
        <v>219</v>
      </c>
      <c r="Q33" s="17" t="s">
        <v>17</v>
      </c>
      <c r="R33" s="25" t="s">
        <v>18</v>
      </c>
      <c r="S33" s="25">
        <v>2</v>
      </c>
      <c r="T33" s="17">
        <v>30000</v>
      </c>
      <c r="U33" s="17"/>
      <c r="V33" s="17">
        <v>3595</v>
      </c>
      <c r="W33" s="18">
        <f t="shared" si="1"/>
        <v>107850000</v>
      </c>
      <c r="X33" s="15"/>
      <c r="Y33" s="15"/>
    </row>
    <row r="34" spans="2:25">
      <c r="B34">
        <v>2</v>
      </c>
      <c r="C34" s="16">
        <v>42537</v>
      </c>
      <c r="D34" s="17" t="s">
        <v>182</v>
      </c>
      <c r="E34" s="17" t="s">
        <v>183</v>
      </c>
      <c r="F34" s="17" t="s">
        <v>17</v>
      </c>
      <c r="G34" s="26" t="s">
        <v>24</v>
      </c>
      <c r="H34" s="20">
        <v>10300</v>
      </c>
      <c r="I34" s="20">
        <v>3650</v>
      </c>
      <c r="J34" s="21">
        <f t="shared" si="0"/>
        <v>37595000</v>
      </c>
      <c r="N34" s="16">
        <v>42541</v>
      </c>
      <c r="O34" s="17" t="s">
        <v>251</v>
      </c>
      <c r="P34" s="17" t="s">
        <v>252</v>
      </c>
      <c r="Q34" s="17" t="s">
        <v>17</v>
      </c>
      <c r="R34" s="25" t="s">
        <v>18</v>
      </c>
      <c r="S34" s="25">
        <v>2</v>
      </c>
      <c r="T34" s="17">
        <v>11900</v>
      </c>
      <c r="U34" s="17"/>
      <c r="V34" s="17">
        <v>3595</v>
      </c>
      <c r="W34" s="19">
        <f t="shared" si="1"/>
        <v>42780500</v>
      </c>
      <c r="X34" s="15"/>
      <c r="Y34" s="15"/>
    </row>
    <row r="35" spans="2:25">
      <c r="B35">
        <v>2</v>
      </c>
      <c r="C35" s="16">
        <v>42535</v>
      </c>
      <c r="D35" s="20" t="s">
        <v>202</v>
      </c>
      <c r="E35" s="20" t="s">
        <v>203</v>
      </c>
      <c r="F35" s="20" t="s">
        <v>17</v>
      </c>
      <c r="G35" s="26" t="s">
        <v>18</v>
      </c>
      <c r="H35" s="20">
        <v>15700</v>
      </c>
      <c r="I35" s="20">
        <v>3595</v>
      </c>
      <c r="J35" s="21">
        <f t="shared" si="0"/>
        <v>56441500</v>
      </c>
      <c r="N35" s="16">
        <v>42541</v>
      </c>
      <c r="O35" s="17" t="s">
        <v>253</v>
      </c>
      <c r="P35" s="17" t="s">
        <v>254</v>
      </c>
      <c r="Q35" s="17" t="s">
        <v>17</v>
      </c>
      <c r="R35" s="25" t="s">
        <v>18</v>
      </c>
      <c r="S35" s="25">
        <v>2</v>
      </c>
      <c r="T35" s="17">
        <v>5000</v>
      </c>
      <c r="U35" s="17"/>
      <c r="V35" s="17">
        <v>3595</v>
      </c>
      <c r="W35" s="19">
        <f t="shared" si="1"/>
        <v>17975000</v>
      </c>
      <c r="X35" s="15"/>
      <c r="Y35" s="15"/>
    </row>
    <row r="36" spans="2:25">
      <c r="B36">
        <v>2</v>
      </c>
      <c r="C36" s="16">
        <v>42536</v>
      </c>
      <c r="D36" s="20" t="s">
        <v>208</v>
      </c>
      <c r="E36" s="20" t="s">
        <v>209</v>
      </c>
      <c r="F36" s="20" t="s">
        <v>17</v>
      </c>
      <c r="G36" s="26" t="s">
        <v>18</v>
      </c>
      <c r="H36" s="20">
        <v>5000</v>
      </c>
      <c r="I36" s="20">
        <v>3595</v>
      </c>
      <c r="J36" s="21">
        <f t="shared" si="0"/>
        <v>17975000</v>
      </c>
      <c r="N36" s="16">
        <v>42542</v>
      </c>
      <c r="O36" s="17" t="s">
        <v>256</v>
      </c>
      <c r="P36" s="17" t="s">
        <v>257</v>
      </c>
      <c r="Q36" s="17" t="s">
        <v>17</v>
      </c>
      <c r="R36" s="25" t="s">
        <v>18</v>
      </c>
      <c r="S36" s="25">
        <v>2</v>
      </c>
      <c r="T36" s="17">
        <v>10000</v>
      </c>
      <c r="U36" s="17"/>
      <c r="V36" s="17">
        <v>3595</v>
      </c>
      <c r="W36" s="19">
        <f t="shared" si="1"/>
        <v>35950000</v>
      </c>
      <c r="X36" s="15"/>
      <c r="Y36" s="15"/>
    </row>
    <row r="37" spans="2:25">
      <c r="B37">
        <v>2</v>
      </c>
      <c r="C37" s="16">
        <v>42536</v>
      </c>
      <c r="D37" s="20" t="s">
        <v>208</v>
      </c>
      <c r="E37" s="20" t="s">
        <v>209</v>
      </c>
      <c r="F37" s="20" t="s">
        <v>17</v>
      </c>
      <c r="G37" s="25" t="s">
        <v>19</v>
      </c>
      <c r="H37" s="17">
        <v>4000</v>
      </c>
      <c r="I37" s="17">
        <v>3530</v>
      </c>
      <c r="J37" s="18">
        <f t="shared" si="0"/>
        <v>14120000</v>
      </c>
      <c r="N37" s="16">
        <v>42543</v>
      </c>
      <c r="O37" s="17" t="s">
        <v>274</v>
      </c>
      <c r="P37" s="17" t="s">
        <v>275</v>
      </c>
      <c r="Q37" s="17" t="s">
        <v>17</v>
      </c>
      <c r="R37" s="25" t="s">
        <v>18</v>
      </c>
      <c r="S37" s="25">
        <v>2</v>
      </c>
      <c r="T37" s="17">
        <v>5300</v>
      </c>
      <c r="U37" s="17"/>
      <c r="V37" s="17">
        <v>3595</v>
      </c>
      <c r="W37" s="19">
        <f t="shared" si="1"/>
        <v>19053500</v>
      </c>
      <c r="X37" s="15"/>
      <c r="Y37" s="15"/>
    </row>
    <row r="38" spans="2:25">
      <c r="B38">
        <v>2</v>
      </c>
      <c r="C38" s="28">
        <v>42538</v>
      </c>
      <c r="D38" s="29" t="s">
        <v>218</v>
      </c>
      <c r="E38" s="17" t="s">
        <v>219</v>
      </c>
      <c r="F38" s="17" t="s">
        <v>17</v>
      </c>
      <c r="G38" s="25" t="s">
        <v>18</v>
      </c>
      <c r="H38" s="17">
        <v>30000</v>
      </c>
      <c r="I38" s="17">
        <v>3595</v>
      </c>
      <c r="J38" s="18">
        <f t="shared" si="0"/>
        <v>107850000</v>
      </c>
      <c r="N38" s="16">
        <v>42544</v>
      </c>
      <c r="O38" s="20" t="s">
        <v>297</v>
      </c>
      <c r="P38" s="20" t="s">
        <v>298</v>
      </c>
      <c r="Q38" s="20" t="s">
        <v>17</v>
      </c>
      <c r="R38" s="26" t="s">
        <v>18</v>
      </c>
      <c r="S38" s="26">
        <v>2</v>
      </c>
      <c r="T38" s="20">
        <v>9000</v>
      </c>
      <c r="U38" s="20"/>
      <c r="V38" s="20">
        <v>3595</v>
      </c>
      <c r="W38" s="23">
        <f t="shared" si="1"/>
        <v>32355000</v>
      </c>
      <c r="X38" s="15"/>
      <c r="Y38" s="15"/>
    </row>
    <row r="39" spans="2:25">
      <c r="B39">
        <v>2</v>
      </c>
      <c r="C39" s="16">
        <v>42541</v>
      </c>
      <c r="D39" s="17" t="s">
        <v>251</v>
      </c>
      <c r="E39" s="17" t="s">
        <v>252</v>
      </c>
      <c r="F39" s="17" t="s">
        <v>17</v>
      </c>
      <c r="G39" s="25" t="s">
        <v>18</v>
      </c>
      <c r="H39" s="17">
        <v>11900</v>
      </c>
      <c r="I39" s="17">
        <v>3595</v>
      </c>
      <c r="J39" s="19">
        <f t="shared" ref="J39:J60" si="2">H39*I39</f>
        <v>42780500</v>
      </c>
      <c r="N39" s="16">
        <v>42545</v>
      </c>
      <c r="O39" s="17" t="s">
        <v>281</v>
      </c>
      <c r="P39" s="17" t="s">
        <v>282</v>
      </c>
      <c r="Q39" s="17" t="s">
        <v>17</v>
      </c>
      <c r="R39" s="25" t="s">
        <v>18</v>
      </c>
      <c r="S39" s="25">
        <v>2</v>
      </c>
      <c r="T39" s="17">
        <v>5000</v>
      </c>
      <c r="U39" s="17"/>
      <c r="V39" s="17">
        <v>3595</v>
      </c>
      <c r="W39" s="19">
        <f t="shared" ref="W39:W60" si="3">T39*V39</f>
        <v>17975000</v>
      </c>
      <c r="X39" s="15"/>
      <c r="Y39" s="15"/>
    </row>
    <row r="40" spans="2:25">
      <c r="B40">
        <v>2</v>
      </c>
      <c r="C40" s="16">
        <v>42541</v>
      </c>
      <c r="D40" s="17" t="s">
        <v>251</v>
      </c>
      <c r="E40" s="17" t="s">
        <v>252</v>
      </c>
      <c r="F40" s="17" t="s">
        <v>17</v>
      </c>
      <c r="G40" s="25" t="s">
        <v>24</v>
      </c>
      <c r="H40" s="17">
        <v>19800</v>
      </c>
      <c r="I40" s="17">
        <v>3650</v>
      </c>
      <c r="J40" s="19">
        <f t="shared" si="2"/>
        <v>72270000</v>
      </c>
      <c r="N40" s="16">
        <v>42545</v>
      </c>
      <c r="O40" s="17" t="s">
        <v>284</v>
      </c>
      <c r="P40" s="17" t="s">
        <v>285</v>
      </c>
      <c r="Q40" s="17" t="s">
        <v>17</v>
      </c>
      <c r="R40" s="25" t="s">
        <v>18</v>
      </c>
      <c r="S40" s="25">
        <v>2</v>
      </c>
      <c r="T40" s="17">
        <v>30000</v>
      </c>
      <c r="U40" s="17"/>
      <c r="V40" s="17">
        <v>3595</v>
      </c>
      <c r="W40" s="19">
        <f t="shared" si="3"/>
        <v>107850000</v>
      </c>
      <c r="X40" s="15"/>
      <c r="Y40" s="15"/>
    </row>
    <row r="41" spans="2:25">
      <c r="B41">
        <v>2</v>
      </c>
      <c r="C41" s="16">
        <v>42541</v>
      </c>
      <c r="D41" s="17" t="s">
        <v>253</v>
      </c>
      <c r="E41" s="17" t="s">
        <v>254</v>
      </c>
      <c r="F41" s="17" t="s">
        <v>17</v>
      </c>
      <c r="G41" s="25" t="s">
        <v>18</v>
      </c>
      <c r="H41" s="17">
        <v>5000</v>
      </c>
      <c r="I41" s="17">
        <v>3595</v>
      </c>
      <c r="J41" s="19">
        <f t="shared" si="2"/>
        <v>17975000</v>
      </c>
      <c r="N41" s="16">
        <v>42548</v>
      </c>
      <c r="O41" s="17" t="s">
        <v>349</v>
      </c>
      <c r="P41" s="20" t="s">
        <v>350</v>
      </c>
      <c r="Q41" s="20" t="s">
        <v>17</v>
      </c>
      <c r="R41" s="26" t="s">
        <v>18</v>
      </c>
      <c r="S41" s="26">
        <v>2</v>
      </c>
      <c r="T41" s="20">
        <v>14200</v>
      </c>
      <c r="U41" s="20"/>
      <c r="V41" s="20">
        <v>3595</v>
      </c>
      <c r="W41" s="23">
        <f t="shared" si="3"/>
        <v>51049000</v>
      </c>
      <c r="X41" s="15"/>
      <c r="Y41" s="15"/>
    </row>
    <row r="42" spans="2:25">
      <c r="B42">
        <v>2</v>
      </c>
      <c r="C42" s="16">
        <v>42541</v>
      </c>
      <c r="D42" s="17" t="s">
        <v>253</v>
      </c>
      <c r="E42" s="17" t="s">
        <v>254</v>
      </c>
      <c r="F42" s="17" t="s">
        <v>17</v>
      </c>
      <c r="G42" s="25" t="s">
        <v>24</v>
      </c>
      <c r="H42" s="17">
        <v>4000</v>
      </c>
      <c r="I42" s="17">
        <v>3650</v>
      </c>
      <c r="J42" s="19">
        <f t="shared" si="2"/>
        <v>14600000</v>
      </c>
      <c r="N42" s="16">
        <v>42549</v>
      </c>
      <c r="O42" s="20" t="s">
        <v>359</v>
      </c>
      <c r="P42" s="20" t="s">
        <v>360</v>
      </c>
      <c r="Q42" s="20" t="s">
        <v>17</v>
      </c>
      <c r="R42" s="26" t="s">
        <v>18</v>
      </c>
      <c r="S42" s="26">
        <v>2</v>
      </c>
      <c r="T42" s="20">
        <v>4000</v>
      </c>
      <c r="U42" s="20"/>
      <c r="V42" s="20">
        <v>3595</v>
      </c>
      <c r="W42" s="23">
        <f t="shared" si="3"/>
        <v>14380000</v>
      </c>
      <c r="X42" s="15"/>
      <c r="Y42" s="15"/>
    </row>
    <row r="43" spans="2:25">
      <c r="B43">
        <v>2</v>
      </c>
      <c r="C43" s="16">
        <v>42542</v>
      </c>
      <c r="D43" s="17" t="s">
        <v>256</v>
      </c>
      <c r="E43" s="17" t="s">
        <v>257</v>
      </c>
      <c r="F43" s="17" t="s">
        <v>17</v>
      </c>
      <c r="G43" s="25" t="s">
        <v>18</v>
      </c>
      <c r="H43" s="17">
        <v>10000</v>
      </c>
      <c r="I43" s="17">
        <v>3595</v>
      </c>
      <c r="J43" s="19">
        <f t="shared" si="2"/>
        <v>35950000</v>
      </c>
      <c r="N43" s="16">
        <v>42550</v>
      </c>
      <c r="O43" s="20" t="s">
        <v>362</v>
      </c>
      <c r="P43" s="20" t="s">
        <v>363</v>
      </c>
      <c r="Q43" s="20" t="s">
        <v>17</v>
      </c>
      <c r="R43" s="26" t="s">
        <v>18</v>
      </c>
      <c r="S43" s="26">
        <v>2</v>
      </c>
      <c r="T43" s="20">
        <v>10000</v>
      </c>
      <c r="U43" s="20"/>
      <c r="V43" s="20">
        <v>3595</v>
      </c>
      <c r="W43" s="23">
        <f t="shared" si="3"/>
        <v>35950000</v>
      </c>
      <c r="X43" s="15"/>
      <c r="Y43" s="15"/>
    </row>
    <row r="44" spans="2:25">
      <c r="B44">
        <v>2</v>
      </c>
      <c r="C44" s="16">
        <v>42542</v>
      </c>
      <c r="D44" s="17" t="s">
        <v>256</v>
      </c>
      <c r="E44" s="17" t="s">
        <v>257</v>
      </c>
      <c r="F44" s="17" t="s">
        <v>17</v>
      </c>
      <c r="G44" s="25" t="s">
        <v>106</v>
      </c>
      <c r="H44" s="17">
        <v>5300</v>
      </c>
      <c r="I44" s="17">
        <v>4350</v>
      </c>
      <c r="J44" s="19">
        <f t="shared" si="2"/>
        <v>23055000</v>
      </c>
      <c r="N44" s="16">
        <v>42550</v>
      </c>
      <c r="O44" s="20" t="s">
        <v>365</v>
      </c>
      <c r="P44" s="20" t="s">
        <v>366</v>
      </c>
      <c r="Q44" s="20" t="s">
        <v>17</v>
      </c>
      <c r="R44" s="26" t="s">
        <v>18</v>
      </c>
      <c r="S44" s="26">
        <v>2</v>
      </c>
      <c r="T44" s="20">
        <v>15000</v>
      </c>
      <c r="U44" s="20"/>
      <c r="V44" s="20">
        <v>3595</v>
      </c>
      <c r="W44" s="23">
        <f t="shared" si="3"/>
        <v>53925000</v>
      </c>
      <c r="X44" s="15"/>
      <c r="Y44" s="15"/>
    </row>
    <row r="45" spans="2:25">
      <c r="B45">
        <v>2</v>
      </c>
      <c r="C45" s="16">
        <v>42543</v>
      </c>
      <c r="D45" s="17" t="s">
        <v>274</v>
      </c>
      <c r="E45" s="17" t="s">
        <v>275</v>
      </c>
      <c r="F45" s="17" t="s">
        <v>17</v>
      </c>
      <c r="G45" s="25" t="s">
        <v>18</v>
      </c>
      <c r="H45" s="17">
        <v>5300</v>
      </c>
      <c r="I45" s="17">
        <v>3595</v>
      </c>
      <c r="J45" s="19">
        <f t="shared" si="2"/>
        <v>19053500</v>
      </c>
      <c r="N45" s="16">
        <v>42551</v>
      </c>
      <c r="O45" s="20" t="s">
        <v>427</v>
      </c>
      <c r="P45" s="20" t="s">
        <v>428</v>
      </c>
      <c r="Q45" s="20" t="s">
        <v>17</v>
      </c>
      <c r="R45" s="26" t="s">
        <v>18</v>
      </c>
      <c r="S45" s="26">
        <v>2</v>
      </c>
      <c r="T45" s="20">
        <v>9000</v>
      </c>
      <c r="U45" s="30">
        <f>T45+T44+T43+T42+T41+T40+T39+T38+T37+T36+T35+T34+T33+T32+T31+T30+T29+T28+T27+T26+T25+T24+T23+T22+T21+T20+T19</f>
        <v>338400</v>
      </c>
      <c r="V45" s="20">
        <v>3595</v>
      </c>
      <c r="W45" s="23">
        <f t="shared" si="3"/>
        <v>32355000</v>
      </c>
      <c r="X45" s="15" t="str">
        <f>R45</f>
        <v>Diesel comun Tipo III</v>
      </c>
      <c r="Y45" s="27">
        <f>SUM(W19:W45)</f>
        <v>1216548000</v>
      </c>
    </row>
    <row r="46" spans="2:25">
      <c r="B46">
        <v>2</v>
      </c>
      <c r="C46" s="16">
        <v>42543</v>
      </c>
      <c r="D46" s="17" t="s">
        <v>274</v>
      </c>
      <c r="E46" s="17" t="s">
        <v>275</v>
      </c>
      <c r="F46" s="17" t="s">
        <v>17</v>
      </c>
      <c r="G46" s="25" t="s">
        <v>19</v>
      </c>
      <c r="H46" s="17">
        <v>10000</v>
      </c>
      <c r="I46" s="17">
        <v>3400</v>
      </c>
      <c r="J46" s="19">
        <f t="shared" si="2"/>
        <v>34000000</v>
      </c>
      <c r="N46" s="16">
        <v>42548</v>
      </c>
      <c r="O46" s="17" t="s">
        <v>349</v>
      </c>
      <c r="P46" s="20" t="s">
        <v>350</v>
      </c>
      <c r="Q46" s="20" t="s">
        <v>17</v>
      </c>
      <c r="R46" s="26" t="s">
        <v>19</v>
      </c>
      <c r="S46" s="26">
        <v>3</v>
      </c>
      <c r="T46" s="20">
        <v>10300</v>
      </c>
      <c r="U46" s="20"/>
      <c r="V46" s="20">
        <v>3400</v>
      </c>
      <c r="W46" s="23">
        <f t="shared" si="3"/>
        <v>35020000</v>
      </c>
      <c r="X46" s="15"/>
      <c r="Y46" s="15"/>
    </row>
    <row r="47" spans="2:25">
      <c r="B47">
        <v>2</v>
      </c>
      <c r="C47" s="16">
        <v>42545</v>
      </c>
      <c r="D47" s="17" t="s">
        <v>281</v>
      </c>
      <c r="E47" s="17" t="s">
        <v>282</v>
      </c>
      <c r="F47" s="17" t="s">
        <v>17</v>
      </c>
      <c r="G47" s="25" t="s">
        <v>18</v>
      </c>
      <c r="H47" s="17">
        <v>5000</v>
      </c>
      <c r="I47" s="17">
        <v>3595</v>
      </c>
      <c r="J47" s="19">
        <f t="shared" si="2"/>
        <v>17975000</v>
      </c>
      <c r="N47" s="16">
        <v>42522</v>
      </c>
      <c r="O47" s="17" t="s">
        <v>16</v>
      </c>
      <c r="P47" s="17" t="s">
        <v>20</v>
      </c>
      <c r="Q47" s="17" t="s">
        <v>17</v>
      </c>
      <c r="R47" s="25" t="s">
        <v>19</v>
      </c>
      <c r="S47" s="25">
        <v>3</v>
      </c>
      <c r="T47" s="18">
        <v>5000</v>
      </c>
      <c r="U47" s="18"/>
      <c r="V47" s="18">
        <v>3200</v>
      </c>
      <c r="W47" s="19">
        <f t="shared" si="3"/>
        <v>16000000</v>
      </c>
      <c r="X47" s="15"/>
      <c r="Y47" s="15"/>
    </row>
    <row r="48" spans="2:25">
      <c r="B48">
        <v>2</v>
      </c>
      <c r="C48" s="16">
        <v>42545</v>
      </c>
      <c r="D48" s="17" t="s">
        <v>281</v>
      </c>
      <c r="E48" s="17" t="s">
        <v>282</v>
      </c>
      <c r="F48" s="17" t="s">
        <v>17</v>
      </c>
      <c r="G48" s="25" t="s">
        <v>19</v>
      </c>
      <c r="H48" s="17">
        <v>5300</v>
      </c>
      <c r="I48" s="17">
        <v>3400</v>
      </c>
      <c r="J48" s="19">
        <f t="shared" si="2"/>
        <v>18020000</v>
      </c>
      <c r="N48" s="16">
        <v>42522</v>
      </c>
      <c r="O48" s="17" t="s">
        <v>75</v>
      </c>
      <c r="P48" s="17" t="s">
        <v>76</v>
      </c>
      <c r="Q48" s="17" t="s">
        <v>17</v>
      </c>
      <c r="R48" s="25" t="s">
        <v>19</v>
      </c>
      <c r="S48" s="25">
        <v>3</v>
      </c>
      <c r="T48" s="17">
        <v>30000</v>
      </c>
      <c r="U48" s="17"/>
      <c r="V48" s="17">
        <v>3530</v>
      </c>
      <c r="W48" s="18">
        <f t="shared" si="3"/>
        <v>105900000</v>
      </c>
      <c r="X48" s="15"/>
      <c r="Y48" s="15"/>
    </row>
    <row r="49" spans="2:25">
      <c r="B49">
        <v>2</v>
      </c>
      <c r="C49" s="16">
        <v>42545</v>
      </c>
      <c r="D49" s="17" t="s">
        <v>281</v>
      </c>
      <c r="E49" s="17" t="s">
        <v>282</v>
      </c>
      <c r="F49" s="17" t="s">
        <v>17</v>
      </c>
      <c r="G49" s="25" t="s">
        <v>24</v>
      </c>
      <c r="H49" s="17">
        <v>5000</v>
      </c>
      <c r="I49" s="17">
        <v>3650</v>
      </c>
      <c r="J49" s="19">
        <f t="shared" si="2"/>
        <v>18250000</v>
      </c>
      <c r="N49" s="16">
        <v>42523</v>
      </c>
      <c r="O49" s="17" t="s">
        <v>26</v>
      </c>
      <c r="P49" s="17" t="s">
        <v>27</v>
      </c>
      <c r="Q49" s="17" t="s">
        <v>17</v>
      </c>
      <c r="R49" s="25" t="s">
        <v>19</v>
      </c>
      <c r="S49" s="25">
        <v>3</v>
      </c>
      <c r="T49" s="18">
        <v>4700</v>
      </c>
      <c r="U49" s="18"/>
      <c r="V49" s="18">
        <v>3200</v>
      </c>
      <c r="W49" s="19">
        <f t="shared" si="3"/>
        <v>15040000</v>
      </c>
      <c r="X49" s="15"/>
      <c r="Y49" s="15"/>
    </row>
    <row r="50" spans="2:25">
      <c r="B50">
        <v>2</v>
      </c>
      <c r="C50" s="16">
        <v>42545</v>
      </c>
      <c r="D50" s="17" t="s">
        <v>284</v>
      </c>
      <c r="E50" s="17" t="s">
        <v>285</v>
      </c>
      <c r="F50" s="17" t="s">
        <v>17</v>
      </c>
      <c r="G50" s="25" t="s">
        <v>18</v>
      </c>
      <c r="H50" s="17">
        <v>30000</v>
      </c>
      <c r="I50" s="17">
        <v>3595</v>
      </c>
      <c r="J50" s="19">
        <f t="shared" si="2"/>
        <v>107850000</v>
      </c>
      <c r="N50" s="16">
        <v>42523</v>
      </c>
      <c r="O50" s="17" t="s">
        <v>28</v>
      </c>
      <c r="P50" s="17" t="s">
        <v>29</v>
      </c>
      <c r="Q50" s="17" t="s">
        <v>17</v>
      </c>
      <c r="R50" s="25" t="s">
        <v>19</v>
      </c>
      <c r="S50" s="25">
        <v>3</v>
      </c>
      <c r="T50" s="18">
        <v>15300</v>
      </c>
      <c r="U50" s="18"/>
      <c r="V50" s="18">
        <v>3200</v>
      </c>
      <c r="W50" s="19">
        <f t="shared" si="3"/>
        <v>48960000</v>
      </c>
      <c r="X50" s="15"/>
      <c r="Y50" s="15"/>
    </row>
    <row r="51" spans="2:25">
      <c r="B51">
        <v>2</v>
      </c>
      <c r="C51" s="16">
        <v>42544</v>
      </c>
      <c r="D51" s="20" t="s">
        <v>297</v>
      </c>
      <c r="E51" s="20" t="s">
        <v>298</v>
      </c>
      <c r="F51" s="20" t="s">
        <v>17</v>
      </c>
      <c r="G51" s="26" t="s">
        <v>18</v>
      </c>
      <c r="H51" s="20">
        <v>9000</v>
      </c>
      <c r="I51" s="20">
        <v>3595</v>
      </c>
      <c r="J51" s="23">
        <f t="shared" si="2"/>
        <v>32355000</v>
      </c>
      <c r="N51" s="16">
        <v>42529</v>
      </c>
      <c r="O51" s="17" t="s">
        <v>107</v>
      </c>
      <c r="P51" s="17" t="s">
        <v>108</v>
      </c>
      <c r="Q51" s="17" t="s">
        <v>17</v>
      </c>
      <c r="R51" s="25" t="s">
        <v>19</v>
      </c>
      <c r="S51" s="25">
        <v>3</v>
      </c>
      <c r="T51" s="17">
        <v>11900</v>
      </c>
      <c r="U51" s="17"/>
      <c r="V51" s="17">
        <v>3400</v>
      </c>
      <c r="W51" s="18">
        <f t="shared" si="3"/>
        <v>40460000</v>
      </c>
      <c r="X51" s="15"/>
      <c r="Y51" s="15"/>
    </row>
    <row r="52" spans="2:25">
      <c r="B52">
        <v>2</v>
      </c>
      <c r="C52" s="16">
        <v>42548</v>
      </c>
      <c r="D52" s="17" t="s">
        <v>349</v>
      </c>
      <c r="E52" s="20" t="s">
        <v>350</v>
      </c>
      <c r="F52" s="20" t="s">
        <v>17</v>
      </c>
      <c r="G52" s="26" t="s">
        <v>18</v>
      </c>
      <c r="H52" s="20">
        <v>14200</v>
      </c>
      <c r="I52" s="20">
        <v>3595</v>
      </c>
      <c r="J52" s="23">
        <f t="shared" si="2"/>
        <v>51049000</v>
      </c>
      <c r="N52" s="16">
        <v>42536</v>
      </c>
      <c r="O52" s="20" t="s">
        <v>208</v>
      </c>
      <c r="P52" s="20" t="s">
        <v>209</v>
      </c>
      <c r="Q52" s="20" t="s">
        <v>17</v>
      </c>
      <c r="R52" s="25" t="s">
        <v>19</v>
      </c>
      <c r="S52" s="25">
        <v>3</v>
      </c>
      <c r="T52" s="17">
        <v>4000</v>
      </c>
      <c r="U52" s="17"/>
      <c r="V52" s="17">
        <v>3530</v>
      </c>
      <c r="W52" s="18">
        <f t="shared" si="3"/>
        <v>14120000</v>
      </c>
      <c r="X52" s="15"/>
      <c r="Y52" s="15"/>
    </row>
    <row r="53" spans="2:25">
      <c r="B53">
        <v>2</v>
      </c>
      <c r="C53" s="16">
        <v>42548</v>
      </c>
      <c r="D53" s="17" t="s">
        <v>349</v>
      </c>
      <c r="E53" s="20" t="s">
        <v>350</v>
      </c>
      <c r="F53" s="20" t="s">
        <v>17</v>
      </c>
      <c r="G53" s="26" t="s">
        <v>19</v>
      </c>
      <c r="H53" s="20">
        <v>10300</v>
      </c>
      <c r="I53" s="20">
        <v>3400</v>
      </c>
      <c r="J53" s="23">
        <f t="shared" si="2"/>
        <v>35020000</v>
      </c>
      <c r="N53" s="16">
        <v>42537</v>
      </c>
      <c r="O53" s="17" t="s">
        <v>180</v>
      </c>
      <c r="P53" s="17" t="s">
        <v>181</v>
      </c>
      <c r="Q53" s="17" t="s">
        <v>17</v>
      </c>
      <c r="R53" s="26" t="s">
        <v>19</v>
      </c>
      <c r="S53" s="26">
        <v>3</v>
      </c>
      <c r="T53" s="20">
        <v>10300</v>
      </c>
      <c r="U53" s="20"/>
      <c r="V53" s="20">
        <v>3400</v>
      </c>
      <c r="W53" s="21">
        <f t="shared" si="3"/>
        <v>35020000</v>
      </c>
      <c r="X53" s="15"/>
      <c r="Y53" s="15"/>
    </row>
    <row r="54" spans="2:25">
      <c r="B54">
        <v>2</v>
      </c>
      <c r="C54" s="16">
        <v>42548</v>
      </c>
      <c r="D54" s="17" t="s">
        <v>349</v>
      </c>
      <c r="E54" s="20" t="s">
        <v>350</v>
      </c>
      <c r="F54" s="20" t="s">
        <v>17</v>
      </c>
      <c r="G54" s="26" t="s">
        <v>24</v>
      </c>
      <c r="H54" s="20">
        <v>7200</v>
      </c>
      <c r="I54" s="20">
        <v>3650</v>
      </c>
      <c r="J54" s="23">
        <f t="shared" si="2"/>
        <v>26280000</v>
      </c>
      <c r="N54" s="16">
        <v>42537</v>
      </c>
      <c r="O54" s="17" t="s">
        <v>182</v>
      </c>
      <c r="P54" s="17" t="s">
        <v>183</v>
      </c>
      <c r="Q54" s="17" t="s">
        <v>17</v>
      </c>
      <c r="R54" s="26" t="s">
        <v>19</v>
      </c>
      <c r="S54" s="26">
        <v>3</v>
      </c>
      <c r="T54" s="20">
        <v>5000</v>
      </c>
      <c r="U54" s="20"/>
      <c r="V54" s="20">
        <v>3400</v>
      </c>
      <c r="W54" s="21">
        <f t="shared" si="3"/>
        <v>17000000</v>
      </c>
      <c r="X54" s="15"/>
      <c r="Y54" s="15"/>
    </row>
    <row r="55" spans="2:25">
      <c r="B55">
        <v>2</v>
      </c>
      <c r="C55" s="16">
        <v>42549</v>
      </c>
      <c r="D55" s="20" t="s">
        <v>359</v>
      </c>
      <c r="E55" s="20" t="s">
        <v>360</v>
      </c>
      <c r="F55" s="20" t="s">
        <v>17</v>
      </c>
      <c r="G55" s="26" t="s">
        <v>18</v>
      </c>
      <c r="H55" s="20">
        <v>4000</v>
      </c>
      <c r="I55" s="20">
        <v>3595</v>
      </c>
      <c r="J55" s="23">
        <f t="shared" si="2"/>
        <v>14380000</v>
      </c>
      <c r="N55" s="16">
        <v>42543</v>
      </c>
      <c r="O55" s="17" t="s">
        <v>274</v>
      </c>
      <c r="P55" s="17" t="s">
        <v>275</v>
      </c>
      <c r="Q55" s="17" t="s">
        <v>17</v>
      </c>
      <c r="R55" s="25" t="s">
        <v>19</v>
      </c>
      <c r="S55" s="25">
        <v>3</v>
      </c>
      <c r="T55" s="17">
        <v>10000</v>
      </c>
      <c r="U55" s="17"/>
      <c r="V55" s="17">
        <v>3400</v>
      </c>
      <c r="W55" s="19">
        <f t="shared" si="3"/>
        <v>34000000</v>
      </c>
      <c r="X55" s="15"/>
      <c r="Y55" s="15"/>
    </row>
    <row r="56" spans="2:25">
      <c r="B56">
        <v>2</v>
      </c>
      <c r="C56" s="16">
        <v>42549</v>
      </c>
      <c r="D56" s="20" t="s">
        <v>359</v>
      </c>
      <c r="E56" s="20" t="s">
        <v>360</v>
      </c>
      <c r="F56" s="20" t="s">
        <v>17</v>
      </c>
      <c r="G56" s="26" t="s">
        <v>24</v>
      </c>
      <c r="H56" s="20">
        <v>5000</v>
      </c>
      <c r="I56" s="20">
        <v>3650</v>
      </c>
      <c r="J56" s="23">
        <f t="shared" si="2"/>
        <v>18250000</v>
      </c>
      <c r="N56" s="16">
        <v>42545</v>
      </c>
      <c r="O56" s="17" t="s">
        <v>281</v>
      </c>
      <c r="P56" s="17" t="s">
        <v>282</v>
      </c>
      <c r="Q56" s="17" t="s">
        <v>17</v>
      </c>
      <c r="R56" s="25" t="s">
        <v>19</v>
      </c>
      <c r="S56" s="25">
        <v>3</v>
      </c>
      <c r="T56" s="17">
        <v>5300</v>
      </c>
      <c r="U56" s="17"/>
      <c r="V56" s="17">
        <v>3400</v>
      </c>
      <c r="W56" s="19">
        <f t="shared" si="3"/>
        <v>18020000</v>
      </c>
      <c r="X56" s="15"/>
      <c r="Y56" s="15"/>
    </row>
    <row r="57" spans="2:25">
      <c r="B57">
        <v>2</v>
      </c>
      <c r="C57" s="16">
        <v>42550</v>
      </c>
      <c r="D57" s="20" t="s">
        <v>362</v>
      </c>
      <c r="E57" s="20" t="s">
        <v>363</v>
      </c>
      <c r="F57" s="20" t="s">
        <v>17</v>
      </c>
      <c r="G57" s="26" t="s">
        <v>18</v>
      </c>
      <c r="H57" s="20">
        <v>10000</v>
      </c>
      <c r="I57" s="20">
        <v>3595</v>
      </c>
      <c r="J57" s="23">
        <f t="shared" si="2"/>
        <v>35950000</v>
      </c>
      <c r="N57" s="16">
        <v>42550</v>
      </c>
      <c r="O57" s="20" t="s">
        <v>362</v>
      </c>
      <c r="P57" s="20" t="s">
        <v>363</v>
      </c>
      <c r="Q57" s="20" t="s">
        <v>17</v>
      </c>
      <c r="R57" s="26" t="s">
        <v>19</v>
      </c>
      <c r="S57" s="26">
        <v>3</v>
      </c>
      <c r="T57" s="20">
        <v>5300</v>
      </c>
      <c r="U57" s="30">
        <f>T57+T56+T55+T54+T53+T52+T51+T50+T49+T48+T47+T46</f>
        <v>117100</v>
      </c>
      <c r="V57" s="20">
        <v>3400</v>
      </c>
      <c r="W57" s="23">
        <f t="shared" si="3"/>
        <v>18020000</v>
      </c>
      <c r="X57" s="15" t="str">
        <f>R57</f>
        <v>Nafta eco sol 85</v>
      </c>
      <c r="Y57" s="15">
        <f>SUM(W46:W57)</f>
        <v>397560000</v>
      </c>
    </row>
    <row r="58" spans="2:25">
      <c r="B58">
        <v>2</v>
      </c>
      <c r="C58" s="16">
        <v>42550</v>
      </c>
      <c r="D58" s="20" t="s">
        <v>362</v>
      </c>
      <c r="E58" s="20" t="s">
        <v>363</v>
      </c>
      <c r="F58" s="20" t="s">
        <v>17</v>
      </c>
      <c r="G58" s="26" t="s">
        <v>19</v>
      </c>
      <c r="H58" s="20">
        <v>5300</v>
      </c>
      <c r="I58" s="20">
        <v>3400</v>
      </c>
      <c r="J58" s="23">
        <f t="shared" si="2"/>
        <v>18020000</v>
      </c>
      <c r="N58" s="16">
        <v>42529</v>
      </c>
      <c r="O58" s="17" t="s">
        <v>96</v>
      </c>
      <c r="P58" s="17" t="s">
        <v>97</v>
      </c>
      <c r="Q58" s="17" t="s">
        <v>17</v>
      </c>
      <c r="R58" s="25" t="s">
        <v>98</v>
      </c>
      <c r="S58" s="25">
        <v>4</v>
      </c>
      <c r="T58" s="17">
        <v>5300</v>
      </c>
      <c r="U58" s="17"/>
      <c r="V58" s="17">
        <v>4050</v>
      </c>
      <c r="W58" s="18">
        <f t="shared" si="3"/>
        <v>21465000</v>
      </c>
      <c r="X58" s="15"/>
      <c r="Y58" s="15"/>
    </row>
    <row r="59" spans="2:25">
      <c r="B59">
        <v>2</v>
      </c>
      <c r="C59" s="16">
        <v>42550</v>
      </c>
      <c r="D59" s="20" t="s">
        <v>365</v>
      </c>
      <c r="E59" s="20" t="s">
        <v>366</v>
      </c>
      <c r="F59" s="20" t="s">
        <v>17</v>
      </c>
      <c r="G59" s="26" t="s">
        <v>18</v>
      </c>
      <c r="H59" s="20">
        <v>15000</v>
      </c>
      <c r="I59" s="20">
        <v>3595</v>
      </c>
      <c r="J59" s="23">
        <f t="shared" si="2"/>
        <v>53925000</v>
      </c>
      <c r="N59" s="16">
        <v>42529</v>
      </c>
      <c r="O59" s="17" t="s">
        <v>107</v>
      </c>
      <c r="P59" s="17" t="s">
        <v>108</v>
      </c>
      <c r="Q59" s="17" t="s">
        <v>17</v>
      </c>
      <c r="R59" s="25" t="s">
        <v>98</v>
      </c>
      <c r="S59" s="25">
        <v>4</v>
      </c>
      <c r="T59" s="17">
        <v>4300</v>
      </c>
      <c r="U59" s="17">
        <f>T59+T58</f>
        <v>9600</v>
      </c>
      <c r="V59" s="17">
        <v>4100</v>
      </c>
      <c r="W59" s="18">
        <f t="shared" si="3"/>
        <v>17630000</v>
      </c>
      <c r="X59" s="15" t="str">
        <f>R59</f>
        <v>Diesel Solium</v>
      </c>
      <c r="Y59" s="27">
        <f>W59+W58</f>
        <v>39095000</v>
      </c>
    </row>
    <row r="60" spans="2:25">
      <c r="B60">
        <v>2</v>
      </c>
      <c r="C60" s="16">
        <v>42551</v>
      </c>
      <c r="D60" s="20" t="s">
        <v>427</v>
      </c>
      <c r="E60" s="20" t="s">
        <v>428</v>
      </c>
      <c r="F60" s="20" t="s">
        <v>17</v>
      </c>
      <c r="G60" s="26" t="s">
        <v>18</v>
      </c>
      <c r="H60" s="20">
        <v>9000</v>
      </c>
      <c r="I60" s="20">
        <v>3595</v>
      </c>
      <c r="J60" s="23">
        <f t="shared" si="2"/>
        <v>32355000</v>
      </c>
      <c r="N60" s="16">
        <v>42542</v>
      </c>
      <c r="O60" s="17" t="s">
        <v>256</v>
      </c>
      <c r="P60" s="17" t="s">
        <v>257</v>
      </c>
      <c r="Q60" s="17" t="s">
        <v>17</v>
      </c>
      <c r="R60" s="25" t="s">
        <v>106</v>
      </c>
      <c r="S60" s="25">
        <v>5</v>
      </c>
      <c r="T60" s="17">
        <v>5300</v>
      </c>
      <c r="U60" s="17">
        <f>T60</f>
        <v>5300</v>
      </c>
      <c r="V60" s="17">
        <v>4350</v>
      </c>
      <c r="W60" s="19">
        <f t="shared" si="3"/>
        <v>23055000</v>
      </c>
      <c r="X60" s="15" t="str">
        <f>R60</f>
        <v>nafta super sol 95</v>
      </c>
      <c r="Y60" s="27">
        <f>W60</f>
        <v>23055000</v>
      </c>
    </row>
    <row r="61" spans="2:25">
      <c r="H61" s="27">
        <f>SUM(H7:H60)</f>
        <v>580300</v>
      </c>
      <c r="I61" s="27"/>
      <c r="J61" s="27">
        <f>SUM(J7:J60)</f>
        <v>2080673000</v>
      </c>
      <c r="T61" s="27">
        <f>SUM(T7:T60)</f>
        <v>580300</v>
      </c>
      <c r="U61" s="27">
        <f>SUM(U7:U60)</f>
        <v>580300</v>
      </c>
      <c r="V61" s="27"/>
      <c r="W61" s="27">
        <f>SUM(W7:W60)</f>
        <v>2080673000</v>
      </c>
      <c r="X61" s="15"/>
      <c r="Y61" s="27">
        <f>SUM(Y8:Y60)</f>
        <v>2080673000</v>
      </c>
    </row>
    <row r="68" spans="3:12">
      <c r="C68" s="15" t="s">
        <v>7</v>
      </c>
      <c r="D68" s="15" t="s">
        <v>0</v>
      </c>
      <c r="E68" s="15" t="s">
        <v>1</v>
      </c>
      <c r="F68" s="15" t="s">
        <v>435</v>
      </c>
      <c r="G68" s="15" t="s">
        <v>6</v>
      </c>
      <c r="H68" s="15" t="s">
        <v>5</v>
      </c>
      <c r="I68" s="15" t="s">
        <v>8</v>
      </c>
      <c r="J68" s="15" t="s">
        <v>3</v>
      </c>
      <c r="K68" s="23" t="s">
        <v>430</v>
      </c>
      <c r="L68" s="23" t="s">
        <v>431</v>
      </c>
    </row>
    <row r="69" spans="3:12">
      <c r="C69" s="16">
        <v>42522</v>
      </c>
      <c r="D69" s="17" t="s">
        <v>16</v>
      </c>
      <c r="E69" s="17" t="s">
        <v>20</v>
      </c>
      <c r="F69" s="17" t="s">
        <v>17</v>
      </c>
      <c r="G69" s="25" t="s">
        <v>18</v>
      </c>
      <c r="H69" s="18">
        <v>5000</v>
      </c>
      <c r="I69" s="18">
        <v>3595</v>
      </c>
      <c r="J69" s="19">
        <f t="shared" ref="J69:J100" si="4">H69*I69</f>
        <v>17975000</v>
      </c>
      <c r="K69" s="15"/>
      <c r="L69" s="15"/>
    </row>
    <row r="70" spans="3:12">
      <c r="C70" s="16">
        <v>42522</v>
      </c>
      <c r="D70" s="17" t="s">
        <v>16</v>
      </c>
      <c r="E70" s="17" t="s">
        <v>20</v>
      </c>
      <c r="F70" s="17" t="s">
        <v>17</v>
      </c>
      <c r="G70" s="25" t="s">
        <v>19</v>
      </c>
      <c r="H70" s="18">
        <v>5000</v>
      </c>
      <c r="I70" s="18">
        <v>3200</v>
      </c>
      <c r="J70" s="19">
        <f t="shared" si="4"/>
        <v>16000000</v>
      </c>
      <c r="K70" s="15"/>
      <c r="L70" s="15"/>
    </row>
    <row r="71" spans="3:12">
      <c r="C71" s="16">
        <v>42522</v>
      </c>
      <c r="D71" s="17" t="s">
        <v>75</v>
      </c>
      <c r="E71" s="17" t="s">
        <v>76</v>
      </c>
      <c r="F71" s="17" t="s">
        <v>17</v>
      </c>
      <c r="G71" s="25" t="s">
        <v>19</v>
      </c>
      <c r="H71" s="17">
        <v>30000</v>
      </c>
      <c r="I71" s="17">
        <v>3530</v>
      </c>
      <c r="J71" s="18">
        <f t="shared" si="4"/>
        <v>105900000</v>
      </c>
      <c r="K71" s="15">
        <v>1</v>
      </c>
      <c r="L71" s="27">
        <f>J71+J70+J69</f>
        <v>139875000</v>
      </c>
    </row>
    <row r="72" spans="3:12">
      <c r="C72" s="16">
        <v>42523</v>
      </c>
      <c r="D72" s="17" t="s">
        <v>26</v>
      </c>
      <c r="E72" s="17" t="s">
        <v>27</v>
      </c>
      <c r="F72" s="17" t="s">
        <v>17</v>
      </c>
      <c r="G72" s="25" t="s">
        <v>18</v>
      </c>
      <c r="H72" s="18">
        <v>14800</v>
      </c>
      <c r="I72" s="18">
        <v>3595</v>
      </c>
      <c r="J72" s="19">
        <f t="shared" si="4"/>
        <v>53206000</v>
      </c>
      <c r="K72" s="15"/>
      <c r="L72" s="15"/>
    </row>
    <row r="73" spans="3:12">
      <c r="C73" s="16">
        <v>42523</v>
      </c>
      <c r="D73" s="17" t="s">
        <v>26</v>
      </c>
      <c r="E73" s="17" t="s">
        <v>27</v>
      </c>
      <c r="F73" s="17" t="s">
        <v>17</v>
      </c>
      <c r="G73" s="25" t="s">
        <v>19</v>
      </c>
      <c r="H73" s="18">
        <v>4700</v>
      </c>
      <c r="I73" s="18">
        <v>3200</v>
      </c>
      <c r="J73" s="19">
        <f t="shared" si="4"/>
        <v>15040000</v>
      </c>
      <c r="K73" s="15"/>
      <c r="L73" s="15"/>
    </row>
    <row r="74" spans="3:12">
      <c r="C74" s="16">
        <v>42523</v>
      </c>
      <c r="D74" s="17" t="s">
        <v>26</v>
      </c>
      <c r="E74" s="17" t="s">
        <v>27</v>
      </c>
      <c r="F74" s="17" t="s">
        <v>17</v>
      </c>
      <c r="G74" s="25" t="s">
        <v>24</v>
      </c>
      <c r="H74" s="18">
        <v>12200</v>
      </c>
      <c r="I74" s="18">
        <v>3650</v>
      </c>
      <c r="J74" s="19">
        <f t="shared" si="4"/>
        <v>44530000</v>
      </c>
      <c r="K74" s="15"/>
      <c r="L74" s="15"/>
    </row>
    <row r="75" spans="3:12">
      <c r="C75" s="16">
        <v>42523</v>
      </c>
      <c r="D75" s="17" t="s">
        <v>28</v>
      </c>
      <c r="E75" s="17" t="s">
        <v>29</v>
      </c>
      <c r="F75" s="17" t="s">
        <v>17</v>
      </c>
      <c r="G75" s="25" t="s">
        <v>19</v>
      </c>
      <c r="H75" s="18">
        <v>15300</v>
      </c>
      <c r="I75" s="18">
        <v>3200</v>
      </c>
      <c r="J75" s="19">
        <f t="shared" si="4"/>
        <v>48960000</v>
      </c>
      <c r="K75" s="15">
        <v>2</v>
      </c>
      <c r="L75" s="27">
        <f>J75+J74+J73+J72</f>
        <v>161736000</v>
      </c>
    </row>
    <row r="76" spans="3:12">
      <c r="C76" s="16">
        <v>42527</v>
      </c>
      <c r="D76" s="17" t="s">
        <v>84</v>
      </c>
      <c r="E76" s="17" t="s">
        <v>84</v>
      </c>
      <c r="F76" s="17" t="s">
        <v>17</v>
      </c>
      <c r="G76" s="25" t="s">
        <v>18</v>
      </c>
      <c r="H76" s="17">
        <v>9000</v>
      </c>
      <c r="I76" s="17">
        <v>3595</v>
      </c>
      <c r="J76" s="18">
        <f t="shared" si="4"/>
        <v>32355000</v>
      </c>
      <c r="K76" s="15"/>
      <c r="L76" s="15"/>
    </row>
    <row r="77" spans="3:12">
      <c r="C77" s="16">
        <v>42527</v>
      </c>
      <c r="D77" s="17" t="s">
        <v>85</v>
      </c>
      <c r="E77" s="17" t="s">
        <v>85</v>
      </c>
      <c r="F77" s="17" t="s">
        <v>17</v>
      </c>
      <c r="G77" s="25" t="s">
        <v>18</v>
      </c>
      <c r="H77" s="17">
        <v>11000</v>
      </c>
      <c r="I77" s="17">
        <v>3595</v>
      </c>
      <c r="J77" s="18">
        <f t="shared" si="4"/>
        <v>39545000</v>
      </c>
      <c r="K77" s="15"/>
      <c r="L77" s="15"/>
    </row>
    <row r="78" spans="3:12">
      <c r="C78" s="16">
        <v>42527</v>
      </c>
      <c r="D78" s="17" t="s">
        <v>85</v>
      </c>
      <c r="E78" s="17" t="s">
        <v>85</v>
      </c>
      <c r="F78" s="17" t="s">
        <v>17</v>
      </c>
      <c r="G78" s="25" t="s">
        <v>24</v>
      </c>
      <c r="H78" s="17">
        <v>4700</v>
      </c>
      <c r="I78" s="17">
        <v>3650</v>
      </c>
      <c r="J78" s="18">
        <f t="shared" si="4"/>
        <v>17155000</v>
      </c>
      <c r="K78" s="15">
        <v>6</v>
      </c>
      <c r="L78" s="27">
        <f>J78+J77+J76</f>
        <v>89055000</v>
      </c>
    </row>
    <row r="79" spans="3:12">
      <c r="C79" s="16">
        <v>42528</v>
      </c>
      <c r="D79" s="17" t="s">
        <v>128</v>
      </c>
      <c r="E79" s="17" t="s">
        <v>129</v>
      </c>
      <c r="F79" s="17" t="s">
        <v>17</v>
      </c>
      <c r="G79" s="25" t="s">
        <v>18</v>
      </c>
      <c r="H79" s="17">
        <v>30000</v>
      </c>
      <c r="I79" s="17">
        <v>3595</v>
      </c>
      <c r="J79" s="18">
        <f t="shared" si="4"/>
        <v>107850000</v>
      </c>
      <c r="K79" s="15">
        <v>7</v>
      </c>
      <c r="L79" s="27">
        <f>J79</f>
        <v>107850000</v>
      </c>
    </row>
    <row r="80" spans="3:12">
      <c r="C80" s="16">
        <v>42529</v>
      </c>
      <c r="D80" s="17" t="s">
        <v>96</v>
      </c>
      <c r="E80" s="17" t="s">
        <v>97</v>
      </c>
      <c r="F80" s="17" t="s">
        <v>17</v>
      </c>
      <c r="G80" s="25" t="s">
        <v>18</v>
      </c>
      <c r="H80" s="17">
        <v>10000</v>
      </c>
      <c r="I80" s="17">
        <v>3595</v>
      </c>
      <c r="J80" s="18">
        <f t="shared" si="4"/>
        <v>35950000</v>
      </c>
      <c r="K80" s="15"/>
      <c r="L80" s="15"/>
    </row>
    <row r="81" spans="3:12">
      <c r="C81" s="16">
        <v>42529</v>
      </c>
      <c r="D81" s="17" t="s">
        <v>96</v>
      </c>
      <c r="E81" s="17" t="s">
        <v>97</v>
      </c>
      <c r="F81" s="17" t="s">
        <v>17</v>
      </c>
      <c r="G81" s="25" t="s">
        <v>98</v>
      </c>
      <c r="H81" s="17">
        <v>5300</v>
      </c>
      <c r="I81" s="17">
        <v>4050</v>
      </c>
      <c r="J81" s="18">
        <f t="shared" si="4"/>
        <v>21465000</v>
      </c>
      <c r="K81" s="15"/>
      <c r="L81" s="15"/>
    </row>
    <row r="82" spans="3:12">
      <c r="C82" s="16">
        <v>42529</v>
      </c>
      <c r="D82" s="17" t="s">
        <v>102</v>
      </c>
      <c r="E82" s="17" t="s">
        <v>103</v>
      </c>
      <c r="F82" s="17" t="s">
        <v>17</v>
      </c>
      <c r="G82" s="25" t="s">
        <v>18</v>
      </c>
      <c r="H82" s="17">
        <v>5000</v>
      </c>
      <c r="I82" s="17">
        <v>3595</v>
      </c>
      <c r="J82" s="18">
        <f t="shared" si="4"/>
        <v>17975000</v>
      </c>
      <c r="K82" s="15"/>
      <c r="L82" s="15"/>
    </row>
    <row r="83" spans="3:12">
      <c r="C83" s="16">
        <v>42529</v>
      </c>
      <c r="D83" s="17" t="s">
        <v>102</v>
      </c>
      <c r="E83" s="17" t="s">
        <v>103</v>
      </c>
      <c r="F83" s="17" t="s">
        <v>17</v>
      </c>
      <c r="G83" s="25" t="s">
        <v>24</v>
      </c>
      <c r="H83" s="17">
        <v>4000</v>
      </c>
      <c r="I83" s="17">
        <v>3650</v>
      </c>
      <c r="J83" s="18">
        <f t="shared" si="4"/>
        <v>14600000</v>
      </c>
      <c r="K83" s="15"/>
      <c r="L83" s="15"/>
    </row>
    <row r="84" spans="3:12">
      <c r="C84" s="16">
        <v>42529</v>
      </c>
      <c r="D84" s="17" t="s">
        <v>107</v>
      </c>
      <c r="E84" s="17" t="s">
        <v>108</v>
      </c>
      <c r="F84" s="17" t="s">
        <v>17</v>
      </c>
      <c r="G84" s="25" t="s">
        <v>18</v>
      </c>
      <c r="H84" s="17">
        <v>4500</v>
      </c>
      <c r="I84" s="17">
        <v>3595</v>
      </c>
      <c r="J84" s="18">
        <f t="shared" si="4"/>
        <v>16177500</v>
      </c>
      <c r="K84" s="15"/>
      <c r="L84" s="15"/>
    </row>
    <row r="85" spans="3:12">
      <c r="C85" s="16">
        <v>42529</v>
      </c>
      <c r="D85" s="17" t="s">
        <v>107</v>
      </c>
      <c r="E85" s="17" t="s">
        <v>108</v>
      </c>
      <c r="F85" s="17" t="s">
        <v>17</v>
      </c>
      <c r="G85" s="25" t="s">
        <v>98</v>
      </c>
      <c r="H85" s="17">
        <v>4300</v>
      </c>
      <c r="I85" s="17">
        <v>4100</v>
      </c>
      <c r="J85" s="18">
        <f t="shared" si="4"/>
        <v>17630000</v>
      </c>
      <c r="K85" s="15"/>
      <c r="L85" s="15"/>
    </row>
    <row r="86" spans="3:12">
      <c r="C86" s="16">
        <v>42529</v>
      </c>
      <c r="D86" s="17" t="s">
        <v>107</v>
      </c>
      <c r="E86" s="17" t="s">
        <v>108</v>
      </c>
      <c r="F86" s="17" t="s">
        <v>17</v>
      </c>
      <c r="G86" s="25" t="s">
        <v>19</v>
      </c>
      <c r="H86" s="17">
        <v>11900</v>
      </c>
      <c r="I86" s="17">
        <v>3400</v>
      </c>
      <c r="J86" s="18">
        <f t="shared" si="4"/>
        <v>40460000</v>
      </c>
      <c r="K86" s="15"/>
      <c r="L86" s="15"/>
    </row>
    <row r="87" spans="3:12">
      <c r="C87" s="16">
        <v>42529</v>
      </c>
      <c r="D87" s="17" t="s">
        <v>107</v>
      </c>
      <c r="E87" s="17" t="s">
        <v>108</v>
      </c>
      <c r="F87" s="17" t="s">
        <v>17</v>
      </c>
      <c r="G87" s="25" t="s">
        <v>24</v>
      </c>
      <c r="H87" s="17">
        <v>11000</v>
      </c>
      <c r="I87" s="17">
        <v>3650</v>
      </c>
      <c r="J87" s="18">
        <f t="shared" si="4"/>
        <v>40150000</v>
      </c>
      <c r="K87" s="15">
        <v>8</v>
      </c>
      <c r="L87" s="27">
        <f>J87+J86+J85+J84+J83+J82+J81+J80</f>
        <v>204407500</v>
      </c>
    </row>
    <row r="88" spans="3:12">
      <c r="C88" s="16">
        <v>42531</v>
      </c>
      <c r="D88" s="17" t="s">
        <v>118</v>
      </c>
      <c r="E88" s="17" t="s">
        <v>119</v>
      </c>
      <c r="F88" s="17" t="s">
        <v>17</v>
      </c>
      <c r="G88" s="25" t="s">
        <v>18</v>
      </c>
      <c r="H88" s="17">
        <v>5000</v>
      </c>
      <c r="I88" s="17">
        <v>3595</v>
      </c>
      <c r="J88" s="18">
        <f t="shared" si="4"/>
        <v>17975000</v>
      </c>
      <c r="K88" s="15"/>
      <c r="L88" s="15"/>
    </row>
    <row r="89" spans="3:12">
      <c r="C89" s="16">
        <v>42531</v>
      </c>
      <c r="D89" s="17" t="s">
        <v>118</v>
      </c>
      <c r="E89" s="17" t="s">
        <v>119</v>
      </c>
      <c r="F89" s="17" t="s">
        <v>17</v>
      </c>
      <c r="G89" s="25" t="s">
        <v>24</v>
      </c>
      <c r="H89" s="17">
        <v>10300</v>
      </c>
      <c r="I89" s="17">
        <v>3650</v>
      </c>
      <c r="J89" s="18">
        <f t="shared" si="4"/>
        <v>37595000</v>
      </c>
      <c r="K89" s="15"/>
      <c r="L89" s="15"/>
    </row>
    <row r="90" spans="3:12">
      <c r="C90" s="16">
        <v>42531</v>
      </c>
      <c r="D90" s="17" t="s">
        <v>134</v>
      </c>
      <c r="E90" s="17" t="s">
        <v>135</v>
      </c>
      <c r="F90" s="17" t="s">
        <v>17</v>
      </c>
      <c r="G90" s="25" t="s">
        <v>18</v>
      </c>
      <c r="H90" s="17">
        <v>30000</v>
      </c>
      <c r="I90" s="17">
        <v>3595</v>
      </c>
      <c r="J90" s="18">
        <f t="shared" si="4"/>
        <v>107850000</v>
      </c>
      <c r="K90" s="15">
        <v>10</v>
      </c>
      <c r="L90" s="27">
        <f>J90+J89+J88</f>
        <v>163420000</v>
      </c>
    </row>
    <row r="91" spans="3:12">
      <c r="C91" s="16">
        <v>42535</v>
      </c>
      <c r="D91" s="20" t="s">
        <v>202</v>
      </c>
      <c r="E91" s="20" t="s">
        <v>203</v>
      </c>
      <c r="F91" s="20" t="s">
        <v>17</v>
      </c>
      <c r="G91" s="26" t="s">
        <v>18</v>
      </c>
      <c r="H91" s="20">
        <v>15700</v>
      </c>
      <c r="I91" s="20">
        <v>3595</v>
      </c>
      <c r="J91" s="21">
        <f t="shared" si="4"/>
        <v>56441500</v>
      </c>
      <c r="K91" s="15">
        <v>14</v>
      </c>
      <c r="L91" s="27">
        <f>J91</f>
        <v>56441500</v>
      </c>
    </row>
    <row r="92" spans="3:12">
      <c r="C92" s="16">
        <v>42536</v>
      </c>
      <c r="D92" s="17" t="s">
        <v>176</v>
      </c>
      <c r="E92" s="17" t="s">
        <v>177</v>
      </c>
      <c r="F92" s="17" t="s">
        <v>17</v>
      </c>
      <c r="G92" s="25" t="s">
        <v>18</v>
      </c>
      <c r="H92" s="17">
        <v>30000</v>
      </c>
      <c r="I92" s="17">
        <v>3595</v>
      </c>
      <c r="J92" s="18">
        <f t="shared" si="4"/>
        <v>107850000</v>
      </c>
      <c r="K92" s="15"/>
      <c r="L92" s="15"/>
    </row>
    <row r="93" spans="3:12">
      <c r="C93" s="16">
        <v>42536</v>
      </c>
      <c r="D93" s="20" t="s">
        <v>208</v>
      </c>
      <c r="E93" s="20" t="s">
        <v>209</v>
      </c>
      <c r="F93" s="20" t="s">
        <v>17</v>
      </c>
      <c r="G93" s="26" t="s">
        <v>18</v>
      </c>
      <c r="H93" s="20">
        <v>5000</v>
      </c>
      <c r="I93" s="20">
        <v>3595</v>
      </c>
      <c r="J93" s="21">
        <f t="shared" si="4"/>
        <v>17975000</v>
      </c>
      <c r="K93" s="15"/>
      <c r="L93" s="15"/>
    </row>
    <row r="94" spans="3:12">
      <c r="C94" s="16">
        <v>42536</v>
      </c>
      <c r="D94" s="20" t="s">
        <v>208</v>
      </c>
      <c r="E94" s="20" t="s">
        <v>209</v>
      </c>
      <c r="F94" s="20" t="s">
        <v>17</v>
      </c>
      <c r="G94" s="25" t="s">
        <v>19</v>
      </c>
      <c r="H94" s="17">
        <v>4000</v>
      </c>
      <c r="I94" s="17">
        <v>3530</v>
      </c>
      <c r="J94" s="18">
        <f t="shared" si="4"/>
        <v>14120000</v>
      </c>
      <c r="K94" s="15">
        <v>15</v>
      </c>
      <c r="L94" s="27">
        <f>J94+J93+J92</f>
        <v>139945000</v>
      </c>
    </row>
    <row r="95" spans="3:12">
      <c r="C95" s="16">
        <v>42537</v>
      </c>
      <c r="D95" s="17" t="s">
        <v>180</v>
      </c>
      <c r="E95" s="17" t="s">
        <v>181</v>
      </c>
      <c r="F95" s="17" t="s">
        <v>17</v>
      </c>
      <c r="G95" s="25" t="s">
        <v>18</v>
      </c>
      <c r="H95" s="17">
        <v>5000</v>
      </c>
      <c r="I95" s="17">
        <v>3595</v>
      </c>
      <c r="J95" s="18">
        <f t="shared" si="4"/>
        <v>17975000</v>
      </c>
      <c r="K95" s="15"/>
      <c r="L95" s="15"/>
    </row>
    <row r="96" spans="3:12">
      <c r="C96" s="16">
        <v>42537</v>
      </c>
      <c r="D96" s="17" t="s">
        <v>180</v>
      </c>
      <c r="E96" s="17" t="s">
        <v>181</v>
      </c>
      <c r="F96" s="17" t="s">
        <v>17</v>
      </c>
      <c r="G96" s="26" t="s">
        <v>19</v>
      </c>
      <c r="H96" s="20">
        <v>10300</v>
      </c>
      <c r="I96" s="20">
        <v>3400</v>
      </c>
      <c r="J96" s="21">
        <f t="shared" si="4"/>
        <v>35020000</v>
      </c>
      <c r="K96" s="15"/>
      <c r="L96" s="15"/>
    </row>
    <row r="97" spans="3:12">
      <c r="C97" s="16">
        <v>42537</v>
      </c>
      <c r="D97" s="17" t="s">
        <v>180</v>
      </c>
      <c r="E97" s="17" t="s">
        <v>181</v>
      </c>
      <c r="F97" s="17" t="s">
        <v>17</v>
      </c>
      <c r="G97" s="26" t="s">
        <v>24</v>
      </c>
      <c r="H97" s="20">
        <v>16400</v>
      </c>
      <c r="I97" s="20">
        <v>3850</v>
      </c>
      <c r="J97" s="21">
        <f t="shared" si="4"/>
        <v>63140000</v>
      </c>
      <c r="K97" s="15"/>
      <c r="L97" s="15"/>
    </row>
    <row r="98" spans="3:12">
      <c r="C98" s="16">
        <v>42537</v>
      </c>
      <c r="D98" s="17" t="s">
        <v>182</v>
      </c>
      <c r="E98" s="17" t="s">
        <v>183</v>
      </c>
      <c r="F98" s="17" t="s">
        <v>17</v>
      </c>
      <c r="G98" s="26" t="s">
        <v>19</v>
      </c>
      <c r="H98" s="20">
        <v>5000</v>
      </c>
      <c r="I98" s="20">
        <v>3400</v>
      </c>
      <c r="J98" s="21">
        <f t="shared" si="4"/>
        <v>17000000</v>
      </c>
      <c r="K98" s="15"/>
      <c r="L98" s="15"/>
    </row>
    <row r="99" spans="3:12">
      <c r="C99" s="16">
        <v>42537</v>
      </c>
      <c r="D99" s="17" t="s">
        <v>182</v>
      </c>
      <c r="E99" s="17" t="s">
        <v>183</v>
      </c>
      <c r="F99" s="17" t="s">
        <v>17</v>
      </c>
      <c r="G99" s="26" t="s">
        <v>24</v>
      </c>
      <c r="H99" s="20">
        <v>10300</v>
      </c>
      <c r="I99" s="20">
        <v>3650</v>
      </c>
      <c r="J99" s="21">
        <f t="shared" si="4"/>
        <v>37595000</v>
      </c>
      <c r="K99" s="15">
        <v>16</v>
      </c>
      <c r="L99" s="27">
        <f>J99+J98+J97+J96+J95</f>
        <v>170730000</v>
      </c>
    </row>
    <row r="100" spans="3:12">
      <c r="C100" s="28">
        <v>42538</v>
      </c>
      <c r="D100" s="29" t="s">
        <v>218</v>
      </c>
      <c r="E100" s="17" t="s">
        <v>219</v>
      </c>
      <c r="F100" s="17" t="s">
        <v>17</v>
      </c>
      <c r="G100" s="25" t="s">
        <v>18</v>
      </c>
      <c r="H100" s="17">
        <v>30000</v>
      </c>
      <c r="I100" s="17">
        <v>3595</v>
      </c>
      <c r="J100" s="18">
        <f t="shared" si="4"/>
        <v>107850000</v>
      </c>
      <c r="K100" s="15">
        <v>17</v>
      </c>
      <c r="L100" s="27">
        <f>J100</f>
        <v>107850000</v>
      </c>
    </row>
    <row r="101" spans="3:12">
      <c r="C101" s="16">
        <v>42541</v>
      </c>
      <c r="D101" s="17" t="s">
        <v>251</v>
      </c>
      <c r="E101" s="17" t="s">
        <v>252</v>
      </c>
      <c r="F101" s="17" t="s">
        <v>17</v>
      </c>
      <c r="G101" s="25" t="s">
        <v>18</v>
      </c>
      <c r="H101" s="17">
        <v>11900</v>
      </c>
      <c r="I101" s="17">
        <v>3595</v>
      </c>
      <c r="J101" s="19">
        <f t="shared" ref="J101:J122" si="5">H101*I101</f>
        <v>42780500</v>
      </c>
      <c r="K101" s="15"/>
      <c r="L101" s="15"/>
    </row>
    <row r="102" spans="3:12">
      <c r="C102" s="16">
        <v>42541</v>
      </c>
      <c r="D102" s="17" t="s">
        <v>251</v>
      </c>
      <c r="E102" s="17" t="s">
        <v>252</v>
      </c>
      <c r="F102" s="17" t="s">
        <v>17</v>
      </c>
      <c r="G102" s="25" t="s">
        <v>24</v>
      </c>
      <c r="H102" s="17">
        <v>19800</v>
      </c>
      <c r="I102" s="17">
        <v>3650</v>
      </c>
      <c r="J102" s="19">
        <f t="shared" si="5"/>
        <v>72270000</v>
      </c>
      <c r="K102" s="15"/>
      <c r="L102" s="15"/>
    </row>
    <row r="103" spans="3:12">
      <c r="C103" s="16">
        <v>42541</v>
      </c>
      <c r="D103" s="17" t="s">
        <v>253</v>
      </c>
      <c r="E103" s="17" t="s">
        <v>254</v>
      </c>
      <c r="F103" s="17" t="s">
        <v>17</v>
      </c>
      <c r="G103" s="25" t="s">
        <v>18</v>
      </c>
      <c r="H103" s="17">
        <v>5000</v>
      </c>
      <c r="I103" s="17">
        <v>3595</v>
      </c>
      <c r="J103" s="19">
        <f t="shared" si="5"/>
        <v>17975000</v>
      </c>
      <c r="K103" s="15"/>
      <c r="L103" s="15"/>
    </row>
    <row r="104" spans="3:12">
      <c r="C104" s="16">
        <v>42541</v>
      </c>
      <c r="D104" s="17" t="s">
        <v>253</v>
      </c>
      <c r="E104" s="17" t="s">
        <v>254</v>
      </c>
      <c r="F104" s="17" t="s">
        <v>17</v>
      </c>
      <c r="G104" s="25" t="s">
        <v>24</v>
      </c>
      <c r="H104" s="17">
        <v>4000</v>
      </c>
      <c r="I104" s="17">
        <v>3650</v>
      </c>
      <c r="J104" s="19">
        <f t="shared" si="5"/>
        <v>14600000</v>
      </c>
      <c r="K104" s="15">
        <v>20</v>
      </c>
      <c r="L104" s="27">
        <f>J104+J103+J102+J101</f>
        <v>147625500</v>
      </c>
    </row>
    <row r="105" spans="3:12">
      <c r="C105" s="16">
        <v>42542</v>
      </c>
      <c r="D105" s="17" t="s">
        <v>256</v>
      </c>
      <c r="E105" s="17" t="s">
        <v>257</v>
      </c>
      <c r="F105" s="17" t="s">
        <v>17</v>
      </c>
      <c r="G105" s="25" t="s">
        <v>18</v>
      </c>
      <c r="H105" s="17">
        <v>10000</v>
      </c>
      <c r="I105" s="17">
        <v>3595</v>
      </c>
      <c r="J105" s="19">
        <f t="shared" si="5"/>
        <v>35950000</v>
      </c>
      <c r="K105" s="15"/>
      <c r="L105" s="15"/>
    </row>
    <row r="106" spans="3:12">
      <c r="C106" s="16">
        <v>42542</v>
      </c>
      <c r="D106" s="17" t="s">
        <v>256</v>
      </c>
      <c r="E106" s="17" t="s">
        <v>257</v>
      </c>
      <c r="F106" s="17" t="s">
        <v>17</v>
      </c>
      <c r="G106" s="25" t="s">
        <v>106</v>
      </c>
      <c r="H106" s="17">
        <v>5300</v>
      </c>
      <c r="I106" s="17">
        <v>4350</v>
      </c>
      <c r="J106" s="19">
        <f t="shared" si="5"/>
        <v>23055000</v>
      </c>
      <c r="K106" s="15">
        <v>21</v>
      </c>
      <c r="L106" s="27">
        <f>J106+J105</f>
        <v>59005000</v>
      </c>
    </row>
    <row r="107" spans="3:12">
      <c r="C107" s="16">
        <v>42543</v>
      </c>
      <c r="D107" s="17" t="s">
        <v>274</v>
      </c>
      <c r="E107" s="17" t="s">
        <v>275</v>
      </c>
      <c r="F107" s="17" t="s">
        <v>17</v>
      </c>
      <c r="G107" s="25" t="s">
        <v>18</v>
      </c>
      <c r="H107" s="17">
        <v>5300</v>
      </c>
      <c r="I107" s="17">
        <v>3595</v>
      </c>
      <c r="J107" s="19">
        <f t="shared" si="5"/>
        <v>19053500</v>
      </c>
      <c r="K107" s="15"/>
      <c r="L107" s="15"/>
    </row>
    <row r="108" spans="3:12">
      <c r="C108" s="16">
        <v>42543</v>
      </c>
      <c r="D108" s="17" t="s">
        <v>274</v>
      </c>
      <c r="E108" s="17" t="s">
        <v>275</v>
      </c>
      <c r="F108" s="17" t="s">
        <v>17</v>
      </c>
      <c r="G108" s="25" t="s">
        <v>19</v>
      </c>
      <c r="H108" s="17">
        <v>10000</v>
      </c>
      <c r="I108" s="17">
        <v>3400</v>
      </c>
      <c r="J108" s="19">
        <f t="shared" si="5"/>
        <v>34000000</v>
      </c>
      <c r="K108" s="15">
        <v>22</v>
      </c>
      <c r="L108" s="27">
        <f>J108+J107</f>
        <v>53053500</v>
      </c>
    </row>
    <row r="109" spans="3:12">
      <c r="C109" s="16">
        <v>42544</v>
      </c>
      <c r="D109" s="20" t="s">
        <v>297</v>
      </c>
      <c r="E109" s="20" t="s">
        <v>298</v>
      </c>
      <c r="F109" s="20" t="s">
        <v>17</v>
      </c>
      <c r="G109" s="26" t="s">
        <v>18</v>
      </c>
      <c r="H109" s="20">
        <v>9000</v>
      </c>
      <c r="I109" s="20">
        <v>3595</v>
      </c>
      <c r="J109" s="23">
        <f t="shared" si="5"/>
        <v>32355000</v>
      </c>
      <c r="K109" s="15">
        <v>23</v>
      </c>
      <c r="L109" s="27">
        <f>J109</f>
        <v>32355000</v>
      </c>
    </row>
    <row r="110" spans="3:12">
      <c r="C110" s="16">
        <v>42545</v>
      </c>
      <c r="D110" s="17" t="s">
        <v>281</v>
      </c>
      <c r="E110" s="17" t="s">
        <v>282</v>
      </c>
      <c r="F110" s="17" t="s">
        <v>17</v>
      </c>
      <c r="G110" s="25" t="s">
        <v>18</v>
      </c>
      <c r="H110" s="17">
        <v>5000</v>
      </c>
      <c r="I110" s="17">
        <v>3595</v>
      </c>
      <c r="J110" s="19">
        <f t="shared" si="5"/>
        <v>17975000</v>
      </c>
      <c r="K110" s="15"/>
      <c r="L110" s="27"/>
    </row>
    <row r="111" spans="3:12">
      <c r="C111" s="16">
        <v>42545</v>
      </c>
      <c r="D111" s="17" t="s">
        <v>281</v>
      </c>
      <c r="E111" s="17" t="s">
        <v>282</v>
      </c>
      <c r="F111" s="17" t="s">
        <v>17</v>
      </c>
      <c r="G111" s="25" t="s">
        <v>19</v>
      </c>
      <c r="H111" s="17">
        <v>5300</v>
      </c>
      <c r="I111" s="17">
        <v>3400</v>
      </c>
      <c r="J111" s="19">
        <f t="shared" si="5"/>
        <v>18020000</v>
      </c>
      <c r="K111" s="15"/>
      <c r="L111" s="27"/>
    </row>
    <row r="112" spans="3:12">
      <c r="C112" s="16">
        <v>42545</v>
      </c>
      <c r="D112" s="17" t="s">
        <v>281</v>
      </c>
      <c r="E112" s="17" t="s">
        <v>282</v>
      </c>
      <c r="F112" s="17" t="s">
        <v>17</v>
      </c>
      <c r="G112" s="25" t="s">
        <v>24</v>
      </c>
      <c r="H112" s="17">
        <v>5000</v>
      </c>
      <c r="I112" s="17">
        <v>3650</v>
      </c>
      <c r="J112" s="19">
        <f t="shared" si="5"/>
        <v>18250000</v>
      </c>
      <c r="K112" s="15"/>
      <c r="L112" s="27"/>
    </row>
    <row r="113" spans="3:12">
      <c r="C113" s="16">
        <v>42545</v>
      </c>
      <c r="D113" s="17" t="s">
        <v>284</v>
      </c>
      <c r="E113" s="17" t="s">
        <v>285</v>
      </c>
      <c r="F113" s="17" t="s">
        <v>17</v>
      </c>
      <c r="G113" s="25" t="s">
        <v>18</v>
      </c>
      <c r="H113" s="17">
        <v>30000</v>
      </c>
      <c r="I113" s="17">
        <v>3595</v>
      </c>
      <c r="J113" s="19">
        <f t="shared" si="5"/>
        <v>107850000</v>
      </c>
      <c r="K113" s="15">
        <v>24</v>
      </c>
      <c r="L113" s="27">
        <f>J113+J112+J111+J110</f>
        <v>162095000</v>
      </c>
    </row>
    <row r="114" spans="3:12">
      <c r="C114" s="16">
        <v>42548</v>
      </c>
      <c r="D114" s="17" t="s">
        <v>349</v>
      </c>
      <c r="E114" s="20" t="s">
        <v>350</v>
      </c>
      <c r="F114" s="20" t="s">
        <v>17</v>
      </c>
      <c r="G114" s="26" t="s">
        <v>18</v>
      </c>
      <c r="H114" s="20">
        <v>14200</v>
      </c>
      <c r="I114" s="20">
        <v>3595</v>
      </c>
      <c r="J114" s="23">
        <f t="shared" si="5"/>
        <v>51049000</v>
      </c>
      <c r="K114" s="15"/>
      <c r="L114" s="27"/>
    </row>
    <row r="115" spans="3:12">
      <c r="C115" s="16">
        <v>42548</v>
      </c>
      <c r="D115" s="17" t="s">
        <v>349</v>
      </c>
      <c r="E115" s="20" t="s">
        <v>350</v>
      </c>
      <c r="F115" s="20" t="s">
        <v>17</v>
      </c>
      <c r="G115" s="26" t="s">
        <v>19</v>
      </c>
      <c r="H115" s="20">
        <v>10300</v>
      </c>
      <c r="I115" s="20">
        <v>3400</v>
      </c>
      <c r="J115" s="23">
        <f t="shared" si="5"/>
        <v>35020000</v>
      </c>
      <c r="K115" s="15"/>
      <c r="L115" s="27"/>
    </row>
    <row r="116" spans="3:12">
      <c r="C116" s="16">
        <v>42548</v>
      </c>
      <c r="D116" s="17" t="s">
        <v>349</v>
      </c>
      <c r="E116" s="20" t="s">
        <v>350</v>
      </c>
      <c r="F116" s="20" t="s">
        <v>17</v>
      </c>
      <c r="G116" s="26" t="s">
        <v>24</v>
      </c>
      <c r="H116" s="20">
        <v>7200</v>
      </c>
      <c r="I116" s="20">
        <v>3650</v>
      </c>
      <c r="J116" s="23">
        <f t="shared" si="5"/>
        <v>26280000</v>
      </c>
      <c r="K116" s="15">
        <v>27</v>
      </c>
      <c r="L116" s="27">
        <f>J116+J115+J114</f>
        <v>112349000</v>
      </c>
    </row>
    <row r="117" spans="3:12">
      <c r="C117" s="16">
        <v>42549</v>
      </c>
      <c r="D117" s="20" t="s">
        <v>359</v>
      </c>
      <c r="E117" s="20" t="s">
        <v>360</v>
      </c>
      <c r="F117" s="20" t="s">
        <v>17</v>
      </c>
      <c r="G117" s="26" t="s">
        <v>18</v>
      </c>
      <c r="H117" s="20">
        <v>4000</v>
      </c>
      <c r="I117" s="20">
        <v>3595</v>
      </c>
      <c r="J117" s="23">
        <f t="shared" si="5"/>
        <v>14380000</v>
      </c>
      <c r="K117" s="15"/>
      <c r="L117" s="27"/>
    </row>
    <row r="118" spans="3:12">
      <c r="C118" s="16">
        <v>42549</v>
      </c>
      <c r="D118" s="20" t="s">
        <v>359</v>
      </c>
      <c r="E118" s="20" t="s">
        <v>360</v>
      </c>
      <c r="F118" s="20" t="s">
        <v>17</v>
      </c>
      <c r="G118" s="26" t="s">
        <v>24</v>
      </c>
      <c r="H118" s="20">
        <v>5000</v>
      </c>
      <c r="I118" s="20">
        <v>3650</v>
      </c>
      <c r="J118" s="23">
        <f t="shared" si="5"/>
        <v>18250000</v>
      </c>
      <c r="K118" s="15">
        <v>28</v>
      </c>
      <c r="L118" s="27">
        <f>J118+J117</f>
        <v>32630000</v>
      </c>
    </row>
    <row r="119" spans="3:12">
      <c r="C119" s="16">
        <v>42550</v>
      </c>
      <c r="D119" s="20" t="s">
        <v>362</v>
      </c>
      <c r="E119" s="20" t="s">
        <v>363</v>
      </c>
      <c r="F119" s="20" t="s">
        <v>17</v>
      </c>
      <c r="G119" s="26" t="s">
        <v>18</v>
      </c>
      <c r="H119" s="20">
        <v>10000</v>
      </c>
      <c r="I119" s="20">
        <v>3595</v>
      </c>
      <c r="J119" s="23">
        <f t="shared" si="5"/>
        <v>35950000</v>
      </c>
      <c r="K119" s="15"/>
      <c r="L119" s="27"/>
    </row>
    <row r="120" spans="3:12">
      <c r="C120" s="16">
        <v>42550</v>
      </c>
      <c r="D120" s="20" t="s">
        <v>362</v>
      </c>
      <c r="E120" s="20" t="s">
        <v>363</v>
      </c>
      <c r="F120" s="20" t="s">
        <v>17</v>
      </c>
      <c r="G120" s="26" t="s">
        <v>19</v>
      </c>
      <c r="H120" s="20">
        <v>5300</v>
      </c>
      <c r="I120" s="20">
        <v>3400</v>
      </c>
      <c r="J120" s="23">
        <f t="shared" si="5"/>
        <v>18020000</v>
      </c>
      <c r="K120" s="15"/>
      <c r="L120" s="27"/>
    </row>
    <row r="121" spans="3:12">
      <c r="C121" s="16">
        <v>42550</v>
      </c>
      <c r="D121" s="20" t="s">
        <v>365</v>
      </c>
      <c r="E121" s="20" t="s">
        <v>366</v>
      </c>
      <c r="F121" s="20" t="s">
        <v>17</v>
      </c>
      <c r="G121" s="26" t="s">
        <v>18</v>
      </c>
      <c r="H121" s="20">
        <v>15000</v>
      </c>
      <c r="I121" s="20">
        <v>3595</v>
      </c>
      <c r="J121" s="23">
        <f t="shared" si="5"/>
        <v>53925000</v>
      </c>
      <c r="K121" s="15">
        <v>29</v>
      </c>
      <c r="L121" s="27">
        <f>J121+J120+J119</f>
        <v>107895000</v>
      </c>
    </row>
    <row r="122" spans="3:12">
      <c r="C122" s="16">
        <v>42551</v>
      </c>
      <c r="D122" s="20" t="s">
        <v>427</v>
      </c>
      <c r="E122" s="20" t="s">
        <v>428</v>
      </c>
      <c r="F122" s="20" t="s">
        <v>17</v>
      </c>
      <c r="G122" s="26" t="s">
        <v>18</v>
      </c>
      <c r="H122" s="20">
        <v>9000</v>
      </c>
      <c r="I122" s="20">
        <v>3595</v>
      </c>
      <c r="J122" s="23">
        <f t="shared" si="5"/>
        <v>32355000</v>
      </c>
      <c r="K122" s="15">
        <v>30</v>
      </c>
      <c r="L122" s="27">
        <f>J122</f>
        <v>32355000</v>
      </c>
    </row>
    <row r="123" spans="3:12">
      <c r="H123" s="27">
        <f>SUM(H69:H122)</f>
        <v>580300</v>
      </c>
      <c r="I123" s="27"/>
      <c r="J123" s="27">
        <f>SUM(J69:J122)</f>
        <v>2080673000</v>
      </c>
      <c r="K123" s="15"/>
      <c r="L123" s="27">
        <f>SUM(L69:L122)</f>
        <v>2080673000</v>
      </c>
    </row>
  </sheetData>
  <sortState ref="N31:W55">
    <sortCondition ref="S31:S55"/>
  </sortState>
  <mergeCells count="1">
    <mergeCell ref="C4:J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4:Y130"/>
  <sheetViews>
    <sheetView topLeftCell="M13" workbookViewId="0">
      <selection activeCell="Z7" sqref="Z7:AB9"/>
    </sheetView>
  </sheetViews>
  <sheetFormatPr baseColWidth="10" defaultRowHeight="15"/>
  <cols>
    <col min="3" max="3" width="9" bestFit="1" customWidth="1"/>
    <col min="4" max="5" width="10.42578125" bestFit="1" customWidth="1"/>
    <col min="6" max="6" width="8.28515625" bestFit="1" customWidth="1"/>
    <col min="7" max="7" width="14.85546875" bestFit="1" customWidth="1"/>
    <col min="8" max="9" width="7.42578125" bestFit="1" customWidth="1"/>
    <col min="10" max="10" width="11.7109375" bestFit="1" customWidth="1"/>
    <col min="11" max="11" width="4.28515625" bestFit="1" customWidth="1"/>
    <col min="12" max="12" width="11.7109375" bestFit="1" customWidth="1"/>
    <col min="14" max="14" width="9" bestFit="1" customWidth="1"/>
    <col min="15" max="16" width="10.42578125" bestFit="1" customWidth="1"/>
    <col min="17" max="17" width="8.28515625" bestFit="1" customWidth="1"/>
    <col min="18" max="18" width="14.8554687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7.42578125" bestFit="1" customWidth="1"/>
    <col min="23" max="23" width="11.7109375" bestFit="1" customWidth="1"/>
    <col min="24" max="24" width="14.85546875" bestFit="1" customWidth="1"/>
    <col min="25" max="25" width="11.7109375" bestFit="1" customWidth="1"/>
  </cols>
  <sheetData>
    <row r="4" spans="2:25" ht="21">
      <c r="C4" s="92" t="s">
        <v>49</v>
      </c>
      <c r="D4" s="92"/>
      <c r="E4" s="92"/>
      <c r="F4" s="92"/>
      <c r="G4" s="92"/>
      <c r="H4" s="92"/>
      <c r="I4" s="92"/>
      <c r="J4" s="92"/>
    </row>
    <row r="6" spans="2:25">
      <c r="C6" s="15" t="s">
        <v>7</v>
      </c>
      <c r="D6" s="15" t="s">
        <v>0</v>
      </c>
      <c r="E6" s="15" t="s">
        <v>1</v>
      </c>
      <c r="F6" s="15" t="s">
        <v>435</v>
      </c>
      <c r="G6" s="15" t="s">
        <v>6</v>
      </c>
      <c r="H6" s="15" t="s">
        <v>5</v>
      </c>
      <c r="I6" s="15" t="s">
        <v>8</v>
      </c>
      <c r="J6" s="15" t="s">
        <v>3</v>
      </c>
      <c r="N6" s="15" t="s">
        <v>7</v>
      </c>
      <c r="O6" s="15" t="s">
        <v>0</v>
      </c>
      <c r="P6" s="15" t="s">
        <v>1</v>
      </c>
      <c r="Q6" s="15" t="s">
        <v>435</v>
      </c>
      <c r="R6" s="15" t="s">
        <v>6</v>
      </c>
      <c r="S6" s="15" t="s">
        <v>432</v>
      </c>
      <c r="T6" s="15" t="s">
        <v>5</v>
      </c>
      <c r="U6" s="15" t="s">
        <v>433</v>
      </c>
      <c r="V6" s="15" t="s">
        <v>8</v>
      </c>
      <c r="W6" s="15" t="s">
        <v>3</v>
      </c>
      <c r="X6" s="23" t="s">
        <v>437</v>
      </c>
      <c r="Y6" s="23" t="s">
        <v>434</v>
      </c>
    </row>
    <row r="7" spans="2:25">
      <c r="B7">
        <v>3</v>
      </c>
      <c r="C7" s="16">
        <v>42522</v>
      </c>
      <c r="D7" s="17" t="s">
        <v>47</v>
      </c>
      <c r="E7" s="17" t="s">
        <v>48</v>
      </c>
      <c r="F7" s="17" t="s">
        <v>49</v>
      </c>
      <c r="G7" s="25" t="s">
        <v>18</v>
      </c>
      <c r="H7" s="18">
        <v>10000</v>
      </c>
      <c r="I7" s="18">
        <v>3560</v>
      </c>
      <c r="J7" s="18">
        <f t="shared" ref="J7:J63" si="0">H7*I7</f>
        <v>35600000</v>
      </c>
      <c r="N7" s="16">
        <v>42541</v>
      </c>
      <c r="O7" s="17" t="s">
        <v>287</v>
      </c>
      <c r="P7" s="17" t="s">
        <v>288</v>
      </c>
      <c r="Q7" s="17" t="s">
        <v>49</v>
      </c>
      <c r="R7" s="26" t="s">
        <v>24</v>
      </c>
      <c r="S7" s="26">
        <v>1</v>
      </c>
      <c r="T7" s="20">
        <v>5000</v>
      </c>
      <c r="U7" s="21">
        <f>T7</f>
        <v>5000</v>
      </c>
      <c r="V7" s="20">
        <v>4085</v>
      </c>
      <c r="W7" s="22">
        <f t="shared" ref="W7:W38" si="1">T7*V7</f>
        <v>20425000</v>
      </c>
      <c r="X7" s="15" t="str">
        <f>R7</f>
        <v>Nafta unica 90</v>
      </c>
      <c r="Y7" s="27">
        <f>W7</f>
        <v>20425000</v>
      </c>
    </row>
    <row r="8" spans="2:25">
      <c r="B8">
        <v>3</v>
      </c>
      <c r="C8" s="16">
        <v>42522</v>
      </c>
      <c r="D8" s="17" t="s">
        <v>50</v>
      </c>
      <c r="E8" s="17" t="s">
        <v>51</v>
      </c>
      <c r="F8" s="17" t="s">
        <v>49</v>
      </c>
      <c r="G8" s="25" t="s">
        <v>18</v>
      </c>
      <c r="H8" s="18">
        <v>10000</v>
      </c>
      <c r="I8" s="18">
        <v>3560</v>
      </c>
      <c r="J8" s="18">
        <f t="shared" si="0"/>
        <v>35600000</v>
      </c>
      <c r="N8" s="16">
        <v>42541</v>
      </c>
      <c r="O8" s="20" t="s">
        <v>308</v>
      </c>
      <c r="P8" s="20" t="s">
        <v>309</v>
      </c>
      <c r="Q8" s="20" t="s">
        <v>49</v>
      </c>
      <c r="R8" s="26" t="s">
        <v>18</v>
      </c>
      <c r="S8" s="26">
        <v>2</v>
      </c>
      <c r="T8" s="20">
        <v>20000</v>
      </c>
      <c r="U8" s="20"/>
      <c r="V8" s="20">
        <v>3560</v>
      </c>
      <c r="W8" s="23">
        <f t="shared" si="1"/>
        <v>71200000</v>
      </c>
      <c r="X8" s="15"/>
      <c r="Y8" s="15"/>
    </row>
    <row r="9" spans="2:25">
      <c r="B9">
        <v>3</v>
      </c>
      <c r="C9" s="16">
        <v>42523</v>
      </c>
      <c r="D9" s="17" t="s">
        <v>57</v>
      </c>
      <c r="E9" s="17" t="s">
        <v>58</v>
      </c>
      <c r="F9" s="17" t="s">
        <v>49</v>
      </c>
      <c r="G9" s="25" t="s">
        <v>18</v>
      </c>
      <c r="H9" s="18">
        <v>5000</v>
      </c>
      <c r="I9" s="18">
        <v>3560</v>
      </c>
      <c r="J9" s="18">
        <f t="shared" si="0"/>
        <v>17800000</v>
      </c>
      <c r="N9" s="16">
        <v>42541</v>
      </c>
      <c r="O9" s="20" t="s">
        <v>310</v>
      </c>
      <c r="P9" s="20" t="s">
        <v>311</v>
      </c>
      <c r="Q9" s="20" t="s">
        <v>49</v>
      </c>
      <c r="R9" s="26" t="s">
        <v>18</v>
      </c>
      <c r="S9" s="26">
        <v>2</v>
      </c>
      <c r="T9" s="20">
        <v>15800</v>
      </c>
      <c r="U9" s="20"/>
      <c r="V9" s="20">
        <v>3560</v>
      </c>
      <c r="W9" s="23">
        <f t="shared" si="1"/>
        <v>56248000</v>
      </c>
      <c r="X9" s="15"/>
      <c r="Y9" s="15"/>
    </row>
    <row r="10" spans="2:25">
      <c r="B10">
        <v>3</v>
      </c>
      <c r="C10" s="16">
        <v>42523</v>
      </c>
      <c r="D10" s="17" t="s">
        <v>73</v>
      </c>
      <c r="E10" s="17" t="s">
        <v>74</v>
      </c>
      <c r="F10" s="17" t="s">
        <v>49</v>
      </c>
      <c r="G10" s="25" t="s">
        <v>18</v>
      </c>
      <c r="H10" s="17">
        <v>10000</v>
      </c>
      <c r="I10" s="17">
        <v>3595</v>
      </c>
      <c r="J10" s="18">
        <f t="shared" si="0"/>
        <v>35950000</v>
      </c>
      <c r="N10" s="16">
        <v>42542</v>
      </c>
      <c r="O10" s="20" t="s">
        <v>314</v>
      </c>
      <c r="P10" s="20" t="s">
        <v>315</v>
      </c>
      <c r="Q10" s="20" t="s">
        <v>49</v>
      </c>
      <c r="R10" s="25" t="s">
        <v>18</v>
      </c>
      <c r="S10" s="25">
        <v>2</v>
      </c>
      <c r="T10" s="17">
        <v>10000</v>
      </c>
      <c r="U10" s="17"/>
      <c r="V10" s="20">
        <v>3560</v>
      </c>
      <c r="W10" s="15">
        <f t="shared" si="1"/>
        <v>35600000</v>
      </c>
      <c r="X10" s="15"/>
      <c r="Y10" s="15"/>
    </row>
    <row r="11" spans="2:25">
      <c r="B11">
        <v>3</v>
      </c>
      <c r="C11" s="16">
        <v>42523</v>
      </c>
      <c r="D11" s="17" t="s">
        <v>73</v>
      </c>
      <c r="E11" s="17" t="s">
        <v>74</v>
      </c>
      <c r="F11" s="17" t="s">
        <v>49</v>
      </c>
      <c r="G11" s="25" t="s">
        <v>19</v>
      </c>
      <c r="H11" s="17">
        <v>20000</v>
      </c>
      <c r="I11" s="17">
        <v>3530</v>
      </c>
      <c r="J11" s="18">
        <f t="shared" si="0"/>
        <v>70600000</v>
      </c>
      <c r="N11" s="16">
        <v>42542</v>
      </c>
      <c r="O11" s="17" t="s">
        <v>316</v>
      </c>
      <c r="P11" s="17" t="s">
        <v>317</v>
      </c>
      <c r="Q11" s="17" t="s">
        <v>49</v>
      </c>
      <c r="R11" s="25" t="s">
        <v>18</v>
      </c>
      <c r="S11" s="25">
        <v>2</v>
      </c>
      <c r="T11" s="17">
        <v>5800</v>
      </c>
      <c r="U11" s="17"/>
      <c r="V11" s="20">
        <v>3560</v>
      </c>
      <c r="W11" s="15">
        <f t="shared" si="1"/>
        <v>20648000</v>
      </c>
      <c r="X11" s="15"/>
      <c r="Y11" s="15"/>
    </row>
    <row r="12" spans="2:25">
      <c r="B12">
        <v>3</v>
      </c>
      <c r="C12" s="16">
        <v>42528</v>
      </c>
      <c r="D12" s="17" t="s">
        <v>92</v>
      </c>
      <c r="E12" s="17" t="s">
        <v>93</v>
      </c>
      <c r="F12" s="17" t="s">
        <v>49</v>
      </c>
      <c r="G12" s="25" t="s">
        <v>18</v>
      </c>
      <c r="H12" s="17">
        <v>30000</v>
      </c>
      <c r="I12" s="17">
        <v>3595</v>
      </c>
      <c r="J12" s="18">
        <f t="shared" si="0"/>
        <v>107850000</v>
      </c>
      <c r="N12" s="16">
        <v>42542</v>
      </c>
      <c r="O12" s="17" t="s">
        <v>318</v>
      </c>
      <c r="P12" s="17" t="s">
        <v>319</v>
      </c>
      <c r="Q12" s="17" t="s">
        <v>49</v>
      </c>
      <c r="R12" s="25" t="s">
        <v>18</v>
      </c>
      <c r="S12" s="25">
        <v>2</v>
      </c>
      <c r="T12" s="17">
        <v>10000</v>
      </c>
      <c r="U12" s="17"/>
      <c r="V12" s="20">
        <v>3560</v>
      </c>
      <c r="W12" s="15">
        <f t="shared" si="1"/>
        <v>35600000</v>
      </c>
      <c r="X12" s="15"/>
      <c r="Y12" s="15"/>
    </row>
    <row r="13" spans="2:25">
      <c r="B13">
        <v>3</v>
      </c>
      <c r="C13" s="16">
        <v>42528</v>
      </c>
      <c r="D13" s="17" t="s">
        <v>92</v>
      </c>
      <c r="E13" s="17" t="s">
        <v>93</v>
      </c>
      <c r="F13" s="17" t="s">
        <v>49</v>
      </c>
      <c r="G13" s="25" t="s">
        <v>19</v>
      </c>
      <c r="H13" s="17">
        <v>5000</v>
      </c>
      <c r="I13" s="17">
        <v>3530</v>
      </c>
      <c r="J13" s="18">
        <f t="shared" si="0"/>
        <v>17650000</v>
      </c>
      <c r="N13" s="16">
        <v>42542</v>
      </c>
      <c r="O13" s="17" t="s">
        <v>320</v>
      </c>
      <c r="P13" s="17" t="s">
        <v>321</v>
      </c>
      <c r="Q13" s="17" t="s">
        <v>49</v>
      </c>
      <c r="R13" s="25" t="s">
        <v>18</v>
      </c>
      <c r="S13" s="25">
        <v>2</v>
      </c>
      <c r="T13" s="17">
        <v>11800</v>
      </c>
      <c r="U13" s="17"/>
      <c r="V13" s="20">
        <v>3560</v>
      </c>
      <c r="W13" s="15">
        <f t="shared" si="1"/>
        <v>42008000</v>
      </c>
      <c r="X13" s="15"/>
      <c r="Y13" s="15"/>
    </row>
    <row r="14" spans="2:25">
      <c r="B14">
        <v>3</v>
      </c>
      <c r="C14" s="16">
        <v>42528</v>
      </c>
      <c r="D14" s="17" t="s">
        <v>124</v>
      </c>
      <c r="E14" s="17" t="s">
        <v>125</v>
      </c>
      <c r="F14" s="17" t="s">
        <v>49</v>
      </c>
      <c r="G14" s="25" t="s">
        <v>19</v>
      </c>
      <c r="H14" s="17">
        <v>15000</v>
      </c>
      <c r="I14" s="17">
        <v>3530</v>
      </c>
      <c r="J14" s="18">
        <f t="shared" si="0"/>
        <v>52950000</v>
      </c>
      <c r="N14" s="16">
        <v>42543</v>
      </c>
      <c r="O14" s="17" t="s">
        <v>330</v>
      </c>
      <c r="P14" s="17" t="s">
        <v>331</v>
      </c>
      <c r="Q14" s="17" t="s">
        <v>49</v>
      </c>
      <c r="R14" s="25" t="s">
        <v>18</v>
      </c>
      <c r="S14" s="25">
        <v>2</v>
      </c>
      <c r="T14" s="17">
        <v>11900</v>
      </c>
      <c r="U14" s="17"/>
      <c r="V14" s="17">
        <v>3560</v>
      </c>
      <c r="W14" s="15">
        <f t="shared" si="1"/>
        <v>42364000</v>
      </c>
      <c r="X14" s="15"/>
      <c r="Y14" s="15"/>
    </row>
    <row r="15" spans="2:25">
      <c r="B15">
        <v>3</v>
      </c>
      <c r="C15" s="16">
        <v>42528</v>
      </c>
      <c r="D15" s="17" t="s">
        <v>126</v>
      </c>
      <c r="E15" s="17" t="s">
        <v>127</v>
      </c>
      <c r="F15" s="17" t="s">
        <v>49</v>
      </c>
      <c r="G15" s="25" t="s">
        <v>18</v>
      </c>
      <c r="H15" s="17">
        <v>16000</v>
      </c>
      <c r="I15" s="17">
        <v>3595</v>
      </c>
      <c r="J15" s="18">
        <f t="shared" si="0"/>
        <v>57520000</v>
      </c>
      <c r="N15" s="16">
        <v>42544</v>
      </c>
      <c r="O15" s="20" t="s">
        <v>295</v>
      </c>
      <c r="P15" s="20" t="s">
        <v>296</v>
      </c>
      <c r="Q15" s="20" t="s">
        <v>49</v>
      </c>
      <c r="R15" s="26" t="s">
        <v>18</v>
      </c>
      <c r="S15" s="26">
        <v>2</v>
      </c>
      <c r="T15" s="20">
        <v>5000</v>
      </c>
      <c r="U15" s="20"/>
      <c r="V15" s="20">
        <v>3595</v>
      </c>
      <c r="W15" s="23">
        <f t="shared" si="1"/>
        <v>17975000</v>
      </c>
      <c r="X15" s="15"/>
      <c r="Y15" s="15"/>
    </row>
    <row r="16" spans="2:25">
      <c r="B16">
        <v>3</v>
      </c>
      <c r="C16" s="16">
        <v>42528</v>
      </c>
      <c r="D16" s="17" t="s">
        <v>126</v>
      </c>
      <c r="E16" s="17" t="s">
        <v>127</v>
      </c>
      <c r="F16" s="17" t="s">
        <v>49</v>
      </c>
      <c r="G16" s="25" t="s">
        <v>19</v>
      </c>
      <c r="H16" s="17">
        <v>17700</v>
      </c>
      <c r="I16" s="17">
        <v>3530</v>
      </c>
      <c r="J16" s="18">
        <f t="shared" si="0"/>
        <v>62481000</v>
      </c>
      <c r="N16" s="16">
        <v>42522</v>
      </c>
      <c r="O16" s="17" t="s">
        <v>47</v>
      </c>
      <c r="P16" s="17" t="s">
        <v>48</v>
      </c>
      <c r="Q16" s="17" t="s">
        <v>49</v>
      </c>
      <c r="R16" s="25" t="s">
        <v>18</v>
      </c>
      <c r="S16" s="25">
        <v>2</v>
      </c>
      <c r="T16" s="18">
        <v>10000</v>
      </c>
      <c r="U16" s="18"/>
      <c r="V16" s="18">
        <v>3560</v>
      </c>
      <c r="W16" s="18">
        <f t="shared" si="1"/>
        <v>35600000</v>
      </c>
      <c r="X16" s="15"/>
      <c r="Y16" s="15"/>
    </row>
    <row r="17" spans="2:25">
      <c r="B17">
        <v>3</v>
      </c>
      <c r="C17" s="16">
        <v>42531</v>
      </c>
      <c r="D17" s="17" t="s">
        <v>130</v>
      </c>
      <c r="E17" s="17" t="s">
        <v>131</v>
      </c>
      <c r="F17" s="17" t="s">
        <v>49</v>
      </c>
      <c r="G17" s="25" t="s">
        <v>18</v>
      </c>
      <c r="H17" s="17">
        <v>20000</v>
      </c>
      <c r="I17" s="17">
        <v>3595</v>
      </c>
      <c r="J17" s="18">
        <f t="shared" si="0"/>
        <v>71900000</v>
      </c>
      <c r="N17" s="16">
        <v>42522</v>
      </c>
      <c r="O17" s="17" t="s">
        <v>50</v>
      </c>
      <c r="P17" s="17" t="s">
        <v>51</v>
      </c>
      <c r="Q17" s="17" t="s">
        <v>49</v>
      </c>
      <c r="R17" s="25" t="s">
        <v>18</v>
      </c>
      <c r="S17" s="25">
        <v>2</v>
      </c>
      <c r="T17" s="18">
        <v>10000</v>
      </c>
      <c r="U17" s="18"/>
      <c r="V17" s="18">
        <v>3560</v>
      </c>
      <c r="W17" s="18">
        <f t="shared" si="1"/>
        <v>35600000</v>
      </c>
      <c r="X17" s="15"/>
      <c r="Y17" s="15"/>
    </row>
    <row r="18" spans="2:25">
      <c r="B18">
        <v>3</v>
      </c>
      <c r="C18" s="16">
        <v>42531</v>
      </c>
      <c r="D18" s="17" t="s">
        <v>130</v>
      </c>
      <c r="E18" s="17" t="s">
        <v>131</v>
      </c>
      <c r="F18" s="17" t="s">
        <v>49</v>
      </c>
      <c r="G18" s="25" t="s">
        <v>19</v>
      </c>
      <c r="H18" s="17">
        <v>15000</v>
      </c>
      <c r="I18" s="17">
        <v>3530</v>
      </c>
      <c r="J18" s="18">
        <f t="shared" si="0"/>
        <v>52950000</v>
      </c>
      <c r="N18" s="16">
        <v>42523</v>
      </c>
      <c r="O18" s="17" t="s">
        <v>57</v>
      </c>
      <c r="P18" s="17" t="s">
        <v>58</v>
      </c>
      <c r="Q18" s="17" t="s">
        <v>49</v>
      </c>
      <c r="R18" s="25" t="s">
        <v>18</v>
      </c>
      <c r="S18" s="25">
        <v>2</v>
      </c>
      <c r="T18" s="18">
        <v>5000</v>
      </c>
      <c r="U18" s="18"/>
      <c r="V18" s="18">
        <v>3560</v>
      </c>
      <c r="W18" s="18">
        <f t="shared" si="1"/>
        <v>17800000</v>
      </c>
      <c r="X18" s="15"/>
      <c r="Y18" s="15"/>
    </row>
    <row r="19" spans="2:25">
      <c r="B19">
        <v>3</v>
      </c>
      <c r="C19" s="16">
        <v>42531</v>
      </c>
      <c r="D19" s="17" t="s">
        <v>132</v>
      </c>
      <c r="E19" s="17" t="s">
        <v>133</v>
      </c>
      <c r="F19" s="17" t="s">
        <v>49</v>
      </c>
      <c r="G19" s="25" t="s">
        <v>19</v>
      </c>
      <c r="H19" s="17">
        <v>17900</v>
      </c>
      <c r="I19" s="17">
        <v>3530</v>
      </c>
      <c r="J19" s="18">
        <f t="shared" si="0"/>
        <v>63187000</v>
      </c>
      <c r="N19" s="16">
        <v>42523</v>
      </c>
      <c r="O19" s="17" t="s">
        <v>73</v>
      </c>
      <c r="P19" s="17" t="s">
        <v>74</v>
      </c>
      <c r="Q19" s="17" t="s">
        <v>49</v>
      </c>
      <c r="R19" s="25" t="s">
        <v>18</v>
      </c>
      <c r="S19" s="25">
        <v>2</v>
      </c>
      <c r="T19" s="17">
        <v>10000</v>
      </c>
      <c r="U19" s="17"/>
      <c r="V19" s="17">
        <v>3595</v>
      </c>
      <c r="W19" s="18">
        <f t="shared" si="1"/>
        <v>35950000</v>
      </c>
      <c r="X19" s="15"/>
      <c r="Y19" s="15"/>
    </row>
    <row r="20" spans="2:25">
      <c r="B20">
        <v>3</v>
      </c>
      <c r="C20" s="16">
        <v>42527</v>
      </c>
      <c r="D20" s="17" t="s">
        <v>142</v>
      </c>
      <c r="E20" s="17" t="s">
        <v>143</v>
      </c>
      <c r="F20" s="17" t="s">
        <v>49</v>
      </c>
      <c r="G20" s="25" t="s">
        <v>18</v>
      </c>
      <c r="H20" s="17">
        <v>35000</v>
      </c>
      <c r="I20" s="17">
        <v>3560</v>
      </c>
      <c r="J20" s="18">
        <f t="shared" si="0"/>
        <v>124600000</v>
      </c>
      <c r="N20" s="16">
        <v>42527</v>
      </c>
      <c r="O20" s="17" t="s">
        <v>142</v>
      </c>
      <c r="P20" s="17" t="s">
        <v>143</v>
      </c>
      <c r="Q20" s="17" t="s">
        <v>49</v>
      </c>
      <c r="R20" s="25" t="s">
        <v>18</v>
      </c>
      <c r="S20" s="25">
        <v>2</v>
      </c>
      <c r="T20" s="17">
        <v>35000</v>
      </c>
      <c r="U20" s="17"/>
      <c r="V20" s="17">
        <v>3560</v>
      </c>
      <c r="W20" s="18">
        <f t="shared" si="1"/>
        <v>124600000</v>
      </c>
      <c r="X20" s="15"/>
      <c r="Y20" s="15"/>
    </row>
    <row r="21" spans="2:25">
      <c r="B21">
        <v>3</v>
      </c>
      <c r="C21" s="16">
        <v>42528</v>
      </c>
      <c r="D21" s="17" t="s">
        <v>144</v>
      </c>
      <c r="E21" s="17" t="s">
        <v>145</v>
      </c>
      <c r="F21" s="17" t="s">
        <v>49</v>
      </c>
      <c r="G21" s="25" t="s">
        <v>18</v>
      </c>
      <c r="H21" s="17">
        <v>15000</v>
      </c>
      <c r="I21" s="17">
        <v>3560</v>
      </c>
      <c r="J21" s="18">
        <f t="shared" si="0"/>
        <v>53400000</v>
      </c>
      <c r="N21" s="16">
        <v>42528</v>
      </c>
      <c r="O21" s="17" t="s">
        <v>92</v>
      </c>
      <c r="P21" s="17" t="s">
        <v>93</v>
      </c>
      <c r="Q21" s="17" t="s">
        <v>49</v>
      </c>
      <c r="R21" s="25" t="s">
        <v>18</v>
      </c>
      <c r="S21" s="25">
        <v>2</v>
      </c>
      <c r="T21" s="17">
        <v>30000</v>
      </c>
      <c r="U21" s="17"/>
      <c r="V21" s="17">
        <v>3595</v>
      </c>
      <c r="W21" s="18">
        <f t="shared" si="1"/>
        <v>107850000</v>
      </c>
      <c r="X21" s="15"/>
      <c r="Y21" s="15"/>
    </row>
    <row r="22" spans="2:25">
      <c r="B22">
        <v>3</v>
      </c>
      <c r="C22" s="16">
        <v>42528</v>
      </c>
      <c r="D22" s="17" t="s">
        <v>146</v>
      </c>
      <c r="E22" s="17" t="s">
        <v>147</v>
      </c>
      <c r="F22" s="17" t="s">
        <v>49</v>
      </c>
      <c r="G22" s="25" t="s">
        <v>18</v>
      </c>
      <c r="H22" s="17">
        <v>10800</v>
      </c>
      <c r="I22" s="17">
        <v>3560</v>
      </c>
      <c r="J22" s="18">
        <f t="shared" si="0"/>
        <v>38448000</v>
      </c>
      <c r="N22" s="16">
        <v>42528</v>
      </c>
      <c r="O22" s="17" t="s">
        <v>126</v>
      </c>
      <c r="P22" s="17" t="s">
        <v>127</v>
      </c>
      <c r="Q22" s="17" t="s">
        <v>49</v>
      </c>
      <c r="R22" s="25" t="s">
        <v>18</v>
      </c>
      <c r="S22" s="25">
        <v>2</v>
      </c>
      <c r="T22" s="17">
        <v>16000</v>
      </c>
      <c r="U22" s="17"/>
      <c r="V22" s="17">
        <v>3595</v>
      </c>
      <c r="W22" s="18">
        <f t="shared" si="1"/>
        <v>57520000</v>
      </c>
      <c r="X22" s="15"/>
      <c r="Y22" s="15"/>
    </row>
    <row r="23" spans="2:25">
      <c r="B23">
        <v>3</v>
      </c>
      <c r="C23" s="16">
        <v>42528</v>
      </c>
      <c r="D23" s="17" t="s">
        <v>148</v>
      </c>
      <c r="E23" s="17" t="s">
        <v>149</v>
      </c>
      <c r="F23" s="17" t="s">
        <v>49</v>
      </c>
      <c r="G23" s="25" t="s">
        <v>18</v>
      </c>
      <c r="H23" s="17">
        <v>5000</v>
      </c>
      <c r="I23" s="17">
        <v>3560</v>
      </c>
      <c r="J23" s="18">
        <f t="shared" si="0"/>
        <v>17800000</v>
      </c>
      <c r="N23" s="16">
        <v>42528</v>
      </c>
      <c r="O23" s="17" t="s">
        <v>144</v>
      </c>
      <c r="P23" s="17" t="s">
        <v>145</v>
      </c>
      <c r="Q23" s="17" t="s">
        <v>49</v>
      </c>
      <c r="R23" s="25" t="s">
        <v>18</v>
      </c>
      <c r="S23" s="25">
        <v>2</v>
      </c>
      <c r="T23" s="17">
        <v>15000</v>
      </c>
      <c r="U23" s="17"/>
      <c r="V23" s="17">
        <v>3560</v>
      </c>
      <c r="W23" s="18">
        <f t="shared" si="1"/>
        <v>53400000</v>
      </c>
      <c r="X23" s="15"/>
      <c r="Y23" s="15"/>
    </row>
    <row r="24" spans="2:25">
      <c r="B24">
        <v>3</v>
      </c>
      <c r="C24" s="16">
        <v>42531</v>
      </c>
      <c r="D24" s="17" t="s">
        <v>153</v>
      </c>
      <c r="E24" s="17" t="s">
        <v>154</v>
      </c>
      <c r="F24" s="17" t="s">
        <v>49</v>
      </c>
      <c r="G24" s="25" t="s">
        <v>18</v>
      </c>
      <c r="H24" s="17">
        <v>15800</v>
      </c>
      <c r="I24" s="17">
        <v>3560</v>
      </c>
      <c r="J24" s="18">
        <f t="shared" si="0"/>
        <v>56248000</v>
      </c>
      <c r="N24" s="16">
        <v>42528</v>
      </c>
      <c r="O24" s="17" t="s">
        <v>146</v>
      </c>
      <c r="P24" s="17" t="s">
        <v>147</v>
      </c>
      <c r="Q24" s="17" t="s">
        <v>49</v>
      </c>
      <c r="R24" s="25" t="s">
        <v>18</v>
      </c>
      <c r="S24" s="25">
        <v>2</v>
      </c>
      <c r="T24" s="17">
        <v>10800</v>
      </c>
      <c r="U24" s="17"/>
      <c r="V24" s="17">
        <v>3560</v>
      </c>
      <c r="W24" s="18">
        <f t="shared" si="1"/>
        <v>38448000</v>
      </c>
      <c r="X24" s="15"/>
      <c r="Y24" s="15"/>
    </row>
    <row r="25" spans="2:25">
      <c r="B25">
        <v>3</v>
      </c>
      <c r="C25" s="16">
        <v>42534</v>
      </c>
      <c r="D25" s="20" t="s">
        <v>192</v>
      </c>
      <c r="E25" s="20" t="s">
        <v>193</v>
      </c>
      <c r="F25" s="20" t="s">
        <v>49</v>
      </c>
      <c r="G25" s="26" t="s">
        <v>19</v>
      </c>
      <c r="H25" s="20">
        <v>15000</v>
      </c>
      <c r="I25" s="20">
        <v>3530</v>
      </c>
      <c r="J25" s="21">
        <f t="shared" si="0"/>
        <v>52950000</v>
      </c>
      <c r="N25" s="16">
        <v>42528</v>
      </c>
      <c r="O25" s="17" t="s">
        <v>148</v>
      </c>
      <c r="P25" s="17" t="s">
        <v>149</v>
      </c>
      <c r="Q25" s="17" t="s">
        <v>49</v>
      </c>
      <c r="R25" s="25" t="s">
        <v>18</v>
      </c>
      <c r="S25" s="25">
        <v>2</v>
      </c>
      <c r="T25" s="17">
        <v>5000</v>
      </c>
      <c r="U25" s="17"/>
      <c r="V25" s="17">
        <v>3560</v>
      </c>
      <c r="W25" s="18">
        <f t="shared" si="1"/>
        <v>17800000</v>
      </c>
      <c r="X25" s="15"/>
      <c r="Y25" s="15"/>
    </row>
    <row r="26" spans="2:25">
      <c r="B26">
        <v>3</v>
      </c>
      <c r="C26" s="16">
        <v>42535</v>
      </c>
      <c r="D26" s="20" t="s">
        <v>200</v>
      </c>
      <c r="E26" s="20" t="s">
        <v>201</v>
      </c>
      <c r="F26" s="20" t="s">
        <v>49</v>
      </c>
      <c r="G26" s="26" t="s">
        <v>18</v>
      </c>
      <c r="H26" s="20">
        <v>5000</v>
      </c>
      <c r="I26" s="20">
        <v>3595</v>
      </c>
      <c r="J26" s="21">
        <f t="shared" si="0"/>
        <v>17975000</v>
      </c>
      <c r="N26" s="16">
        <v>42531</v>
      </c>
      <c r="O26" s="17" t="s">
        <v>130</v>
      </c>
      <c r="P26" s="17" t="s">
        <v>131</v>
      </c>
      <c r="Q26" s="17" t="s">
        <v>49</v>
      </c>
      <c r="R26" s="25" t="s">
        <v>18</v>
      </c>
      <c r="S26" s="25">
        <v>2</v>
      </c>
      <c r="T26" s="17">
        <v>20000</v>
      </c>
      <c r="U26" s="17"/>
      <c r="V26" s="17">
        <v>3595</v>
      </c>
      <c r="W26" s="18">
        <f t="shared" si="1"/>
        <v>71900000</v>
      </c>
      <c r="X26" s="15"/>
      <c r="Y26" s="15"/>
    </row>
    <row r="27" spans="2:25">
      <c r="B27">
        <v>3</v>
      </c>
      <c r="C27" s="16">
        <v>42535</v>
      </c>
      <c r="D27" s="20" t="s">
        <v>200</v>
      </c>
      <c r="E27" s="20" t="s">
        <v>201</v>
      </c>
      <c r="F27" s="20" t="s">
        <v>49</v>
      </c>
      <c r="G27" s="26" t="s">
        <v>19</v>
      </c>
      <c r="H27" s="20">
        <v>17700</v>
      </c>
      <c r="I27" s="20">
        <v>3530</v>
      </c>
      <c r="J27" s="21">
        <f t="shared" si="0"/>
        <v>62481000</v>
      </c>
      <c r="N27" s="16">
        <v>42531</v>
      </c>
      <c r="O27" s="17" t="s">
        <v>153</v>
      </c>
      <c r="P27" s="17" t="s">
        <v>154</v>
      </c>
      <c r="Q27" s="17" t="s">
        <v>49</v>
      </c>
      <c r="R27" s="25" t="s">
        <v>18</v>
      </c>
      <c r="S27" s="25">
        <v>2</v>
      </c>
      <c r="T27" s="17">
        <v>15800</v>
      </c>
      <c r="U27" s="17"/>
      <c r="V27" s="17">
        <v>3560</v>
      </c>
      <c r="W27" s="18">
        <f t="shared" si="1"/>
        <v>56248000</v>
      </c>
      <c r="X27" s="15"/>
      <c r="Y27" s="15"/>
    </row>
    <row r="28" spans="2:25">
      <c r="B28">
        <v>3</v>
      </c>
      <c r="C28" s="16">
        <v>42537</v>
      </c>
      <c r="D28" s="20" t="s">
        <v>210</v>
      </c>
      <c r="E28" s="20" t="s">
        <v>211</v>
      </c>
      <c r="F28" s="20" t="s">
        <v>49</v>
      </c>
      <c r="G28" s="25" t="s">
        <v>19</v>
      </c>
      <c r="H28" s="17">
        <v>17900</v>
      </c>
      <c r="I28" s="17">
        <v>3530</v>
      </c>
      <c r="J28" s="18">
        <f t="shared" si="0"/>
        <v>63187000</v>
      </c>
      <c r="N28" s="16">
        <v>42534</v>
      </c>
      <c r="O28" s="17" t="s">
        <v>228</v>
      </c>
      <c r="P28" s="17" t="s">
        <v>229</v>
      </c>
      <c r="Q28" s="17" t="s">
        <v>49</v>
      </c>
      <c r="R28" s="25" t="s">
        <v>18</v>
      </c>
      <c r="S28" s="25">
        <v>2</v>
      </c>
      <c r="T28" s="17">
        <v>20000</v>
      </c>
      <c r="U28" s="17"/>
      <c r="V28" s="17">
        <v>3560</v>
      </c>
      <c r="W28" s="18">
        <f t="shared" si="1"/>
        <v>71200000</v>
      </c>
      <c r="X28" s="15"/>
      <c r="Y28" s="15"/>
    </row>
    <row r="29" spans="2:25">
      <c r="B29">
        <v>3</v>
      </c>
      <c r="C29" s="16">
        <v>42538</v>
      </c>
      <c r="D29" s="20" t="s">
        <v>216</v>
      </c>
      <c r="E29" s="20" t="s">
        <v>217</v>
      </c>
      <c r="F29" s="20" t="s">
        <v>49</v>
      </c>
      <c r="G29" s="25" t="s">
        <v>19</v>
      </c>
      <c r="H29" s="17">
        <v>15000</v>
      </c>
      <c r="I29" s="17">
        <v>3530</v>
      </c>
      <c r="J29" s="18">
        <f t="shared" si="0"/>
        <v>52950000</v>
      </c>
      <c r="N29" s="16">
        <v>42535</v>
      </c>
      <c r="O29" s="20" t="s">
        <v>200</v>
      </c>
      <c r="P29" s="20" t="s">
        <v>201</v>
      </c>
      <c r="Q29" s="20" t="s">
        <v>49</v>
      </c>
      <c r="R29" s="26" t="s">
        <v>18</v>
      </c>
      <c r="S29" s="26">
        <v>2</v>
      </c>
      <c r="T29" s="20">
        <v>5000</v>
      </c>
      <c r="U29" s="20"/>
      <c r="V29" s="20">
        <v>3595</v>
      </c>
      <c r="W29" s="21">
        <f t="shared" si="1"/>
        <v>17975000</v>
      </c>
      <c r="X29" s="15"/>
      <c r="Y29" s="15"/>
    </row>
    <row r="30" spans="2:25">
      <c r="B30">
        <v>3</v>
      </c>
      <c r="C30" s="16">
        <v>42534</v>
      </c>
      <c r="D30" s="17" t="s">
        <v>228</v>
      </c>
      <c r="E30" s="17" t="s">
        <v>229</v>
      </c>
      <c r="F30" s="17" t="s">
        <v>49</v>
      </c>
      <c r="G30" s="25" t="s">
        <v>18</v>
      </c>
      <c r="H30" s="17">
        <v>20000</v>
      </c>
      <c r="I30" s="17">
        <v>3560</v>
      </c>
      <c r="J30" s="18">
        <f t="shared" si="0"/>
        <v>71200000</v>
      </c>
      <c r="N30" s="16">
        <v>42535</v>
      </c>
      <c r="O30" s="17" t="s">
        <v>234</v>
      </c>
      <c r="P30" s="17" t="s">
        <v>235</v>
      </c>
      <c r="Q30" s="17" t="s">
        <v>49</v>
      </c>
      <c r="R30" s="25" t="s">
        <v>18</v>
      </c>
      <c r="S30" s="25">
        <v>2</v>
      </c>
      <c r="T30" s="17">
        <v>11000</v>
      </c>
      <c r="U30" s="17"/>
      <c r="V30" s="17">
        <v>3560</v>
      </c>
      <c r="W30" s="18">
        <f t="shared" si="1"/>
        <v>39160000</v>
      </c>
      <c r="X30" s="15"/>
      <c r="Y30" s="15"/>
    </row>
    <row r="31" spans="2:25">
      <c r="B31">
        <v>3</v>
      </c>
      <c r="C31" s="16">
        <v>42535</v>
      </c>
      <c r="D31" s="17" t="s">
        <v>234</v>
      </c>
      <c r="E31" s="17" t="s">
        <v>235</v>
      </c>
      <c r="F31" s="17" t="s">
        <v>49</v>
      </c>
      <c r="G31" s="25" t="s">
        <v>18</v>
      </c>
      <c r="H31" s="17">
        <v>11000</v>
      </c>
      <c r="I31" s="17">
        <v>3560</v>
      </c>
      <c r="J31" s="18">
        <f t="shared" si="0"/>
        <v>39160000</v>
      </c>
      <c r="N31" s="16">
        <v>42537</v>
      </c>
      <c r="O31" s="17" t="s">
        <v>238</v>
      </c>
      <c r="P31" s="17" t="s">
        <v>239</v>
      </c>
      <c r="Q31" s="17" t="s">
        <v>49</v>
      </c>
      <c r="R31" s="25" t="s">
        <v>18</v>
      </c>
      <c r="S31" s="25">
        <v>2</v>
      </c>
      <c r="T31" s="17">
        <v>15800</v>
      </c>
      <c r="U31" s="17"/>
      <c r="V31" s="17">
        <v>3560</v>
      </c>
      <c r="W31" s="18">
        <f t="shared" si="1"/>
        <v>56248000</v>
      </c>
      <c r="X31" s="15"/>
      <c r="Y31" s="15"/>
    </row>
    <row r="32" spans="2:25">
      <c r="B32">
        <v>3</v>
      </c>
      <c r="C32" s="16">
        <v>42537</v>
      </c>
      <c r="D32" s="17" t="s">
        <v>238</v>
      </c>
      <c r="E32" s="17" t="s">
        <v>239</v>
      </c>
      <c r="F32" s="17" t="s">
        <v>49</v>
      </c>
      <c r="G32" s="25" t="s">
        <v>18</v>
      </c>
      <c r="H32" s="17">
        <v>15800</v>
      </c>
      <c r="I32" s="17">
        <v>3560</v>
      </c>
      <c r="J32" s="18">
        <f t="shared" si="0"/>
        <v>56248000</v>
      </c>
      <c r="N32" s="16">
        <v>42537</v>
      </c>
      <c r="O32" s="17" t="s">
        <v>240</v>
      </c>
      <c r="P32" s="17" t="s">
        <v>241</v>
      </c>
      <c r="Q32" s="17" t="s">
        <v>49</v>
      </c>
      <c r="R32" s="25" t="s">
        <v>18</v>
      </c>
      <c r="S32" s="25">
        <v>2</v>
      </c>
      <c r="T32" s="17">
        <v>35000</v>
      </c>
      <c r="U32" s="17"/>
      <c r="V32" s="17">
        <v>3560</v>
      </c>
      <c r="W32" s="19">
        <f t="shared" si="1"/>
        <v>124600000</v>
      </c>
      <c r="X32" s="15"/>
      <c r="Y32" s="15"/>
    </row>
    <row r="33" spans="2:25">
      <c r="B33">
        <v>3</v>
      </c>
      <c r="C33" s="16">
        <v>42537</v>
      </c>
      <c r="D33" s="17" t="s">
        <v>240</v>
      </c>
      <c r="E33" s="17" t="s">
        <v>241</v>
      </c>
      <c r="F33" s="17" t="s">
        <v>49</v>
      </c>
      <c r="G33" s="25" t="s">
        <v>18</v>
      </c>
      <c r="H33" s="17">
        <v>35000</v>
      </c>
      <c r="I33" s="17">
        <v>3560</v>
      </c>
      <c r="J33" s="19">
        <f t="shared" si="0"/>
        <v>124600000</v>
      </c>
      <c r="N33" s="16">
        <v>42537</v>
      </c>
      <c r="O33" s="17" t="s">
        <v>242</v>
      </c>
      <c r="P33" s="17" t="s">
        <v>242</v>
      </c>
      <c r="Q33" s="17" t="s">
        <v>49</v>
      </c>
      <c r="R33" s="25" t="s">
        <v>18</v>
      </c>
      <c r="S33" s="25">
        <v>2</v>
      </c>
      <c r="T33" s="17">
        <v>20000</v>
      </c>
      <c r="U33" s="17"/>
      <c r="V33" s="17">
        <v>3560</v>
      </c>
      <c r="W33" s="19">
        <f t="shared" si="1"/>
        <v>71200000</v>
      </c>
      <c r="X33" s="15"/>
      <c r="Y33" s="15"/>
    </row>
    <row r="34" spans="2:25">
      <c r="B34">
        <v>3</v>
      </c>
      <c r="C34" s="16">
        <v>42537</v>
      </c>
      <c r="D34" s="17" t="s">
        <v>242</v>
      </c>
      <c r="E34" s="17" t="s">
        <v>242</v>
      </c>
      <c r="F34" s="17" t="s">
        <v>49</v>
      </c>
      <c r="G34" s="25" t="s">
        <v>18</v>
      </c>
      <c r="H34" s="17">
        <v>20000</v>
      </c>
      <c r="I34" s="17">
        <v>3560</v>
      </c>
      <c r="J34" s="19">
        <f t="shared" si="0"/>
        <v>71200000</v>
      </c>
      <c r="N34" s="16">
        <v>42538</v>
      </c>
      <c r="O34" s="20" t="s">
        <v>244</v>
      </c>
      <c r="P34" s="17" t="s">
        <v>245</v>
      </c>
      <c r="Q34" s="17" t="s">
        <v>49</v>
      </c>
      <c r="R34" s="25" t="s">
        <v>18</v>
      </c>
      <c r="S34" s="25">
        <v>2</v>
      </c>
      <c r="T34" s="17">
        <v>20000</v>
      </c>
      <c r="U34" s="17"/>
      <c r="V34" s="17">
        <v>3560</v>
      </c>
      <c r="W34" s="19">
        <f t="shared" si="1"/>
        <v>71200000</v>
      </c>
      <c r="X34" s="15"/>
      <c r="Y34" s="15"/>
    </row>
    <row r="35" spans="2:25">
      <c r="B35">
        <v>3</v>
      </c>
      <c r="C35" s="16">
        <v>42538</v>
      </c>
      <c r="D35" s="20" t="s">
        <v>244</v>
      </c>
      <c r="E35" s="17" t="s">
        <v>245</v>
      </c>
      <c r="F35" s="17" t="s">
        <v>49</v>
      </c>
      <c r="G35" s="25" t="s">
        <v>18</v>
      </c>
      <c r="H35" s="17">
        <v>20000</v>
      </c>
      <c r="I35" s="17">
        <v>3560</v>
      </c>
      <c r="J35" s="19">
        <f t="shared" si="0"/>
        <v>71200000</v>
      </c>
      <c r="N35" s="16">
        <v>42541</v>
      </c>
      <c r="O35" s="20" t="s">
        <v>306</v>
      </c>
      <c r="P35" s="20" t="s">
        <v>307</v>
      </c>
      <c r="Q35" s="20" t="s">
        <v>49</v>
      </c>
      <c r="R35" s="26" t="s">
        <v>18</v>
      </c>
      <c r="S35" s="26">
        <v>2</v>
      </c>
      <c r="T35" s="20">
        <v>15000</v>
      </c>
      <c r="U35" s="20"/>
      <c r="V35" s="20">
        <v>3560</v>
      </c>
      <c r="W35" s="23">
        <f t="shared" si="1"/>
        <v>53400000</v>
      </c>
      <c r="X35" s="15"/>
      <c r="Y35" s="15"/>
    </row>
    <row r="36" spans="2:25">
      <c r="B36">
        <v>3</v>
      </c>
      <c r="C36" s="16">
        <v>42541</v>
      </c>
      <c r="D36" s="17" t="s">
        <v>287</v>
      </c>
      <c r="E36" s="17" t="s">
        <v>288</v>
      </c>
      <c r="F36" s="17" t="s">
        <v>49</v>
      </c>
      <c r="G36" s="26" t="s">
        <v>19</v>
      </c>
      <c r="H36" s="20">
        <v>10000</v>
      </c>
      <c r="I36" s="20">
        <v>3530</v>
      </c>
      <c r="J36" s="22">
        <f t="shared" si="0"/>
        <v>35300000</v>
      </c>
      <c r="N36" s="16">
        <v>42544</v>
      </c>
      <c r="O36" s="17" t="s">
        <v>334</v>
      </c>
      <c r="P36" s="17" t="s">
        <v>335</v>
      </c>
      <c r="Q36" s="17" t="s">
        <v>49</v>
      </c>
      <c r="R36" s="26" t="s">
        <v>18</v>
      </c>
      <c r="S36" s="26">
        <v>2</v>
      </c>
      <c r="T36" s="20">
        <v>20000</v>
      </c>
      <c r="U36" s="20"/>
      <c r="V36" s="20">
        <v>3560</v>
      </c>
      <c r="W36" s="23">
        <f t="shared" si="1"/>
        <v>71200000</v>
      </c>
      <c r="X36" s="15"/>
      <c r="Y36" s="15"/>
    </row>
    <row r="37" spans="2:25">
      <c r="B37">
        <v>3</v>
      </c>
      <c r="C37" s="16">
        <v>42541</v>
      </c>
      <c r="D37" s="17" t="s">
        <v>287</v>
      </c>
      <c r="E37" s="17" t="s">
        <v>288</v>
      </c>
      <c r="F37" s="17" t="s">
        <v>49</v>
      </c>
      <c r="G37" s="26" t="s">
        <v>24</v>
      </c>
      <c r="H37" s="20">
        <v>5000</v>
      </c>
      <c r="I37" s="20">
        <v>4085</v>
      </c>
      <c r="J37" s="22">
        <f t="shared" si="0"/>
        <v>20425000</v>
      </c>
      <c r="N37" s="16">
        <v>42544</v>
      </c>
      <c r="O37" s="17" t="s">
        <v>336</v>
      </c>
      <c r="P37" s="17" t="s">
        <v>337</v>
      </c>
      <c r="Q37" s="17" t="s">
        <v>49</v>
      </c>
      <c r="R37" s="26" t="s">
        <v>18</v>
      </c>
      <c r="S37" s="26">
        <v>2</v>
      </c>
      <c r="T37" s="20">
        <v>15800</v>
      </c>
      <c r="U37" s="20"/>
      <c r="V37" s="20">
        <v>3560</v>
      </c>
      <c r="W37" s="23">
        <f t="shared" si="1"/>
        <v>56248000</v>
      </c>
      <c r="X37" s="15"/>
      <c r="Y37" s="15"/>
    </row>
    <row r="38" spans="2:25">
      <c r="B38">
        <v>3</v>
      </c>
      <c r="C38" s="16">
        <v>42544</v>
      </c>
      <c r="D38" s="20" t="s">
        <v>295</v>
      </c>
      <c r="E38" s="20" t="s">
        <v>296</v>
      </c>
      <c r="F38" s="20" t="s">
        <v>49</v>
      </c>
      <c r="G38" s="26" t="s">
        <v>18</v>
      </c>
      <c r="H38" s="20">
        <v>5000</v>
      </c>
      <c r="I38" s="20">
        <v>3595</v>
      </c>
      <c r="J38" s="23">
        <f t="shared" si="0"/>
        <v>17975000</v>
      </c>
      <c r="N38" s="16">
        <v>42545</v>
      </c>
      <c r="O38" s="17" t="s">
        <v>344</v>
      </c>
      <c r="P38" s="20" t="s">
        <v>345</v>
      </c>
      <c r="Q38" s="20" t="s">
        <v>49</v>
      </c>
      <c r="R38" s="26" t="s">
        <v>18</v>
      </c>
      <c r="S38" s="26">
        <v>2</v>
      </c>
      <c r="T38" s="20">
        <v>35000</v>
      </c>
      <c r="U38" s="20"/>
      <c r="V38" s="20">
        <v>3560</v>
      </c>
      <c r="W38" s="23">
        <f t="shared" si="1"/>
        <v>124600000</v>
      </c>
      <c r="X38" s="15"/>
      <c r="Y38" s="15"/>
    </row>
    <row r="39" spans="2:25">
      <c r="B39">
        <v>3</v>
      </c>
      <c r="C39" s="16">
        <v>42544</v>
      </c>
      <c r="D39" s="20" t="s">
        <v>295</v>
      </c>
      <c r="E39" s="20" t="s">
        <v>296</v>
      </c>
      <c r="F39" s="20" t="s">
        <v>49</v>
      </c>
      <c r="G39" s="26" t="s">
        <v>19</v>
      </c>
      <c r="H39" s="20">
        <v>10000</v>
      </c>
      <c r="I39" s="20">
        <v>3530</v>
      </c>
      <c r="J39" s="23">
        <f t="shared" si="0"/>
        <v>35300000</v>
      </c>
      <c r="N39" s="16">
        <v>42548</v>
      </c>
      <c r="O39" s="20" t="s">
        <v>375</v>
      </c>
      <c r="P39" s="20" t="s">
        <v>376</v>
      </c>
      <c r="Q39" s="20" t="s">
        <v>49</v>
      </c>
      <c r="R39" s="26" t="s">
        <v>18</v>
      </c>
      <c r="S39" s="26">
        <v>2</v>
      </c>
      <c r="T39" s="20">
        <v>15000</v>
      </c>
      <c r="U39" s="20"/>
      <c r="V39" s="20">
        <v>3560</v>
      </c>
      <c r="W39" s="23">
        <f t="shared" ref="W39:W63" si="2">T39*V39</f>
        <v>53400000</v>
      </c>
      <c r="X39" s="15"/>
      <c r="Y39" s="15"/>
    </row>
    <row r="40" spans="2:25">
      <c r="B40">
        <v>3</v>
      </c>
      <c r="C40" s="16">
        <v>42541</v>
      </c>
      <c r="D40" s="20" t="s">
        <v>306</v>
      </c>
      <c r="E40" s="20" t="s">
        <v>307</v>
      </c>
      <c r="F40" s="20" t="s">
        <v>49</v>
      </c>
      <c r="G40" s="26" t="s">
        <v>18</v>
      </c>
      <c r="H40" s="20">
        <v>15000</v>
      </c>
      <c r="I40" s="20">
        <v>3560</v>
      </c>
      <c r="J40" s="23">
        <f t="shared" si="0"/>
        <v>53400000</v>
      </c>
      <c r="N40" s="16">
        <v>42548</v>
      </c>
      <c r="O40" s="20" t="s">
        <v>377</v>
      </c>
      <c r="P40" s="20" t="s">
        <v>378</v>
      </c>
      <c r="Q40" s="20" t="s">
        <v>49</v>
      </c>
      <c r="R40" s="26" t="s">
        <v>18</v>
      </c>
      <c r="S40" s="26">
        <v>2</v>
      </c>
      <c r="T40" s="20">
        <v>27800</v>
      </c>
      <c r="U40" s="20"/>
      <c r="V40" s="20">
        <v>3560</v>
      </c>
      <c r="W40" s="23">
        <f t="shared" si="2"/>
        <v>98968000</v>
      </c>
      <c r="X40" s="15"/>
      <c r="Y40" s="15"/>
    </row>
    <row r="41" spans="2:25">
      <c r="B41">
        <v>3</v>
      </c>
      <c r="C41" s="16">
        <v>42541</v>
      </c>
      <c r="D41" s="20" t="s">
        <v>308</v>
      </c>
      <c r="E41" s="20" t="s">
        <v>309</v>
      </c>
      <c r="F41" s="20" t="s">
        <v>49</v>
      </c>
      <c r="G41" s="26" t="s">
        <v>18</v>
      </c>
      <c r="H41" s="20">
        <v>20000</v>
      </c>
      <c r="I41" s="20">
        <v>3560</v>
      </c>
      <c r="J41" s="23">
        <f t="shared" si="0"/>
        <v>71200000</v>
      </c>
      <c r="N41" s="16">
        <v>42548</v>
      </c>
      <c r="O41" s="20" t="s">
        <v>379</v>
      </c>
      <c r="P41" s="20" t="s">
        <v>380</v>
      </c>
      <c r="Q41" s="20" t="s">
        <v>49</v>
      </c>
      <c r="R41" s="26" t="s">
        <v>18</v>
      </c>
      <c r="S41" s="26">
        <v>2</v>
      </c>
      <c r="T41" s="20">
        <v>15800</v>
      </c>
      <c r="U41" s="20"/>
      <c r="V41" s="20">
        <v>3560</v>
      </c>
      <c r="W41" s="23">
        <f t="shared" si="2"/>
        <v>56248000</v>
      </c>
      <c r="X41" s="15"/>
      <c r="Y41" s="15"/>
    </row>
    <row r="42" spans="2:25">
      <c r="B42">
        <v>3</v>
      </c>
      <c r="C42" s="16">
        <v>42541</v>
      </c>
      <c r="D42" s="20" t="s">
        <v>310</v>
      </c>
      <c r="E42" s="20" t="s">
        <v>311</v>
      </c>
      <c r="F42" s="20" t="s">
        <v>49</v>
      </c>
      <c r="G42" s="26" t="s">
        <v>18</v>
      </c>
      <c r="H42" s="20">
        <v>15800</v>
      </c>
      <c r="I42" s="20">
        <v>3560</v>
      </c>
      <c r="J42" s="23">
        <f t="shared" si="0"/>
        <v>56248000</v>
      </c>
      <c r="N42" s="16">
        <v>42548</v>
      </c>
      <c r="O42" s="20" t="s">
        <v>381</v>
      </c>
      <c r="P42" s="20" t="s">
        <v>382</v>
      </c>
      <c r="Q42" s="20" t="s">
        <v>49</v>
      </c>
      <c r="R42" s="26" t="s">
        <v>18</v>
      </c>
      <c r="S42" s="26">
        <v>2</v>
      </c>
      <c r="T42" s="20">
        <v>17900</v>
      </c>
      <c r="U42" s="20"/>
      <c r="V42" s="20">
        <v>3560</v>
      </c>
      <c r="W42" s="23">
        <f t="shared" si="2"/>
        <v>63724000</v>
      </c>
      <c r="X42" s="15"/>
      <c r="Y42" s="15"/>
    </row>
    <row r="43" spans="2:25">
      <c r="B43">
        <v>3</v>
      </c>
      <c r="C43" s="16">
        <v>42542</v>
      </c>
      <c r="D43" s="20" t="s">
        <v>314</v>
      </c>
      <c r="E43" s="20" t="s">
        <v>315</v>
      </c>
      <c r="F43" s="20" t="s">
        <v>49</v>
      </c>
      <c r="G43" s="25" t="s">
        <v>18</v>
      </c>
      <c r="H43" s="17">
        <v>10000</v>
      </c>
      <c r="I43" s="20">
        <v>3560</v>
      </c>
      <c r="J43" s="15">
        <f t="shared" si="0"/>
        <v>35600000</v>
      </c>
      <c r="N43" s="16">
        <v>42549</v>
      </c>
      <c r="O43" s="20" t="s">
        <v>385</v>
      </c>
      <c r="P43" s="20" t="s">
        <v>386</v>
      </c>
      <c r="Q43" s="20" t="s">
        <v>49</v>
      </c>
      <c r="R43" s="26" t="s">
        <v>18</v>
      </c>
      <c r="S43" s="26">
        <v>2</v>
      </c>
      <c r="T43" s="20">
        <v>10800</v>
      </c>
      <c r="U43" s="20"/>
      <c r="V43" s="20">
        <v>3560</v>
      </c>
      <c r="W43" s="20">
        <f t="shared" si="2"/>
        <v>38448000</v>
      </c>
      <c r="X43" s="15"/>
      <c r="Y43" s="15"/>
    </row>
    <row r="44" spans="2:25">
      <c r="B44">
        <v>3</v>
      </c>
      <c r="C44" s="16">
        <v>42542</v>
      </c>
      <c r="D44" s="17" t="s">
        <v>316</v>
      </c>
      <c r="E44" s="17" t="s">
        <v>317</v>
      </c>
      <c r="F44" s="17" t="s">
        <v>49</v>
      </c>
      <c r="G44" s="25" t="s">
        <v>18</v>
      </c>
      <c r="H44" s="17">
        <v>5800</v>
      </c>
      <c r="I44" s="20">
        <v>3560</v>
      </c>
      <c r="J44" s="15">
        <f t="shared" si="0"/>
        <v>20648000</v>
      </c>
      <c r="N44" s="16">
        <v>42551</v>
      </c>
      <c r="O44" s="20" t="s">
        <v>397</v>
      </c>
      <c r="P44" s="20" t="s">
        <v>398</v>
      </c>
      <c r="Q44" s="20" t="s">
        <v>49</v>
      </c>
      <c r="R44" s="26" t="s">
        <v>18</v>
      </c>
      <c r="S44" s="26">
        <v>2</v>
      </c>
      <c r="T44" s="20">
        <v>6000</v>
      </c>
      <c r="U44" s="20"/>
      <c r="V44" s="20">
        <v>3560</v>
      </c>
      <c r="W44" s="23">
        <f t="shared" si="2"/>
        <v>21360000</v>
      </c>
      <c r="X44" s="15"/>
      <c r="Y44" s="15"/>
    </row>
    <row r="45" spans="2:25">
      <c r="B45">
        <v>3</v>
      </c>
      <c r="C45" s="16">
        <v>42542</v>
      </c>
      <c r="D45" s="17" t="s">
        <v>318</v>
      </c>
      <c r="E45" s="17" t="s">
        <v>319</v>
      </c>
      <c r="F45" s="17" t="s">
        <v>49</v>
      </c>
      <c r="G45" s="25" t="s">
        <v>18</v>
      </c>
      <c r="H45" s="17">
        <v>10000</v>
      </c>
      <c r="I45" s="20">
        <v>3560</v>
      </c>
      <c r="J45" s="15">
        <f t="shared" si="0"/>
        <v>35600000</v>
      </c>
      <c r="N45" s="16">
        <v>42551</v>
      </c>
      <c r="O45" s="20" t="s">
        <v>399</v>
      </c>
      <c r="P45" s="20" t="s">
        <v>400</v>
      </c>
      <c r="Q45" s="20" t="s">
        <v>49</v>
      </c>
      <c r="R45" s="26" t="s">
        <v>18</v>
      </c>
      <c r="S45" s="26">
        <v>2</v>
      </c>
      <c r="T45" s="20">
        <v>5900</v>
      </c>
      <c r="U45" s="20"/>
      <c r="V45" s="20">
        <v>3560</v>
      </c>
      <c r="W45" s="23">
        <f t="shared" si="2"/>
        <v>21004000</v>
      </c>
      <c r="X45" s="15"/>
      <c r="Y45" s="15"/>
    </row>
    <row r="46" spans="2:25">
      <c r="B46">
        <v>3</v>
      </c>
      <c r="C46" s="16">
        <v>42542</v>
      </c>
      <c r="D46" s="17" t="s">
        <v>320</v>
      </c>
      <c r="E46" s="17" t="s">
        <v>321</v>
      </c>
      <c r="F46" s="17" t="s">
        <v>49</v>
      </c>
      <c r="G46" s="25" t="s">
        <v>18</v>
      </c>
      <c r="H46" s="17">
        <v>11800</v>
      </c>
      <c r="I46" s="20">
        <v>3560</v>
      </c>
      <c r="J46" s="15">
        <f t="shared" si="0"/>
        <v>42008000</v>
      </c>
      <c r="N46" s="16">
        <v>42551</v>
      </c>
      <c r="O46" s="20" t="s">
        <v>401</v>
      </c>
      <c r="P46" s="20" t="s">
        <v>402</v>
      </c>
      <c r="Q46" s="20" t="s">
        <v>49</v>
      </c>
      <c r="R46" s="26" t="s">
        <v>18</v>
      </c>
      <c r="S46" s="26">
        <v>2</v>
      </c>
      <c r="T46" s="20">
        <v>10400</v>
      </c>
      <c r="U46" s="21">
        <f>SUM(T8:T46)</f>
        <v>595100</v>
      </c>
      <c r="V46" s="20">
        <v>3560</v>
      </c>
      <c r="W46" s="23">
        <f t="shared" si="2"/>
        <v>37024000</v>
      </c>
      <c r="X46" s="15" t="str">
        <f>R46</f>
        <v>Diesel comun Tipo III</v>
      </c>
      <c r="Y46" s="15">
        <f>SUM(W8:W46)</f>
        <v>2121566000</v>
      </c>
    </row>
    <row r="47" spans="2:25">
      <c r="B47">
        <v>3</v>
      </c>
      <c r="C47" s="16">
        <v>42543</v>
      </c>
      <c r="D47" s="17" t="s">
        <v>330</v>
      </c>
      <c r="E47" s="17" t="s">
        <v>331</v>
      </c>
      <c r="F47" s="17" t="s">
        <v>49</v>
      </c>
      <c r="G47" s="25" t="s">
        <v>18</v>
      </c>
      <c r="H47" s="17">
        <v>11900</v>
      </c>
      <c r="I47" s="17">
        <v>3560</v>
      </c>
      <c r="J47" s="15">
        <f t="shared" si="0"/>
        <v>42364000</v>
      </c>
      <c r="N47" s="16">
        <v>42523</v>
      </c>
      <c r="O47" s="17" t="s">
        <v>73</v>
      </c>
      <c r="P47" s="17" t="s">
        <v>74</v>
      </c>
      <c r="Q47" s="17" t="s">
        <v>49</v>
      </c>
      <c r="R47" s="25" t="s">
        <v>19</v>
      </c>
      <c r="S47" s="25">
        <v>3</v>
      </c>
      <c r="T47" s="17">
        <v>20000</v>
      </c>
      <c r="U47" s="21"/>
      <c r="V47" s="17">
        <v>3530</v>
      </c>
      <c r="W47" s="18">
        <f t="shared" si="2"/>
        <v>70600000</v>
      </c>
      <c r="X47" s="15"/>
      <c r="Y47" s="15"/>
    </row>
    <row r="48" spans="2:25">
      <c r="B48">
        <v>3</v>
      </c>
      <c r="C48" s="16">
        <v>42544</v>
      </c>
      <c r="D48" s="17" t="s">
        <v>334</v>
      </c>
      <c r="E48" s="17" t="s">
        <v>335</v>
      </c>
      <c r="F48" s="17" t="s">
        <v>49</v>
      </c>
      <c r="G48" s="26" t="s">
        <v>18</v>
      </c>
      <c r="H48" s="20">
        <v>20000</v>
      </c>
      <c r="I48" s="20">
        <v>3560</v>
      </c>
      <c r="J48" s="23">
        <f t="shared" si="0"/>
        <v>71200000</v>
      </c>
      <c r="N48" s="16">
        <v>42528</v>
      </c>
      <c r="O48" s="17" t="s">
        <v>92</v>
      </c>
      <c r="P48" s="17" t="s">
        <v>93</v>
      </c>
      <c r="Q48" s="17" t="s">
        <v>49</v>
      </c>
      <c r="R48" s="25" t="s">
        <v>19</v>
      </c>
      <c r="S48" s="25">
        <v>3</v>
      </c>
      <c r="T48" s="17">
        <v>5000</v>
      </c>
      <c r="U48" s="21"/>
      <c r="V48" s="17">
        <v>3530</v>
      </c>
      <c r="W48" s="18">
        <f t="shared" si="2"/>
        <v>17650000</v>
      </c>
      <c r="X48" s="15"/>
      <c r="Y48" s="15"/>
    </row>
    <row r="49" spans="2:25">
      <c r="B49">
        <v>3</v>
      </c>
      <c r="C49" s="16">
        <v>42544</v>
      </c>
      <c r="D49" s="17" t="s">
        <v>336</v>
      </c>
      <c r="E49" s="17" t="s">
        <v>337</v>
      </c>
      <c r="F49" s="17" t="s">
        <v>49</v>
      </c>
      <c r="G49" s="26" t="s">
        <v>18</v>
      </c>
      <c r="H49" s="20">
        <v>15800</v>
      </c>
      <c r="I49" s="20">
        <v>3560</v>
      </c>
      <c r="J49" s="23">
        <f t="shared" si="0"/>
        <v>56248000</v>
      </c>
      <c r="N49" s="16">
        <v>42528</v>
      </c>
      <c r="O49" s="17" t="s">
        <v>124</v>
      </c>
      <c r="P49" s="17" t="s">
        <v>125</v>
      </c>
      <c r="Q49" s="17" t="s">
        <v>49</v>
      </c>
      <c r="R49" s="25" t="s">
        <v>19</v>
      </c>
      <c r="S49" s="25">
        <v>3</v>
      </c>
      <c r="T49" s="17">
        <v>15000</v>
      </c>
      <c r="U49" s="21"/>
      <c r="V49" s="17">
        <v>3530</v>
      </c>
      <c r="W49" s="18">
        <f t="shared" si="2"/>
        <v>52950000</v>
      </c>
      <c r="X49" s="15"/>
      <c r="Y49" s="15"/>
    </row>
    <row r="50" spans="2:25">
      <c r="B50">
        <v>3</v>
      </c>
      <c r="C50" s="16">
        <v>42545</v>
      </c>
      <c r="D50" s="17" t="s">
        <v>344</v>
      </c>
      <c r="E50" s="20" t="s">
        <v>345</v>
      </c>
      <c r="F50" s="20" t="s">
        <v>49</v>
      </c>
      <c r="G50" s="26" t="s">
        <v>18</v>
      </c>
      <c r="H50" s="20">
        <v>35000</v>
      </c>
      <c r="I50" s="20">
        <v>3560</v>
      </c>
      <c r="J50" s="23">
        <f t="shared" si="0"/>
        <v>124600000</v>
      </c>
      <c r="N50" s="16">
        <v>42528</v>
      </c>
      <c r="O50" s="17" t="s">
        <v>126</v>
      </c>
      <c r="P50" s="17" t="s">
        <v>127</v>
      </c>
      <c r="Q50" s="17" t="s">
        <v>49</v>
      </c>
      <c r="R50" s="25" t="s">
        <v>19</v>
      </c>
      <c r="S50" s="25">
        <v>3</v>
      </c>
      <c r="T50" s="17">
        <v>17700</v>
      </c>
      <c r="U50" s="21"/>
      <c r="V50" s="17">
        <v>3530</v>
      </c>
      <c r="W50" s="18">
        <f t="shared" si="2"/>
        <v>62481000</v>
      </c>
      <c r="X50" s="15"/>
      <c r="Y50" s="15"/>
    </row>
    <row r="51" spans="2:25">
      <c r="B51">
        <v>3</v>
      </c>
      <c r="C51" s="16">
        <v>42548</v>
      </c>
      <c r="D51" s="20" t="s">
        <v>375</v>
      </c>
      <c r="E51" s="20" t="s">
        <v>376</v>
      </c>
      <c r="F51" s="20" t="s">
        <v>49</v>
      </c>
      <c r="G51" s="26" t="s">
        <v>18</v>
      </c>
      <c r="H51" s="20">
        <v>15000</v>
      </c>
      <c r="I51" s="20">
        <v>3560</v>
      </c>
      <c r="J51" s="23">
        <f t="shared" si="0"/>
        <v>53400000</v>
      </c>
      <c r="N51" s="16">
        <v>42531</v>
      </c>
      <c r="O51" s="17" t="s">
        <v>130</v>
      </c>
      <c r="P51" s="17" t="s">
        <v>131</v>
      </c>
      <c r="Q51" s="17" t="s">
        <v>49</v>
      </c>
      <c r="R51" s="25" t="s">
        <v>19</v>
      </c>
      <c r="S51" s="25">
        <v>3</v>
      </c>
      <c r="T51" s="17">
        <v>15000</v>
      </c>
      <c r="U51" s="21"/>
      <c r="V51" s="17">
        <v>3530</v>
      </c>
      <c r="W51" s="18">
        <f t="shared" si="2"/>
        <v>52950000</v>
      </c>
      <c r="X51" s="15"/>
      <c r="Y51" s="15"/>
    </row>
    <row r="52" spans="2:25">
      <c r="B52">
        <v>3</v>
      </c>
      <c r="C52" s="16">
        <v>42548</v>
      </c>
      <c r="D52" s="20" t="s">
        <v>377</v>
      </c>
      <c r="E52" s="20" t="s">
        <v>378</v>
      </c>
      <c r="F52" s="20" t="s">
        <v>49</v>
      </c>
      <c r="G52" s="26" t="s">
        <v>18</v>
      </c>
      <c r="H52" s="20">
        <v>27800</v>
      </c>
      <c r="I52" s="20">
        <v>3560</v>
      </c>
      <c r="J52" s="23">
        <f t="shared" si="0"/>
        <v>98968000</v>
      </c>
      <c r="N52" s="16">
        <v>42531</v>
      </c>
      <c r="O52" s="17" t="s">
        <v>132</v>
      </c>
      <c r="P52" s="17" t="s">
        <v>133</v>
      </c>
      <c r="Q52" s="17" t="s">
        <v>49</v>
      </c>
      <c r="R52" s="25" t="s">
        <v>19</v>
      </c>
      <c r="S52" s="25">
        <v>3</v>
      </c>
      <c r="T52" s="17">
        <v>17900</v>
      </c>
      <c r="U52" s="21"/>
      <c r="V52" s="17">
        <v>3530</v>
      </c>
      <c r="W52" s="18">
        <f t="shared" si="2"/>
        <v>63187000</v>
      </c>
      <c r="X52" s="15"/>
      <c r="Y52" s="15"/>
    </row>
    <row r="53" spans="2:25">
      <c r="B53">
        <v>3</v>
      </c>
      <c r="C53" s="16">
        <v>42548</v>
      </c>
      <c r="D53" s="20" t="s">
        <v>379</v>
      </c>
      <c r="E53" s="20" t="s">
        <v>380</v>
      </c>
      <c r="F53" s="20" t="s">
        <v>49</v>
      </c>
      <c r="G53" s="26" t="s">
        <v>18</v>
      </c>
      <c r="H53" s="20">
        <v>15800</v>
      </c>
      <c r="I53" s="20">
        <v>3560</v>
      </c>
      <c r="J53" s="23">
        <f t="shared" si="0"/>
        <v>56248000</v>
      </c>
      <c r="N53" s="16">
        <v>42534</v>
      </c>
      <c r="O53" s="20" t="s">
        <v>192</v>
      </c>
      <c r="P53" s="20" t="s">
        <v>193</v>
      </c>
      <c r="Q53" s="20" t="s">
        <v>49</v>
      </c>
      <c r="R53" s="26" t="s">
        <v>19</v>
      </c>
      <c r="S53" s="26">
        <v>3</v>
      </c>
      <c r="T53" s="20">
        <v>15000</v>
      </c>
      <c r="U53" s="21"/>
      <c r="V53" s="20">
        <v>3530</v>
      </c>
      <c r="W53" s="21">
        <f t="shared" si="2"/>
        <v>52950000</v>
      </c>
      <c r="X53" s="15"/>
      <c r="Y53" s="15"/>
    </row>
    <row r="54" spans="2:25">
      <c r="B54">
        <v>3</v>
      </c>
      <c r="C54" s="16">
        <v>42548</v>
      </c>
      <c r="D54" s="20" t="s">
        <v>381</v>
      </c>
      <c r="E54" s="20" t="s">
        <v>382</v>
      </c>
      <c r="F54" s="20" t="s">
        <v>49</v>
      </c>
      <c r="G54" s="26" t="s">
        <v>18</v>
      </c>
      <c r="H54" s="20">
        <v>17900</v>
      </c>
      <c r="I54" s="20">
        <v>3560</v>
      </c>
      <c r="J54" s="23">
        <f t="shared" si="0"/>
        <v>63724000</v>
      </c>
      <c r="N54" s="16">
        <v>42535</v>
      </c>
      <c r="O54" s="20" t="s">
        <v>200</v>
      </c>
      <c r="P54" s="20" t="s">
        <v>201</v>
      </c>
      <c r="Q54" s="20" t="s">
        <v>49</v>
      </c>
      <c r="R54" s="26" t="s">
        <v>19</v>
      </c>
      <c r="S54" s="26">
        <v>3</v>
      </c>
      <c r="T54" s="20">
        <v>17700</v>
      </c>
      <c r="U54" s="21"/>
      <c r="V54" s="20">
        <v>3530</v>
      </c>
      <c r="W54" s="21">
        <f t="shared" si="2"/>
        <v>62481000</v>
      </c>
      <c r="X54" s="15"/>
      <c r="Y54" s="15"/>
    </row>
    <row r="55" spans="2:25">
      <c r="B55">
        <v>3</v>
      </c>
      <c r="C55" s="16">
        <v>42549</v>
      </c>
      <c r="D55" s="20" t="s">
        <v>385</v>
      </c>
      <c r="E55" s="20" t="s">
        <v>386</v>
      </c>
      <c r="F55" s="20" t="s">
        <v>49</v>
      </c>
      <c r="G55" s="26" t="s">
        <v>18</v>
      </c>
      <c r="H55" s="20">
        <v>10800</v>
      </c>
      <c r="I55" s="20">
        <v>3560</v>
      </c>
      <c r="J55" s="20">
        <f t="shared" si="0"/>
        <v>38448000</v>
      </c>
      <c r="N55" s="16">
        <v>42537</v>
      </c>
      <c r="O55" s="20" t="s">
        <v>210</v>
      </c>
      <c r="P55" s="20" t="s">
        <v>211</v>
      </c>
      <c r="Q55" s="20" t="s">
        <v>49</v>
      </c>
      <c r="R55" s="25" t="s">
        <v>19</v>
      </c>
      <c r="S55" s="25">
        <v>3</v>
      </c>
      <c r="T55" s="17">
        <v>17900</v>
      </c>
      <c r="U55" s="21"/>
      <c r="V55" s="17">
        <v>3530</v>
      </c>
      <c r="W55" s="18">
        <f t="shared" si="2"/>
        <v>63187000</v>
      </c>
      <c r="X55" s="15"/>
      <c r="Y55" s="15"/>
    </row>
    <row r="56" spans="2:25">
      <c r="B56">
        <v>3</v>
      </c>
      <c r="C56" s="16">
        <v>42551</v>
      </c>
      <c r="D56" s="20" t="s">
        <v>397</v>
      </c>
      <c r="E56" s="20" t="s">
        <v>398</v>
      </c>
      <c r="F56" s="20" t="s">
        <v>49</v>
      </c>
      <c r="G56" s="26" t="s">
        <v>18</v>
      </c>
      <c r="H56" s="20">
        <v>6000</v>
      </c>
      <c r="I56" s="20">
        <v>3560</v>
      </c>
      <c r="J56" s="23">
        <f t="shared" si="0"/>
        <v>21360000</v>
      </c>
      <c r="N56" s="16">
        <v>42538</v>
      </c>
      <c r="O56" s="20" t="s">
        <v>216</v>
      </c>
      <c r="P56" s="20" t="s">
        <v>217</v>
      </c>
      <c r="Q56" s="20" t="s">
        <v>49</v>
      </c>
      <c r="R56" s="25" t="s">
        <v>19</v>
      </c>
      <c r="S56" s="25">
        <v>3</v>
      </c>
      <c r="T56" s="17">
        <v>15000</v>
      </c>
      <c r="U56" s="21"/>
      <c r="V56" s="17">
        <v>3530</v>
      </c>
      <c r="W56" s="18">
        <f t="shared" si="2"/>
        <v>52950000</v>
      </c>
      <c r="X56" s="15"/>
      <c r="Y56" s="15"/>
    </row>
    <row r="57" spans="2:25">
      <c r="B57">
        <v>3</v>
      </c>
      <c r="C57" s="16">
        <v>42551</v>
      </c>
      <c r="D57" s="20" t="s">
        <v>399</v>
      </c>
      <c r="E57" s="20" t="s">
        <v>400</v>
      </c>
      <c r="F57" s="20" t="s">
        <v>49</v>
      </c>
      <c r="G57" s="26" t="s">
        <v>18</v>
      </c>
      <c r="H57" s="20">
        <v>5900</v>
      </c>
      <c r="I57" s="20">
        <v>3560</v>
      </c>
      <c r="J57" s="23">
        <f t="shared" si="0"/>
        <v>21004000</v>
      </c>
      <c r="N57" s="16">
        <v>42541</v>
      </c>
      <c r="O57" s="17" t="s">
        <v>287</v>
      </c>
      <c r="P57" s="17" t="s">
        <v>288</v>
      </c>
      <c r="Q57" s="17" t="s">
        <v>49</v>
      </c>
      <c r="R57" s="26" t="s">
        <v>19</v>
      </c>
      <c r="S57" s="26">
        <v>3</v>
      </c>
      <c r="T57" s="20">
        <v>10000</v>
      </c>
      <c r="U57" s="21"/>
      <c r="V57" s="20">
        <v>3530</v>
      </c>
      <c r="W57" s="22">
        <f t="shared" si="2"/>
        <v>35300000</v>
      </c>
      <c r="X57" s="15"/>
      <c r="Y57" s="15"/>
    </row>
    <row r="58" spans="2:25">
      <c r="B58">
        <v>3</v>
      </c>
      <c r="C58" s="16">
        <v>42551</v>
      </c>
      <c r="D58" s="20" t="s">
        <v>401</v>
      </c>
      <c r="E58" s="20" t="s">
        <v>402</v>
      </c>
      <c r="F58" s="20" t="s">
        <v>49</v>
      </c>
      <c r="G58" s="26" t="s">
        <v>18</v>
      </c>
      <c r="H58" s="20">
        <v>10400</v>
      </c>
      <c r="I58" s="20">
        <v>3560</v>
      </c>
      <c r="J58" s="23">
        <f t="shared" si="0"/>
        <v>37024000</v>
      </c>
      <c r="N58" s="16">
        <v>42544</v>
      </c>
      <c r="O58" s="20" t="s">
        <v>295</v>
      </c>
      <c r="P58" s="20" t="s">
        <v>296</v>
      </c>
      <c r="Q58" s="20" t="s">
        <v>49</v>
      </c>
      <c r="R58" s="26" t="s">
        <v>19</v>
      </c>
      <c r="S58" s="26">
        <v>3</v>
      </c>
      <c r="T58" s="20">
        <v>10000</v>
      </c>
      <c r="U58" s="21"/>
      <c r="V58" s="20">
        <v>3530</v>
      </c>
      <c r="W58" s="23">
        <f t="shared" si="2"/>
        <v>35300000</v>
      </c>
      <c r="X58" s="15"/>
      <c r="Y58" s="15"/>
    </row>
    <row r="59" spans="2:25">
      <c r="B59">
        <v>3</v>
      </c>
      <c r="C59" s="16">
        <v>42548</v>
      </c>
      <c r="D59" s="20" t="s">
        <v>407</v>
      </c>
      <c r="E59" s="20" t="s">
        <v>408</v>
      </c>
      <c r="F59" s="20" t="s">
        <v>49</v>
      </c>
      <c r="G59" s="26" t="s">
        <v>19</v>
      </c>
      <c r="H59" s="20">
        <v>20000</v>
      </c>
      <c r="I59" s="20">
        <v>3530</v>
      </c>
      <c r="J59" s="23">
        <f t="shared" si="0"/>
        <v>70600000</v>
      </c>
      <c r="N59" s="16">
        <v>42548</v>
      </c>
      <c r="O59" s="20" t="s">
        <v>407</v>
      </c>
      <c r="P59" s="20" t="s">
        <v>408</v>
      </c>
      <c r="Q59" s="20" t="s">
        <v>49</v>
      </c>
      <c r="R59" s="26" t="s">
        <v>19</v>
      </c>
      <c r="S59" s="26">
        <v>3</v>
      </c>
      <c r="T59" s="20">
        <v>20000</v>
      </c>
      <c r="U59" s="21"/>
      <c r="V59" s="20">
        <v>3530</v>
      </c>
      <c r="W59" s="23">
        <f t="shared" si="2"/>
        <v>70600000</v>
      </c>
      <c r="X59" s="15"/>
      <c r="Y59" s="15"/>
    </row>
    <row r="60" spans="2:25">
      <c r="B60">
        <v>3</v>
      </c>
      <c r="C60" s="16">
        <v>42549</v>
      </c>
      <c r="D60" s="20" t="s">
        <v>411</v>
      </c>
      <c r="E60" s="20" t="s">
        <v>412</v>
      </c>
      <c r="F60" s="20" t="s">
        <v>49</v>
      </c>
      <c r="G60" s="26" t="s">
        <v>19</v>
      </c>
      <c r="H60" s="20">
        <v>22900</v>
      </c>
      <c r="I60" s="20">
        <v>3530</v>
      </c>
      <c r="J60" s="23">
        <f t="shared" si="0"/>
        <v>80837000</v>
      </c>
      <c r="N60" s="16">
        <v>42549</v>
      </c>
      <c r="O60" s="20" t="s">
        <v>411</v>
      </c>
      <c r="P60" s="20" t="s">
        <v>412</v>
      </c>
      <c r="Q60" s="20" t="s">
        <v>49</v>
      </c>
      <c r="R60" s="26" t="s">
        <v>19</v>
      </c>
      <c r="S60" s="26">
        <v>3</v>
      </c>
      <c r="T60" s="20">
        <v>22900</v>
      </c>
      <c r="U60" s="21"/>
      <c r="V60" s="20">
        <v>3530</v>
      </c>
      <c r="W60" s="23">
        <f t="shared" si="2"/>
        <v>80837000</v>
      </c>
      <c r="X60" s="15"/>
      <c r="Y60" s="15"/>
    </row>
    <row r="61" spans="2:25">
      <c r="B61">
        <v>3</v>
      </c>
      <c r="C61" s="16">
        <v>42551</v>
      </c>
      <c r="D61" s="20" t="s">
        <v>419</v>
      </c>
      <c r="E61" s="20" t="s">
        <v>420</v>
      </c>
      <c r="F61" s="20" t="s">
        <v>49</v>
      </c>
      <c r="G61" s="26" t="s">
        <v>19</v>
      </c>
      <c r="H61" s="20">
        <v>15800</v>
      </c>
      <c r="I61" s="20">
        <v>3530</v>
      </c>
      <c r="J61" s="23">
        <f t="shared" si="0"/>
        <v>55774000</v>
      </c>
      <c r="N61" s="16">
        <v>42551</v>
      </c>
      <c r="O61" s="20" t="s">
        <v>419</v>
      </c>
      <c r="P61" s="20" t="s">
        <v>420</v>
      </c>
      <c r="Q61" s="20" t="s">
        <v>49</v>
      </c>
      <c r="R61" s="26" t="s">
        <v>19</v>
      </c>
      <c r="S61" s="26">
        <v>3</v>
      </c>
      <c r="T61" s="20">
        <v>15800</v>
      </c>
      <c r="U61" s="21"/>
      <c r="V61" s="20">
        <v>3530</v>
      </c>
      <c r="W61" s="23">
        <f t="shared" si="2"/>
        <v>55774000</v>
      </c>
      <c r="X61" s="15"/>
      <c r="Y61" s="15"/>
    </row>
    <row r="62" spans="2:25">
      <c r="B62">
        <v>3</v>
      </c>
      <c r="C62" s="16">
        <v>42551</v>
      </c>
      <c r="D62" s="20" t="s">
        <v>421</v>
      </c>
      <c r="E62" s="20" t="s">
        <v>422</v>
      </c>
      <c r="F62" s="20" t="s">
        <v>49</v>
      </c>
      <c r="G62" s="26" t="s">
        <v>19</v>
      </c>
      <c r="H62" s="20">
        <v>6000</v>
      </c>
      <c r="I62" s="20">
        <v>3530</v>
      </c>
      <c r="J62" s="23">
        <f t="shared" si="0"/>
        <v>21180000</v>
      </c>
      <c r="N62" s="16">
        <v>42551</v>
      </c>
      <c r="O62" s="20" t="s">
        <v>421</v>
      </c>
      <c r="P62" s="20" t="s">
        <v>422</v>
      </c>
      <c r="Q62" s="20" t="s">
        <v>49</v>
      </c>
      <c r="R62" s="26" t="s">
        <v>19</v>
      </c>
      <c r="S62" s="26">
        <v>3</v>
      </c>
      <c r="T62" s="20">
        <v>6000</v>
      </c>
      <c r="U62" s="21"/>
      <c r="V62" s="20">
        <v>3530</v>
      </c>
      <c r="W62" s="23">
        <f t="shared" si="2"/>
        <v>21180000</v>
      </c>
      <c r="X62" s="15"/>
      <c r="Y62" s="15"/>
    </row>
    <row r="63" spans="2:25">
      <c r="B63">
        <v>3</v>
      </c>
      <c r="C63" s="16">
        <v>42551</v>
      </c>
      <c r="D63" s="20" t="s">
        <v>423</v>
      </c>
      <c r="E63" s="20" t="s">
        <v>424</v>
      </c>
      <c r="F63" s="20" t="s">
        <v>49</v>
      </c>
      <c r="G63" s="26" t="s">
        <v>19</v>
      </c>
      <c r="H63" s="20">
        <v>5400</v>
      </c>
      <c r="I63" s="20">
        <v>3530</v>
      </c>
      <c r="J63" s="23">
        <f t="shared" si="0"/>
        <v>19062000</v>
      </c>
      <c r="N63" s="16">
        <v>42551</v>
      </c>
      <c r="O63" s="20" t="s">
        <v>423</v>
      </c>
      <c r="P63" s="20" t="s">
        <v>424</v>
      </c>
      <c r="Q63" s="20" t="s">
        <v>49</v>
      </c>
      <c r="R63" s="26" t="s">
        <v>19</v>
      </c>
      <c r="S63" s="26">
        <v>3</v>
      </c>
      <c r="T63" s="20">
        <v>5400</v>
      </c>
      <c r="U63" s="21">
        <f>SUM(T47:T63)</f>
        <v>246300</v>
      </c>
      <c r="V63" s="20">
        <v>3530</v>
      </c>
      <c r="W63" s="23">
        <f t="shared" si="2"/>
        <v>19062000</v>
      </c>
      <c r="X63" s="15" t="str">
        <f>R63</f>
        <v>Nafta eco sol 85</v>
      </c>
      <c r="Y63" s="27">
        <f>SUM(W47:W63)</f>
        <v>869439000</v>
      </c>
    </row>
    <row r="64" spans="2:25">
      <c r="H64" s="27">
        <f>SUM(H7:H63)</f>
        <v>846400</v>
      </c>
      <c r="I64" s="27">
        <f>SUM(I7:I63)</f>
        <v>203145</v>
      </c>
      <c r="J64" s="27">
        <f>SUM(J7:J63)</f>
        <v>3011430000</v>
      </c>
      <c r="T64" s="27">
        <f>SUM(T7:T63)</f>
        <v>846400</v>
      </c>
      <c r="U64" s="27">
        <f>SUM(U7:U63)</f>
        <v>846400</v>
      </c>
      <c r="V64" s="27">
        <f>SUM(V7:V63)</f>
        <v>203145</v>
      </c>
      <c r="W64" s="27">
        <f>SUM(W7:W63)</f>
        <v>3011430000</v>
      </c>
      <c r="X64" s="15"/>
      <c r="Y64" s="27">
        <f>SUM(Y7:Y63)</f>
        <v>3011430000</v>
      </c>
    </row>
    <row r="72" spans="3:12">
      <c r="C72" s="15" t="s">
        <v>7</v>
      </c>
      <c r="D72" s="15" t="s">
        <v>0</v>
      </c>
      <c r="E72" s="15" t="s">
        <v>1</v>
      </c>
      <c r="F72" s="15" t="s">
        <v>435</v>
      </c>
      <c r="G72" s="15" t="s">
        <v>6</v>
      </c>
      <c r="H72" s="15" t="s">
        <v>5</v>
      </c>
      <c r="I72" s="15" t="s">
        <v>8</v>
      </c>
      <c r="J72" s="15" t="s">
        <v>3</v>
      </c>
      <c r="K72" s="23" t="s">
        <v>430</v>
      </c>
      <c r="L72" s="23" t="s">
        <v>431</v>
      </c>
    </row>
    <row r="73" spans="3:12">
      <c r="C73" s="16">
        <v>42522</v>
      </c>
      <c r="D73" s="17" t="s">
        <v>47</v>
      </c>
      <c r="E73" s="17" t="s">
        <v>48</v>
      </c>
      <c r="F73" s="17" t="s">
        <v>49</v>
      </c>
      <c r="G73" s="25" t="s">
        <v>18</v>
      </c>
      <c r="H73" s="18">
        <v>10000</v>
      </c>
      <c r="I73" s="18">
        <v>3560</v>
      </c>
      <c r="J73" s="18">
        <f t="shared" ref="J73:J104" si="3">H73*I73</f>
        <v>35600000</v>
      </c>
      <c r="K73" s="15"/>
      <c r="L73" s="15"/>
    </row>
    <row r="74" spans="3:12">
      <c r="C74" s="16">
        <v>42522</v>
      </c>
      <c r="D74" s="17" t="s">
        <v>50</v>
      </c>
      <c r="E74" s="17" t="s">
        <v>51</v>
      </c>
      <c r="F74" s="17" t="s">
        <v>49</v>
      </c>
      <c r="G74" s="25" t="s">
        <v>18</v>
      </c>
      <c r="H74" s="18">
        <v>10000</v>
      </c>
      <c r="I74" s="18">
        <v>3560</v>
      </c>
      <c r="J74" s="18">
        <f t="shared" si="3"/>
        <v>35600000</v>
      </c>
      <c r="K74" s="15">
        <v>1</v>
      </c>
      <c r="L74" s="27">
        <f>J74+J73</f>
        <v>71200000</v>
      </c>
    </row>
    <row r="75" spans="3:12">
      <c r="C75" s="16">
        <v>42523</v>
      </c>
      <c r="D75" s="17" t="s">
        <v>57</v>
      </c>
      <c r="E75" s="17" t="s">
        <v>58</v>
      </c>
      <c r="F75" s="17" t="s">
        <v>49</v>
      </c>
      <c r="G75" s="25" t="s">
        <v>18</v>
      </c>
      <c r="H75" s="18">
        <v>5000</v>
      </c>
      <c r="I75" s="18">
        <v>3560</v>
      </c>
      <c r="J75" s="18">
        <f t="shared" si="3"/>
        <v>17800000</v>
      </c>
      <c r="K75" s="15"/>
      <c r="L75" s="15"/>
    </row>
    <row r="76" spans="3:12">
      <c r="C76" s="16">
        <v>42523</v>
      </c>
      <c r="D76" s="17" t="s">
        <v>73</v>
      </c>
      <c r="E76" s="17" t="s">
        <v>74</v>
      </c>
      <c r="F76" s="17" t="s">
        <v>49</v>
      </c>
      <c r="G76" s="25" t="s">
        <v>18</v>
      </c>
      <c r="H76" s="17">
        <v>10000</v>
      </c>
      <c r="I76" s="17">
        <v>3595</v>
      </c>
      <c r="J76" s="18">
        <f t="shared" si="3"/>
        <v>35950000</v>
      </c>
      <c r="K76" s="15"/>
      <c r="L76" s="15"/>
    </row>
    <row r="77" spans="3:12">
      <c r="C77" s="16">
        <v>42523</v>
      </c>
      <c r="D77" s="17" t="s">
        <v>73</v>
      </c>
      <c r="E77" s="17" t="s">
        <v>74</v>
      </c>
      <c r="F77" s="17" t="s">
        <v>49</v>
      </c>
      <c r="G77" s="25" t="s">
        <v>19</v>
      </c>
      <c r="H77" s="17">
        <v>20000</v>
      </c>
      <c r="I77" s="17">
        <v>3530</v>
      </c>
      <c r="J77" s="18">
        <f t="shared" si="3"/>
        <v>70600000</v>
      </c>
      <c r="K77" s="15">
        <v>2</v>
      </c>
      <c r="L77" s="27">
        <f>J77+J76+J75</f>
        <v>124350000</v>
      </c>
    </row>
    <row r="78" spans="3:12">
      <c r="C78" s="16">
        <v>42527</v>
      </c>
      <c r="D78" s="17" t="s">
        <v>142</v>
      </c>
      <c r="E78" s="17" t="s">
        <v>143</v>
      </c>
      <c r="F78" s="17" t="s">
        <v>49</v>
      </c>
      <c r="G78" s="25" t="s">
        <v>18</v>
      </c>
      <c r="H78" s="17">
        <v>35000</v>
      </c>
      <c r="I78" s="17">
        <v>3560</v>
      </c>
      <c r="J78" s="18">
        <f t="shared" si="3"/>
        <v>124600000</v>
      </c>
      <c r="K78" s="15">
        <v>6</v>
      </c>
      <c r="L78" s="27">
        <f>J78</f>
        <v>124600000</v>
      </c>
    </row>
    <row r="79" spans="3:12">
      <c r="C79" s="16">
        <v>42528</v>
      </c>
      <c r="D79" s="17" t="s">
        <v>92</v>
      </c>
      <c r="E79" s="17" t="s">
        <v>93</v>
      </c>
      <c r="F79" s="17" t="s">
        <v>49</v>
      </c>
      <c r="G79" s="25" t="s">
        <v>18</v>
      </c>
      <c r="H79" s="17">
        <v>30000</v>
      </c>
      <c r="I79" s="17">
        <v>3595</v>
      </c>
      <c r="J79" s="18">
        <f t="shared" si="3"/>
        <v>107850000</v>
      </c>
      <c r="K79" s="15"/>
      <c r="L79" s="15"/>
    </row>
    <row r="80" spans="3:12">
      <c r="C80" s="16">
        <v>42528</v>
      </c>
      <c r="D80" s="17" t="s">
        <v>92</v>
      </c>
      <c r="E80" s="17" t="s">
        <v>93</v>
      </c>
      <c r="F80" s="17" t="s">
        <v>49</v>
      </c>
      <c r="G80" s="25" t="s">
        <v>19</v>
      </c>
      <c r="H80" s="17">
        <v>5000</v>
      </c>
      <c r="I80" s="17">
        <v>3530</v>
      </c>
      <c r="J80" s="18">
        <f t="shared" si="3"/>
        <v>17650000</v>
      </c>
      <c r="K80" s="15"/>
      <c r="L80" s="15"/>
    </row>
    <row r="81" spans="3:12">
      <c r="C81" s="16">
        <v>42528</v>
      </c>
      <c r="D81" s="17" t="s">
        <v>124</v>
      </c>
      <c r="E81" s="17" t="s">
        <v>125</v>
      </c>
      <c r="F81" s="17" t="s">
        <v>49</v>
      </c>
      <c r="G81" s="25" t="s">
        <v>19</v>
      </c>
      <c r="H81" s="17">
        <v>15000</v>
      </c>
      <c r="I81" s="17">
        <v>3530</v>
      </c>
      <c r="J81" s="18">
        <f t="shared" si="3"/>
        <v>52950000</v>
      </c>
      <c r="K81" s="15"/>
      <c r="L81" s="15"/>
    </row>
    <row r="82" spans="3:12">
      <c r="C82" s="16">
        <v>42528</v>
      </c>
      <c r="D82" s="17" t="s">
        <v>126</v>
      </c>
      <c r="E82" s="17" t="s">
        <v>127</v>
      </c>
      <c r="F82" s="17" t="s">
        <v>49</v>
      </c>
      <c r="G82" s="25" t="s">
        <v>18</v>
      </c>
      <c r="H82" s="17">
        <v>16000</v>
      </c>
      <c r="I82" s="17">
        <v>3595</v>
      </c>
      <c r="J82" s="18">
        <f t="shared" si="3"/>
        <v>57520000</v>
      </c>
      <c r="K82" s="15"/>
      <c r="L82" s="15"/>
    </row>
    <row r="83" spans="3:12">
      <c r="C83" s="16">
        <v>42528</v>
      </c>
      <c r="D83" s="17" t="s">
        <v>126</v>
      </c>
      <c r="E83" s="17" t="s">
        <v>127</v>
      </c>
      <c r="F83" s="17" t="s">
        <v>49</v>
      </c>
      <c r="G83" s="25" t="s">
        <v>19</v>
      </c>
      <c r="H83" s="17">
        <v>17700</v>
      </c>
      <c r="I83" s="17">
        <v>3530</v>
      </c>
      <c r="J83" s="18">
        <f t="shared" si="3"/>
        <v>62481000</v>
      </c>
      <c r="K83" s="15"/>
      <c r="L83" s="15"/>
    </row>
    <row r="84" spans="3:12">
      <c r="C84" s="16">
        <v>42528</v>
      </c>
      <c r="D84" s="17" t="s">
        <v>144</v>
      </c>
      <c r="E84" s="17" t="s">
        <v>145</v>
      </c>
      <c r="F84" s="17" t="s">
        <v>49</v>
      </c>
      <c r="G84" s="25" t="s">
        <v>18</v>
      </c>
      <c r="H84" s="17">
        <v>15000</v>
      </c>
      <c r="I84" s="17">
        <v>3560</v>
      </c>
      <c r="J84" s="18">
        <f t="shared" si="3"/>
        <v>53400000</v>
      </c>
      <c r="K84" s="15"/>
      <c r="L84" s="15"/>
    </row>
    <row r="85" spans="3:12">
      <c r="C85" s="16">
        <v>42528</v>
      </c>
      <c r="D85" s="17" t="s">
        <v>146</v>
      </c>
      <c r="E85" s="17" t="s">
        <v>147</v>
      </c>
      <c r="F85" s="17" t="s">
        <v>49</v>
      </c>
      <c r="G85" s="25" t="s">
        <v>18</v>
      </c>
      <c r="H85" s="17">
        <v>10800</v>
      </c>
      <c r="I85" s="17">
        <v>3560</v>
      </c>
      <c r="J85" s="18">
        <f t="shared" si="3"/>
        <v>38448000</v>
      </c>
      <c r="K85" s="15"/>
      <c r="L85" s="15"/>
    </row>
    <row r="86" spans="3:12">
      <c r="C86" s="16">
        <v>42528</v>
      </c>
      <c r="D86" s="17" t="s">
        <v>148</v>
      </c>
      <c r="E86" s="17" t="s">
        <v>149</v>
      </c>
      <c r="F86" s="17" t="s">
        <v>49</v>
      </c>
      <c r="G86" s="25" t="s">
        <v>18</v>
      </c>
      <c r="H86" s="17">
        <v>5000</v>
      </c>
      <c r="I86" s="17">
        <v>3560</v>
      </c>
      <c r="J86" s="18">
        <f t="shared" si="3"/>
        <v>17800000</v>
      </c>
      <c r="K86" s="15">
        <v>7</v>
      </c>
      <c r="L86" s="27">
        <f>J86+J85+J84+J83+J82+J81+J80+J79</f>
        <v>408099000</v>
      </c>
    </row>
    <row r="87" spans="3:12">
      <c r="C87" s="16">
        <v>42531</v>
      </c>
      <c r="D87" s="17" t="s">
        <v>130</v>
      </c>
      <c r="E87" s="17" t="s">
        <v>131</v>
      </c>
      <c r="F87" s="17" t="s">
        <v>49</v>
      </c>
      <c r="G87" s="25" t="s">
        <v>18</v>
      </c>
      <c r="H87" s="17">
        <v>20000</v>
      </c>
      <c r="I87" s="17">
        <v>3595</v>
      </c>
      <c r="J87" s="18">
        <f t="shared" si="3"/>
        <v>71900000</v>
      </c>
      <c r="K87" s="15"/>
      <c r="L87" s="15"/>
    </row>
    <row r="88" spans="3:12">
      <c r="C88" s="16">
        <v>42531</v>
      </c>
      <c r="D88" s="17" t="s">
        <v>130</v>
      </c>
      <c r="E88" s="17" t="s">
        <v>131</v>
      </c>
      <c r="F88" s="17" t="s">
        <v>49</v>
      </c>
      <c r="G88" s="25" t="s">
        <v>19</v>
      </c>
      <c r="H88" s="17">
        <v>15000</v>
      </c>
      <c r="I88" s="17">
        <v>3530</v>
      </c>
      <c r="J88" s="18">
        <f t="shared" si="3"/>
        <v>52950000</v>
      </c>
      <c r="K88" s="15"/>
      <c r="L88" s="15"/>
    </row>
    <row r="89" spans="3:12">
      <c r="C89" s="16">
        <v>42531</v>
      </c>
      <c r="D89" s="17" t="s">
        <v>132</v>
      </c>
      <c r="E89" s="17" t="s">
        <v>133</v>
      </c>
      <c r="F89" s="17" t="s">
        <v>49</v>
      </c>
      <c r="G89" s="25" t="s">
        <v>19</v>
      </c>
      <c r="H89" s="17">
        <v>17900</v>
      </c>
      <c r="I89" s="17">
        <v>3530</v>
      </c>
      <c r="J89" s="18">
        <f t="shared" si="3"/>
        <v>63187000</v>
      </c>
      <c r="K89" s="15"/>
      <c r="L89" s="15"/>
    </row>
    <row r="90" spans="3:12">
      <c r="C90" s="16">
        <v>42531</v>
      </c>
      <c r="D90" s="17" t="s">
        <v>153</v>
      </c>
      <c r="E90" s="17" t="s">
        <v>154</v>
      </c>
      <c r="F90" s="17" t="s">
        <v>49</v>
      </c>
      <c r="G90" s="25" t="s">
        <v>18</v>
      </c>
      <c r="H90" s="17">
        <v>15800</v>
      </c>
      <c r="I90" s="17">
        <v>3560</v>
      </c>
      <c r="J90" s="18">
        <f t="shared" si="3"/>
        <v>56248000</v>
      </c>
      <c r="K90" s="15">
        <v>10</v>
      </c>
      <c r="L90" s="27">
        <f>J90+J89+J88+J87</f>
        <v>244285000</v>
      </c>
    </row>
    <row r="91" spans="3:12">
      <c r="C91" s="16">
        <v>42534</v>
      </c>
      <c r="D91" s="20" t="s">
        <v>192</v>
      </c>
      <c r="E91" s="20" t="s">
        <v>193</v>
      </c>
      <c r="F91" s="20" t="s">
        <v>49</v>
      </c>
      <c r="G91" s="26" t="s">
        <v>19</v>
      </c>
      <c r="H91" s="20">
        <v>15000</v>
      </c>
      <c r="I91" s="20">
        <v>3530</v>
      </c>
      <c r="J91" s="21">
        <f t="shared" si="3"/>
        <v>52950000</v>
      </c>
      <c r="K91" s="15"/>
      <c r="L91" s="15"/>
    </row>
    <row r="92" spans="3:12">
      <c r="C92" s="16">
        <v>42534</v>
      </c>
      <c r="D92" s="17" t="s">
        <v>228</v>
      </c>
      <c r="E92" s="17" t="s">
        <v>229</v>
      </c>
      <c r="F92" s="17" t="s">
        <v>49</v>
      </c>
      <c r="G92" s="25" t="s">
        <v>18</v>
      </c>
      <c r="H92" s="17">
        <v>20000</v>
      </c>
      <c r="I92" s="17">
        <v>3560</v>
      </c>
      <c r="J92" s="18">
        <f t="shared" si="3"/>
        <v>71200000</v>
      </c>
      <c r="K92" s="15">
        <v>13</v>
      </c>
      <c r="L92" s="27">
        <f>J92+J91</f>
        <v>124150000</v>
      </c>
    </row>
    <row r="93" spans="3:12">
      <c r="C93" s="16">
        <v>42535</v>
      </c>
      <c r="D93" s="20" t="s">
        <v>200</v>
      </c>
      <c r="E93" s="20" t="s">
        <v>201</v>
      </c>
      <c r="F93" s="20" t="s">
        <v>49</v>
      </c>
      <c r="G93" s="26" t="s">
        <v>18</v>
      </c>
      <c r="H93" s="20">
        <v>5000</v>
      </c>
      <c r="I93" s="20">
        <v>3595</v>
      </c>
      <c r="J93" s="21">
        <f t="shared" si="3"/>
        <v>17975000</v>
      </c>
      <c r="K93" s="15"/>
      <c r="L93" s="15"/>
    </row>
    <row r="94" spans="3:12">
      <c r="C94" s="16">
        <v>42535</v>
      </c>
      <c r="D94" s="20" t="s">
        <v>200</v>
      </c>
      <c r="E94" s="20" t="s">
        <v>201</v>
      </c>
      <c r="F94" s="20" t="s">
        <v>49</v>
      </c>
      <c r="G94" s="26" t="s">
        <v>19</v>
      </c>
      <c r="H94" s="20">
        <v>17700</v>
      </c>
      <c r="I94" s="20">
        <v>3530</v>
      </c>
      <c r="J94" s="21">
        <f t="shared" si="3"/>
        <v>62481000</v>
      </c>
      <c r="K94" s="15"/>
      <c r="L94" s="15"/>
    </row>
    <row r="95" spans="3:12">
      <c r="C95" s="16">
        <v>42535</v>
      </c>
      <c r="D95" s="17" t="s">
        <v>234</v>
      </c>
      <c r="E95" s="17" t="s">
        <v>235</v>
      </c>
      <c r="F95" s="17" t="s">
        <v>49</v>
      </c>
      <c r="G95" s="25" t="s">
        <v>18</v>
      </c>
      <c r="H95" s="17">
        <v>11000</v>
      </c>
      <c r="I95" s="17">
        <v>3560</v>
      </c>
      <c r="J95" s="18">
        <f t="shared" si="3"/>
        <v>39160000</v>
      </c>
      <c r="K95" s="15">
        <v>14</v>
      </c>
      <c r="L95" s="27">
        <f>J95+J94+J93</f>
        <v>119616000</v>
      </c>
    </row>
    <row r="96" spans="3:12">
      <c r="C96" s="16">
        <v>42537</v>
      </c>
      <c r="D96" s="20" t="s">
        <v>210</v>
      </c>
      <c r="E96" s="20" t="s">
        <v>211</v>
      </c>
      <c r="F96" s="20" t="s">
        <v>49</v>
      </c>
      <c r="G96" s="25" t="s">
        <v>19</v>
      </c>
      <c r="H96" s="17">
        <v>17900</v>
      </c>
      <c r="I96" s="17">
        <v>3530</v>
      </c>
      <c r="J96" s="18">
        <f t="shared" si="3"/>
        <v>63187000</v>
      </c>
      <c r="K96" s="15"/>
      <c r="L96" s="15"/>
    </row>
    <row r="97" spans="3:12">
      <c r="C97" s="16">
        <v>42537</v>
      </c>
      <c r="D97" s="17" t="s">
        <v>238</v>
      </c>
      <c r="E97" s="17" t="s">
        <v>239</v>
      </c>
      <c r="F97" s="17" t="s">
        <v>49</v>
      </c>
      <c r="G97" s="25" t="s">
        <v>18</v>
      </c>
      <c r="H97" s="17">
        <v>15800</v>
      </c>
      <c r="I97" s="17">
        <v>3560</v>
      </c>
      <c r="J97" s="18">
        <f t="shared" si="3"/>
        <v>56248000</v>
      </c>
      <c r="K97" s="15"/>
      <c r="L97" s="15"/>
    </row>
    <row r="98" spans="3:12">
      <c r="C98" s="16">
        <v>42537</v>
      </c>
      <c r="D98" s="17" t="s">
        <v>240</v>
      </c>
      <c r="E98" s="17" t="s">
        <v>241</v>
      </c>
      <c r="F98" s="17" t="s">
        <v>49</v>
      </c>
      <c r="G98" s="25" t="s">
        <v>18</v>
      </c>
      <c r="H98" s="17">
        <v>35000</v>
      </c>
      <c r="I98" s="17">
        <v>3560</v>
      </c>
      <c r="J98" s="19">
        <f t="shared" si="3"/>
        <v>124600000</v>
      </c>
      <c r="K98" s="15"/>
      <c r="L98" s="15"/>
    </row>
    <row r="99" spans="3:12">
      <c r="C99" s="16">
        <v>42537</v>
      </c>
      <c r="D99" s="17" t="s">
        <v>242</v>
      </c>
      <c r="E99" s="17" t="s">
        <v>242</v>
      </c>
      <c r="F99" s="17" t="s">
        <v>49</v>
      </c>
      <c r="G99" s="25" t="s">
        <v>18</v>
      </c>
      <c r="H99" s="17">
        <v>20000</v>
      </c>
      <c r="I99" s="17">
        <v>3560</v>
      </c>
      <c r="J99" s="19">
        <f t="shared" si="3"/>
        <v>71200000</v>
      </c>
      <c r="K99" s="15">
        <v>16</v>
      </c>
      <c r="L99" s="27">
        <f>J99+J98+J97+J96</f>
        <v>315235000</v>
      </c>
    </row>
    <row r="100" spans="3:12">
      <c r="C100" s="16">
        <v>42538</v>
      </c>
      <c r="D100" s="20" t="s">
        <v>216</v>
      </c>
      <c r="E100" s="20" t="s">
        <v>217</v>
      </c>
      <c r="F100" s="20" t="s">
        <v>49</v>
      </c>
      <c r="G100" s="25" t="s">
        <v>19</v>
      </c>
      <c r="H100" s="17">
        <v>15000</v>
      </c>
      <c r="I100" s="17">
        <v>3530</v>
      </c>
      <c r="J100" s="18">
        <f t="shared" si="3"/>
        <v>52950000</v>
      </c>
      <c r="K100" s="15"/>
      <c r="L100" s="15"/>
    </row>
    <row r="101" spans="3:12">
      <c r="C101" s="16">
        <v>42538</v>
      </c>
      <c r="D101" s="20" t="s">
        <v>244</v>
      </c>
      <c r="E101" s="17" t="s">
        <v>245</v>
      </c>
      <c r="F101" s="17" t="s">
        <v>49</v>
      </c>
      <c r="G101" s="25" t="s">
        <v>18</v>
      </c>
      <c r="H101" s="17">
        <v>20000</v>
      </c>
      <c r="I101" s="17">
        <v>3560</v>
      </c>
      <c r="J101" s="19">
        <f t="shared" si="3"/>
        <v>71200000</v>
      </c>
      <c r="K101" s="15">
        <v>17</v>
      </c>
      <c r="L101" s="27">
        <f>J101+J100</f>
        <v>124150000</v>
      </c>
    </row>
    <row r="102" spans="3:12">
      <c r="C102" s="16">
        <v>42541</v>
      </c>
      <c r="D102" s="17" t="s">
        <v>287</v>
      </c>
      <c r="E102" s="17" t="s">
        <v>288</v>
      </c>
      <c r="F102" s="17" t="s">
        <v>49</v>
      </c>
      <c r="G102" s="26" t="s">
        <v>19</v>
      </c>
      <c r="H102" s="20">
        <v>10000</v>
      </c>
      <c r="I102" s="20">
        <v>3530</v>
      </c>
      <c r="J102" s="22">
        <f t="shared" si="3"/>
        <v>35300000</v>
      </c>
      <c r="K102" s="15"/>
      <c r="L102" s="15"/>
    </row>
    <row r="103" spans="3:12">
      <c r="C103" s="16">
        <v>42541</v>
      </c>
      <c r="D103" s="17" t="s">
        <v>287</v>
      </c>
      <c r="E103" s="17" t="s">
        <v>288</v>
      </c>
      <c r="F103" s="17" t="s">
        <v>49</v>
      </c>
      <c r="G103" s="26" t="s">
        <v>24</v>
      </c>
      <c r="H103" s="20">
        <v>5000</v>
      </c>
      <c r="I103" s="20">
        <v>4085</v>
      </c>
      <c r="J103" s="22">
        <f t="shared" si="3"/>
        <v>20425000</v>
      </c>
      <c r="K103" s="15"/>
      <c r="L103" s="15"/>
    </row>
    <row r="104" spans="3:12">
      <c r="C104" s="16">
        <v>42541</v>
      </c>
      <c r="D104" s="20" t="s">
        <v>306</v>
      </c>
      <c r="E104" s="20" t="s">
        <v>307</v>
      </c>
      <c r="F104" s="20" t="s">
        <v>49</v>
      </c>
      <c r="G104" s="26" t="s">
        <v>18</v>
      </c>
      <c r="H104" s="20">
        <v>15000</v>
      </c>
      <c r="I104" s="20">
        <v>3560</v>
      </c>
      <c r="J104" s="23">
        <f t="shared" si="3"/>
        <v>53400000</v>
      </c>
      <c r="K104" s="15"/>
      <c r="L104" s="15"/>
    </row>
    <row r="105" spans="3:12">
      <c r="C105" s="16">
        <v>42541</v>
      </c>
      <c r="D105" s="20" t="s">
        <v>308</v>
      </c>
      <c r="E105" s="20" t="s">
        <v>309</v>
      </c>
      <c r="F105" s="20" t="s">
        <v>49</v>
      </c>
      <c r="G105" s="26" t="s">
        <v>18</v>
      </c>
      <c r="H105" s="20">
        <v>20000</v>
      </c>
      <c r="I105" s="20">
        <v>3560</v>
      </c>
      <c r="J105" s="23">
        <f t="shared" ref="J105:J129" si="4">H105*I105</f>
        <v>71200000</v>
      </c>
      <c r="K105" s="15"/>
      <c r="L105" s="15"/>
    </row>
    <row r="106" spans="3:12">
      <c r="C106" s="16">
        <v>42541</v>
      </c>
      <c r="D106" s="20" t="s">
        <v>310</v>
      </c>
      <c r="E106" s="20" t="s">
        <v>311</v>
      </c>
      <c r="F106" s="20" t="s">
        <v>49</v>
      </c>
      <c r="G106" s="26" t="s">
        <v>18</v>
      </c>
      <c r="H106" s="20">
        <v>15800</v>
      </c>
      <c r="I106" s="20">
        <v>3560</v>
      </c>
      <c r="J106" s="23">
        <f t="shared" si="4"/>
        <v>56248000</v>
      </c>
      <c r="K106" s="15">
        <v>20</v>
      </c>
      <c r="L106" s="27">
        <f>J106+J105+J104+J103+J102</f>
        <v>236573000</v>
      </c>
    </row>
    <row r="107" spans="3:12">
      <c r="C107" s="16">
        <v>42542</v>
      </c>
      <c r="D107" s="20" t="s">
        <v>314</v>
      </c>
      <c r="E107" s="20" t="s">
        <v>315</v>
      </c>
      <c r="F107" s="20" t="s">
        <v>49</v>
      </c>
      <c r="G107" s="25" t="s">
        <v>18</v>
      </c>
      <c r="H107" s="17">
        <v>10000</v>
      </c>
      <c r="I107" s="20">
        <v>3560</v>
      </c>
      <c r="J107" s="15">
        <f t="shared" si="4"/>
        <v>35600000</v>
      </c>
      <c r="K107" s="15"/>
      <c r="L107" s="15"/>
    </row>
    <row r="108" spans="3:12">
      <c r="C108" s="16">
        <v>42542</v>
      </c>
      <c r="D108" s="17" t="s">
        <v>316</v>
      </c>
      <c r="E108" s="17" t="s">
        <v>317</v>
      </c>
      <c r="F108" s="17" t="s">
        <v>49</v>
      </c>
      <c r="G108" s="25" t="s">
        <v>18</v>
      </c>
      <c r="H108" s="17">
        <v>5800</v>
      </c>
      <c r="I108" s="20">
        <v>3560</v>
      </c>
      <c r="J108" s="15">
        <f t="shared" si="4"/>
        <v>20648000</v>
      </c>
      <c r="K108" s="15"/>
      <c r="L108" s="15"/>
    </row>
    <row r="109" spans="3:12">
      <c r="C109" s="16">
        <v>42542</v>
      </c>
      <c r="D109" s="17" t="s">
        <v>318</v>
      </c>
      <c r="E109" s="17" t="s">
        <v>319</v>
      </c>
      <c r="F109" s="17" t="s">
        <v>49</v>
      </c>
      <c r="G109" s="25" t="s">
        <v>18</v>
      </c>
      <c r="H109" s="17">
        <v>10000</v>
      </c>
      <c r="I109" s="20">
        <v>3560</v>
      </c>
      <c r="J109" s="15">
        <f t="shared" si="4"/>
        <v>35600000</v>
      </c>
      <c r="K109" s="15"/>
      <c r="L109" s="15"/>
    </row>
    <row r="110" spans="3:12">
      <c r="C110" s="16">
        <v>42542</v>
      </c>
      <c r="D110" s="17" t="s">
        <v>320</v>
      </c>
      <c r="E110" s="17" t="s">
        <v>321</v>
      </c>
      <c r="F110" s="17" t="s">
        <v>49</v>
      </c>
      <c r="G110" s="25" t="s">
        <v>18</v>
      </c>
      <c r="H110" s="17">
        <v>11800</v>
      </c>
      <c r="I110" s="20">
        <v>3560</v>
      </c>
      <c r="J110" s="15">
        <f t="shared" si="4"/>
        <v>42008000</v>
      </c>
      <c r="K110" s="15">
        <v>21</v>
      </c>
      <c r="L110" s="27">
        <f>J110+J109+J108+J107</f>
        <v>133856000</v>
      </c>
    </row>
    <row r="111" spans="3:12">
      <c r="C111" s="16">
        <v>42543</v>
      </c>
      <c r="D111" s="17" t="s">
        <v>330</v>
      </c>
      <c r="E111" s="17" t="s">
        <v>331</v>
      </c>
      <c r="F111" s="17" t="s">
        <v>49</v>
      </c>
      <c r="G111" s="25" t="s">
        <v>18</v>
      </c>
      <c r="H111" s="17">
        <v>11900</v>
      </c>
      <c r="I111" s="17">
        <v>3560</v>
      </c>
      <c r="J111" s="15">
        <f t="shared" si="4"/>
        <v>42364000</v>
      </c>
      <c r="K111" s="15">
        <v>22</v>
      </c>
      <c r="L111" s="27">
        <f>J111</f>
        <v>42364000</v>
      </c>
    </row>
    <row r="112" spans="3:12">
      <c r="C112" s="16">
        <v>42544</v>
      </c>
      <c r="D112" s="20" t="s">
        <v>295</v>
      </c>
      <c r="E112" s="20" t="s">
        <v>296</v>
      </c>
      <c r="F112" s="20" t="s">
        <v>49</v>
      </c>
      <c r="G112" s="26" t="s">
        <v>18</v>
      </c>
      <c r="H112" s="20">
        <v>5000</v>
      </c>
      <c r="I112" s="20">
        <v>3595</v>
      </c>
      <c r="J112" s="23">
        <f t="shared" si="4"/>
        <v>17975000</v>
      </c>
      <c r="K112" s="15"/>
      <c r="L112" s="27"/>
    </row>
    <row r="113" spans="3:12">
      <c r="C113" s="16">
        <v>42544</v>
      </c>
      <c r="D113" s="20" t="s">
        <v>295</v>
      </c>
      <c r="E113" s="20" t="s">
        <v>296</v>
      </c>
      <c r="F113" s="20" t="s">
        <v>49</v>
      </c>
      <c r="G113" s="26" t="s">
        <v>19</v>
      </c>
      <c r="H113" s="20">
        <v>10000</v>
      </c>
      <c r="I113" s="20">
        <v>3530</v>
      </c>
      <c r="J113" s="23">
        <f t="shared" si="4"/>
        <v>35300000</v>
      </c>
      <c r="K113" s="15"/>
      <c r="L113" s="27"/>
    </row>
    <row r="114" spans="3:12">
      <c r="C114" s="16">
        <v>42544</v>
      </c>
      <c r="D114" s="17" t="s">
        <v>334</v>
      </c>
      <c r="E114" s="17" t="s">
        <v>335</v>
      </c>
      <c r="F114" s="17" t="s">
        <v>49</v>
      </c>
      <c r="G114" s="26" t="s">
        <v>18</v>
      </c>
      <c r="H114" s="20">
        <v>20000</v>
      </c>
      <c r="I114" s="20">
        <v>3560</v>
      </c>
      <c r="J114" s="23">
        <f t="shared" si="4"/>
        <v>71200000</v>
      </c>
      <c r="K114" s="15"/>
      <c r="L114" s="27"/>
    </row>
    <row r="115" spans="3:12">
      <c r="C115" s="16">
        <v>42544</v>
      </c>
      <c r="D115" s="17" t="s">
        <v>336</v>
      </c>
      <c r="E115" s="17" t="s">
        <v>337</v>
      </c>
      <c r="F115" s="17" t="s">
        <v>49</v>
      </c>
      <c r="G115" s="26" t="s">
        <v>18</v>
      </c>
      <c r="H115" s="20">
        <v>15800</v>
      </c>
      <c r="I115" s="20">
        <v>3560</v>
      </c>
      <c r="J115" s="23">
        <f t="shared" si="4"/>
        <v>56248000</v>
      </c>
      <c r="K115" s="15">
        <v>23</v>
      </c>
      <c r="L115" s="27">
        <f>J115+J114+J113+J112</f>
        <v>180723000</v>
      </c>
    </row>
    <row r="116" spans="3:12">
      <c r="C116" s="16">
        <v>42545</v>
      </c>
      <c r="D116" s="17" t="s">
        <v>344</v>
      </c>
      <c r="E116" s="20" t="s">
        <v>345</v>
      </c>
      <c r="F116" s="20" t="s">
        <v>49</v>
      </c>
      <c r="G116" s="26" t="s">
        <v>18</v>
      </c>
      <c r="H116" s="20">
        <v>35000</v>
      </c>
      <c r="I116" s="20">
        <v>3560</v>
      </c>
      <c r="J116" s="23">
        <f t="shared" si="4"/>
        <v>124600000</v>
      </c>
      <c r="K116" s="15">
        <v>24</v>
      </c>
      <c r="L116" s="27">
        <f>J116</f>
        <v>124600000</v>
      </c>
    </row>
    <row r="117" spans="3:12">
      <c r="C117" s="16">
        <v>42548</v>
      </c>
      <c r="D117" s="20" t="s">
        <v>375</v>
      </c>
      <c r="E117" s="20" t="s">
        <v>376</v>
      </c>
      <c r="F117" s="20" t="s">
        <v>49</v>
      </c>
      <c r="G117" s="26" t="s">
        <v>18</v>
      </c>
      <c r="H117" s="20">
        <v>15000</v>
      </c>
      <c r="I117" s="20">
        <v>3560</v>
      </c>
      <c r="J117" s="23">
        <f t="shared" si="4"/>
        <v>53400000</v>
      </c>
      <c r="K117" s="15"/>
      <c r="L117" s="27"/>
    </row>
    <row r="118" spans="3:12">
      <c r="C118" s="16">
        <v>42548</v>
      </c>
      <c r="D118" s="20" t="s">
        <v>377</v>
      </c>
      <c r="E118" s="20" t="s">
        <v>378</v>
      </c>
      <c r="F118" s="20" t="s">
        <v>49</v>
      </c>
      <c r="G118" s="26" t="s">
        <v>18</v>
      </c>
      <c r="H118" s="20">
        <v>27800</v>
      </c>
      <c r="I118" s="20">
        <v>3560</v>
      </c>
      <c r="J118" s="23">
        <f t="shared" si="4"/>
        <v>98968000</v>
      </c>
      <c r="K118" s="15"/>
      <c r="L118" s="27"/>
    </row>
    <row r="119" spans="3:12">
      <c r="C119" s="16">
        <v>42548</v>
      </c>
      <c r="D119" s="20" t="s">
        <v>379</v>
      </c>
      <c r="E119" s="20" t="s">
        <v>380</v>
      </c>
      <c r="F119" s="20" t="s">
        <v>49</v>
      </c>
      <c r="G119" s="26" t="s">
        <v>18</v>
      </c>
      <c r="H119" s="20">
        <v>15800</v>
      </c>
      <c r="I119" s="20">
        <v>3560</v>
      </c>
      <c r="J119" s="23">
        <f t="shared" si="4"/>
        <v>56248000</v>
      </c>
      <c r="K119" s="15"/>
      <c r="L119" s="27"/>
    </row>
    <row r="120" spans="3:12">
      <c r="C120" s="16">
        <v>42548</v>
      </c>
      <c r="D120" s="20" t="s">
        <v>381</v>
      </c>
      <c r="E120" s="20" t="s">
        <v>382</v>
      </c>
      <c r="F120" s="20" t="s">
        <v>49</v>
      </c>
      <c r="G120" s="26" t="s">
        <v>18</v>
      </c>
      <c r="H120" s="20">
        <v>17900</v>
      </c>
      <c r="I120" s="20">
        <v>3560</v>
      </c>
      <c r="J120" s="23">
        <f t="shared" si="4"/>
        <v>63724000</v>
      </c>
      <c r="K120" s="15"/>
      <c r="L120" s="27"/>
    </row>
    <row r="121" spans="3:12">
      <c r="C121" s="16">
        <v>42548</v>
      </c>
      <c r="D121" s="20" t="s">
        <v>407</v>
      </c>
      <c r="E121" s="20" t="s">
        <v>408</v>
      </c>
      <c r="F121" s="20" t="s">
        <v>49</v>
      </c>
      <c r="G121" s="26" t="s">
        <v>19</v>
      </c>
      <c r="H121" s="20">
        <v>20000</v>
      </c>
      <c r="I121" s="20">
        <v>3530</v>
      </c>
      <c r="J121" s="23">
        <f t="shared" si="4"/>
        <v>70600000</v>
      </c>
      <c r="K121" s="15">
        <v>27</v>
      </c>
      <c r="L121" s="27">
        <f>J121+J120+J119+J118+J117</f>
        <v>342940000</v>
      </c>
    </row>
    <row r="122" spans="3:12">
      <c r="C122" s="16">
        <v>42549</v>
      </c>
      <c r="D122" s="20" t="s">
        <v>385</v>
      </c>
      <c r="E122" s="20" t="s">
        <v>386</v>
      </c>
      <c r="F122" s="20" t="s">
        <v>49</v>
      </c>
      <c r="G122" s="26" t="s">
        <v>18</v>
      </c>
      <c r="H122" s="20">
        <v>10800</v>
      </c>
      <c r="I122" s="20">
        <v>3560</v>
      </c>
      <c r="J122" s="20">
        <f t="shared" si="4"/>
        <v>38448000</v>
      </c>
      <c r="K122" s="15"/>
      <c r="L122" s="27"/>
    </row>
    <row r="123" spans="3:12">
      <c r="C123" s="16">
        <v>42549</v>
      </c>
      <c r="D123" s="20" t="s">
        <v>411</v>
      </c>
      <c r="E123" s="20" t="s">
        <v>412</v>
      </c>
      <c r="F123" s="20" t="s">
        <v>49</v>
      </c>
      <c r="G123" s="26" t="s">
        <v>19</v>
      </c>
      <c r="H123" s="20">
        <v>22900</v>
      </c>
      <c r="I123" s="20">
        <v>3530</v>
      </c>
      <c r="J123" s="23">
        <f t="shared" si="4"/>
        <v>80837000</v>
      </c>
      <c r="K123" s="15">
        <v>28</v>
      </c>
      <c r="L123" s="27">
        <f>J123+J122</f>
        <v>119285000</v>
      </c>
    </row>
    <row r="124" spans="3:12">
      <c r="C124" s="16">
        <v>42551</v>
      </c>
      <c r="D124" s="20" t="s">
        <v>397</v>
      </c>
      <c r="E124" s="20" t="s">
        <v>398</v>
      </c>
      <c r="F124" s="20" t="s">
        <v>49</v>
      </c>
      <c r="G124" s="26" t="s">
        <v>18</v>
      </c>
      <c r="H124" s="20">
        <v>6000</v>
      </c>
      <c r="I124" s="20">
        <v>3560</v>
      </c>
      <c r="J124" s="23">
        <f t="shared" si="4"/>
        <v>21360000</v>
      </c>
      <c r="K124" s="15"/>
      <c r="L124" s="27"/>
    </row>
    <row r="125" spans="3:12">
      <c r="C125" s="16">
        <v>42551</v>
      </c>
      <c r="D125" s="20" t="s">
        <v>399</v>
      </c>
      <c r="E125" s="20" t="s">
        <v>400</v>
      </c>
      <c r="F125" s="20" t="s">
        <v>49</v>
      </c>
      <c r="G125" s="26" t="s">
        <v>18</v>
      </c>
      <c r="H125" s="20">
        <v>5900</v>
      </c>
      <c r="I125" s="20">
        <v>3560</v>
      </c>
      <c r="J125" s="23">
        <f t="shared" si="4"/>
        <v>21004000</v>
      </c>
      <c r="K125" s="15"/>
      <c r="L125" s="27"/>
    </row>
    <row r="126" spans="3:12">
      <c r="C126" s="16">
        <v>42551</v>
      </c>
      <c r="D126" s="20" t="s">
        <v>401</v>
      </c>
      <c r="E126" s="20" t="s">
        <v>402</v>
      </c>
      <c r="F126" s="20" t="s">
        <v>49</v>
      </c>
      <c r="G126" s="26" t="s">
        <v>18</v>
      </c>
      <c r="H126" s="20">
        <v>10400</v>
      </c>
      <c r="I126" s="20">
        <v>3560</v>
      </c>
      <c r="J126" s="23">
        <f t="shared" si="4"/>
        <v>37024000</v>
      </c>
      <c r="K126" s="15"/>
      <c r="L126" s="27"/>
    </row>
    <row r="127" spans="3:12">
      <c r="C127" s="16">
        <v>42551</v>
      </c>
      <c r="D127" s="20" t="s">
        <v>419</v>
      </c>
      <c r="E127" s="20" t="s">
        <v>420</v>
      </c>
      <c r="F127" s="20" t="s">
        <v>49</v>
      </c>
      <c r="G127" s="26" t="s">
        <v>19</v>
      </c>
      <c r="H127" s="20">
        <v>15800</v>
      </c>
      <c r="I127" s="20">
        <v>3530</v>
      </c>
      <c r="J127" s="23">
        <f t="shared" si="4"/>
        <v>55774000</v>
      </c>
      <c r="K127" s="15"/>
      <c r="L127" s="27"/>
    </row>
    <row r="128" spans="3:12">
      <c r="C128" s="16">
        <v>42551</v>
      </c>
      <c r="D128" s="20" t="s">
        <v>421</v>
      </c>
      <c r="E128" s="20" t="s">
        <v>422</v>
      </c>
      <c r="F128" s="20" t="s">
        <v>49</v>
      </c>
      <c r="G128" s="26" t="s">
        <v>19</v>
      </c>
      <c r="H128" s="20">
        <v>6000</v>
      </c>
      <c r="I128" s="20">
        <v>3530</v>
      </c>
      <c r="J128" s="23">
        <f t="shared" si="4"/>
        <v>21180000</v>
      </c>
      <c r="K128" s="15"/>
      <c r="L128" s="27"/>
    </row>
    <row r="129" spans="3:12">
      <c r="C129" s="16">
        <v>42551</v>
      </c>
      <c r="D129" s="20" t="s">
        <v>423</v>
      </c>
      <c r="E129" s="20" t="s">
        <v>424</v>
      </c>
      <c r="F129" s="20" t="s">
        <v>49</v>
      </c>
      <c r="G129" s="26" t="s">
        <v>19</v>
      </c>
      <c r="H129" s="20">
        <v>5400</v>
      </c>
      <c r="I129" s="20">
        <v>3530</v>
      </c>
      <c r="J129" s="23">
        <f t="shared" si="4"/>
        <v>19062000</v>
      </c>
      <c r="K129" s="15">
        <v>30</v>
      </c>
      <c r="L129" s="27">
        <f>J129+J128+J127+J126+J125+J124</f>
        <v>175404000</v>
      </c>
    </row>
    <row r="130" spans="3:12">
      <c r="H130" s="27">
        <f>SUM(H73:H129)</f>
        <v>846400</v>
      </c>
      <c r="I130" s="27">
        <f>SUM(I73:I129)</f>
        <v>203145</v>
      </c>
      <c r="J130" s="27">
        <f>SUM(J73:J129)</f>
        <v>3011430000</v>
      </c>
      <c r="K130" s="15"/>
      <c r="L130" s="27">
        <f>SUM(L73:L129)</f>
        <v>3011430000</v>
      </c>
    </row>
  </sheetData>
  <sortState ref="N7:W63">
    <sortCondition ref="S7:S63"/>
  </sortState>
  <mergeCells count="1">
    <mergeCell ref="C4:J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4:Y151"/>
  <sheetViews>
    <sheetView topLeftCell="K10" workbookViewId="0">
      <selection activeCell="Z21" sqref="Z21:AB25"/>
    </sheetView>
  </sheetViews>
  <sheetFormatPr baseColWidth="10" defaultRowHeight="15"/>
  <cols>
    <col min="3" max="3" width="9" bestFit="1" customWidth="1"/>
    <col min="4" max="5" width="10.42578125" bestFit="1" customWidth="1"/>
    <col min="6" max="6" width="7.85546875" bestFit="1" customWidth="1"/>
    <col min="7" max="7" width="14.85546875" bestFit="1" customWidth="1"/>
    <col min="8" max="9" width="7.42578125" bestFit="1" customWidth="1"/>
    <col min="10" max="10" width="11.7109375" bestFit="1" customWidth="1"/>
    <col min="11" max="11" width="4.28515625" bestFit="1" customWidth="1"/>
    <col min="12" max="12" width="11.7109375" bestFit="1" customWidth="1"/>
    <col min="14" max="14" width="9" bestFit="1" customWidth="1"/>
    <col min="15" max="16" width="10.42578125" bestFit="1" customWidth="1"/>
    <col min="17" max="17" width="7.85546875" bestFit="1" customWidth="1"/>
    <col min="18" max="18" width="14.8554687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7.42578125" bestFit="1" customWidth="1"/>
    <col min="23" max="23" width="11.7109375" bestFit="1" customWidth="1"/>
    <col min="24" max="24" width="14.85546875" bestFit="1" customWidth="1"/>
    <col min="25" max="25" width="11.7109375" bestFit="1" customWidth="1"/>
  </cols>
  <sheetData>
    <row r="4" spans="2:25" ht="21">
      <c r="C4" s="93" t="s">
        <v>54</v>
      </c>
      <c r="D4" s="93"/>
      <c r="E4" s="93"/>
      <c r="F4" s="93"/>
      <c r="G4" s="93"/>
      <c r="H4" s="93"/>
      <c r="I4" s="93"/>
      <c r="J4" s="93"/>
    </row>
    <row r="6" spans="2:25">
      <c r="C6" s="15" t="s">
        <v>7</v>
      </c>
      <c r="D6" s="15" t="s">
        <v>0</v>
      </c>
      <c r="E6" s="15" t="s">
        <v>1</v>
      </c>
      <c r="F6" s="15" t="s">
        <v>435</v>
      </c>
      <c r="G6" s="15" t="s">
        <v>6</v>
      </c>
      <c r="H6" s="15" t="s">
        <v>5</v>
      </c>
      <c r="I6" s="15" t="s">
        <v>8</v>
      </c>
      <c r="J6" s="15" t="s">
        <v>3</v>
      </c>
      <c r="N6" s="15" t="s">
        <v>7</v>
      </c>
      <c r="O6" s="15" t="s">
        <v>0</v>
      </c>
      <c r="P6" s="15" t="s">
        <v>1</v>
      </c>
      <c r="Q6" s="15" t="s">
        <v>435</v>
      </c>
      <c r="R6" s="15" t="s">
        <v>6</v>
      </c>
      <c r="S6" s="15" t="s">
        <v>432</v>
      </c>
      <c r="T6" s="15" t="s">
        <v>5</v>
      </c>
      <c r="U6" s="15" t="s">
        <v>433</v>
      </c>
      <c r="V6" s="15" t="s">
        <v>8</v>
      </c>
      <c r="W6" s="15" t="s">
        <v>3</v>
      </c>
      <c r="X6" s="23" t="s">
        <v>437</v>
      </c>
      <c r="Y6" s="23" t="s">
        <v>434</v>
      </c>
    </row>
    <row r="7" spans="2:25">
      <c r="B7">
        <v>4</v>
      </c>
      <c r="C7" s="16">
        <v>42522</v>
      </c>
      <c r="D7" s="17" t="s">
        <v>52</v>
      </c>
      <c r="E7" s="17" t="s">
        <v>53</v>
      </c>
      <c r="F7" s="17" t="s">
        <v>54</v>
      </c>
      <c r="G7" s="25" t="s">
        <v>18</v>
      </c>
      <c r="H7" s="18">
        <v>25000</v>
      </c>
      <c r="I7" s="18">
        <v>3560</v>
      </c>
      <c r="J7" s="18">
        <f t="shared" ref="J7:J70" si="0">H7*I7</f>
        <v>89000000</v>
      </c>
      <c r="N7" s="16">
        <v>42522</v>
      </c>
      <c r="O7" s="17" t="s">
        <v>68</v>
      </c>
      <c r="P7" s="17" t="s">
        <v>70</v>
      </c>
      <c r="Q7" s="17" t="s">
        <v>54</v>
      </c>
      <c r="R7" s="25" t="s">
        <v>24</v>
      </c>
      <c r="S7" s="25">
        <v>1</v>
      </c>
      <c r="T7" s="17">
        <v>5000</v>
      </c>
      <c r="U7" s="17"/>
      <c r="V7" s="18">
        <v>4085</v>
      </c>
      <c r="W7" s="18">
        <f t="shared" ref="W7:W38" si="1">T7*V7</f>
        <v>20425000</v>
      </c>
      <c r="X7" s="15"/>
      <c r="Y7" s="15"/>
    </row>
    <row r="8" spans="2:25">
      <c r="B8">
        <v>4</v>
      </c>
      <c r="C8" s="16">
        <v>42522</v>
      </c>
      <c r="D8" s="17" t="s">
        <v>55</v>
      </c>
      <c r="E8" s="17" t="s">
        <v>56</v>
      </c>
      <c r="F8" s="17" t="s">
        <v>54</v>
      </c>
      <c r="G8" s="25" t="s">
        <v>18</v>
      </c>
      <c r="H8" s="18">
        <v>9300</v>
      </c>
      <c r="I8" s="18">
        <v>3560</v>
      </c>
      <c r="J8" s="18">
        <f t="shared" si="0"/>
        <v>33108000</v>
      </c>
      <c r="N8" s="16">
        <v>42524</v>
      </c>
      <c r="O8" s="17" t="s">
        <v>81</v>
      </c>
      <c r="P8" s="17" t="s">
        <v>82</v>
      </c>
      <c r="Q8" s="17" t="s">
        <v>54</v>
      </c>
      <c r="R8" s="25" t="s">
        <v>24</v>
      </c>
      <c r="S8" s="25">
        <v>1</v>
      </c>
      <c r="T8" s="17">
        <v>10000</v>
      </c>
      <c r="U8" s="17"/>
      <c r="V8" s="17">
        <v>4085</v>
      </c>
      <c r="W8" s="18">
        <f t="shared" si="1"/>
        <v>40850000</v>
      </c>
      <c r="X8" s="15"/>
      <c r="Y8" s="15"/>
    </row>
    <row r="9" spans="2:25">
      <c r="B9">
        <v>4</v>
      </c>
      <c r="C9" s="16">
        <v>42524</v>
      </c>
      <c r="D9" s="17" t="s">
        <v>59</v>
      </c>
      <c r="E9" s="17" t="s">
        <v>59</v>
      </c>
      <c r="F9" s="17" t="s">
        <v>54</v>
      </c>
      <c r="G9" s="25" t="s">
        <v>18</v>
      </c>
      <c r="H9" s="18">
        <v>11500</v>
      </c>
      <c r="I9" s="18">
        <v>3560</v>
      </c>
      <c r="J9" s="18">
        <f t="shared" si="0"/>
        <v>40940000</v>
      </c>
      <c r="N9" s="16">
        <v>42527</v>
      </c>
      <c r="O9" s="17" t="s">
        <v>122</v>
      </c>
      <c r="P9" s="17" t="s">
        <v>123</v>
      </c>
      <c r="Q9" s="17" t="s">
        <v>54</v>
      </c>
      <c r="R9" s="25" t="s">
        <v>24</v>
      </c>
      <c r="S9" s="25">
        <v>1</v>
      </c>
      <c r="T9" s="17">
        <v>6200</v>
      </c>
      <c r="U9" s="17"/>
      <c r="V9" s="17">
        <v>4085</v>
      </c>
      <c r="W9" s="18">
        <f t="shared" si="1"/>
        <v>25327000</v>
      </c>
      <c r="X9" s="15"/>
      <c r="Y9" s="15"/>
    </row>
    <row r="10" spans="2:25">
      <c r="B10">
        <v>4</v>
      </c>
      <c r="C10" s="16">
        <v>42524</v>
      </c>
      <c r="D10" s="17" t="s">
        <v>60</v>
      </c>
      <c r="E10" s="17" t="s">
        <v>61</v>
      </c>
      <c r="F10" s="17" t="s">
        <v>54</v>
      </c>
      <c r="G10" s="25" t="s">
        <v>18</v>
      </c>
      <c r="H10" s="17">
        <v>20200</v>
      </c>
      <c r="I10" s="18">
        <v>3560</v>
      </c>
      <c r="J10" s="18">
        <f t="shared" si="0"/>
        <v>71912000</v>
      </c>
      <c r="N10" s="16">
        <v>42531</v>
      </c>
      <c r="O10" s="17" t="s">
        <v>136</v>
      </c>
      <c r="P10" s="17" t="s">
        <v>137</v>
      </c>
      <c r="Q10" s="17" t="s">
        <v>54</v>
      </c>
      <c r="R10" s="25" t="s">
        <v>24</v>
      </c>
      <c r="S10" s="25">
        <v>1</v>
      </c>
      <c r="T10" s="17">
        <v>14700</v>
      </c>
      <c r="U10" s="17"/>
      <c r="V10" s="17">
        <v>4085</v>
      </c>
      <c r="W10" s="18">
        <f t="shared" si="1"/>
        <v>60049500</v>
      </c>
      <c r="X10" s="15"/>
      <c r="Y10" s="15"/>
    </row>
    <row r="11" spans="2:25">
      <c r="B11">
        <v>4</v>
      </c>
      <c r="C11" s="16">
        <v>42524</v>
      </c>
      <c r="D11" s="17" t="s">
        <v>62</v>
      </c>
      <c r="E11" s="17" t="s">
        <v>63</v>
      </c>
      <c r="F11" s="17" t="s">
        <v>54</v>
      </c>
      <c r="G11" s="25" t="s">
        <v>18</v>
      </c>
      <c r="H11" s="17">
        <v>10000</v>
      </c>
      <c r="I11" s="18">
        <v>3560</v>
      </c>
      <c r="J11" s="18">
        <f t="shared" si="0"/>
        <v>35600000</v>
      </c>
      <c r="N11" s="16">
        <v>42531</v>
      </c>
      <c r="O11" s="17" t="s">
        <v>138</v>
      </c>
      <c r="P11" s="17" t="s">
        <v>139</v>
      </c>
      <c r="Q11" s="17" t="s">
        <v>54</v>
      </c>
      <c r="R11" s="25" t="s">
        <v>24</v>
      </c>
      <c r="S11" s="25">
        <v>1</v>
      </c>
      <c r="T11" s="17">
        <v>5000</v>
      </c>
      <c r="U11" s="17"/>
      <c r="V11" s="17">
        <v>4085</v>
      </c>
      <c r="W11" s="18">
        <f t="shared" si="1"/>
        <v>20425000</v>
      </c>
      <c r="X11" s="15"/>
      <c r="Y11" s="15"/>
    </row>
    <row r="12" spans="2:25">
      <c r="B12">
        <v>4</v>
      </c>
      <c r="C12" s="16">
        <v>42522</v>
      </c>
      <c r="D12" s="17" t="s">
        <v>68</v>
      </c>
      <c r="E12" s="17" t="s">
        <v>70</v>
      </c>
      <c r="F12" s="17" t="s">
        <v>54</v>
      </c>
      <c r="G12" s="25" t="s">
        <v>19</v>
      </c>
      <c r="H12" s="17">
        <v>4900</v>
      </c>
      <c r="I12" s="18">
        <v>3530</v>
      </c>
      <c r="J12" s="18">
        <f t="shared" si="0"/>
        <v>17297000</v>
      </c>
      <c r="N12" s="16">
        <v>42534</v>
      </c>
      <c r="O12" s="20" t="s">
        <v>196</v>
      </c>
      <c r="P12" s="20" t="s">
        <v>197</v>
      </c>
      <c r="Q12" s="20" t="s">
        <v>54</v>
      </c>
      <c r="R12" s="26" t="s">
        <v>24</v>
      </c>
      <c r="S12" s="26">
        <v>1</v>
      </c>
      <c r="T12" s="20">
        <v>4000</v>
      </c>
      <c r="U12" s="20"/>
      <c r="V12" s="20">
        <v>4085</v>
      </c>
      <c r="W12" s="21">
        <f t="shared" si="1"/>
        <v>16340000</v>
      </c>
      <c r="X12" s="15"/>
      <c r="Y12" s="15"/>
    </row>
    <row r="13" spans="2:25">
      <c r="B13">
        <v>4</v>
      </c>
      <c r="C13" s="16">
        <v>42522</v>
      </c>
      <c r="D13" s="17" t="s">
        <v>68</v>
      </c>
      <c r="E13" s="17" t="s">
        <v>70</v>
      </c>
      <c r="F13" s="17" t="s">
        <v>54</v>
      </c>
      <c r="G13" s="25" t="s">
        <v>24</v>
      </c>
      <c r="H13" s="17">
        <v>5000</v>
      </c>
      <c r="I13" s="18">
        <v>4085</v>
      </c>
      <c r="J13" s="18">
        <f t="shared" si="0"/>
        <v>20425000</v>
      </c>
      <c r="N13" s="16">
        <v>42534</v>
      </c>
      <c r="O13" s="20" t="s">
        <v>198</v>
      </c>
      <c r="P13" s="20" t="s">
        <v>199</v>
      </c>
      <c r="Q13" s="20" t="s">
        <v>54</v>
      </c>
      <c r="R13" s="26" t="s">
        <v>24</v>
      </c>
      <c r="S13" s="26">
        <v>1</v>
      </c>
      <c r="T13" s="20">
        <v>10000</v>
      </c>
      <c r="U13" s="20"/>
      <c r="V13" s="20">
        <v>4085</v>
      </c>
      <c r="W13" s="21">
        <f t="shared" si="1"/>
        <v>40850000</v>
      </c>
      <c r="X13" s="15"/>
      <c r="Y13" s="15"/>
    </row>
    <row r="14" spans="2:25">
      <c r="B14">
        <v>4</v>
      </c>
      <c r="C14" s="16">
        <v>42522</v>
      </c>
      <c r="D14" s="17" t="s">
        <v>71</v>
      </c>
      <c r="E14" s="17" t="s">
        <v>72</v>
      </c>
      <c r="F14" s="17" t="s">
        <v>54</v>
      </c>
      <c r="G14" s="25" t="s">
        <v>19</v>
      </c>
      <c r="H14" s="17">
        <v>6200</v>
      </c>
      <c r="I14" s="17">
        <v>3530</v>
      </c>
      <c r="J14" s="18">
        <f t="shared" si="0"/>
        <v>21886000</v>
      </c>
      <c r="N14" s="16">
        <v>42535</v>
      </c>
      <c r="O14" s="20" t="s">
        <v>204</v>
      </c>
      <c r="P14" s="20" t="s">
        <v>205</v>
      </c>
      <c r="Q14" s="20" t="s">
        <v>54</v>
      </c>
      <c r="R14" s="26" t="s">
        <v>24</v>
      </c>
      <c r="S14" s="26">
        <v>1</v>
      </c>
      <c r="T14" s="20">
        <v>5300</v>
      </c>
      <c r="U14" s="20"/>
      <c r="V14" s="20">
        <v>4085</v>
      </c>
      <c r="W14" s="21">
        <f t="shared" si="1"/>
        <v>21650500</v>
      </c>
      <c r="X14" s="15"/>
      <c r="Y14" s="15"/>
    </row>
    <row r="15" spans="2:25">
      <c r="B15">
        <v>4</v>
      </c>
      <c r="C15" s="16">
        <v>42524</v>
      </c>
      <c r="D15" s="17" t="s">
        <v>77</v>
      </c>
      <c r="E15" s="17" t="s">
        <v>78</v>
      </c>
      <c r="F15" s="17" t="s">
        <v>54</v>
      </c>
      <c r="G15" s="25" t="s">
        <v>19</v>
      </c>
      <c r="H15" s="17">
        <v>4000</v>
      </c>
      <c r="I15" s="17">
        <v>3530</v>
      </c>
      <c r="J15" s="18">
        <f t="shared" si="0"/>
        <v>14120000</v>
      </c>
      <c r="N15" s="16">
        <v>42537</v>
      </c>
      <c r="O15" s="20" t="s">
        <v>212</v>
      </c>
      <c r="P15" s="20" t="s">
        <v>213</v>
      </c>
      <c r="Q15" s="20" t="s">
        <v>54</v>
      </c>
      <c r="R15" s="25" t="s">
        <v>24</v>
      </c>
      <c r="S15" s="25">
        <v>1</v>
      </c>
      <c r="T15" s="17">
        <v>4000</v>
      </c>
      <c r="U15" s="17"/>
      <c r="V15" s="17">
        <v>4085</v>
      </c>
      <c r="W15" s="18">
        <f t="shared" si="1"/>
        <v>16340000</v>
      </c>
      <c r="X15" s="15"/>
      <c r="Y15" s="15"/>
    </row>
    <row r="16" spans="2:25">
      <c r="B16">
        <v>4</v>
      </c>
      <c r="C16" s="16">
        <v>42524</v>
      </c>
      <c r="D16" s="17" t="s">
        <v>79</v>
      </c>
      <c r="E16" s="17" t="s">
        <v>80</v>
      </c>
      <c r="F16" s="17" t="s">
        <v>54</v>
      </c>
      <c r="G16" s="25" t="s">
        <v>19</v>
      </c>
      <c r="H16" s="17">
        <v>5000</v>
      </c>
      <c r="I16" s="17">
        <v>3530</v>
      </c>
      <c r="J16" s="18">
        <f t="shared" si="0"/>
        <v>17650000</v>
      </c>
      <c r="N16" s="16">
        <v>42537</v>
      </c>
      <c r="O16" s="20" t="s">
        <v>214</v>
      </c>
      <c r="P16" s="20" t="s">
        <v>215</v>
      </c>
      <c r="Q16" s="20" t="s">
        <v>54</v>
      </c>
      <c r="R16" s="25" t="s">
        <v>24</v>
      </c>
      <c r="S16" s="25">
        <v>1</v>
      </c>
      <c r="T16" s="17">
        <v>5000</v>
      </c>
      <c r="U16" s="17"/>
      <c r="V16" s="17">
        <v>4085</v>
      </c>
      <c r="W16" s="18">
        <f t="shared" si="1"/>
        <v>20425000</v>
      </c>
      <c r="X16" s="15"/>
      <c r="Y16" s="15"/>
    </row>
    <row r="17" spans="2:25">
      <c r="B17">
        <v>4</v>
      </c>
      <c r="C17" s="16">
        <v>42524</v>
      </c>
      <c r="D17" s="17" t="s">
        <v>81</v>
      </c>
      <c r="E17" s="17" t="s">
        <v>82</v>
      </c>
      <c r="F17" s="17" t="s">
        <v>54</v>
      </c>
      <c r="G17" s="25" t="s">
        <v>19</v>
      </c>
      <c r="H17" s="17">
        <v>10000</v>
      </c>
      <c r="I17" s="17">
        <v>3530</v>
      </c>
      <c r="J17" s="18">
        <f t="shared" si="0"/>
        <v>35300000</v>
      </c>
      <c r="N17" s="16">
        <v>42542</v>
      </c>
      <c r="O17" s="20" t="s">
        <v>291</v>
      </c>
      <c r="P17" s="20" t="s">
        <v>292</v>
      </c>
      <c r="Q17" s="20" t="s">
        <v>54</v>
      </c>
      <c r="R17" s="26" t="s">
        <v>19</v>
      </c>
      <c r="S17" s="26">
        <v>1</v>
      </c>
      <c r="T17" s="20">
        <v>15000</v>
      </c>
      <c r="U17" s="20"/>
      <c r="V17" s="20">
        <v>3530</v>
      </c>
      <c r="W17" s="22">
        <f t="shared" si="1"/>
        <v>52950000</v>
      </c>
      <c r="X17" s="15"/>
      <c r="Y17" s="15"/>
    </row>
    <row r="18" spans="2:25">
      <c r="B18">
        <v>4</v>
      </c>
      <c r="C18" s="16">
        <v>42524</v>
      </c>
      <c r="D18" s="17" t="s">
        <v>81</v>
      </c>
      <c r="E18" s="17" t="s">
        <v>82</v>
      </c>
      <c r="F18" s="17" t="s">
        <v>54</v>
      </c>
      <c r="G18" s="25" t="s">
        <v>24</v>
      </c>
      <c r="H18" s="17">
        <v>10000</v>
      </c>
      <c r="I18" s="17">
        <v>4085</v>
      </c>
      <c r="J18" s="18">
        <f t="shared" si="0"/>
        <v>40850000</v>
      </c>
      <c r="N18" s="16">
        <v>42542</v>
      </c>
      <c r="O18" s="20" t="s">
        <v>291</v>
      </c>
      <c r="P18" s="20" t="s">
        <v>292</v>
      </c>
      <c r="Q18" s="20" t="s">
        <v>54</v>
      </c>
      <c r="R18" s="26" t="s">
        <v>24</v>
      </c>
      <c r="S18" s="26">
        <v>1</v>
      </c>
      <c r="T18" s="20">
        <v>4900</v>
      </c>
      <c r="U18" s="20"/>
      <c r="V18" s="20">
        <v>4085</v>
      </c>
      <c r="W18" s="22">
        <f t="shared" si="1"/>
        <v>20016500</v>
      </c>
      <c r="X18" s="15"/>
      <c r="Y18" s="15"/>
    </row>
    <row r="19" spans="2:25">
      <c r="B19">
        <v>4</v>
      </c>
      <c r="C19" s="16">
        <v>42530</v>
      </c>
      <c r="D19" s="17" t="s">
        <v>120</v>
      </c>
      <c r="E19" s="17" t="s">
        <v>121</v>
      </c>
      <c r="F19" s="17" t="s">
        <v>54</v>
      </c>
      <c r="G19" s="25" t="s">
        <v>18</v>
      </c>
      <c r="H19" s="17">
        <v>6200</v>
      </c>
      <c r="I19" s="17">
        <v>3595</v>
      </c>
      <c r="J19" s="18">
        <f t="shared" si="0"/>
        <v>22289000</v>
      </c>
      <c r="N19" s="16">
        <v>42548</v>
      </c>
      <c r="O19" s="20" t="s">
        <v>409</v>
      </c>
      <c r="P19" s="20" t="s">
        <v>410</v>
      </c>
      <c r="Q19" s="20" t="s">
        <v>54</v>
      </c>
      <c r="R19" s="26" t="s">
        <v>24</v>
      </c>
      <c r="S19" s="26">
        <v>1</v>
      </c>
      <c r="T19" s="20">
        <v>10000</v>
      </c>
      <c r="U19" s="20"/>
      <c r="V19" s="20">
        <v>4085</v>
      </c>
      <c r="W19" s="23">
        <f t="shared" si="1"/>
        <v>40850000</v>
      </c>
      <c r="X19" s="15"/>
      <c r="Y19" s="15"/>
    </row>
    <row r="20" spans="2:25">
      <c r="B20">
        <v>4</v>
      </c>
      <c r="C20" s="16">
        <v>42530</v>
      </c>
      <c r="D20" s="17" t="s">
        <v>120</v>
      </c>
      <c r="E20" s="17" t="s">
        <v>121</v>
      </c>
      <c r="F20" s="17" t="s">
        <v>54</v>
      </c>
      <c r="G20" s="25" t="s">
        <v>19</v>
      </c>
      <c r="H20" s="17">
        <v>9300</v>
      </c>
      <c r="I20" s="17">
        <v>3530</v>
      </c>
      <c r="J20" s="18">
        <f t="shared" si="0"/>
        <v>32829000</v>
      </c>
      <c r="N20" s="16">
        <v>42549</v>
      </c>
      <c r="O20" s="20" t="s">
        <v>415</v>
      </c>
      <c r="P20" s="20" t="s">
        <v>416</v>
      </c>
      <c r="Q20" s="20" t="s">
        <v>54</v>
      </c>
      <c r="R20" s="26" t="s">
        <v>24</v>
      </c>
      <c r="S20" s="26">
        <v>1</v>
      </c>
      <c r="T20" s="20">
        <v>5000</v>
      </c>
      <c r="U20" s="20"/>
      <c r="V20" s="20">
        <v>4085</v>
      </c>
      <c r="W20" s="23">
        <f t="shared" si="1"/>
        <v>20425000</v>
      </c>
      <c r="X20" s="15"/>
      <c r="Y20" s="15"/>
    </row>
    <row r="21" spans="2:25">
      <c r="B21">
        <v>4</v>
      </c>
      <c r="C21" s="16">
        <v>42527</v>
      </c>
      <c r="D21" s="17" t="s">
        <v>122</v>
      </c>
      <c r="E21" s="17" t="s">
        <v>123</v>
      </c>
      <c r="F21" s="17" t="s">
        <v>54</v>
      </c>
      <c r="G21" s="25" t="s">
        <v>18</v>
      </c>
      <c r="H21" s="17">
        <v>5300</v>
      </c>
      <c r="I21" s="17">
        <v>3595</v>
      </c>
      <c r="J21" s="18">
        <f t="shared" si="0"/>
        <v>19053500</v>
      </c>
      <c r="N21" s="16">
        <v>42550</v>
      </c>
      <c r="O21" s="20" t="s">
        <v>417</v>
      </c>
      <c r="P21" s="20" t="s">
        <v>418</v>
      </c>
      <c r="Q21" s="20" t="s">
        <v>54</v>
      </c>
      <c r="R21" s="26" t="s">
        <v>24</v>
      </c>
      <c r="S21" s="26">
        <v>1</v>
      </c>
      <c r="T21" s="20">
        <v>5300</v>
      </c>
      <c r="U21" s="21">
        <f>SUM(T7:T21)</f>
        <v>109400</v>
      </c>
      <c r="V21" s="20">
        <v>4085</v>
      </c>
      <c r="W21" s="23">
        <f t="shared" si="1"/>
        <v>21650500</v>
      </c>
      <c r="X21" s="15" t="str">
        <f>R21</f>
        <v>Nafta unica 90</v>
      </c>
      <c r="Y21" s="27">
        <f>SUM(W7:W21)</f>
        <v>438574000</v>
      </c>
    </row>
    <row r="22" spans="2:25">
      <c r="B22">
        <v>4</v>
      </c>
      <c r="C22" s="16">
        <v>42527</v>
      </c>
      <c r="D22" s="17" t="s">
        <v>122</v>
      </c>
      <c r="E22" s="17" t="s">
        <v>123</v>
      </c>
      <c r="F22" s="17" t="s">
        <v>54</v>
      </c>
      <c r="G22" s="25" t="s">
        <v>19</v>
      </c>
      <c r="H22" s="17">
        <v>4000</v>
      </c>
      <c r="I22" s="17">
        <v>3530</v>
      </c>
      <c r="J22" s="18">
        <f t="shared" si="0"/>
        <v>14120000</v>
      </c>
      <c r="N22" s="16">
        <v>42522</v>
      </c>
      <c r="O22" s="17" t="s">
        <v>52</v>
      </c>
      <c r="P22" s="17" t="s">
        <v>53</v>
      </c>
      <c r="Q22" s="17" t="s">
        <v>54</v>
      </c>
      <c r="R22" s="25" t="s">
        <v>18</v>
      </c>
      <c r="S22" s="25">
        <v>2</v>
      </c>
      <c r="T22" s="18">
        <v>25000</v>
      </c>
      <c r="U22" s="18"/>
      <c r="V22" s="18">
        <v>3560</v>
      </c>
      <c r="W22" s="18">
        <f t="shared" si="1"/>
        <v>89000000</v>
      </c>
      <c r="X22" s="15"/>
      <c r="Y22" s="15"/>
    </row>
    <row r="23" spans="2:25">
      <c r="B23">
        <v>4</v>
      </c>
      <c r="C23" s="16">
        <v>42527</v>
      </c>
      <c r="D23" s="17" t="s">
        <v>122</v>
      </c>
      <c r="E23" s="17" t="s">
        <v>123</v>
      </c>
      <c r="F23" s="17" t="s">
        <v>54</v>
      </c>
      <c r="G23" s="25" t="s">
        <v>24</v>
      </c>
      <c r="H23" s="17">
        <v>6200</v>
      </c>
      <c r="I23" s="17">
        <v>4085</v>
      </c>
      <c r="J23" s="18">
        <f t="shared" si="0"/>
        <v>25327000</v>
      </c>
      <c r="N23" s="16">
        <v>42522</v>
      </c>
      <c r="O23" s="17" t="s">
        <v>55</v>
      </c>
      <c r="P23" s="17" t="s">
        <v>56</v>
      </c>
      <c r="Q23" s="17" t="s">
        <v>54</v>
      </c>
      <c r="R23" s="25" t="s">
        <v>18</v>
      </c>
      <c r="S23" s="25">
        <v>2</v>
      </c>
      <c r="T23" s="18">
        <v>9300</v>
      </c>
      <c r="U23" s="18"/>
      <c r="V23" s="18">
        <v>3560</v>
      </c>
      <c r="W23" s="18">
        <f t="shared" si="1"/>
        <v>33108000</v>
      </c>
      <c r="X23" s="15"/>
      <c r="Y23" s="15"/>
    </row>
    <row r="24" spans="2:25">
      <c r="B24">
        <v>4</v>
      </c>
      <c r="C24" s="16">
        <v>42531</v>
      </c>
      <c r="D24" s="17" t="s">
        <v>136</v>
      </c>
      <c r="E24" s="17" t="s">
        <v>137</v>
      </c>
      <c r="F24" s="17" t="s">
        <v>54</v>
      </c>
      <c r="G24" s="25" t="s">
        <v>19</v>
      </c>
      <c r="H24" s="17">
        <v>15200</v>
      </c>
      <c r="I24" s="17">
        <v>3530</v>
      </c>
      <c r="J24" s="18">
        <f t="shared" si="0"/>
        <v>53656000</v>
      </c>
      <c r="N24" s="16">
        <v>42524</v>
      </c>
      <c r="O24" s="17" t="s">
        <v>59</v>
      </c>
      <c r="P24" s="17" t="s">
        <v>59</v>
      </c>
      <c r="Q24" s="17" t="s">
        <v>54</v>
      </c>
      <c r="R24" s="25" t="s">
        <v>18</v>
      </c>
      <c r="S24" s="25">
        <v>2</v>
      </c>
      <c r="T24" s="18">
        <v>11500</v>
      </c>
      <c r="U24" s="18"/>
      <c r="V24" s="18">
        <v>3560</v>
      </c>
      <c r="W24" s="18">
        <f t="shared" si="1"/>
        <v>40940000</v>
      </c>
      <c r="X24" s="15"/>
      <c r="Y24" s="15"/>
    </row>
    <row r="25" spans="2:25">
      <c r="B25">
        <v>4</v>
      </c>
      <c r="C25" s="16">
        <v>42531</v>
      </c>
      <c r="D25" s="17" t="s">
        <v>136</v>
      </c>
      <c r="E25" s="17" t="s">
        <v>137</v>
      </c>
      <c r="F25" s="17" t="s">
        <v>54</v>
      </c>
      <c r="G25" s="25" t="s">
        <v>24</v>
      </c>
      <c r="H25" s="17">
        <v>14700</v>
      </c>
      <c r="I25" s="17">
        <v>4085</v>
      </c>
      <c r="J25" s="18">
        <f t="shared" si="0"/>
        <v>60049500</v>
      </c>
      <c r="N25" s="16">
        <v>42524</v>
      </c>
      <c r="O25" s="17" t="s">
        <v>60</v>
      </c>
      <c r="P25" s="17" t="s">
        <v>61</v>
      </c>
      <c r="Q25" s="17" t="s">
        <v>54</v>
      </c>
      <c r="R25" s="25" t="s">
        <v>18</v>
      </c>
      <c r="S25" s="25">
        <v>2</v>
      </c>
      <c r="T25" s="17">
        <v>20200</v>
      </c>
      <c r="U25" s="17"/>
      <c r="V25" s="18">
        <v>3560</v>
      </c>
      <c r="W25" s="18">
        <f t="shared" si="1"/>
        <v>71912000</v>
      </c>
      <c r="X25" s="15"/>
      <c r="Y25" s="15"/>
    </row>
    <row r="26" spans="2:25">
      <c r="B26">
        <v>4</v>
      </c>
      <c r="C26" s="16">
        <v>42531</v>
      </c>
      <c r="D26" s="17" t="s">
        <v>138</v>
      </c>
      <c r="E26" s="17" t="s">
        <v>139</v>
      </c>
      <c r="F26" s="17" t="s">
        <v>54</v>
      </c>
      <c r="G26" s="25" t="s">
        <v>24</v>
      </c>
      <c r="H26" s="17">
        <v>5000</v>
      </c>
      <c r="I26" s="17">
        <v>4085</v>
      </c>
      <c r="J26" s="18">
        <f t="shared" si="0"/>
        <v>20425000</v>
      </c>
      <c r="N26" s="16">
        <v>42524</v>
      </c>
      <c r="O26" s="17" t="s">
        <v>62</v>
      </c>
      <c r="P26" s="17" t="s">
        <v>63</v>
      </c>
      <c r="Q26" s="17" t="s">
        <v>54</v>
      </c>
      <c r="R26" s="25" t="s">
        <v>18</v>
      </c>
      <c r="S26" s="25">
        <v>2</v>
      </c>
      <c r="T26" s="17">
        <v>10000</v>
      </c>
      <c r="U26" s="17"/>
      <c r="V26" s="18">
        <v>3560</v>
      </c>
      <c r="W26" s="18">
        <f t="shared" si="1"/>
        <v>35600000</v>
      </c>
      <c r="X26" s="15"/>
      <c r="Y26" s="15"/>
    </row>
    <row r="27" spans="2:25">
      <c r="B27">
        <v>4</v>
      </c>
      <c r="C27" s="16">
        <v>42529</v>
      </c>
      <c r="D27" s="17" t="s">
        <v>150</v>
      </c>
      <c r="E27" s="17" t="s">
        <v>151</v>
      </c>
      <c r="F27" s="17" t="s">
        <v>54</v>
      </c>
      <c r="G27" s="25" t="s">
        <v>18</v>
      </c>
      <c r="H27" s="17">
        <v>30000</v>
      </c>
      <c r="I27" s="17">
        <v>3560</v>
      </c>
      <c r="J27" s="18">
        <f t="shared" si="0"/>
        <v>106800000</v>
      </c>
      <c r="N27" s="16">
        <v>42527</v>
      </c>
      <c r="O27" s="17" t="s">
        <v>122</v>
      </c>
      <c r="P27" s="17" t="s">
        <v>123</v>
      </c>
      <c r="Q27" s="17" t="s">
        <v>54</v>
      </c>
      <c r="R27" s="25" t="s">
        <v>18</v>
      </c>
      <c r="S27" s="25">
        <v>2</v>
      </c>
      <c r="T27" s="17">
        <v>5300</v>
      </c>
      <c r="U27" s="17"/>
      <c r="V27" s="17">
        <v>3595</v>
      </c>
      <c r="W27" s="18">
        <f t="shared" si="1"/>
        <v>19053500</v>
      </c>
      <c r="X27" s="15"/>
      <c r="Y27" s="15"/>
    </row>
    <row r="28" spans="2:25">
      <c r="B28">
        <v>4</v>
      </c>
      <c r="C28" s="16">
        <v>42529</v>
      </c>
      <c r="D28" s="17" t="s">
        <v>152</v>
      </c>
      <c r="E28" s="17" t="s">
        <v>103</v>
      </c>
      <c r="F28" s="17" t="s">
        <v>54</v>
      </c>
      <c r="G28" s="25" t="s">
        <v>18</v>
      </c>
      <c r="H28" s="17">
        <v>34900</v>
      </c>
      <c r="I28" s="17">
        <v>3560</v>
      </c>
      <c r="J28" s="18">
        <f t="shared" si="0"/>
        <v>124244000</v>
      </c>
      <c r="N28" s="16">
        <v>42529</v>
      </c>
      <c r="O28" s="17" t="s">
        <v>150</v>
      </c>
      <c r="P28" s="17" t="s">
        <v>151</v>
      </c>
      <c r="Q28" s="17" t="s">
        <v>54</v>
      </c>
      <c r="R28" s="25" t="s">
        <v>18</v>
      </c>
      <c r="S28" s="25">
        <v>2</v>
      </c>
      <c r="T28" s="17">
        <v>30000</v>
      </c>
      <c r="U28" s="17"/>
      <c r="V28" s="17">
        <v>3560</v>
      </c>
      <c r="W28" s="18">
        <f t="shared" si="1"/>
        <v>106800000</v>
      </c>
      <c r="X28" s="15"/>
      <c r="Y28" s="15"/>
    </row>
    <row r="29" spans="2:25">
      <c r="B29">
        <v>4</v>
      </c>
      <c r="C29" s="16">
        <v>42531</v>
      </c>
      <c r="D29" s="17" t="s">
        <v>155</v>
      </c>
      <c r="E29" s="17" t="s">
        <v>156</v>
      </c>
      <c r="F29" s="17" t="s">
        <v>54</v>
      </c>
      <c r="G29" s="25" t="s">
        <v>18</v>
      </c>
      <c r="H29" s="17">
        <v>5000</v>
      </c>
      <c r="I29" s="17">
        <v>3560</v>
      </c>
      <c r="J29" s="18">
        <f t="shared" si="0"/>
        <v>17800000</v>
      </c>
      <c r="N29" s="16">
        <v>42529</v>
      </c>
      <c r="O29" s="17" t="s">
        <v>152</v>
      </c>
      <c r="P29" s="17" t="s">
        <v>103</v>
      </c>
      <c r="Q29" s="17" t="s">
        <v>54</v>
      </c>
      <c r="R29" s="25" t="s">
        <v>18</v>
      </c>
      <c r="S29" s="25">
        <v>2</v>
      </c>
      <c r="T29" s="17">
        <v>34900</v>
      </c>
      <c r="U29" s="17"/>
      <c r="V29" s="17">
        <v>3560</v>
      </c>
      <c r="W29" s="18">
        <f t="shared" si="1"/>
        <v>124244000</v>
      </c>
      <c r="X29" s="15"/>
      <c r="Y29" s="15"/>
    </row>
    <row r="30" spans="2:25">
      <c r="B30">
        <v>4</v>
      </c>
      <c r="C30" s="16">
        <v>42531</v>
      </c>
      <c r="D30" s="17" t="s">
        <v>157</v>
      </c>
      <c r="E30" s="17" t="s">
        <v>158</v>
      </c>
      <c r="F30" s="17" t="s">
        <v>54</v>
      </c>
      <c r="G30" s="25" t="s">
        <v>18</v>
      </c>
      <c r="H30" s="17">
        <v>25000</v>
      </c>
      <c r="I30" s="17">
        <v>3560</v>
      </c>
      <c r="J30" s="18">
        <f t="shared" si="0"/>
        <v>89000000</v>
      </c>
      <c r="N30" s="16">
        <v>42530</v>
      </c>
      <c r="O30" s="17" t="s">
        <v>120</v>
      </c>
      <c r="P30" s="17" t="s">
        <v>121</v>
      </c>
      <c r="Q30" s="17" t="s">
        <v>54</v>
      </c>
      <c r="R30" s="25" t="s">
        <v>18</v>
      </c>
      <c r="S30" s="25">
        <v>2</v>
      </c>
      <c r="T30" s="17">
        <v>6200</v>
      </c>
      <c r="U30" s="17"/>
      <c r="V30" s="17">
        <v>3595</v>
      </c>
      <c r="W30" s="18">
        <f t="shared" si="1"/>
        <v>22289000</v>
      </c>
      <c r="X30" s="15"/>
      <c r="Y30" s="15"/>
    </row>
    <row r="31" spans="2:25">
      <c r="B31">
        <v>4</v>
      </c>
      <c r="C31" s="16">
        <v>42534</v>
      </c>
      <c r="D31" s="20" t="s">
        <v>196</v>
      </c>
      <c r="E31" s="20" t="s">
        <v>197</v>
      </c>
      <c r="F31" s="20" t="s">
        <v>54</v>
      </c>
      <c r="G31" s="26" t="s">
        <v>24</v>
      </c>
      <c r="H31" s="20">
        <v>4000</v>
      </c>
      <c r="I31" s="20">
        <v>4085</v>
      </c>
      <c r="J31" s="21">
        <f t="shared" si="0"/>
        <v>16340000</v>
      </c>
      <c r="N31" s="16">
        <v>42531</v>
      </c>
      <c r="O31" s="17" t="s">
        <v>155</v>
      </c>
      <c r="P31" s="17" t="s">
        <v>156</v>
      </c>
      <c r="Q31" s="17" t="s">
        <v>54</v>
      </c>
      <c r="R31" s="25" t="s">
        <v>18</v>
      </c>
      <c r="S31" s="25">
        <v>2</v>
      </c>
      <c r="T31" s="17">
        <v>5000</v>
      </c>
      <c r="U31" s="17"/>
      <c r="V31" s="17">
        <v>3560</v>
      </c>
      <c r="W31" s="18">
        <f t="shared" si="1"/>
        <v>17800000</v>
      </c>
      <c r="X31" s="15"/>
      <c r="Y31" s="15"/>
    </row>
    <row r="32" spans="2:25">
      <c r="B32">
        <v>4</v>
      </c>
      <c r="C32" s="16">
        <v>42534</v>
      </c>
      <c r="D32" s="20" t="s">
        <v>198</v>
      </c>
      <c r="E32" s="20" t="s">
        <v>199</v>
      </c>
      <c r="F32" s="20" t="s">
        <v>54</v>
      </c>
      <c r="G32" s="26" t="s">
        <v>98</v>
      </c>
      <c r="H32" s="20">
        <v>5000</v>
      </c>
      <c r="I32" s="20">
        <v>4050</v>
      </c>
      <c r="J32" s="21">
        <f t="shared" si="0"/>
        <v>20250000</v>
      </c>
      <c r="N32" s="16">
        <v>42531</v>
      </c>
      <c r="O32" s="17" t="s">
        <v>157</v>
      </c>
      <c r="P32" s="17" t="s">
        <v>158</v>
      </c>
      <c r="Q32" s="17" t="s">
        <v>54</v>
      </c>
      <c r="R32" s="25" t="s">
        <v>18</v>
      </c>
      <c r="S32" s="25">
        <v>2</v>
      </c>
      <c r="T32" s="17">
        <v>25000</v>
      </c>
      <c r="U32" s="17"/>
      <c r="V32" s="17">
        <v>3560</v>
      </c>
      <c r="W32" s="18">
        <f t="shared" si="1"/>
        <v>89000000</v>
      </c>
      <c r="X32" s="15"/>
      <c r="Y32" s="15"/>
    </row>
    <row r="33" spans="2:25">
      <c r="B33">
        <v>4</v>
      </c>
      <c r="C33" s="16">
        <v>42534</v>
      </c>
      <c r="D33" s="20" t="s">
        <v>198</v>
      </c>
      <c r="E33" s="20" t="s">
        <v>199</v>
      </c>
      <c r="F33" s="20" t="s">
        <v>54</v>
      </c>
      <c r="G33" s="26" t="s">
        <v>24</v>
      </c>
      <c r="H33" s="20">
        <v>10000</v>
      </c>
      <c r="I33" s="20">
        <v>4085</v>
      </c>
      <c r="J33" s="21">
        <f t="shared" si="0"/>
        <v>40850000</v>
      </c>
      <c r="N33" s="16">
        <v>42534</v>
      </c>
      <c r="O33" s="17" t="s">
        <v>230</v>
      </c>
      <c r="P33" s="17" t="s">
        <v>231</v>
      </c>
      <c r="Q33" s="17" t="s">
        <v>54</v>
      </c>
      <c r="R33" s="25" t="s">
        <v>18</v>
      </c>
      <c r="S33" s="25">
        <v>2</v>
      </c>
      <c r="T33" s="17">
        <v>11500</v>
      </c>
      <c r="U33" s="17"/>
      <c r="V33" s="17">
        <v>3560</v>
      </c>
      <c r="W33" s="18">
        <f t="shared" si="1"/>
        <v>40940000</v>
      </c>
      <c r="X33" s="15"/>
      <c r="Y33" s="15"/>
    </row>
    <row r="34" spans="2:25">
      <c r="B34">
        <v>4</v>
      </c>
      <c r="C34" s="16">
        <v>42535</v>
      </c>
      <c r="D34" s="20" t="s">
        <v>204</v>
      </c>
      <c r="E34" s="20" t="s">
        <v>205</v>
      </c>
      <c r="F34" s="20" t="s">
        <v>54</v>
      </c>
      <c r="G34" s="26" t="s">
        <v>19</v>
      </c>
      <c r="H34" s="20">
        <v>4000</v>
      </c>
      <c r="I34" s="20">
        <v>3530</v>
      </c>
      <c r="J34" s="21">
        <f t="shared" si="0"/>
        <v>14120000</v>
      </c>
      <c r="N34" s="16">
        <v>42534</v>
      </c>
      <c r="O34" s="17" t="s">
        <v>232</v>
      </c>
      <c r="P34" s="17" t="s">
        <v>233</v>
      </c>
      <c r="Q34" s="17" t="s">
        <v>54</v>
      </c>
      <c r="R34" s="25" t="s">
        <v>18</v>
      </c>
      <c r="S34" s="25">
        <v>2</v>
      </c>
      <c r="T34" s="17">
        <v>15000</v>
      </c>
      <c r="U34" s="17"/>
      <c r="V34" s="17">
        <v>3560</v>
      </c>
      <c r="W34" s="18">
        <f t="shared" si="1"/>
        <v>53400000</v>
      </c>
      <c r="X34" s="15"/>
      <c r="Y34" s="15"/>
    </row>
    <row r="35" spans="2:25">
      <c r="B35">
        <v>4</v>
      </c>
      <c r="C35" s="16">
        <v>42535</v>
      </c>
      <c r="D35" s="20" t="s">
        <v>204</v>
      </c>
      <c r="E35" s="20" t="s">
        <v>205</v>
      </c>
      <c r="F35" s="20" t="s">
        <v>54</v>
      </c>
      <c r="G35" s="26" t="s">
        <v>24</v>
      </c>
      <c r="H35" s="20">
        <v>5300</v>
      </c>
      <c r="I35" s="20">
        <v>4085</v>
      </c>
      <c r="J35" s="21">
        <f t="shared" si="0"/>
        <v>21650500</v>
      </c>
      <c r="N35" s="16">
        <v>42535</v>
      </c>
      <c r="O35" s="17" t="s">
        <v>236</v>
      </c>
      <c r="P35" s="17" t="s">
        <v>237</v>
      </c>
      <c r="Q35" s="17" t="s">
        <v>54</v>
      </c>
      <c r="R35" s="25" t="s">
        <v>18</v>
      </c>
      <c r="S35" s="25">
        <v>2</v>
      </c>
      <c r="T35" s="17">
        <v>6200</v>
      </c>
      <c r="U35" s="17"/>
      <c r="V35" s="17">
        <v>3560</v>
      </c>
      <c r="W35" s="18">
        <f t="shared" si="1"/>
        <v>22072000</v>
      </c>
      <c r="X35" s="15"/>
      <c r="Y35" s="15"/>
    </row>
    <row r="36" spans="2:25">
      <c r="B36">
        <v>4</v>
      </c>
      <c r="C36" s="16">
        <v>42535</v>
      </c>
      <c r="D36" s="20" t="s">
        <v>206</v>
      </c>
      <c r="E36" s="20" t="s">
        <v>207</v>
      </c>
      <c r="F36" s="20" t="s">
        <v>54</v>
      </c>
      <c r="G36" s="26" t="s">
        <v>19</v>
      </c>
      <c r="H36" s="20">
        <v>30000</v>
      </c>
      <c r="I36" s="20">
        <v>3530</v>
      </c>
      <c r="J36" s="21">
        <f t="shared" si="0"/>
        <v>105900000</v>
      </c>
      <c r="N36" s="16">
        <v>42537</v>
      </c>
      <c r="O36" s="20" t="s">
        <v>243</v>
      </c>
      <c r="P36" s="17" t="s">
        <v>243</v>
      </c>
      <c r="Q36" s="17" t="s">
        <v>54</v>
      </c>
      <c r="R36" s="25" t="s">
        <v>18</v>
      </c>
      <c r="S36" s="25">
        <v>2</v>
      </c>
      <c r="T36" s="17">
        <v>20000</v>
      </c>
      <c r="U36" s="17"/>
      <c r="V36" s="17">
        <v>3560</v>
      </c>
      <c r="W36" s="19">
        <f t="shared" si="1"/>
        <v>71200000</v>
      </c>
      <c r="X36" s="15"/>
      <c r="Y36" s="15"/>
    </row>
    <row r="37" spans="2:25">
      <c r="B37">
        <v>4</v>
      </c>
      <c r="C37" s="16">
        <v>42537</v>
      </c>
      <c r="D37" s="20" t="s">
        <v>212</v>
      </c>
      <c r="E37" s="20" t="s">
        <v>213</v>
      </c>
      <c r="F37" s="20" t="s">
        <v>54</v>
      </c>
      <c r="G37" s="25" t="s">
        <v>19</v>
      </c>
      <c r="H37" s="17">
        <v>11500</v>
      </c>
      <c r="I37" s="17">
        <v>3530</v>
      </c>
      <c r="J37" s="18">
        <f t="shared" si="0"/>
        <v>40595000</v>
      </c>
      <c r="N37" s="16">
        <v>42538</v>
      </c>
      <c r="O37" s="17" t="s">
        <v>246</v>
      </c>
      <c r="P37" s="17" t="s">
        <v>247</v>
      </c>
      <c r="Q37" s="17" t="s">
        <v>54</v>
      </c>
      <c r="R37" s="25" t="s">
        <v>18</v>
      </c>
      <c r="S37" s="25">
        <v>2</v>
      </c>
      <c r="T37" s="17">
        <v>8800</v>
      </c>
      <c r="U37" s="17"/>
      <c r="V37" s="17">
        <v>3560</v>
      </c>
      <c r="W37" s="19">
        <f t="shared" si="1"/>
        <v>31328000</v>
      </c>
      <c r="X37" s="15"/>
      <c r="Y37" s="15"/>
    </row>
    <row r="38" spans="2:25">
      <c r="B38">
        <v>4</v>
      </c>
      <c r="C38" s="16">
        <v>42537</v>
      </c>
      <c r="D38" s="20" t="s">
        <v>212</v>
      </c>
      <c r="E38" s="20" t="s">
        <v>213</v>
      </c>
      <c r="F38" s="20" t="s">
        <v>54</v>
      </c>
      <c r="G38" s="25" t="s">
        <v>24</v>
      </c>
      <c r="H38" s="17">
        <v>4000</v>
      </c>
      <c r="I38" s="17">
        <v>4085</v>
      </c>
      <c r="J38" s="18">
        <f t="shared" si="0"/>
        <v>16340000</v>
      </c>
      <c r="N38" s="16">
        <v>42538</v>
      </c>
      <c r="O38" s="17" t="s">
        <v>248</v>
      </c>
      <c r="P38" s="17" t="s">
        <v>249</v>
      </c>
      <c r="Q38" s="17" t="s">
        <v>54</v>
      </c>
      <c r="R38" s="25" t="s">
        <v>18</v>
      </c>
      <c r="S38" s="25">
        <v>2</v>
      </c>
      <c r="T38" s="17">
        <v>30000</v>
      </c>
      <c r="U38" s="17"/>
      <c r="V38" s="17">
        <v>3560</v>
      </c>
      <c r="W38" s="19">
        <f t="shared" si="1"/>
        <v>106800000</v>
      </c>
      <c r="X38" s="15"/>
      <c r="Y38" s="15"/>
    </row>
    <row r="39" spans="2:25">
      <c r="B39">
        <v>4</v>
      </c>
      <c r="C39" s="16">
        <v>42537</v>
      </c>
      <c r="D39" s="20" t="s">
        <v>214</v>
      </c>
      <c r="E39" s="20" t="s">
        <v>215</v>
      </c>
      <c r="F39" s="20" t="s">
        <v>54</v>
      </c>
      <c r="G39" s="25" t="s">
        <v>19</v>
      </c>
      <c r="H39" s="17">
        <v>5000</v>
      </c>
      <c r="I39" s="17">
        <v>3530</v>
      </c>
      <c r="J39" s="18">
        <f t="shared" si="0"/>
        <v>17650000</v>
      </c>
      <c r="N39" s="16">
        <v>42541</v>
      </c>
      <c r="O39" s="20" t="s">
        <v>312</v>
      </c>
      <c r="P39" s="20" t="s">
        <v>313</v>
      </c>
      <c r="Q39" s="20" t="s">
        <v>54</v>
      </c>
      <c r="R39" s="25" t="s">
        <v>18</v>
      </c>
      <c r="S39" s="25">
        <v>2</v>
      </c>
      <c r="T39" s="17">
        <v>10200</v>
      </c>
      <c r="U39" s="17"/>
      <c r="V39" s="20">
        <v>3560</v>
      </c>
      <c r="W39" s="15">
        <f t="shared" ref="W39:W70" si="2">T39*V39</f>
        <v>36312000</v>
      </c>
      <c r="X39" s="15"/>
      <c r="Y39" s="15"/>
    </row>
    <row r="40" spans="2:25">
      <c r="B40">
        <v>4</v>
      </c>
      <c r="C40" s="16">
        <v>42537</v>
      </c>
      <c r="D40" s="20" t="s">
        <v>214</v>
      </c>
      <c r="E40" s="20" t="s">
        <v>215</v>
      </c>
      <c r="F40" s="20" t="s">
        <v>54</v>
      </c>
      <c r="G40" s="25" t="s">
        <v>24</v>
      </c>
      <c r="H40" s="17">
        <v>5000</v>
      </c>
      <c r="I40" s="17">
        <v>4085</v>
      </c>
      <c r="J40" s="18">
        <f t="shared" si="0"/>
        <v>20425000</v>
      </c>
      <c r="N40" s="16">
        <v>42542</v>
      </c>
      <c r="O40" s="17" t="s">
        <v>322</v>
      </c>
      <c r="P40" s="17" t="s">
        <v>323</v>
      </c>
      <c r="Q40" s="17" t="s">
        <v>54</v>
      </c>
      <c r="R40" s="25" t="s">
        <v>18</v>
      </c>
      <c r="S40" s="25">
        <v>2</v>
      </c>
      <c r="T40" s="17">
        <v>13700</v>
      </c>
      <c r="U40" s="17"/>
      <c r="V40" s="20">
        <v>3560</v>
      </c>
      <c r="W40" s="15">
        <f t="shared" si="2"/>
        <v>48772000</v>
      </c>
      <c r="X40" s="15"/>
      <c r="Y40" s="15"/>
    </row>
    <row r="41" spans="2:25">
      <c r="B41">
        <v>4</v>
      </c>
      <c r="C41" s="28">
        <v>42538</v>
      </c>
      <c r="D41" s="29" t="s">
        <v>220</v>
      </c>
      <c r="E41" s="17" t="s">
        <v>221</v>
      </c>
      <c r="F41" s="17" t="s">
        <v>54</v>
      </c>
      <c r="G41" s="25" t="s">
        <v>19</v>
      </c>
      <c r="H41" s="17">
        <v>4900</v>
      </c>
      <c r="I41" s="17">
        <v>3530</v>
      </c>
      <c r="J41" s="18">
        <f t="shared" si="0"/>
        <v>17297000</v>
      </c>
      <c r="N41" s="16">
        <v>42542</v>
      </c>
      <c r="O41" s="17" t="s">
        <v>324</v>
      </c>
      <c r="P41" s="17" t="s">
        <v>325</v>
      </c>
      <c r="Q41" s="17" t="s">
        <v>54</v>
      </c>
      <c r="R41" s="25" t="s">
        <v>18</v>
      </c>
      <c r="S41" s="25">
        <v>2</v>
      </c>
      <c r="T41" s="17">
        <v>15000</v>
      </c>
      <c r="U41" s="17"/>
      <c r="V41" s="20">
        <v>3560</v>
      </c>
      <c r="W41" s="15">
        <f t="shared" si="2"/>
        <v>53400000</v>
      </c>
      <c r="X41" s="15"/>
      <c r="Y41" s="15"/>
    </row>
    <row r="42" spans="2:25">
      <c r="B42">
        <v>4</v>
      </c>
      <c r="C42" s="16">
        <v>42534</v>
      </c>
      <c r="D42" s="17" t="s">
        <v>230</v>
      </c>
      <c r="E42" s="17" t="s">
        <v>231</v>
      </c>
      <c r="F42" s="17" t="s">
        <v>54</v>
      </c>
      <c r="G42" s="25" t="s">
        <v>18</v>
      </c>
      <c r="H42" s="17">
        <v>11500</v>
      </c>
      <c r="I42" s="17">
        <v>3560</v>
      </c>
      <c r="J42" s="18">
        <f t="shared" si="0"/>
        <v>40940000</v>
      </c>
      <c r="N42" s="16">
        <v>42542</v>
      </c>
      <c r="O42" s="17" t="s">
        <v>326</v>
      </c>
      <c r="P42" s="17" t="s">
        <v>327</v>
      </c>
      <c r="Q42" s="17" t="s">
        <v>54</v>
      </c>
      <c r="R42" s="25" t="s">
        <v>18</v>
      </c>
      <c r="S42" s="25">
        <v>2</v>
      </c>
      <c r="T42" s="17">
        <v>15000</v>
      </c>
      <c r="U42" s="17"/>
      <c r="V42" s="20">
        <v>3560</v>
      </c>
      <c r="W42" s="15">
        <f t="shared" si="2"/>
        <v>53400000</v>
      </c>
      <c r="X42" s="15"/>
      <c r="Y42" s="15"/>
    </row>
    <row r="43" spans="2:25">
      <c r="B43">
        <v>4</v>
      </c>
      <c r="C43" s="16">
        <v>42534</v>
      </c>
      <c r="D43" s="17" t="s">
        <v>232</v>
      </c>
      <c r="E43" s="17" t="s">
        <v>233</v>
      </c>
      <c r="F43" s="17" t="s">
        <v>54</v>
      </c>
      <c r="G43" s="25" t="s">
        <v>18</v>
      </c>
      <c r="H43" s="17">
        <v>15000</v>
      </c>
      <c r="I43" s="17">
        <v>3560</v>
      </c>
      <c r="J43" s="18">
        <f t="shared" si="0"/>
        <v>53400000</v>
      </c>
      <c r="N43" s="16">
        <v>42543</v>
      </c>
      <c r="O43" s="17" t="s">
        <v>328</v>
      </c>
      <c r="P43" s="17" t="s">
        <v>329</v>
      </c>
      <c r="Q43" s="17" t="s">
        <v>54</v>
      </c>
      <c r="R43" s="25" t="s">
        <v>18</v>
      </c>
      <c r="S43" s="25">
        <v>2</v>
      </c>
      <c r="T43" s="17">
        <v>15500</v>
      </c>
      <c r="U43" s="17"/>
      <c r="V43" s="17">
        <v>3560</v>
      </c>
      <c r="W43" s="15">
        <f t="shared" si="2"/>
        <v>55180000</v>
      </c>
      <c r="X43" s="15"/>
      <c r="Y43" s="15"/>
    </row>
    <row r="44" spans="2:25">
      <c r="B44">
        <v>4</v>
      </c>
      <c r="C44" s="16">
        <v>42535</v>
      </c>
      <c r="D44" s="17" t="s">
        <v>236</v>
      </c>
      <c r="E44" s="17" t="s">
        <v>237</v>
      </c>
      <c r="F44" s="17" t="s">
        <v>54</v>
      </c>
      <c r="G44" s="25" t="s">
        <v>18</v>
      </c>
      <c r="H44" s="17">
        <v>6200</v>
      </c>
      <c r="I44" s="17">
        <v>3560</v>
      </c>
      <c r="J44" s="18">
        <f t="shared" si="0"/>
        <v>22072000</v>
      </c>
      <c r="N44" s="16">
        <v>42543</v>
      </c>
      <c r="O44" s="17" t="s">
        <v>332</v>
      </c>
      <c r="P44" s="17" t="s">
        <v>333</v>
      </c>
      <c r="Q44" s="17" t="s">
        <v>54</v>
      </c>
      <c r="R44" s="25" t="s">
        <v>18</v>
      </c>
      <c r="S44" s="25">
        <v>2</v>
      </c>
      <c r="T44" s="17">
        <v>9000</v>
      </c>
      <c r="U44" s="17"/>
      <c r="V44" s="17">
        <v>3560</v>
      </c>
      <c r="W44" s="15">
        <f t="shared" si="2"/>
        <v>32040000</v>
      </c>
      <c r="X44" s="15"/>
      <c r="Y44" s="15"/>
    </row>
    <row r="45" spans="2:25">
      <c r="B45">
        <v>4</v>
      </c>
      <c r="C45" s="16">
        <v>42537</v>
      </c>
      <c r="D45" s="20" t="s">
        <v>243</v>
      </c>
      <c r="E45" s="17" t="s">
        <v>243</v>
      </c>
      <c r="F45" s="17" t="s">
        <v>54</v>
      </c>
      <c r="G45" s="25" t="s">
        <v>18</v>
      </c>
      <c r="H45" s="17">
        <v>20000</v>
      </c>
      <c r="I45" s="17">
        <v>3560</v>
      </c>
      <c r="J45" s="19">
        <f t="shared" si="0"/>
        <v>71200000</v>
      </c>
      <c r="N45" s="16">
        <v>42544</v>
      </c>
      <c r="O45" s="17" t="s">
        <v>338</v>
      </c>
      <c r="P45" s="17" t="s">
        <v>339</v>
      </c>
      <c r="Q45" s="17" t="s">
        <v>54</v>
      </c>
      <c r="R45" s="26" t="s">
        <v>18</v>
      </c>
      <c r="S45" s="26">
        <v>2</v>
      </c>
      <c r="T45" s="20">
        <v>30000</v>
      </c>
      <c r="U45" s="20"/>
      <c r="V45" s="20">
        <v>3560</v>
      </c>
      <c r="W45" s="23">
        <f t="shared" si="2"/>
        <v>106800000</v>
      </c>
      <c r="X45" s="15"/>
      <c r="Y45" s="15"/>
    </row>
    <row r="46" spans="2:25">
      <c r="B46">
        <v>4</v>
      </c>
      <c r="C46" s="16">
        <v>42538</v>
      </c>
      <c r="D46" s="17" t="s">
        <v>246</v>
      </c>
      <c r="E46" s="17" t="s">
        <v>247</v>
      </c>
      <c r="F46" s="17" t="s">
        <v>54</v>
      </c>
      <c r="G46" s="25" t="s">
        <v>18</v>
      </c>
      <c r="H46" s="17">
        <v>8800</v>
      </c>
      <c r="I46" s="17">
        <v>3560</v>
      </c>
      <c r="J46" s="19">
        <f t="shared" si="0"/>
        <v>31328000</v>
      </c>
      <c r="N46" s="16">
        <v>42544</v>
      </c>
      <c r="O46" s="17" t="s">
        <v>340</v>
      </c>
      <c r="P46" s="17" t="s">
        <v>341</v>
      </c>
      <c r="Q46" s="17" t="s">
        <v>54</v>
      </c>
      <c r="R46" s="26" t="s">
        <v>18</v>
      </c>
      <c r="S46" s="26">
        <v>2</v>
      </c>
      <c r="T46" s="20">
        <v>13700</v>
      </c>
      <c r="U46" s="20"/>
      <c r="V46" s="20">
        <v>3560</v>
      </c>
      <c r="W46" s="23">
        <f t="shared" si="2"/>
        <v>48772000</v>
      </c>
      <c r="X46" s="15"/>
      <c r="Y46" s="15"/>
    </row>
    <row r="47" spans="2:25">
      <c r="B47">
        <v>4</v>
      </c>
      <c r="C47" s="16">
        <v>42538</v>
      </c>
      <c r="D47" s="17" t="s">
        <v>248</v>
      </c>
      <c r="E47" s="17" t="s">
        <v>249</v>
      </c>
      <c r="F47" s="17" t="s">
        <v>54</v>
      </c>
      <c r="G47" s="25" t="s">
        <v>18</v>
      </c>
      <c r="H47" s="17">
        <v>30000</v>
      </c>
      <c r="I47" s="17">
        <v>3560</v>
      </c>
      <c r="J47" s="19">
        <f t="shared" si="0"/>
        <v>106800000</v>
      </c>
      <c r="N47" s="16">
        <v>42544</v>
      </c>
      <c r="O47" s="17" t="s">
        <v>342</v>
      </c>
      <c r="P47" s="20" t="s">
        <v>343</v>
      </c>
      <c r="Q47" s="20" t="s">
        <v>54</v>
      </c>
      <c r="R47" s="26" t="s">
        <v>18</v>
      </c>
      <c r="S47" s="26">
        <v>2</v>
      </c>
      <c r="T47" s="20">
        <v>10200</v>
      </c>
      <c r="U47" s="20"/>
      <c r="V47" s="20">
        <v>3560</v>
      </c>
      <c r="W47" s="23">
        <f t="shared" si="2"/>
        <v>36312000</v>
      </c>
      <c r="X47" s="15"/>
      <c r="Y47" s="15"/>
    </row>
    <row r="48" spans="2:25">
      <c r="B48">
        <v>4</v>
      </c>
      <c r="C48" s="16">
        <v>42541</v>
      </c>
      <c r="D48" s="17" t="s">
        <v>289</v>
      </c>
      <c r="E48" s="17" t="s">
        <v>290</v>
      </c>
      <c r="F48" s="17" t="s">
        <v>54</v>
      </c>
      <c r="G48" s="26" t="s">
        <v>19</v>
      </c>
      <c r="H48" s="20">
        <v>5300</v>
      </c>
      <c r="I48" s="20">
        <v>3530</v>
      </c>
      <c r="J48" s="22">
        <f t="shared" si="0"/>
        <v>18709000</v>
      </c>
      <c r="N48" s="16">
        <v>42548</v>
      </c>
      <c r="O48" s="20" t="s">
        <v>383</v>
      </c>
      <c r="P48" s="20" t="s">
        <v>384</v>
      </c>
      <c r="Q48" s="20" t="s">
        <v>54</v>
      </c>
      <c r="R48" s="26" t="s">
        <v>18</v>
      </c>
      <c r="S48" s="26">
        <v>2</v>
      </c>
      <c r="T48" s="20">
        <v>20000</v>
      </c>
      <c r="U48" s="20"/>
      <c r="V48" s="20">
        <v>3560</v>
      </c>
      <c r="W48" s="23">
        <f t="shared" si="2"/>
        <v>71200000</v>
      </c>
      <c r="X48" s="15"/>
      <c r="Y48" s="15"/>
    </row>
    <row r="49" spans="2:25">
      <c r="B49">
        <v>4</v>
      </c>
      <c r="C49" s="16">
        <v>42542</v>
      </c>
      <c r="D49" s="20" t="s">
        <v>291</v>
      </c>
      <c r="E49" s="20" t="s">
        <v>292</v>
      </c>
      <c r="F49" s="20" t="s">
        <v>54</v>
      </c>
      <c r="G49" s="26" t="s">
        <v>19</v>
      </c>
      <c r="H49" s="20">
        <v>15000</v>
      </c>
      <c r="I49" s="20">
        <v>3530</v>
      </c>
      <c r="J49" s="22">
        <f t="shared" si="0"/>
        <v>52950000</v>
      </c>
      <c r="N49" s="16">
        <v>42549</v>
      </c>
      <c r="O49" s="20" t="s">
        <v>387</v>
      </c>
      <c r="P49" s="20" t="s">
        <v>388</v>
      </c>
      <c r="Q49" s="20" t="s">
        <v>54</v>
      </c>
      <c r="R49" s="26" t="s">
        <v>18</v>
      </c>
      <c r="S49" s="26">
        <v>2</v>
      </c>
      <c r="T49" s="20">
        <v>10200</v>
      </c>
      <c r="U49" s="20"/>
      <c r="V49" s="20">
        <v>3560</v>
      </c>
      <c r="W49" s="23">
        <f t="shared" si="2"/>
        <v>36312000</v>
      </c>
      <c r="X49" s="15"/>
      <c r="Y49" s="15"/>
    </row>
    <row r="50" spans="2:25">
      <c r="B50">
        <v>4</v>
      </c>
      <c r="C50" s="16">
        <v>42542</v>
      </c>
      <c r="D50" s="20" t="s">
        <v>291</v>
      </c>
      <c r="E50" s="20" t="s">
        <v>292</v>
      </c>
      <c r="F50" s="20" t="s">
        <v>54</v>
      </c>
      <c r="G50" s="26" t="s">
        <v>24</v>
      </c>
      <c r="H50" s="20">
        <v>4900</v>
      </c>
      <c r="I50" s="20">
        <v>4085</v>
      </c>
      <c r="J50" s="22">
        <f t="shared" si="0"/>
        <v>20016500</v>
      </c>
      <c r="N50" s="16">
        <v>42549</v>
      </c>
      <c r="O50" s="20" t="s">
        <v>389</v>
      </c>
      <c r="P50" s="20" t="s">
        <v>390</v>
      </c>
      <c r="Q50" s="20" t="s">
        <v>54</v>
      </c>
      <c r="R50" s="26" t="s">
        <v>18</v>
      </c>
      <c r="S50" s="26">
        <v>2</v>
      </c>
      <c r="T50" s="20">
        <v>20000</v>
      </c>
      <c r="U50" s="20"/>
      <c r="V50" s="20">
        <v>3560</v>
      </c>
      <c r="W50" s="23">
        <f t="shared" si="2"/>
        <v>71200000</v>
      </c>
      <c r="X50" s="15"/>
      <c r="Y50" s="15"/>
    </row>
    <row r="51" spans="2:25">
      <c r="B51">
        <v>4</v>
      </c>
      <c r="C51" s="16">
        <v>42542</v>
      </c>
      <c r="D51" s="20" t="s">
        <v>293</v>
      </c>
      <c r="E51" s="20" t="s">
        <v>294</v>
      </c>
      <c r="F51" s="20" t="s">
        <v>54</v>
      </c>
      <c r="G51" s="26" t="s">
        <v>19</v>
      </c>
      <c r="H51" s="20">
        <v>15000</v>
      </c>
      <c r="I51" s="20">
        <v>3530</v>
      </c>
      <c r="J51" s="22">
        <f t="shared" si="0"/>
        <v>52950000</v>
      </c>
      <c r="N51" s="16">
        <v>42550</v>
      </c>
      <c r="O51" s="20" t="s">
        <v>391</v>
      </c>
      <c r="P51" s="20" t="s">
        <v>392</v>
      </c>
      <c r="Q51" s="20" t="s">
        <v>54</v>
      </c>
      <c r="R51" s="26" t="s">
        <v>18</v>
      </c>
      <c r="S51" s="26">
        <v>2</v>
      </c>
      <c r="T51" s="20">
        <v>13700</v>
      </c>
      <c r="U51" s="20"/>
      <c r="V51" s="20">
        <v>3560</v>
      </c>
      <c r="W51" s="23">
        <f t="shared" si="2"/>
        <v>48772000</v>
      </c>
      <c r="X51" s="15"/>
      <c r="Y51" s="15"/>
    </row>
    <row r="52" spans="2:25">
      <c r="B52">
        <v>4</v>
      </c>
      <c r="C52" s="16">
        <v>42544</v>
      </c>
      <c r="D52" s="20" t="s">
        <v>299</v>
      </c>
      <c r="E52" s="20" t="s">
        <v>300</v>
      </c>
      <c r="F52" s="20" t="s">
        <v>54</v>
      </c>
      <c r="G52" s="26" t="s">
        <v>19</v>
      </c>
      <c r="H52" s="20">
        <v>5300</v>
      </c>
      <c r="I52" s="20">
        <v>3530</v>
      </c>
      <c r="J52" s="22">
        <f t="shared" si="0"/>
        <v>18709000</v>
      </c>
      <c r="N52" s="16">
        <v>42550</v>
      </c>
      <c r="O52" s="20" t="s">
        <v>394</v>
      </c>
      <c r="P52" s="20" t="s">
        <v>393</v>
      </c>
      <c r="Q52" s="20" t="s">
        <v>54</v>
      </c>
      <c r="R52" s="26" t="s">
        <v>18</v>
      </c>
      <c r="S52" s="26">
        <v>2</v>
      </c>
      <c r="T52" s="20">
        <v>30000</v>
      </c>
      <c r="U52" s="20"/>
      <c r="V52" s="20">
        <v>3560</v>
      </c>
      <c r="W52" s="23">
        <f t="shared" si="2"/>
        <v>106800000</v>
      </c>
      <c r="X52" s="15"/>
      <c r="Y52" s="15"/>
    </row>
    <row r="53" spans="2:25">
      <c r="B53">
        <v>4</v>
      </c>
      <c r="C53" s="16">
        <v>42541</v>
      </c>
      <c r="D53" s="20" t="s">
        <v>312</v>
      </c>
      <c r="E53" s="20" t="s">
        <v>313</v>
      </c>
      <c r="F53" s="20" t="s">
        <v>54</v>
      </c>
      <c r="G53" s="25" t="s">
        <v>18</v>
      </c>
      <c r="H53" s="17">
        <v>10200</v>
      </c>
      <c r="I53" s="20">
        <v>3560</v>
      </c>
      <c r="J53" s="22">
        <f t="shared" si="0"/>
        <v>36312000</v>
      </c>
      <c r="N53" s="16">
        <v>42550</v>
      </c>
      <c r="O53" s="20" t="s">
        <v>395</v>
      </c>
      <c r="P53" s="20" t="s">
        <v>396</v>
      </c>
      <c r="Q53" s="20" t="s">
        <v>54</v>
      </c>
      <c r="R53" s="26" t="s">
        <v>18</v>
      </c>
      <c r="S53" s="26">
        <v>2</v>
      </c>
      <c r="T53" s="20">
        <v>10200</v>
      </c>
      <c r="U53" s="30">
        <f>SUM(T22:T53)</f>
        <v>510300</v>
      </c>
      <c r="V53" s="20">
        <v>3560</v>
      </c>
      <c r="W53" s="23">
        <f t="shared" si="2"/>
        <v>36312000</v>
      </c>
      <c r="X53" s="15" t="str">
        <f>R53</f>
        <v>Diesel comun Tipo III</v>
      </c>
      <c r="Y53" s="27">
        <f>SUM(W22:W53)</f>
        <v>1817070500</v>
      </c>
    </row>
    <row r="54" spans="2:25">
      <c r="B54">
        <v>4</v>
      </c>
      <c r="C54" s="16">
        <v>42542</v>
      </c>
      <c r="D54" s="17" t="s">
        <v>322</v>
      </c>
      <c r="E54" s="17" t="s">
        <v>323</v>
      </c>
      <c r="F54" s="17" t="s">
        <v>54</v>
      </c>
      <c r="G54" s="25" t="s">
        <v>18</v>
      </c>
      <c r="H54" s="17">
        <v>13700</v>
      </c>
      <c r="I54" s="20">
        <v>3560</v>
      </c>
      <c r="J54" s="22">
        <f t="shared" si="0"/>
        <v>48772000</v>
      </c>
      <c r="N54" s="16">
        <v>42522</v>
      </c>
      <c r="O54" s="17" t="s">
        <v>68</v>
      </c>
      <c r="P54" s="17" t="s">
        <v>70</v>
      </c>
      <c r="Q54" s="17" t="s">
        <v>54</v>
      </c>
      <c r="R54" s="25" t="s">
        <v>19</v>
      </c>
      <c r="S54" s="25">
        <v>3</v>
      </c>
      <c r="T54" s="17">
        <v>4900</v>
      </c>
      <c r="U54" s="17"/>
      <c r="V54" s="18">
        <v>3530</v>
      </c>
      <c r="W54" s="18">
        <f t="shared" si="2"/>
        <v>17297000</v>
      </c>
      <c r="X54" s="15"/>
      <c r="Y54" s="15"/>
    </row>
    <row r="55" spans="2:25">
      <c r="B55">
        <v>4</v>
      </c>
      <c r="C55" s="16">
        <v>42542</v>
      </c>
      <c r="D55" s="17" t="s">
        <v>324</v>
      </c>
      <c r="E55" s="17" t="s">
        <v>325</v>
      </c>
      <c r="F55" s="17" t="s">
        <v>54</v>
      </c>
      <c r="G55" s="25" t="s">
        <v>18</v>
      </c>
      <c r="H55" s="17">
        <v>15000</v>
      </c>
      <c r="I55" s="20">
        <v>3560</v>
      </c>
      <c r="J55" s="22">
        <f t="shared" si="0"/>
        <v>53400000</v>
      </c>
      <c r="N55" s="16">
        <v>42522</v>
      </c>
      <c r="O55" s="17" t="s">
        <v>71</v>
      </c>
      <c r="P55" s="17" t="s">
        <v>72</v>
      </c>
      <c r="Q55" s="17" t="s">
        <v>54</v>
      </c>
      <c r="R55" s="25" t="s">
        <v>19</v>
      </c>
      <c r="S55" s="25">
        <v>3</v>
      </c>
      <c r="T55" s="17">
        <v>6200</v>
      </c>
      <c r="U55" s="17"/>
      <c r="V55" s="17">
        <v>3530</v>
      </c>
      <c r="W55" s="18">
        <f t="shared" si="2"/>
        <v>21886000</v>
      </c>
      <c r="X55" s="15"/>
      <c r="Y55" s="15"/>
    </row>
    <row r="56" spans="2:25">
      <c r="B56">
        <v>4</v>
      </c>
      <c r="C56" s="16">
        <v>42542</v>
      </c>
      <c r="D56" s="17" t="s">
        <v>326</v>
      </c>
      <c r="E56" s="17" t="s">
        <v>327</v>
      </c>
      <c r="F56" s="17" t="s">
        <v>54</v>
      </c>
      <c r="G56" s="25" t="s">
        <v>18</v>
      </c>
      <c r="H56" s="17">
        <v>15000</v>
      </c>
      <c r="I56" s="20">
        <v>3560</v>
      </c>
      <c r="J56" s="22">
        <f t="shared" si="0"/>
        <v>53400000</v>
      </c>
      <c r="N56" s="16">
        <v>42524</v>
      </c>
      <c r="O56" s="17" t="s">
        <v>77</v>
      </c>
      <c r="P56" s="17" t="s">
        <v>78</v>
      </c>
      <c r="Q56" s="17" t="s">
        <v>54</v>
      </c>
      <c r="R56" s="25" t="s">
        <v>19</v>
      </c>
      <c r="S56" s="25">
        <v>3</v>
      </c>
      <c r="T56" s="17">
        <v>4000</v>
      </c>
      <c r="U56" s="17"/>
      <c r="V56" s="17">
        <v>3530</v>
      </c>
      <c r="W56" s="18">
        <f t="shared" si="2"/>
        <v>14120000</v>
      </c>
      <c r="X56" s="15"/>
      <c r="Y56" s="15"/>
    </row>
    <row r="57" spans="2:25">
      <c r="B57">
        <v>4</v>
      </c>
      <c r="C57" s="16">
        <v>42543</v>
      </c>
      <c r="D57" s="17" t="s">
        <v>328</v>
      </c>
      <c r="E57" s="17" t="s">
        <v>329</v>
      </c>
      <c r="F57" s="17" t="s">
        <v>54</v>
      </c>
      <c r="G57" s="25" t="s">
        <v>18</v>
      </c>
      <c r="H57" s="17">
        <v>15500</v>
      </c>
      <c r="I57" s="17">
        <v>3560</v>
      </c>
      <c r="J57" s="22">
        <f t="shared" si="0"/>
        <v>55180000</v>
      </c>
      <c r="N57" s="16">
        <v>42524</v>
      </c>
      <c r="O57" s="17" t="s">
        <v>79</v>
      </c>
      <c r="P57" s="17" t="s">
        <v>80</v>
      </c>
      <c r="Q57" s="17" t="s">
        <v>54</v>
      </c>
      <c r="R57" s="25" t="s">
        <v>19</v>
      </c>
      <c r="S57" s="25">
        <v>3</v>
      </c>
      <c r="T57" s="17">
        <v>5000</v>
      </c>
      <c r="U57" s="17"/>
      <c r="V57" s="17">
        <v>3530</v>
      </c>
      <c r="W57" s="18">
        <f t="shared" si="2"/>
        <v>17650000</v>
      </c>
      <c r="X57" s="15"/>
      <c r="Y57" s="15"/>
    </row>
    <row r="58" spans="2:25">
      <c r="B58">
        <v>4</v>
      </c>
      <c r="C58" s="16">
        <v>42543</v>
      </c>
      <c r="D58" s="17" t="s">
        <v>332</v>
      </c>
      <c r="E58" s="17" t="s">
        <v>333</v>
      </c>
      <c r="F58" s="17" t="s">
        <v>54</v>
      </c>
      <c r="G58" s="25" t="s">
        <v>18</v>
      </c>
      <c r="H58" s="17">
        <v>9000</v>
      </c>
      <c r="I58" s="17">
        <v>3560</v>
      </c>
      <c r="J58" s="22">
        <f t="shared" si="0"/>
        <v>32040000</v>
      </c>
      <c r="N58" s="16">
        <v>42524</v>
      </c>
      <c r="O58" s="17" t="s">
        <v>81</v>
      </c>
      <c r="P58" s="17" t="s">
        <v>82</v>
      </c>
      <c r="Q58" s="17" t="s">
        <v>54</v>
      </c>
      <c r="R58" s="25" t="s">
        <v>19</v>
      </c>
      <c r="S58" s="25">
        <v>3</v>
      </c>
      <c r="T58" s="17">
        <v>10000</v>
      </c>
      <c r="U58" s="17"/>
      <c r="V58" s="17">
        <v>3530</v>
      </c>
      <c r="W58" s="18">
        <f t="shared" si="2"/>
        <v>35300000</v>
      </c>
      <c r="X58" s="15"/>
      <c r="Y58" s="15"/>
    </row>
    <row r="59" spans="2:25">
      <c r="B59">
        <v>4</v>
      </c>
      <c r="C59" s="16">
        <v>42544</v>
      </c>
      <c r="D59" s="17" t="s">
        <v>338</v>
      </c>
      <c r="E59" s="17" t="s">
        <v>339</v>
      </c>
      <c r="F59" s="17" t="s">
        <v>54</v>
      </c>
      <c r="G59" s="26" t="s">
        <v>18</v>
      </c>
      <c r="H59" s="20">
        <v>30000</v>
      </c>
      <c r="I59" s="20">
        <v>3560</v>
      </c>
      <c r="J59" s="22">
        <f t="shared" si="0"/>
        <v>106800000</v>
      </c>
      <c r="N59" s="16">
        <v>42527</v>
      </c>
      <c r="O59" s="17" t="s">
        <v>122</v>
      </c>
      <c r="P59" s="17" t="s">
        <v>123</v>
      </c>
      <c r="Q59" s="17" t="s">
        <v>54</v>
      </c>
      <c r="R59" s="25" t="s">
        <v>19</v>
      </c>
      <c r="S59" s="25">
        <v>3</v>
      </c>
      <c r="T59" s="17">
        <v>4000</v>
      </c>
      <c r="U59" s="17"/>
      <c r="V59" s="17">
        <v>3530</v>
      </c>
      <c r="W59" s="18">
        <f t="shared" si="2"/>
        <v>14120000</v>
      </c>
      <c r="X59" s="15"/>
      <c r="Y59" s="15"/>
    </row>
    <row r="60" spans="2:25">
      <c r="B60">
        <v>4</v>
      </c>
      <c r="C60" s="16">
        <v>42544</v>
      </c>
      <c r="D60" s="17" t="s">
        <v>340</v>
      </c>
      <c r="E60" s="17" t="s">
        <v>341</v>
      </c>
      <c r="F60" s="17" t="s">
        <v>54</v>
      </c>
      <c r="G60" s="26" t="s">
        <v>18</v>
      </c>
      <c r="H60" s="20">
        <v>13700</v>
      </c>
      <c r="I60" s="20">
        <v>3560</v>
      </c>
      <c r="J60" s="22">
        <f t="shared" si="0"/>
        <v>48772000</v>
      </c>
      <c r="N60" s="16">
        <v>42530</v>
      </c>
      <c r="O60" s="17" t="s">
        <v>120</v>
      </c>
      <c r="P60" s="17" t="s">
        <v>121</v>
      </c>
      <c r="Q60" s="17" t="s">
        <v>54</v>
      </c>
      <c r="R60" s="25" t="s">
        <v>19</v>
      </c>
      <c r="S60" s="25">
        <v>3</v>
      </c>
      <c r="T60" s="17">
        <v>9300</v>
      </c>
      <c r="U60" s="17"/>
      <c r="V60" s="17">
        <v>3530</v>
      </c>
      <c r="W60" s="18">
        <f t="shared" si="2"/>
        <v>32829000</v>
      </c>
      <c r="X60" s="15"/>
      <c r="Y60" s="15"/>
    </row>
    <row r="61" spans="2:25">
      <c r="B61">
        <v>4</v>
      </c>
      <c r="C61" s="16">
        <v>42544</v>
      </c>
      <c r="D61" s="17" t="s">
        <v>342</v>
      </c>
      <c r="E61" s="20" t="s">
        <v>343</v>
      </c>
      <c r="F61" s="20" t="s">
        <v>54</v>
      </c>
      <c r="G61" s="26" t="s">
        <v>18</v>
      </c>
      <c r="H61" s="20">
        <v>10200</v>
      </c>
      <c r="I61" s="20">
        <v>3560</v>
      </c>
      <c r="J61" s="22">
        <f t="shared" si="0"/>
        <v>36312000</v>
      </c>
      <c r="N61" s="16">
        <v>42531</v>
      </c>
      <c r="O61" s="17" t="s">
        <v>136</v>
      </c>
      <c r="P61" s="17" t="s">
        <v>137</v>
      </c>
      <c r="Q61" s="17" t="s">
        <v>54</v>
      </c>
      <c r="R61" s="25" t="s">
        <v>19</v>
      </c>
      <c r="S61" s="25">
        <v>3</v>
      </c>
      <c r="T61" s="17">
        <v>15200</v>
      </c>
      <c r="U61" s="17"/>
      <c r="V61" s="17">
        <v>3530</v>
      </c>
      <c r="W61" s="18">
        <f t="shared" si="2"/>
        <v>53656000</v>
      </c>
      <c r="X61" s="15"/>
      <c r="Y61" s="15"/>
    </row>
    <row r="62" spans="2:25">
      <c r="B62">
        <v>4</v>
      </c>
      <c r="C62" s="16">
        <v>42548</v>
      </c>
      <c r="D62" s="20" t="s">
        <v>383</v>
      </c>
      <c r="E62" s="20" t="s">
        <v>384</v>
      </c>
      <c r="F62" s="20" t="s">
        <v>54</v>
      </c>
      <c r="G62" s="26" t="s">
        <v>18</v>
      </c>
      <c r="H62" s="20">
        <v>20000</v>
      </c>
      <c r="I62" s="20">
        <v>3560</v>
      </c>
      <c r="J62" s="22">
        <f t="shared" si="0"/>
        <v>71200000</v>
      </c>
      <c r="N62" s="16">
        <v>42535</v>
      </c>
      <c r="O62" s="20" t="s">
        <v>204</v>
      </c>
      <c r="P62" s="20" t="s">
        <v>205</v>
      </c>
      <c r="Q62" s="20" t="s">
        <v>54</v>
      </c>
      <c r="R62" s="26" t="s">
        <v>19</v>
      </c>
      <c r="S62" s="26">
        <v>3</v>
      </c>
      <c r="T62" s="20">
        <v>4000</v>
      </c>
      <c r="U62" s="20"/>
      <c r="V62" s="20">
        <v>3530</v>
      </c>
      <c r="W62" s="21">
        <f t="shared" si="2"/>
        <v>14120000</v>
      </c>
      <c r="X62" s="15"/>
      <c r="Y62" s="15"/>
    </row>
    <row r="63" spans="2:25">
      <c r="B63">
        <v>4</v>
      </c>
      <c r="C63" s="16">
        <v>42549</v>
      </c>
      <c r="D63" s="20" t="s">
        <v>387</v>
      </c>
      <c r="E63" s="20" t="s">
        <v>388</v>
      </c>
      <c r="F63" s="20" t="s">
        <v>54</v>
      </c>
      <c r="G63" s="26" t="s">
        <v>18</v>
      </c>
      <c r="H63" s="20">
        <v>10200</v>
      </c>
      <c r="I63" s="20">
        <v>3560</v>
      </c>
      <c r="J63" s="22">
        <f t="shared" si="0"/>
        <v>36312000</v>
      </c>
      <c r="N63" s="16">
        <v>42535</v>
      </c>
      <c r="O63" s="20" t="s">
        <v>206</v>
      </c>
      <c r="P63" s="20" t="s">
        <v>207</v>
      </c>
      <c r="Q63" s="20" t="s">
        <v>54</v>
      </c>
      <c r="R63" s="26" t="s">
        <v>19</v>
      </c>
      <c r="S63" s="26">
        <v>3</v>
      </c>
      <c r="T63" s="20">
        <v>30000</v>
      </c>
      <c r="U63" s="20"/>
      <c r="V63" s="20">
        <v>3530</v>
      </c>
      <c r="W63" s="21">
        <f t="shared" si="2"/>
        <v>105900000</v>
      </c>
      <c r="X63" s="15"/>
      <c r="Y63" s="15"/>
    </row>
    <row r="64" spans="2:25">
      <c r="B64">
        <v>4</v>
      </c>
      <c r="C64" s="16">
        <v>42549</v>
      </c>
      <c r="D64" s="20" t="s">
        <v>389</v>
      </c>
      <c r="E64" s="20" t="s">
        <v>390</v>
      </c>
      <c r="F64" s="20" t="s">
        <v>54</v>
      </c>
      <c r="G64" s="26" t="s">
        <v>18</v>
      </c>
      <c r="H64" s="20">
        <v>20000</v>
      </c>
      <c r="I64" s="20">
        <v>3560</v>
      </c>
      <c r="J64" s="22">
        <f t="shared" si="0"/>
        <v>71200000</v>
      </c>
      <c r="N64" s="16">
        <v>42537</v>
      </c>
      <c r="O64" s="20" t="s">
        <v>212</v>
      </c>
      <c r="P64" s="20" t="s">
        <v>213</v>
      </c>
      <c r="Q64" s="20" t="s">
        <v>54</v>
      </c>
      <c r="R64" s="25" t="s">
        <v>19</v>
      </c>
      <c r="S64" s="25">
        <v>3</v>
      </c>
      <c r="T64" s="17">
        <v>11500</v>
      </c>
      <c r="U64" s="17"/>
      <c r="V64" s="17">
        <v>3530</v>
      </c>
      <c r="W64" s="18">
        <f t="shared" si="2"/>
        <v>40595000</v>
      </c>
      <c r="X64" s="15"/>
      <c r="Y64" s="15"/>
    </row>
    <row r="65" spans="2:25">
      <c r="B65">
        <v>4</v>
      </c>
      <c r="C65" s="16">
        <v>42550</v>
      </c>
      <c r="D65" s="20" t="s">
        <v>391</v>
      </c>
      <c r="E65" s="20" t="s">
        <v>392</v>
      </c>
      <c r="F65" s="20" t="s">
        <v>54</v>
      </c>
      <c r="G65" s="26" t="s">
        <v>18</v>
      </c>
      <c r="H65" s="20">
        <v>13700</v>
      </c>
      <c r="I65" s="20">
        <v>3560</v>
      </c>
      <c r="J65" s="22">
        <f t="shared" si="0"/>
        <v>48772000</v>
      </c>
      <c r="N65" s="16">
        <v>42537</v>
      </c>
      <c r="O65" s="20" t="s">
        <v>214</v>
      </c>
      <c r="P65" s="20" t="s">
        <v>215</v>
      </c>
      <c r="Q65" s="20" t="s">
        <v>54</v>
      </c>
      <c r="R65" s="25" t="s">
        <v>19</v>
      </c>
      <c r="S65" s="25">
        <v>3</v>
      </c>
      <c r="T65" s="17">
        <v>5000</v>
      </c>
      <c r="U65" s="17"/>
      <c r="V65" s="17">
        <v>3530</v>
      </c>
      <c r="W65" s="18">
        <f t="shared" si="2"/>
        <v>17650000</v>
      </c>
      <c r="X65" s="15"/>
      <c r="Y65" s="15"/>
    </row>
    <row r="66" spans="2:25">
      <c r="B66">
        <v>4</v>
      </c>
      <c r="C66" s="16">
        <v>42550</v>
      </c>
      <c r="D66" s="20" t="s">
        <v>394</v>
      </c>
      <c r="E66" s="20" t="s">
        <v>393</v>
      </c>
      <c r="F66" s="20" t="s">
        <v>54</v>
      </c>
      <c r="G66" s="26" t="s">
        <v>18</v>
      </c>
      <c r="H66" s="20">
        <v>30000</v>
      </c>
      <c r="I66" s="20">
        <v>3560</v>
      </c>
      <c r="J66" s="22">
        <f t="shared" si="0"/>
        <v>106800000</v>
      </c>
      <c r="N66" s="28">
        <v>42538</v>
      </c>
      <c r="O66" s="29" t="s">
        <v>220</v>
      </c>
      <c r="P66" s="17" t="s">
        <v>221</v>
      </c>
      <c r="Q66" s="17" t="s">
        <v>54</v>
      </c>
      <c r="R66" s="25" t="s">
        <v>19</v>
      </c>
      <c r="S66" s="25">
        <v>3</v>
      </c>
      <c r="T66" s="17">
        <v>4900</v>
      </c>
      <c r="U66" s="17"/>
      <c r="V66" s="17">
        <v>3530</v>
      </c>
      <c r="W66" s="18">
        <f t="shared" si="2"/>
        <v>17297000</v>
      </c>
      <c r="X66" s="15"/>
      <c r="Y66" s="15"/>
    </row>
    <row r="67" spans="2:25">
      <c r="B67">
        <v>4</v>
      </c>
      <c r="C67" s="16">
        <v>42550</v>
      </c>
      <c r="D67" s="20" t="s">
        <v>395</v>
      </c>
      <c r="E67" s="20" t="s">
        <v>396</v>
      </c>
      <c r="F67" s="20" t="s">
        <v>54</v>
      </c>
      <c r="G67" s="26" t="s">
        <v>18</v>
      </c>
      <c r="H67" s="20">
        <v>10200</v>
      </c>
      <c r="I67" s="20">
        <v>3560</v>
      </c>
      <c r="J67" s="22">
        <f t="shared" si="0"/>
        <v>36312000</v>
      </c>
      <c r="N67" s="16">
        <v>42541</v>
      </c>
      <c r="O67" s="17" t="s">
        <v>289</v>
      </c>
      <c r="P67" s="17" t="s">
        <v>290</v>
      </c>
      <c r="Q67" s="17" t="s">
        <v>54</v>
      </c>
      <c r="R67" s="26" t="s">
        <v>19</v>
      </c>
      <c r="S67" s="26">
        <v>3</v>
      </c>
      <c r="T67" s="20">
        <v>5300</v>
      </c>
      <c r="U67" s="20"/>
      <c r="V67" s="20">
        <v>3530</v>
      </c>
      <c r="W67" s="22">
        <f t="shared" si="2"/>
        <v>18709000</v>
      </c>
      <c r="X67" s="15"/>
      <c r="Y67" s="15"/>
    </row>
    <row r="68" spans="2:25">
      <c r="B68">
        <v>4</v>
      </c>
      <c r="C68" s="16">
        <v>42548</v>
      </c>
      <c r="D68" s="20" t="s">
        <v>409</v>
      </c>
      <c r="E68" s="20" t="s">
        <v>410</v>
      </c>
      <c r="F68" s="20" t="s">
        <v>54</v>
      </c>
      <c r="G68" s="26" t="s">
        <v>24</v>
      </c>
      <c r="H68" s="20">
        <v>10000</v>
      </c>
      <c r="I68" s="20">
        <v>4085</v>
      </c>
      <c r="J68" s="22">
        <f t="shared" si="0"/>
        <v>40850000</v>
      </c>
      <c r="N68" s="16">
        <v>42542</v>
      </c>
      <c r="O68" s="20" t="s">
        <v>293</v>
      </c>
      <c r="P68" s="20" t="s">
        <v>294</v>
      </c>
      <c r="Q68" s="20" t="s">
        <v>54</v>
      </c>
      <c r="R68" s="26" t="s">
        <v>19</v>
      </c>
      <c r="S68" s="26">
        <v>3</v>
      </c>
      <c r="T68" s="20">
        <v>15000</v>
      </c>
      <c r="U68" s="20"/>
      <c r="V68" s="20">
        <v>3530</v>
      </c>
      <c r="W68" s="22">
        <f t="shared" si="2"/>
        <v>52950000</v>
      </c>
      <c r="X68" s="15"/>
      <c r="Y68" s="15"/>
    </row>
    <row r="69" spans="2:25">
      <c r="B69">
        <v>4</v>
      </c>
      <c r="C69" s="16">
        <v>42549</v>
      </c>
      <c r="D69" s="20" t="s">
        <v>413</v>
      </c>
      <c r="E69" s="20" t="s">
        <v>414</v>
      </c>
      <c r="F69" s="20" t="s">
        <v>54</v>
      </c>
      <c r="G69" s="26" t="s">
        <v>19</v>
      </c>
      <c r="H69" s="20">
        <v>5300</v>
      </c>
      <c r="I69" s="20">
        <v>3530</v>
      </c>
      <c r="J69" s="22">
        <f t="shared" si="0"/>
        <v>18709000</v>
      </c>
      <c r="N69" s="16">
        <v>42544</v>
      </c>
      <c r="O69" s="20" t="s">
        <v>299</v>
      </c>
      <c r="P69" s="20" t="s">
        <v>300</v>
      </c>
      <c r="Q69" s="20" t="s">
        <v>54</v>
      </c>
      <c r="R69" s="26" t="s">
        <v>19</v>
      </c>
      <c r="S69" s="26">
        <v>3</v>
      </c>
      <c r="T69" s="20">
        <v>5300</v>
      </c>
      <c r="U69" s="20"/>
      <c r="V69" s="20">
        <v>3530</v>
      </c>
      <c r="W69" s="23">
        <f t="shared" si="2"/>
        <v>18709000</v>
      </c>
      <c r="X69" s="15"/>
      <c r="Y69" s="15"/>
    </row>
    <row r="70" spans="2:25">
      <c r="B70">
        <v>4</v>
      </c>
      <c r="C70" s="16">
        <v>42549</v>
      </c>
      <c r="D70" s="20" t="s">
        <v>415</v>
      </c>
      <c r="E70" s="20" t="s">
        <v>416</v>
      </c>
      <c r="F70" s="20" t="s">
        <v>54</v>
      </c>
      <c r="G70" s="26" t="s">
        <v>19</v>
      </c>
      <c r="H70" s="20">
        <v>5000</v>
      </c>
      <c r="I70" s="20">
        <v>3530</v>
      </c>
      <c r="J70" s="22">
        <f t="shared" si="0"/>
        <v>17650000</v>
      </c>
      <c r="N70" s="16">
        <v>42549</v>
      </c>
      <c r="O70" s="20" t="s">
        <v>413</v>
      </c>
      <c r="P70" s="20" t="s">
        <v>414</v>
      </c>
      <c r="Q70" s="20" t="s">
        <v>54</v>
      </c>
      <c r="R70" s="26" t="s">
        <v>19</v>
      </c>
      <c r="S70" s="26">
        <v>3</v>
      </c>
      <c r="T70" s="20">
        <v>5300</v>
      </c>
      <c r="U70" s="20"/>
      <c r="V70" s="20">
        <v>3530</v>
      </c>
      <c r="W70" s="23">
        <f t="shared" si="2"/>
        <v>18709000</v>
      </c>
      <c r="X70" s="15"/>
      <c r="Y70" s="15"/>
    </row>
    <row r="71" spans="2:25">
      <c r="B71">
        <v>4</v>
      </c>
      <c r="C71" s="16">
        <v>42549</v>
      </c>
      <c r="D71" s="20" t="s">
        <v>415</v>
      </c>
      <c r="E71" s="20" t="s">
        <v>416</v>
      </c>
      <c r="F71" s="20" t="s">
        <v>54</v>
      </c>
      <c r="G71" s="26" t="s">
        <v>24</v>
      </c>
      <c r="H71" s="20">
        <v>5000</v>
      </c>
      <c r="I71" s="20">
        <v>4085</v>
      </c>
      <c r="J71" s="22">
        <f t="shared" ref="J71:J73" si="3">H71*I71</f>
        <v>20425000</v>
      </c>
      <c r="N71" s="16">
        <v>42549</v>
      </c>
      <c r="O71" s="20" t="s">
        <v>415</v>
      </c>
      <c r="P71" s="20" t="s">
        <v>416</v>
      </c>
      <c r="Q71" s="20" t="s">
        <v>54</v>
      </c>
      <c r="R71" s="26" t="s">
        <v>19</v>
      </c>
      <c r="S71" s="26">
        <v>3</v>
      </c>
      <c r="T71" s="20">
        <v>5000</v>
      </c>
      <c r="U71" s="30">
        <f>SUM(T54:T71)</f>
        <v>149900</v>
      </c>
      <c r="V71" s="20">
        <v>3530</v>
      </c>
      <c r="W71" s="23">
        <f t="shared" ref="W71:W73" si="4">T71*V71</f>
        <v>17650000</v>
      </c>
      <c r="X71" s="15" t="str">
        <f>R71</f>
        <v>Nafta eco sol 85</v>
      </c>
      <c r="Y71" s="27">
        <f>SUM(W54:W71)</f>
        <v>529147000</v>
      </c>
    </row>
    <row r="72" spans="2:25">
      <c r="B72">
        <v>4</v>
      </c>
      <c r="C72" s="16">
        <v>42549</v>
      </c>
      <c r="D72" s="20" t="s">
        <v>415</v>
      </c>
      <c r="E72" s="20" t="s">
        <v>416</v>
      </c>
      <c r="F72" s="20" t="s">
        <v>54</v>
      </c>
      <c r="G72" s="26" t="s">
        <v>106</v>
      </c>
      <c r="H72" s="20">
        <v>4900</v>
      </c>
      <c r="I72" s="20">
        <v>4765</v>
      </c>
      <c r="J72" s="22">
        <f t="shared" si="3"/>
        <v>23348500</v>
      </c>
      <c r="N72" s="16">
        <v>42534</v>
      </c>
      <c r="O72" s="20" t="s">
        <v>198</v>
      </c>
      <c r="P72" s="20" t="s">
        <v>199</v>
      </c>
      <c r="Q72" s="20" t="s">
        <v>54</v>
      </c>
      <c r="R72" s="26" t="s">
        <v>98</v>
      </c>
      <c r="S72" s="26">
        <v>4</v>
      </c>
      <c r="T72" s="20">
        <v>5000</v>
      </c>
      <c r="U72" s="30">
        <f>T72</f>
        <v>5000</v>
      </c>
      <c r="V72" s="20">
        <v>4050</v>
      </c>
      <c r="W72" s="21">
        <f t="shared" si="4"/>
        <v>20250000</v>
      </c>
      <c r="X72" s="15" t="str">
        <f>R72</f>
        <v>Diesel Solium</v>
      </c>
      <c r="Y72" s="27">
        <f>W72</f>
        <v>20250000</v>
      </c>
    </row>
    <row r="73" spans="2:25">
      <c r="B73">
        <v>4</v>
      </c>
      <c r="C73" s="16">
        <v>42550</v>
      </c>
      <c r="D73" s="20" t="s">
        <v>417</v>
      </c>
      <c r="E73" s="20" t="s">
        <v>418</v>
      </c>
      <c r="F73" s="20" t="s">
        <v>54</v>
      </c>
      <c r="G73" s="26" t="s">
        <v>24</v>
      </c>
      <c r="H73" s="20">
        <v>5300</v>
      </c>
      <c r="I73" s="20">
        <v>4085</v>
      </c>
      <c r="J73" s="22">
        <f t="shared" si="3"/>
        <v>21650500</v>
      </c>
      <c r="N73" s="16">
        <v>42549</v>
      </c>
      <c r="O73" s="20" t="s">
        <v>415</v>
      </c>
      <c r="P73" s="20" t="s">
        <v>416</v>
      </c>
      <c r="Q73" s="20" t="s">
        <v>54</v>
      </c>
      <c r="R73" s="26" t="s">
        <v>106</v>
      </c>
      <c r="S73" s="26">
        <v>5</v>
      </c>
      <c r="T73" s="20">
        <v>4900</v>
      </c>
      <c r="U73" s="30">
        <f>T73</f>
        <v>4900</v>
      </c>
      <c r="V73" s="20">
        <v>4765</v>
      </c>
      <c r="W73" s="23">
        <f t="shared" si="4"/>
        <v>23348500</v>
      </c>
      <c r="X73" s="15" t="str">
        <f>R73</f>
        <v>nafta super sol 95</v>
      </c>
      <c r="Y73" s="27">
        <f>W73</f>
        <v>23348500</v>
      </c>
    </row>
    <row r="74" spans="2:25">
      <c r="H74" s="27">
        <f>SUM(H7:H73)</f>
        <v>779500</v>
      </c>
      <c r="I74" s="27">
        <f>SUM(I7:I73)</f>
        <v>247065</v>
      </c>
      <c r="J74" s="27">
        <f>SUM(J7:J73)</f>
        <v>2828390000</v>
      </c>
      <c r="T74" s="27">
        <f>SUM(T7:T73)</f>
        <v>779500</v>
      </c>
      <c r="U74" s="27">
        <f>SUM(U7:U73)</f>
        <v>779500</v>
      </c>
      <c r="V74" s="27">
        <f>SUM(V7:V73)</f>
        <v>247065</v>
      </c>
      <c r="W74" s="27">
        <f>SUM(W7:W73)</f>
        <v>2828390000</v>
      </c>
      <c r="X74" s="15"/>
      <c r="Y74" s="33">
        <f>SUM(Y11:Y73)</f>
        <v>2828390000</v>
      </c>
    </row>
    <row r="83" spans="3:12">
      <c r="C83" s="15" t="s">
        <v>7</v>
      </c>
      <c r="D83" s="15" t="s">
        <v>0</v>
      </c>
      <c r="E83" s="15" t="s">
        <v>1</v>
      </c>
      <c r="F83" s="15" t="s">
        <v>435</v>
      </c>
      <c r="G83" s="15" t="s">
        <v>6</v>
      </c>
      <c r="H83" s="15" t="s">
        <v>5</v>
      </c>
      <c r="I83" s="15" t="s">
        <v>8</v>
      </c>
      <c r="J83" s="15" t="s">
        <v>3</v>
      </c>
      <c r="K83" s="23" t="s">
        <v>430</v>
      </c>
      <c r="L83" s="23" t="s">
        <v>431</v>
      </c>
    </row>
    <row r="84" spans="3:12">
      <c r="C84" s="16">
        <v>42522</v>
      </c>
      <c r="D84" s="17" t="s">
        <v>52</v>
      </c>
      <c r="E84" s="17" t="s">
        <v>53</v>
      </c>
      <c r="F84" s="17" t="s">
        <v>54</v>
      </c>
      <c r="G84" s="25" t="s">
        <v>18</v>
      </c>
      <c r="H84" s="18">
        <v>25000</v>
      </c>
      <c r="I84" s="18">
        <v>3560</v>
      </c>
      <c r="J84" s="18">
        <f t="shared" ref="J84:J115" si="5">H84*I84</f>
        <v>89000000</v>
      </c>
      <c r="K84" s="15"/>
      <c r="L84" s="15"/>
    </row>
    <row r="85" spans="3:12">
      <c r="C85" s="16">
        <v>42522</v>
      </c>
      <c r="D85" s="17" t="s">
        <v>55</v>
      </c>
      <c r="E85" s="17" t="s">
        <v>56</v>
      </c>
      <c r="F85" s="17" t="s">
        <v>54</v>
      </c>
      <c r="G85" s="25" t="s">
        <v>18</v>
      </c>
      <c r="H85" s="18">
        <v>9300</v>
      </c>
      <c r="I85" s="18">
        <v>3560</v>
      </c>
      <c r="J85" s="18">
        <f t="shared" si="5"/>
        <v>33108000</v>
      </c>
      <c r="K85" s="15"/>
      <c r="L85" s="15"/>
    </row>
    <row r="86" spans="3:12">
      <c r="C86" s="16">
        <v>42522</v>
      </c>
      <c r="D86" s="17" t="s">
        <v>68</v>
      </c>
      <c r="E86" s="17" t="s">
        <v>70</v>
      </c>
      <c r="F86" s="17" t="s">
        <v>54</v>
      </c>
      <c r="G86" s="25" t="s">
        <v>19</v>
      </c>
      <c r="H86" s="17">
        <v>4900</v>
      </c>
      <c r="I86" s="18">
        <v>3530</v>
      </c>
      <c r="J86" s="18">
        <f t="shared" si="5"/>
        <v>17297000</v>
      </c>
      <c r="K86" s="15"/>
      <c r="L86" s="15"/>
    </row>
    <row r="87" spans="3:12">
      <c r="C87" s="16">
        <v>42522</v>
      </c>
      <c r="D87" s="17" t="s">
        <v>68</v>
      </c>
      <c r="E87" s="17" t="s">
        <v>70</v>
      </c>
      <c r="F87" s="17" t="s">
        <v>54</v>
      </c>
      <c r="G87" s="25" t="s">
        <v>24</v>
      </c>
      <c r="H87" s="17">
        <v>5000</v>
      </c>
      <c r="I87" s="18">
        <v>4085</v>
      </c>
      <c r="J87" s="18">
        <f t="shared" si="5"/>
        <v>20425000</v>
      </c>
      <c r="K87" s="15"/>
      <c r="L87" s="15"/>
    </row>
    <row r="88" spans="3:12">
      <c r="C88" s="16">
        <v>42522</v>
      </c>
      <c r="D88" s="17" t="s">
        <v>71</v>
      </c>
      <c r="E88" s="17" t="s">
        <v>72</v>
      </c>
      <c r="F88" s="17" t="s">
        <v>54</v>
      </c>
      <c r="G88" s="25" t="s">
        <v>19</v>
      </c>
      <c r="H88" s="17">
        <v>6200</v>
      </c>
      <c r="I88" s="17">
        <v>3530</v>
      </c>
      <c r="J88" s="18">
        <f t="shared" si="5"/>
        <v>21886000</v>
      </c>
      <c r="K88" s="15">
        <v>1</v>
      </c>
      <c r="L88" s="27">
        <f>J88+J87+J86+J85+J84</f>
        <v>181716000</v>
      </c>
    </row>
    <row r="89" spans="3:12">
      <c r="C89" s="16">
        <v>42524</v>
      </c>
      <c r="D89" s="17" t="s">
        <v>59</v>
      </c>
      <c r="E89" s="17" t="s">
        <v>59</v>
      </c>
      <c r="F89" s="17" t="s">
        <v>54</v>
      </c>
      <c r="G89" s="25" t="s">
        <v>18</v>
      </c>
      <c r="H89" s="18">
        <v>11500</v>
      </c>
      <c r="I89" s="18">
        <v>3560</v>
      </c>
      <c r="J89" s="18">
        <f t="shared" si="5"/>
        <v>40940000</v>
      </c>
      <c r="K89" s="15"/>
      <c r="L89" s="15"/>
    </row>
    <row r="90" spans="3:12">
      <c r="C90" s="16">
        <v>42524</v>
      </c>
      <c r="D90" s="17" t="s">
        <v>60</v>
      </c>
      <c r="E90" s="17" t="s">
        <v>61</v>
      </c>
      <c r="F90" s="17" t="s">
        <v>54</v>
      </c>
      <c r="G90" s="25" t="s">
        <v>18</v>
      </c>
      <c r="H90" s="17">
        <v>20200</v>
      </c>
      <c r="I90" s="18">
        <v>3560</v>
      </c>
      <c r="J90" s="18">
        <f t="shared" si="5"/>
        <v>71912000</v>
      </c>
      <c r="K90" s="15"/>
      <c r="L90" s="15"/>
    </row>
    <row r="91" spans="3:12">
      <c r="C91" s="16">
        <v>42524</v>
      </c>
      <c r="D91" s="17" t="s">
        <v>62</v>
      </c>
      <c r="E91" s="17" t="s">
        <v>63</v>
      </c>
      <c r="F91" s="17" t="s">
        <v>54</v>
      </c>
      <c r="G91" s="25" t="s">
        <v>18</v>
      </c>
      <c r="H91" s="17">
        <v>10000</v>
      </c>
      <c r="I91" s="18">
        <v>3560</v>
      </c>
      <c r="J91" s="18">
        <f t="shared" si="5"/>
        <v>35600000</v>
      </c>
      <c r="K91" s="15"/>
      <c r="L91" s="15"/>
    </row>
    <row r="92" spans="3:12">
      <c r="C92" s="16">
        <v>42524</v>
      </c>
      <c r="D92" s="17" t="s">
        <v>77</v>
      </c>
      <c r="E92" s="17" t="s">
        <v>78</v>
      </c>
      <c r="F92" s="17" t="s">
        <v>54</v>
      </c>
      <c r="G92" s="25" t="s">
        <v>19</v>
      </c>
      <c r="H92" s="17">
        <v>4000</v>
      </c>
      <c r="I92" s="17">
        <v>3530</v>
      </c>
      <c r="J92" s="18">
        <f t="shared" si="5"/>
        <v>14120000</v>
      </c>
      <c r="K92" s="15"/>
      <c r="L92" s="15"/>
    </row>
    <row r="93" spans="3:12">
      <c r="C93" s="16">
        <v>42524</v>
      </c>
      <c r="D93" s="17" t="s">
        <v>79</v>
      </c>
      <c r="E93" s="17" t="s">
        <v>80</v>
      </c>
      <c r="F93" s="17" t="s">
        <v>54</v>
      </c>
      <c r="G93" s="25" t="s">
        <v>19</v>
      </c>
      <c r="H93" s="17">
        <v>5000</v>
      </c>
      <c r="I93" s="17">
        <v>3530</v>
      </c>
      <c r="J93" s="18">
        <f t="shared" si="5"/>
        <v>17650000</v>
      </c>
      <c r="K93" s="15"/>
      <c r="L93" s="15"/>
    </row>
    <row r="94" spans="3:12">
      <c r="C94" s="16">
        <v>42524</v>
      </c>
      <c r="D94" s="17" t="s">
        <v>81</v>
      </c>
      <c r="E94" s="17" t="s">
        <v>82</v>
      </c>
      <c r="F94" s="17" t="s">
        <v>54</v>
      </c>
      <c r="G94" s="25" t="s">
        <v>19</v>
      </c>
      <c r="H94" s="17">
        <v>10000</v>
      </c>
      <c r="I94" s="17">
        <v>3530</v>
      </c>
      <c r="J94" s="18">
        <f t="shared" si="5"/>
        <v>35300000</v>
      </c>
      <c r="K94" s="15"/>
      <c r="L94" s="15"/>
    </row>
    <row r="95" spans="3:12">
      <c r="C95" s="16">
        <v>42524</v>
      </c>
      <c r="D95" s="17" t="s">
        <v>81</v>
      </c>
      <c r="E95" s="17" t="s">
        <v>82</v>
      </c>
      <c r="F95" s="17" t="s">
        <v>54</v>
      </c>
      <c r="G95" s="25" t="s">
        <v>24</v>
      </c>
      <c r="H95" s="17">
        <v>10000</v>
      </c>
      <c r="I95" s="17">
        <v>4085</v>
      </c>
      <c r="J95" s="18">
        <f t="shared" si="5"/>
        <v>40850000</v>
      </c>
      <c r="K95" s="15">
        <v>3</v>
      </c>
      <c r="L95" s="27">
        <f>J95+J94+J93+J92+J91+J90+J89</f>
        <v>256372000</v>
      </c>
    </row>
    <row r="96" spans="3:12">
      <c r="C96" s="16">
        <v>42527</v>
      </c>
      <c r="D96" s="17" t="s">
        <v>122</v>
      </c>
      <c r="E96" s="17" t="s">
        <v>123</v>
      </c>
      <c r="F96" s="17" t="s">
        <v>54</v>
      </c>
      <c r="G96" s="25" t="s">
        <v>18</v>
      </c>
      <c r="H96" s="17">
        <v>5300</v>
      </c>
      <c r="I96" s="17">
        <v>3595</v>
      </c>
      <c r="J96" s="18">
        <f t="shared" si="5"/>
        <v>19053500</v>
      </c>
      <c r="K96" s="15"/>
      <c r="L96" s="15"/>
    </row>
    <row r="97" spans="3:12">
      <c r="C97" s="16">
        <v>42527</v>
      </c>
      <c r="D97" s="17" t="s">
        <v>122</v>
      </c>
      <c r="E97" s="17" t="s">
        <v>123</v>
      </c>
      <c r="F97" s="17" t="s">
        <v>54</v>
      </c>
      <c r="G97" s="25" t="s">
        <v>19</v>
      </c>
      <c r="H97" s="17">
        <v>4000</v>
      </c>
      <c r="I97" s="17">
        <v>3530</v>
      </c>
      <c r="J97" s="18">
        <f t="shared" si="5"/>
        <v>14120000</v>
      </c>
      <c r="K97" s="15"/>
      <c r="L97" s="15"/>
    </row>
    <row r="98" spans="3:12">
      <c r="C98" s="16">
        <v>42527</v>
      </c>
      <c r="D98" s="17" t="s">
        <v>122</v>
      </c>
      <c r="E98" s="17" t="s">
        <v>123</v>
      </c>
      <c r="F98" s="17" t="s">
        <v>54</v>
      </c>
      <c r="G98" s="25" t="s">
        <v>24</v>
      </c>
      <c r="H98" s="17">
        <v>6200</v>
      </c>
      <c r="I98" s="17">
        <v>4085</v>
      </c>
      <c r="J98" s="18">
        <f t="shared" si="5"/>
        <v>25327000</v>
      </c>
      <c r="K98" s="15">
        <v>6</v>
      </c>
      <c r="L98" s="27">
        <f>J98+J97+J96</f>
        <v>58500500</v>
      </c>
    </row>
    <row r="99" spans="3:12">
      <c r="C99" s="16">
        <v>42529</v>
      </c>
      <c r="D99" s="17" t="s">
        <v>150</v>
      </c>
      <c r="E99" s="17" t="s">
        <v>151</v>
      </c>
      <c r="F99" s="17" t="s">
        <v>54</v>
      </c>
      <c r="G99" s="25" t="s">
        <v>18</v>
      </c>
      <c r="H99" s="17">
        <v>30000</v>
      </c>
      <c r="I99" s="17">
        <v>3560</v>
      </c>
      <c r="J99" s="18">
        <f t="shared" si="5"/>
        <v>106800000</v>
      </c>
      <c r="K99" s="15"/>
      <c r="L99" s="15"/>
    </row>
    <row r="100" spans="3:12">
      <c r="C100" s="16">
        <v>42529</v>
      </c>
      <c r="D100" s="17" t="s">
        <v>152</v>
      </c>
      <c r="E100" s="17" t="s">
        <v>103</v>
      </c>
      <c r="F100" s="17" t="s">
        <v>54</v>
      </c>
      <c r="G100" s="25" t="s">
        <v>18</v>
      </c>
      <c r="H100" s="17">
        <v>34900</v>
      </c>
      <c r="I100" s="17">
        <v>3560</v>
      </c>
      <c r="J100" s="18">
        <f t="shared" si="5"/>
        <v>124244000</v>
      </c>
      <c r="K100" s="15">
        <v>8</v>
      </c>
      <c r="L100" s="27">
        <f>J100+J99</f>
        <v>231044000</v>
      </c>
    </row>
    <row r="101" spans="3:12">
      <c r="C101" s="16">
        <v>42530</v>
      </c>
      <c r="D101" s="17" t="s">
        <v>120</v>
      </c>
      <c r="E101" s="17" t="s">
        <v>121</v>
      </c>
      <c r="F101" s="17" t="s">
        <v>54</v>
      </c>
      <c r="G101" s="25" t="s">
        <v>18</v>
      </c>
      <c r="H101" s="17">
        <v>6200</v>
      </c>
      <c r="I101" s="17">
        <v>3595</v>
      </c>
      <c r="J101" s="18">
        <f t="shared" si="5"/>
        <v>22289000</v>
      </c>
      <c r="K101" s="15"/>
      <c r="L101" s="15"/>
    </row>
    <row r="102" spans="3:12">
      <c r="C102" s="16">
        <v>42530</v>
      </c>
      <c r="D102" s="17" t="s">
        <v>120</v>
      </c>
      <c r="E102" s="17" t="s">
        <v>121</v>
      </c>
      <c r="F102" s="17" t="s">
        <v>54</v>
      </c>
      <c r="G102" s="25" t="s">
        <v>19</v>
      </c>
      <c r="H102" s="17">
        <v>9300</v>
      </c>
      <c r="I102" s="17">
        <v>3530</v>
      </c>
      <c r="J102" s="18">
        <f t="shared" si="5"/>
        <v>32829000</v>
      </c>
      <c r="K102" s="15">
        <v>9</v>
      </c>
      <c r="L102" s="27">
        <f>J102+J101</f>
        <v>55118000</v>
      </c>
    </row>
    <row r="103" spans="3:12">
      <c r="C103" s="16">
        <v>42531</v>
      </c>
      <c r="D103" s="17" t="s">
        <v>136</v>
      </c>
      <c r="E103" s="17" t="s">
        <v>137</v>
      </c>
      <c r="F103" s="17" t="s">
        <v>54</v>
      </c>
      <c r="G103" s="25" t="s">
        <v>19</v>
      </c>
      <c r="H103" s="17">
        <v>15200</v>
      </c>
      <c r="I103" s="17">
        <v>3530</v>
      </c>
      <c r="J103" s="18">
        <f t="shared" si="5"/>
        <v>53656000</v>
      </c>
      <c r="K103" s="15"/>
      <c r="L103" s="15"/>
    </row>
    <row r="104" spans="3:12">
      <c r="C104" s="16">
        <v>42531</v>
      </c>
      <c r="D104" s="17" t="s">
        <v>136</v>
      </c>
      <c r="E104" s="17" t="s">
        <v>137</v>
      </c>
      <c r="F104" s="17" t="s">
        <v>54</v>
      </c>
      <c r="G104" s="25" t="s">
        <v>24</v>
      </c>
      <c r="H104" s="17">
        <v>14700</v>
      </c>
      <c r="I104" s="17">
        <v>4085</v>
      </c>
      <c r="J104" s="18">
        <f t="shared" si="5"/>
        <v>60049500</v>
      </c>
      <c r="K104" s="15"/>
      <c r="L104" s="15"/>
    </row>
    <row r="105" spans="3:12">
      <c r="C105" s="16">
        <v>42531</v>
      </c>
      <c r="D105" s="17" t="s">
        <v>138</v>
      </c>
      <c r="E105" s="17" t="s">
        <v>139</v>
      </c>
      <c r="F105" s="17" t="s">
        <v>54</v>
      </c>
      <c r="G105" s="25" t="s">
        <v>24</v>
      </c>
      <c r="H105" s="17">
        <v>5000</v>
      </c>
      <c r="I105" s="17">
        <v>4085</v>
      </c>
      <c r="J105" s="18">
        <f t="shared" si="5"/>
        <v>20425000</v>
      </c>
      <c r="K105" s="15"/>
      <c r="L105" s="15"/>
    </row>
    <row r="106" spans="3:12">
      <c r="C106" s="16">
        <v>42531</v>
      </c>
      <c r="D106" s="17" t="s">
        <v>155</v>
      </c>
      <c r="E106" s="17" t="s">
        <v>156</v>
      </c>
      <c r="F106" s="17" t="s">
        <v>54</v>
      </c>
      <c r="G106" s="25" t="s">
        <v>18</v>
      </c>
      <c r="H106" s="17">
        <v>5000</v>
      </c>
      <c r="I106" s="17">
        <v>3560</v>
      </c>
      <c r="J106" s="18">
        <f t="shared" si="5"/>
        <v>17800000</v>
      </c>
      <c r="K106" s="15"/>
      <c r="L106" s="15"/>
    </row>
    <row r="107" spans="3:12">
      <c r="C107" s="16">
        <v>42531</v>
      </c>
      <c r="D107" s="17" t="s">
        <v>157</v>
      </c>
      <c r="E107" s="17" t="s">
        <v>158</v>
      </c>
      <c r="F107" s="17" t="s">
        <v>54</v>
      </c>
      <c r="G107" s="25" t="s">
        <v>18</v>
      </c>
      <c r="H107" s="17">
        <v>25000</v>
      </c>
      <c r="I107" s="17">
        <v>3560</v>
      </c>
      <c r="J107" s="18">
        <f t="shared" si="5"/>
        <v>89000000</v>
      </c>
      <c r="K107" s="15">
        <v>10</v>
      </c>
      <c r="L107" s="27">
        <f>J107+J106+J105+J104+J103</f>
        <v>240930500</v>
      </c>
    </row>
    <row r="108" spans="3:12">
      <c r="C108" s="16">
        <v>42534</v>
      </c>
      <c r="D108" s="20" t="s">
        <v>196</v>
      </c>
      <c r="E108" s="20" t="s">
        <v>197</v>
      </c>
      <c r="F108" s="20" t="s">
        <v>54</v>
      </c>
      <c r="G108" s="26" t="s">
        <v>24</v>
      </c>
      <c r="H108" s="20">
        <v>4000</v>
      </c>
      <c r="I108" s="20">
        <v>4085</v>
      </c>
      <c r="J108" s="21">
        <f t="shared" si="5"/>
        <v>16340000</v>
      </c>
      <c r="K108" s="15"/>
      <c r="L108" s="15"/>
    </row>
    <row r="109" spans="3:12">
      <c r="C109" s="16">
        <v>42534</v>
      </c>
      <c r="D109" s="20" t="s">
        <v>198</v>
      </c>
      <c r="E109" s="20" t="s">
        <v>199</v>
      </c>
      <c r="F109" s="20" t="s">
        <v>54</v>
      </c>
      <c r="G109" s="26" t="s">
        <v>98</v>
      </c>
      <c r="H109" s="20">
        <v>5000</v>
      </c>
      <c r="I109" s="20">
        <v>4050</v>
      </c>
      <c r="J109" s="21">
        <f t="shared" si="5"/>
        <v>20250000</v>
      </c>
      <c r="K109" s="15"/>
      <c r="L109" s="15"/>
    </row>
    <row r="110" spans="3:12">
      <c r="C110" s="16">
        <v>42534</v>
      </c>
      <c r="D110" s="20" t="s">
        <v>198</v>
      </c>
      <c r="E110" s="20" t="s">
        <v>199</v>
      </c>
      <c r="F110" s="20" t="s">
        <v>54</v>
      </c>
      <c r="G110" s="26" t="s">
        <v>24</v>
      </c>
      <c r="H110" s="20">
        <v>10000</v>
      </c>
      <c r="I110" s="20">
        <v>4085</v>
      </c>
      <c r="J110" s="21">
        <f t="shared" si="5"/>
        <v>40850000</v>
      </c>
      <c r="K110" s="15"/>
      <c r="L110" s="15"/>
    </row>
    <row r="111" spans="3:12">
      <c r="C111" s="16">
        <v>42534</v>
      </c>
      <c r="D111" s="17" t="s">
        <v>230</v>
      </c>
      <c r="E111" s="17" t="s">
        <v>231</v>
      </c>
      <c r="F111" s="17" t="s">
        <v>54</v>
      </c>
      <c r="G111" s="25" t="s">
        <v>18</v>
      </c>
      <c r="H111" s="17">
        <v>11500</v>
      </c>
      <c r="I111" s="17">
        <v>3560</v>
      </c>
      <c r="J111" s="18">
        <f t="shared" si="5"/>
        <v>40940000</v>
      </c>
      <c r="K111" s="15"/>
      <c r="L111" s="15"/>
    </row>
    <row r="112" spans="3:12">
      <c r="C112" s="16">
        <v>42534</v>
      </c>
      <c r="D112" s="17" t="s">
        <v>232</v>
      </c>
      <c r="E112" s="17" t="s">
        <v>233</v>
      </c>
      <c r="F112" s="17" t="s">
        <v>54</v>
      </c>
      <c r="G112" s="25" t="s">
        <v>18</v>
      </c>
      <c r="H112" s="17">
        <v>15000</v>
      </c>
      <c r="I112" s="17">
        <v>3560</v>
      </c>
      <c r="J112" s="18">
        <f t="shared" si="5"/>
        <v>53400000</v>
      </c>
      <c r="K112" s="15">
        <v>13</v>
      </c>
      <c r="L112" s="27">
        <f>J112+J111+J110+J109+J108</f>
        <v>171780000</v>
      </c>
    </row>
    <row r="113" spans="3:12">
      <c r="C113" s="16">
        <v>42535</v>
      </c>
      <c r="D113" s="20" t="s">
        <v>204</v>
      </c>
      <c r="E113" s="20" t="s">
        <v>205</v>
      </c>
      <c r="F113" s="20" t="s">
        <v>54</v>
      </c>
      <c r="G113" s="26" t="s">
        <v>19</v>
      </c>
      <c r="H113" s="20">
        <v>4000</v>
      </c>
      <c r="I113" s="20">
        <v>3530</v>
      </c>
      <c r="J113" s="21">
        <f t="shared" si="5"/>
        <v>14120000</v>
      </c>
      <c r="K113" s="15"/>
      <c r="L113" s="15"/>
    </row>
    <row r="114" spans="3:12">
      <c r="C114" s="16">
        <v>42535</v>
      </c>
      <c r="D114" s="20" t="s">
        <v>204</v>
      </c>
      <c r="E114" s="20" t="s">
        <v>205</v>
      </c>
      <c r="F114" s="20" t="s">
        <v>54</v>
      </c>
      <c r="G114" s="26" t="s">
        <v>24</v>
      </c>
      <c r="H114" s="20">
        <v>5300</v>
      </c>
      <c r="I114" s="20">
        <v>4085</v>
      </c>
      <c r="J114" s="21">
        <f t="shared" si="5"/>
        <v>21650500</v>
      </c>
      <c r="K114" s="15"/>
      <c r="L114" s="15"/>
    </row>
    <row r="115" spans="3:12">
      <c r="C115" s="16">
        <v>42535</v>
      </c>
      <c r="D115" s="20" t="s">
        <v>206</v>
      </c>
      <c r="E115" s="20" t="s">
        <v>207</v>
      </c>
      <c r="F115" s="20" t="s">
        <v>54</v>
      </c>
      <c r="G115" s="26" t="s">
        <v>19</v>
      </c>
      <c r="H115" s="20">
        <v>30000</v>
      </c>
      <c r="I115" s="20">
        <v>3530</v>
      </c>
      <c r="J115" s="21">
        <f t="shared" si="5"/>
        <v>105900000</v>
      </c>
      <c r="K115" s="15"/>
      <c r="L115" s="15"/>
    </row>
    <row r="116" spans="3:12">
      <c r="C116" s="16">
        <v>42535</v>
      </c>
      <c r="D116" s="17" t="s">
        <v>236</v>
      </c>
      <c r="E116" s="17" t="s">
        <v>237</v>
      </c>
      <c r="F116" s="17" t="s">
        <v>54</v>
      </c>
      <c r="G116" s="25" t="s">
        <v>18</v>
      </c>
      <c r="H116" s="17">
        <v>6200</v>
      </c>
      <c r="I116" s="17">
        <v>3560</v>
      </c>
      <c r="J116" s="18">
        <f t="shared" ref="J116:J147" si="6">H116*I116</f>
        <v>22072000</v>
      </c>
      <c r="K116" s="15">
        <v>14</v>
      </c>
      <c r="L116" s="27">
        <f>J116+J115+J114+J113</f>
        <v>163742500</v>
      </c>
    </row>
    <row r="117" spans="3:12">
      <c r="C117" s="16">
        <v>42537</v>
      </c>
      <c r="D117" s="20" t="s">
        <v>212</v>
      </c>
      <c r="E117" s="20" t="s">
        <v>213</v>
      </c>
      <c r="F117" s="20" t="s">
        <v>54</v>
      </c>
      <c r="G117" s="25" t="s">
        <v>19</v>
      </c>
      <c r="H117" s="17">
        <v>11500</v>
      </c>
      <c r="I117" s="17">
        <v>3530</v>
      </c>
      <c r="J117" s="18">
        <f t="shared" si="6"/>
        <v>40595000</v>
      </c>
      <c r="K117" s="15"/>
      <c r="L117" s="15"/>
    </row>
    <row r="118" spans="3:12">
      <c r="C118" s="16">
        <v>42537</v>
      </c>
      <c r="D118" s="20" t="s">
        <v>212</v>
      </c>
      <c r="E118" s="20" t="s">
        <v>213</v>
      </c>
      <c r="F118" s="20" t="s">
        <v>54</v>
      </c>
      <c r="G118" s="25" t="s">
        <v>24</v>
      </c>
      <c r="H118" s="17">
        <v>4000</v>
      </c>
      <c r="I118" s="17">
        <v>4085</v>
      </c>
      <c r="J118" s="18">
        <f t="shared" si="6"/>
        <v>16340000</v>
      </c>
      <c r="K118" s="15"/>
      <c r="L118" s="15"/>
    </row>
    <row r="119" spans="3:12">
      <c r="C119" s="16">
        <v>42537</v>
      </c>
      <c r="D119" s="20" t="s">
        <v>214</v>
      </c>
      <c r="E119" s="20" t="s">
        <v>215</v>
      </c>
      <c r="F119" s="20" t="s">
        <v>54</v>
      </c>
      <c r="G119" s="25" t="s">
        <v>19</v>
      </c>
      <c r="H119" s="17">
        <v>5000</v>
      </c>
      <c r="I119" s="17">
        <v>3530</v>
      </c>
      <c r="J119" s="18">
        <f t="shared" si="6"/>
        <v>17650000</v>
      </c>
      <c r="K119" s="15"/>
      <c r="L119" s="15"/>
    </row>
    <row r="120" spans="3:12">
      <c r="C120" s="16">
        <v>42537</v>
      </c>
      <c r="D120" s="20" t="s">
        <v>214</v>
      </c>
      <c r="E120" s="20" t="s">
        <v>215</v>
      </c>
      <c r="F120" s="20" t="s">
        <v>54</v>
      </c>
      <c r="G120" s="25" t="s">
        <v>24</v>
      </c>
      <c r="H120" s="17">
        <v>5000</v>
      </c>
      <c r="I120" s="17">
        <v>4085</v>
      </c>
      <c r="J120" s="18">
        <f t="shared" si="6"/>
        <v>20425000</v>
      </c>
      <c r="K120" s="15"/>
      <c r="L120" s="15"/>
    </row>
    <row r="121" spans="3:12">
      <c r="C121" s="16">
        <v>42537</v>
      </c>
      <c r="D121" s="20" t="s">
        <v>243</v>
      </c>
      <c r="E121" s="17" t="s">
        <v>243</v>
      </c>
      <c r="F121" s="17" t="s">
        <v>54</v>
      </c>
      <c r="G121" s="25" t="s">
        <v>18</v>
      </c>
      <c r="H121" s="17">
        <v>20000</v>
      </c>
      <c r="I121" s="17">
        <v>3560</v>
      </c>
      <c r="J121" s="19">
        <f t="shared" si="6"/>
        <v>71200000</v>
      </c>
      <c r="K121" s="15">
        <v>16</v>
      </c>
      <c r="L121" s="27">
        <f>J121+J120+J119+J118+J117</f>
        <v>166210000</v>
      </c>
    </row>
    <row r="122" spans="3:12">
      <c r="C122" s="28">
        <v>42538</v>
      </c>
      <c r="D122" s="29" t="s">
        <v>220</v>
      </c>
      <c r="E122" s="17" t="s">
        <v>221</v>
      </c>
      <c r="F122" s="17" t="s">
        <v>54</v>
      </c>
      <c r="G122" s="25" t="s">
        <v>19</v>
      </c>
      <c r="H122" s="17">
        <v>4900</v>
      </c>
      <c r="I122" s="17">
        <v>3530</v>
      </c>
      <c r="J122" s="18">
        <f t="shared" si="6"/>
        <v>17297000</v>
      </c>
      <c r="K122" s="15"/>
      <c r="L122" s="15"/>
    </row>
    <row r="123" spans="3:12">
      <c r="C123" s="16">
        <v>42538</v>
      </c>
      <c r="D123" s="17" t="s">
        <v>246</v>
      </c>
      <c r="E123" s="17" t="s">
        <v>247</v>
      </c>
      <c r="F123" s="17" t="s">
        <v>54</v>
      </c>
      <c r="G123" s="25" t="s">
        <v>18</v>
      </c>
      <c r="H123" s="17">
        <v>8800</v>
      </c>
      <c r="I123" s="17">
        <v>3560</v>
      </c>
      <c r="J123" s="19">
        <f t="shared" si="6"/>
        <v>31328000</v>
      </c>
      <c r="K123" s="15"/>
      <c r="L123" s="15"/>
    </row>
    <row r="124" spans="3:12">
      <c r="C124" s="16">
        <v>42538</v>
      </c>
      <c r="D124" s="17" t="s">
        <v>248</v>
      </c>
      <c r="E124" s="17" t="s">
        <v>249</v>
      </c>
      <c r="F124" s="17" t="s">
        <v>54</v>
      </c>
      <c r="G124" s="25" t="s">
        <v>18</v>
      </c>
      <c r="H124" s="17">
        <v>30000</v>
      </c>
      <c r="I124" s="17">
        <v>3560</v>
      </c>
      <c r="J124" s="19">
        <f t="shared" si="6"/>
        <v>106800000</v>
      </c>
      <c r="K124" s="15">
        <v>17</v>
      </c>
      <c r="L124" s="27">
        <f>J124+J123+J122</f>
        <v>155425000</v>
      </c>
    </row>
    <row r="125" spans="3:12">
      <c r="C125" s="16">
        <v>42541</v>
      </c>
      <c r="D125" s="17" t="s">
        <v>289</v>
      </c>
      <c r="E125" s="17" t="s">
        <v>290</v>
      </c>
      <c r="F125" s="17" t="s">
        <v>54</v>
      </c>
      <c r="G125" s="26" t="s">
        <v>19</v>
      </c>
      <c r="H125" s="20">
        <v>5300</v>
      </c>
      <c r="I125" s="20">
        <v>3530</v>
      </c>
      <c r="J125" s="22">
        <f t="shared" si="6"/>
        <v>18709000</v>
      </c>
      <c r="K125" s="15"/>
      <c r="L125" s="15"/>
    </row>
    <row r="126" spans="3:12">
      <c r="C126" s="16">
        <v>42541</v>
      </c>
      <c r="D126" s="20" t="s">
        <v>312</v>
      </c>
      <c r="E126" s="20" t="s">
        <v>313</v>
      </c>
      <c r="F126" s="20" t="s">
        <v>54</v>
      </c>
      <c r="G126" s="25" t="s">
        <v>18</v>
      </c>
      <c r="H126" s="17">
        <v>10200</v>
      </c>
      <c r="I126" s="20">
        <v>3560</v>
      </c>
      <c r="J126" s="15">
        <f t="shared" si="6"/>
        <v>36312000</v>
      </c>
      <c r="K126" s="15">
        <v>20</v>
      </c>
      <c r="L126" s="27">
        <f>J126+J125</f>
        <v>55021000</v>
      </c>
    </row>
    <row r="127" spans="3:12">
      <c r="C127" s="16">
        <v>42542</v>
      </c>
      <c r="D127" s="20" t="s">
        <v>291</v>
      </c>
      <c r="E127" s="20" t="s">
        <v>292</v>
      </c>
      <c r="F127" s="20" t="s">
        <v>54</v>
      </c>
      <c r="G127" s="26" t="s">
        <v>19</v>
      </c>
      <c r="H127" s="20">
        <v>15000</v>
      </c>
      <c r="I127" s="20">
        <v>3530</v>
      </c>
      <c r="J127" s="22">
        <f t="shared" si="6"/>
        <v>52950000</v>
      </c>
      <c r="K127" s="15"/>
      <c r="L127" s="15"/>
    </row>
    <row r="128" spans="3:12">
      <c r="C128" s="16">
        <v>42542</v>
      </c>
      <c r="D128" s="20" t="s">
        <v>291</v>
      </c>
      <c r="E128" s="20" t="s">
        <v>292</v>
      </c>
      <c r="F128" s="20" t="s">
        <v>54</v>
      </c>
      <c r="G128" s="26" t="s">
        <v>24</v>
      </c>
      <c r="H128" s="20">
        <v>4900</v>
      </c>
      <c r="I128" s="20">
        <v>4085</v>
      </c>
      <c r="J128" s="22">
        <f t="shared" si="6"/>
        <v>20016500</v>
      </c>
      <c r="K128" s="15"/>
      <c r="L128" s="15"/>
    </row>
    <row r="129" spans="3:12">
      <c r="C129" s="16">
        <v>42542</v>
      </c>
      <c r="D129" s="20" t="s">
        <v>293</v>
      </c>
      <c r="E129" s="20" t="s">
        <v>294</v>
      </c>
      <c r="F129" s="20" t="s">
        <v>54</v>
      </c>
      <c r="G129" s="26" t="s">
        <v>19</v>
      </c>
      <c r="H129" s="20">
        <v>15000</v>
      </c>
      <c r="I129" s="20">
        <v>3530</v>
      </c>
      <c r="J129" s="22">
        <f t="shared" si="6"/>
        <v>52950000</v>
      </c>
      <c r="K129" s="15"/>
      <c r="L129" s="15"/>
    </row>
    <row r="130" spans="3:12">
      <c r="C130" s="16">
        <v>42542</v>
      </c>
      <c r="D130" s="17" t="s">
        <v>322</v>
      </c>
      <c r="E130" s="17" t="s">
        <v>323</v>
      </c>
      <c r="F130" s="17" t="s">
        <v>54</v>
      </c>
      <c r="G130" s="25" t="s">
        <v>18</v>
      </c>
      <c r="H130" s="17">
        <v>13700</v>
      </c>
      <c r="I130" s="20">
        <v>3560</v>
      </c>
      <c r="J130" s="15">
        <f t="shared" si="6"/>
        <v>48772000</v>
      </c>
      <c r="K130" s="15"/>
      <c r="L130" s="15"/>
    </row>
    <row r="131" spans="3:12">
      <c r="C131" s="16">
        <v>42542</v>
      </c>
      <c r="D131" s="17" t="s">
        <v>324</v>
      </c>
      <c r="E131" s="17" t="s">
        <v>325</v>
      </c>
      <c r="F131" s="17" t="s">
        <v>54</v>
      </c>
      <c r="G131" s="25" t="s">
        <v>18</v>
      </c>
      <c r="H131" s="17">
        <v>15000</v>
      </c>
      <c r="I131" s="20">
        <v>3560</v>
      </c>
      <c r="J131" s="15">
        <f t="shared" si="6"/>
        <v>53400000</v>
      </c>
      <c r="K131" s="15"/>
      <c r="L131" s="15"/>
    </row>
    <row r="132" spans="3:12">
      <c r="C132" s="16">
        <v>42542</v>
      </c>
      <c r="D132" s="17" t="s">
        <v>326</v>
      </c>
      <c r="E132" s="17" t="s">
        <v>327</v>
      </c>
      <c r="F132" s="17" t="s">
        <v>54</v>
      </c>
      <c r="G132" s="25" t="s">
        <v>18</v>
      </c>
      <c r="H132" s="17">
        <v>15000</v>
      </c>
      <c r="I132" s="20">
        <v>3560</v>
      </c>
      <c r="J132" s="15">
        <f t="shared" si="6"/>
        <v>53400000</v>
      </c>
      <c r="K132" s="15">
        <v>21</v>
      </c>
      <c r="L132" s="27">
        <f>J132+J131+J130+J129+J128+J127</f>
        <v>281488500</v>
      </c>
    </row>
    <row r="133" spans="3:12">
      <c r="C133" s="16">
        <v>42543</v>
      </c>
      <c r="D133" s="17" t="s">
        <v>328</v>
      </c>
      <c r="E133" s="17" t="s">
        <v>329</v>
      </c>
      <c r="F133" s="17" t="s">
        <v>54</v>
      </c>
      <c r="G133" s="25" t="s">
        <v>18</v>
      </c>
      <c r="H133" s="17">
        <v>15500</v>
      </c>
      <c r="I133" s="17">
        <v>3560</v>
      </c>
      <c r="J133" s="15">
        <f t="shared" si="6"/>
        <v>55180000</v>
      </c>
      <c r="K133" s="15"/>
      <c r="L133" s="15"/>
    </row>
    <row r="134" spans="3:12">
      <c r="C134" s="16">
        <v>42543</v>
      </c>
      <c r="D134" s="17" t="s">
        <v>332</v>
      </c>
      <c r="E134" s="17" t="s">
        <v>333</v>
      </c>
      <c r="F134" s="17" t="s">
        <v>54</v>
      </c>
      <c r="G134" s="25" t="s">
        <v>18</v>
      </c>
      <c r="H134" s="17">
        <v>9000</v>
      </c>
      <c r="I134" s="17">
        <v>3560</v>
      </c>
      <c r="J134" s="15">
        <f t="shared" si="6"/>
        <v>32040000</v>
      </c>
      <c r="K134" s="15">
        <v>22</v>
      </c>
      <c r="L134" s="27">
        <f>J134+J133</f>
        <v>87220000</v>
      </c>
    </row>
    <row r="135" spans="3:12">
      <c r="C135" s="16">
        <v>42544</v>
      </c>
      <c r="D135" s="20" t="s">
        <v>299</v>
      </c>
      <c r="E135" s="20" t="s">
        <v>300</v>
      </c>
      <c r="F135" s="20" t="s">
        <v>54</v>
      </c>
      <c r="G135" s="26" t="s">
        <v>19</v>
      </c>
      <c r="H135" s="20">
        <v>5300</v>
      </c>
      <c r="I135" s="20">
        <v>3530</v>
      </c>
      <c r="J135" s="23">
        <f t="shared" si="6"/>
        <v>18709000</v>
      </c>
      <c r="K135" s="15"/>
      <c r="L135" s="27"/>
    </row>
    <row r="136" spans="3:12">
      <c r="C136" s="16">
        <v>42544</v>
      </c>
      <c r="D136" s="17" t="s">
        <v>338</v>
      </c>
      <c r="E136" s="17" t="s">
        <v>339</v>
      </c>
      <c r="F136" s="17" t="s">
        <v>54</v>
      </c>
      <c r="G136" s="26" t="s">
        <v>18</v>
      </c>
      <c r="H136" s="20">
        <v>30000</v>
      </c>
      <c r="I136" s="20">
        <v>3560</v>
      </c>
      <c r="J136" s="23">
        <f t="shared" si="6"/>
        <v>106800000</v>
      </c>
      <c r="K136" s="15"/>
      <c r="L136" s="27"/>
    </row>
    <row r="137" spans="3:12">
      <c r="C137" s="16">
        <v>42544</v>
      </c>
      <c r="D137" s="17" t="s">
        <v>340</v>
      </c>
      <c r="E137" s="17" t="s">
        <v>341</v>
      </c>
      <c r="F137" s="17" t="s">
        <v>54</v>
      </c>
      <c r="G137" s="26" t="s">
        <v>18</v>
      </c>
      <c r="H137" s="20">
        <v>13700</v>
      </c>
      <c r="I137" s="20">
        <v>3560</v>
      </c>
      <c r="J137" s="23">
        <f t="shared" si="6"/>
        <v>48772000</v>
      </c>
      <c r="K137" s="15"/>
      <c r="L137" s="27"/>
    </row>
    <row r="138" spans="3:12">
      <c r="C138" s="16">
        <v>42544</v>
      </c>
      <c r="D138" s="17" t="s">
        <v>342</v>
      </c>
      <c r="E138" s="20" t="s">
        <v>343</v>
      </c>
      <c r="F138" s="20" t="s">
        <v>54</v>
      </c>
      <c r="G138" s="26" t="s">
        <v>18</v>
      </c>
      <c r="H138" s="20">
        <v>10200</v>
      </c>
      <c r="I138" s="20">
        <v>3560</v>
      </c>
      <c r="J138" s="23">
        <f t="shared" si="6"/>
        <v>36312000</v>
      </c>
      <c r="K138" s="15">
        <v>23</v>
      </c>
      <c r="L138" s="27">
        <f>J138+J137+J136+J135</f>
        <v>210593000</v>
      </c>
    </row>
    <row r="139" spans="3:12">
      <c r="C139" s="16">
        <v>42548</v>
      </c>
      <c r="D139" s="20" t="s">
        <v>383</v>
      </c>
      <c r="E139" s="20" t="s">
        <v>384</v>
      </c>
      <c r="F139" s="20" t="s">
        <v>54</v>
      </c>
      <c r="G139" s="26" t="s">
        <v>18</v>
      </c>
      <c r="H139" s="20">
        <v>20000</v>
      </c>
      <c r="I139" s="20">
        <v>3560</v>
      </c>
      <c r="J139" s="23">
        <f t="shared" si="6"/>
        <v>71200000</v>
      </c>
      <c r="K139" s="15"/>
      <c r="L139" s="27"/>
    </row>
    <row r="140" spans="3:12">
      <c r="C140" s="16">
        <v>42548</v>
      </c>
      <c r="D140" s="20" t="s">
        <v>409</v>
      </c>
      <c r="E140" s="20" t="s">
        <v>410</v>
      </c>
      <c r="F140" s="20" t="s">
        <v>54</v>
      </c>
      <c r="G140" s="26" t="s">
        <v>24</v>
      </c>
      <c r="H140" s="20">
        <v>10000</v>
      </c>
      <c r="I140" s="20">
        <v>4085</v>
      </c>
      <c r="J140" s="23">
        <f t="shared" si="6"/>
        <v>40850000</v>
      </c>
      <c r="K140" s="15">
        <v>27</v>
      </c>
      <c r="L140" s="27">
        <f>J140+J139</f>
        <v>112050000</v>
      </c>
    </row>
    <row r="141" spans="3:12">
      <c r="C141" s="16">
        <v>42549</v>
      </c>
      <c r="D141" s="20" t="s">
        <v>387</v>
      </c>
      <c r="E141" s="20" t="s">
        <v>388</v>
      </c>
      <c r="F141" s="20" t="s">
        <v>54</v>
      </c>
      <c r="G141" s="26" t="s">
        <v>18</v>
      </c>
      <c r="H141" s="20">
        <v>10200</v>
      </c>
      <c r="I141" s="20">
        <v>3560</v>
      </c>
      <c r="J141" s="23">
        <f t="shared" si="6"/>
        <v>36312000</v>
      </c>
      <c r="K141" s="15"/>
      <c r="L141" s="27"/>
    </row>
    <row r="142" spans="3:12">
      <c r="C142" s="16">
        <v>42549</v>
      </c>
      <c r="D142" s="20" t="s">
        <v>389</v>
      </c>
      <c r="E142" s="20" t="s">
        <v>390</v>
      </c>
      <c r="F142" s="20" t="s">
        <v>54</v>
      </c>
      <c r="G142" s="26" t="s">
        <v>18</v>
      </c>
      <c r="H142" s="20">
        <v>20000</v>
      </c>
      <c r="I142" s="20">
        <v>3560</v>
      </c>
      <c r="J142" s="23">
        <f t="shared" si="6"/>
        <v>71200000</v>
      </c>
      <c r="K142" s="15"/>
      <c r="L142" s="27"/>
    </row>
    <row r="143" spans="3:12">
      <c r="C143" s="16">
        <v>42549</v>
      </c>
      <c r="D143" s="20" t="s">
        <v>413</v>
      </c>
      <c r="E143" s="20" t="s">
        <v>414</v>
      </c>
      <c r="F143" s="20" t="s">
        <v>54</v>
      </c>
      <c r="G143" s="26" t="s">
        <v>19</v>
      </c>
      <c r="H143" s="20">
        <v>5300</v>
      </c>
      <c r="I143" s="20">
        <v>3530</v>
      </c>
      <c r="J143" s="23">
        <f t="shared" si="6"/>
        <v>18709000</v>
      </c>
      <c r="K143" s="15"/>
      <c r="L143" s="27"/>
    </row>
    <row r="144" spans="3:12">
      <c r="C144" s="16">
        <v>42549</v>
      </c>
      <c r="D144" s="20" t="s">
        <v>415</v>
      </c>
      <c r="E144" s="20" t="s">
        <v>416</v>
      </c>
      <c r="F144" s="20" t="s">
        <v>54</v>
      </c>
      <c r="G144" s="26" t="s">
        <v>19</v>
      </c>
      <c r="H144" s="20">
        <v>5000</v>
      </c>
      <c r="I144" s="20">
        <v>3530</v>
      </c>
      <c r="J144" s="23">
        <f t="shared" si="6"/>
        <v>17650000</v>
      </c>
      <c r="K144" s="15"/>
      <c r="L144" s="27"/>
    </row>
    <row r="145" spans="3:12">
      <c r="C145" s="16">
        <v>42549</v>
      </c>
      <c r="D145" s="20" t="s">
        <v>415</v>
      </c>
      <c r="E145" s="20" t="s">
        <v>416</v>
      </c>
      <c r="F145" s="20" t="s">
        <v>54</v>
      </c>
      <c r="G145" s="26" t="s">
        <v>24</v>
      </c>
      <c r="H145" s="20">
        <v>5000</v>
      </c>
      <c r="I145" s="20">
        <v>4085</v>
      </c>
      <c r="J145" s="23">
        <f t="shared" si="6"/>
        <v>20425000</v>
      </c>
      <c r="K145" s="15"/>
      <c r="L145" s="27"/>
    </row>
    <row r="146" spans="3:12">
      <c r="C146" s="16">
        <v>42549</v>
      </c>
      <c r="D146" s="20" t="s">
        <v>415</v>
      </c>
      <c r="E146" s="20" t="s">
        <v>416</v>
      </c>
      <c r="F146" s="20" t="s">
        <v>54</v>
      </c>
      <c r="G146" s="26" t="s">
        <v>106</v>
      </c>
      <c r="H146" s="20">
        <v>4900</v>
      </c>
      <c r="I146" s="20">
        <v>4765</v>
      </c>
      <c r="J146" s="23">
        <f t="shared" si="6"/>
        <v>23348500</v>
      </c>
      <c r="K146" s="15">
        <v>28</v>
      </c>
      <c r="L146" s="27">
        <f>J146+J145+J144+J143+J142+J141</f>
        <v>187644500</v>
      </c>
    </row>
    <row r="147" spans="3:12">
      <c r="C147" s="16">
        <v>42550</v>
      </c>
      <c r="D147" s="20" t="s">
        <v>391</v>
      </c>
      <c r="E147" s="20" t="s">
        <v>392</v>
      </c>
      <c r="F147" s="20" t="s">
        <v>54</v>
      </c>
      <c r="G147" s="26" t="s">
        <v>18</v>
      </c>
      <c r="H147" s="20">
        <v>13700</v>
      </c>
      <c r="I147" s="20">
        <v>3560</v>
      </c>
      <c r="J147" s="23">
        <f t="shared" si="6"/>
        <v>48772000</v>
      </c>
      <c r="K147" s="15"/>
      <c r="L147" s="27"/>
    </row>
    <row r="148" spans="3:12">
      <c r="C148" s="16">
        <v>42550</v>
      </c>
      <c r="D148" s="20" t="s">
        <v>394</v>
      </c>
      <c r="E148" s="20" t="s">
        <v>393</v>
      </c>
      <c r="F148" s="20" t="s">
        <v>54</v>
      </c>
      <c r="G148" s="26" t="s">
        <v>18</v>
      </c>
      <c r="H148" s="20">
        <v>30000</v>
      </c>
      <c r="I148" s="20">
        <v>3560</v>
      </c>
      <c r="J148" s="23">
        <f t="shared" ref="J148:J150" si="7">H148*I148</f>
        <v>106800000</v>
      </c>
      <c r="K148" s="15"/>
      <c r="L148" s="27"/>
    </row>
    <row r="149" spans="3:12">
      <c r="C149" s="16">
        <v>42550</v>
      </c>
      <c r="D149" s="20" t="s">
        <v>395</v>
      </c>
      <c r="E149" s="20" t="s">
        <v>396</v>
      </c>
      <c r="F149" s="20" t="s">
        <v>54</v>
      </c>
      <c r="G149" s="26" t="s">
        <v>18</v>
      </c>
      <c r="H149" s="20">
        <v>10200</v>
      </c>
      <c r="I149" s="20">
        <v>3560</v>
      </c>
      <c r="J149" s="23">
        <f t="shared" si="7"/>
        <v>36312000</v>
      </c>
      <c r="K149" s="15"/>
      <c r="L149" s="27"/>
    </row>
    <row r="150" spans="3:12">
      <c r="C150" s="16">
        <v>42550</v>
      </c>
      <c r="D150" s="20" t="s">
        <v>417</v>
      </c>
      <c r="E150" s="20" t="s">
        <v>418</v>
      </c>
      <c r="F150" s="20" t="s">
        <v>54</v>
      </c>
      <c r="G150" s="26" t="s">
        <v>24</v>
      </c>
      <c r="H150" s="20">
        <v>5300</v>
      </c>
      <c r="I150" s="20">
        <v>4085</v>
      </c>
      <c r="J150" s="23">
        <f t="shared" si="7"/>
        <v>21650500</v>
      </c>
      <c r="K150" s="15">
        <v>29</v>
      </c>
      <c r="L150" s="27">
        <f>J150+J149+J148+J147</f>
        <v>213534500</v>
      </c>
    </row>
    <row r="151" spans="3:12">
      <c r="H151" s="27">
        <f>SUM(H84:H150)</f>
        <v>779500</v>
      </c>
      <c r="I151" s="27">
        <f>SUM(I84:I150)</f>
        <v>247065</v>
      </c>
      <c r="J151" s="27">
        <f>SUM(J84:J150)</f>
        <v>2828390000</v>
      </c>
      <c r="K151" s="15"/>
      <c r="L151" s="27">
        <f>SUM(L85:L150)</f>
        <v>2828390000</v>
      </c>
    </row>
  </sheetData>
  <sortState ref="N7:W73">
    <sortCondition ref="S7:S73"/>
  </sortState>
  <mergeCells count="1">
    <mergeCell ref="C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4:AB66"/>
  <sheetViews>
    <sheetView topLeftCell="L10" workbookViewId="0">
      <selection activeCell="Z17" sqref="Z17:AB20"/>
    </sheetView>
  </sheetViews>
  <sheetFormatPr baseColWidth="10" defaultRowHeight="15"/>
  <cols>
    <col min="3" max="3" width="9" bestFit="1" customWidth="1"/>
    <col min="4" max="5" width="10.42578125" bestFit="1" customWidth="1"/>
    <col min="6" max="6" width="12.85546875" bestFit="1" customWidth="1"/>
    <col min="7" max="7" width="14.85546875" bestFit="1" customWidth="1"/>
    <col min="8" max="8" width="7.42578125" bestFit="1" customWidth="1"/>
    <col min="9" max="9" width="6.5703125" bestFit="1" customWidth="1"/>
    <col min="11" max="11" width="4.28515625" bestFit="1" customWidth="1"/>
    <col min="12" max="12" width="12.5703125" bestFit="1" customWidth="1"/>
    <col min="14" max="14" width="9" bestFit="1" customWidth="1"/>
    <col min="15" max="16" width="10.42578125" bestFit="1" customWidth="1"/>
    <col min="17" max="17" width="12.85546875" bestFit="1" customWidth="1"/>
    <col min="18" max="18" width="14.8554687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5.7109375" bestFit="1" customWidth="1"/>
    <col min="23" max="23" width="11.7109375" bestFit="1" customWidth="1"/>
    <col min="24" max="24" width="14.85546875" bestFit="1" customWidth="1"/>
    <col min="25" max="25" width="11.7109375" bestFit="1" customWidth="1"/>
  </cols>
  <sheetData>
    <row r="4" spans="2:25" ht="18.75">
      <c r="C4" s="91" t="s">
        <v>23</v>
      </c>
      <c r="D4" s="91"/>
      <c r="E4" s="91"/>
      <c r="F4" s="91"/>
      <c r="G4" s="91"/>
      <c r="H4" s="91"/>
      <c r="I4" s="91"/>
      <c r="J4" s="91"/>
    </row>
    <row r="6" spans="2:25">
      <c r="C6" s="15" t="s">
        <v>7</v>
      </c>
      <c r="D6" s="15" t="s">
        <v>0</v>
      </c>
      <c r="E6" s="15" t="s">
        <v>1</v>
      </c>
      <c r="F6" s="15" t="s">
        <v>435</v>
      </c>
      <c r="G6" s="15" t="s">
        <v>6</v>
      </c>
      <c r="H6" s="15" t="s">
        <v>5</v>
      </c>
      <c r="I6" s="15" t="s">
        <v>8</v>
      </c>
      <c r="J6" s="15" t="s">
        <v>3</v>
      </c>
      <c r="N6" s="15" t="s">
        <v>7</v>
      </c>
      <c r="O6" s="15" t="s">
        <v>0</v>
      </c>
      <c r="P6" s="15" t="s">
        <v>1</v>
      </c>
      <c r="Q6" s="15" t="s">
        <v>435</v>
      </c>
      <c r="R6" s="15" t="s">
        <v>6</v>
      </c>
      <c r="S6" s="15" t="s">
        <v>432</v>
      </c>
      <c r="T6" s="15" t="s">
        <v>5</v>
      </c>
      <c r="U6" s="15" t="s">
        <v>433</v>
      </c>
      <c r="V6" s="15" t="s">
        <v>8</v>
      </c>
      <c r="W6" s="15" t="s">
        <v>3</v>
      </c>
      <c r="X6" s="23" t="s">
        <v>437</v>
      </c>
      <c r="Y6" s="23" t="s">
        <v>434</v>
      </c>
    </row>
    <row r="7" spans="2:25">
      <c r="B7">
        <v>5</v>
      </c>
      <c r="C7" s="16">
        <v>42530</v>
      </c>
      <c r="D7" s="17" t="s">
        <v>110</v>
      </c>
      <c r="E7" s="17" t="s">
        <v>111</v>
      </c>
      <c r="F7" s="17" t="s">
        <v>23</v>
      </c>
      <c r="G7" s="25" t="s">
        <v>18</v>
      </c>
      <c r="H7" s="17">
        <v>5000</v>
      </c>
      <c r="I7" s="17">
        <v>3595</v>
      </c>
      <c r="J7" s="18">
        <f t="shared" ref="J7:J31" si="0">H7*I7</f>
        <v>17975000</v>
      </c>
      <c r="N7" s="16">
        <v>42522</v>
      </c>
      <c r="O7" s="17" t="s">
        <v>21</v>
      </c>
      <c r="P7" s="16" t="s">
        <v>22</v>
      </c>
      <c r="Q7" s="17" t="s">
        <v>23</v>
      </c>
      <c r="R7" s="25" t="s">
        <v>24</v>
      </c>
      <c r="S7" s="25">
        <v>1</v>
      </c>
      <c r="T7" s="18">
        <v>15000</v>
      </c>
      <c r="U7" s="18"/>
      <c r="V7" s="18">
        <v>3650</v>
      </c>
      <c r="W7" s="19">
        <f t="shared" ref="W7:W31" si="1">T7*V7</f>
        <v>54750000</v>
      </c>
      <c r="X7" s="15"/>
      <c r="Y7" s="15"/>
    </row>
    <row r="8" spans="2:25">
      <c r="B8">
        <v>5</v>
      </c>
      <c r="C8" s="16">
        <v>42530</v>
      </c>
      <c r="D8" s="17" t="s">
        <v>110</v>
      </c>
      <c r="E8" s="17" t="s">
        <v>111</v>
      </c>
      <c r="F8" s="17" t="s">
        <v>23</v>
      </c>
      <c r="G8" s="25" t="s">
        <v>19</v>
      </c>
      <c r="H8" s="17">
        <v>5000</v>
      </c>
      <c r="I8" s="17">
        <v>3400</v>
      </c>
      <c r="J8" s="18">
        <f t="shared" si="0"/>
        <v>17000000</v>
      </c>
      <c r="N8" s="16">
        <v>42524</v>
      </c>
      <c r="O8" s="17" t="s">
        <v>31</v>
      </c>
      <c r="P8" s="17" t="s">
        <v>32</v>
      </c>
      <c r="Q8" s="17" t="s">
        <v>23</v>
      </c>
      <c r="R8" s="25" t="s">
        <v>24</v>
      </c>
      <c r="S8" s="25">
        <v>1</v>
      </c>
      <c r="T8" s="18">
        <v>5000</v>
      </c>
      <c r="U8" s="18"/>
      <c r="V8" s="18">
        <v>3650</v>
      </c>
      <c r="W8" s="18">
        <f t="shared" si="1"/>
        <v>18250000</v>
      </c>
      <c r="X8" s="15"/>
      <c r="Y8" s="15"/>
    </row>
    <row r="9" spans="2:25">
      <c r="B9">
        <v>5</v>
      </c>
      <c r="C9" s="16">
        <v>42530</v>
      </c>
      <c r="D9" s="17" t="s">
        <v>110</v>
      </c>
      <c r="E9" s="17" t="s">
        <v>111</v>
      </c>
      <c r="F9" s="17" t="s">
        <v>23</v>
      </c>
      <c r="G9" s="25" t="s">
        <v>24</v>
      </c>
      <c r="H9" s="17">
        <v>10000</v>
      </c>
      <c r="I9" s="17">
        <v>3650</v>
      </c>
      <c r="J9" s="18">
        <f t="shared" si="0"/>
        <v>36500000</v>
      </c>
      <c r="N9" s="16">
        <v>42529</v>
      </c>
      <c r="O9" s="17" t="s">
        <v>104</v>
      </c>
      <c r="P9" s="17" t="s">
        <v>105</v>
      </c>
      <c r="Q9" s="17" t="s">
        <v>23</v>
      </c>
      <c r="R9" s="26" t="s">
        <v>24</v>
      </c>
      <c r="S9" s="26">
        <v>1</v>
      </c>
      <c r="T9" s="18">
        <v>20000</v>
      </c>
      <c r="U9" s="18"/>
      <c r="V9" s="18">
        <v>3650</v>
      </c>
      <c r="W9" s="18">
        <f t="shared" si="1"/>
        <v>73000000</v>
      </c>
      <c r="X9" s="15"/>
      <c r="Y9" s="15"/>
    </row>
    <row r="10" spans="2:25">
      <c r="B10">
        <v>5</v>
      </c>
      <c r="C10" s="16">
        <v>42522</v>
      </c>
      <c r="D10" s="17" t="s">
        <v>21</v>
      </c>
      <c r="E10" s="16" t="s">
        <v>22</v>
      </c>
      <c r="F10" s="17" t="s">
        <v>23</v>
      </c>
      <c r="G10" s="25" t="s">
        <v>24</v>
      </c>
      <c r="H10" s="18">
        <v>15000</v>
      </c>
      <c r="I10" s="18">
        <v>3650</v>
      </c>
      <c r="J10" s="19">
        <f t="shared" si="0"/>
        <v>54750000</v>
      </c>
      <c r="N10" s="16">
        <v>42530</v>
      </c>
      <c r="O10" s="17" t="s">
        <v>110</v>
      </c>
      <c r="P10" s="17" t="s">
        <v>111</v>
      </c>
      <c r="Q10" s="17" t="s">
        <v>23</v>
      </c>
      <c r="R10" s="25" t="s">
        <v>24</v>
      </c>
      <c r="S10" s="25">
        <v>1</v>
      </c>
      <c r="T10" s="17">
        <v>10000</v>
      </c>
      <c r="U10" s="17"/>
      <c r="V10" s="17">
        <v>3650</v>
      </c>
      <c r="W10" s="18">
        <f t="shared" si="1"/>
        <v>36500000</v>
      </c>
      <c r="X10" s="15"/>
      <c r="Y10" s="15"/>
    </row>
    <row r="11" spans="2:25">
      <c r="B11">
        <v>5</v>
      </c>
      <c r="C11" s="16">
        <v>42524</v>
      </c>
      <c r="D11" s="17" t="s">
        <v>31</v>
      </c>
      <c r="E11" s="17" t="s">
        <v>32</v>
      </c>
      <c r="F11" s="17" t="s">
        <v>23</v>
      </c>
      <c r="G11" s="25" t="s">
        <v>18</v>
      </c>
      <c r="H11" s="18">
        <v>5000</v>
      </c>
      <c r="I11" s="18">
        <v>3595</v>
      </c>
      <c r="J11" s="19">
        <f t="shared" si="0"/>
        <v>17975000</v>
      </c>
      <c r="N11" s="16">
        <v>42536</v>
      </c>
      <c r="O11" s="17" t="s">
        <v>170</v>
      </c>
      <c r="P11" s="17" t="s">
        <v>171</v>
      </c>
      <c r="Q11" s="17" t="s">
        <v>23</v>
      </c>
      <c r="R11" s="25" t="s">
        <v>24</v>
      </c>
      <c r="S11" s="25">
        <v>1</v>
      </c>
      <c r="T11" s="18">
        <v>15000</v>
      </c>
      <c r="U11" s="18"/>
      <c r="V11" s="18">
        <v>3850</v>
      </c>
      <c r="W11" s="18">
        <f t="shared" si="1"/>
        <v>57750000</v>
      </c>
      <c r="X11" s="15"/>
      <c r="Y11" s="15"/>
    </row>
    <row r="12" spans="2:25">
      <c r="B12">
        <v>5</v>
      </c>
      <c r="C12" s="16">
        <v>42524</v>
      </c>
      <c r="D12" s="17" t="s">
        <v>31</v>
      </c>
      <c r="E12" s="17" t="s">
        <v>32</v>
      </c>
      <c r="F12" s="17" t="s">
        <v>23</v>
      </c>
      <c r="G12" s="25" t="s">
        <v>24</v>
      </c>
      <c r="H12" s="18">
        <v>5000</v>
      </c>
      <c r="I12" s="18">
        <v>3650</v>
      </c>
      <c r="J12" s="18">
        <f t="shared" si="0"/>
        <v>18250000</v>
      </c>
      <c r="N12" s="16">
        <v>42538</v>
      </c>
      <c r="O12" s="20" t="s">
        <v>185</v>
      </c>
      <c r="P12" s="20" t="s">
        <v>186</v>
      </c>
      <c r="Q12" s="20" t="s">
        <v>23</v>
      </c>
      <c r="R12" s="26" t="s">
        <v>24</v>
      </c>
      <c r="S12" s="26">
        <v>1</v>
      </c>
      <c r="T12" s="18">
        <v>15000</v>
      </c>
      <c r="U12" s="18"/>
      <c r="V12" s="18">
        <v>3650</v>
      </c>
      <c r="W12" s="18">
        <f t="shared" si="1"/>
        <v>54750000</v>
      </c>
      <c r="X12" s="15"/>
      <c r="Y12" s="15"/>
    </row>
    <row r="13" spans="2:25">
      <c r="B13">
        <v>5</v>
      </c>
      <c r="C13" s="16">
        <v>42522</v>
      </c>
      <c r="D13" s="17" t="s">
        <v>69</v>
      </c>
      <c r="E13" s="17" t="s">
        <v>67</v>
      </c>
      <c r="F13" s="17" t="s">
        <v>23</v>
      </c>
      <c r="G13" s="25" t="s">
        <v>18</v>
      </c>
      <c r="H13" s="18">
        <v>15000</v>
      </c>
      <c r="I13" s="18">
        <v>3595</v>
      </c>
      <c r="J13" s="18">
        <f t="shared" si="0"/>
        <v>53925000</v>
      </c>
      <c r="N13" s="16">
        <v>42542</v>
      </c>
      <c r="O13" s="17" t="s">
        <v>258</v>
      </c>
      <c r="P13" s="17" t="s">
        <v>259</v>
      </c>
      <c r="Q13" s="17" t="s">
        <v>23</v>
      </c>
      <c r="R13" s="25" t="s">
        <v>24</v>
      </c>
      <c r="S13" s="25">
        <v>1</v>
      </c>
      <c r="T13" s="18">
        <v>15000</v>
      </c>
      <c r="U13" s="18"/>
      <c r="V13" s="18">
        <v>3650</v>
      </c>
      <c r="W13" s="18">
        <f t="shared" si="1"/>
        <v>54750000</v>
      </c>
      <c r="X13" s="15"/>
      <c r="Y13" s="15"/>
    </row>
    <row r="14" spans="2:25">
      <c r="B14">
        <v>5</v>
      </c>
      <c r="C14" s="16">
        <v>42527</v>
      </c>
      <c r="D14" s="17" t="s">
        <v>86</v>
      </c>
      <c r="E14" s="17" t="s">
        <v>87</v>
      </c>
      <c r="F14" s="17" t="s">
        <v>23</v>
      </c>
      <c r="G14" s="25" t="s">
        <v>18</v>
      </c>
      <c r="H14" s="18">
        <v>10000</v>
      </c>
      <c r="I14" s="18">
        <v>3595</v>
      </c>
      <c r="J14" s="18">
        <f t="shared" si="0"/>
        <v>35950000</v>
      </c>
      <c r="N14" s="16">
        <v>42543</v>
      </c>
      <c r="O14" s="17" t="s">
        <v>270</v>
      </c>
      <c r="P14" s="17" t="s">
        <v>271</v>
      </c>
      <c r="Q14" s="17" t="s">
        <v>23</v>
      </c>
      <c r="R14" s="25" t="s">
        <v>24</v>
      </c>
      <c r="S14" s="25">
        <v>1</v>
      </c>
      <c r="T14" s="18">
        <v>15000</v>
      </c>
      <c r="U14" s="18"/>
      <c r="V14" s="18">
        <v>3650</v>
      </c>
      <c r="W14" s="18">
        <f t="shared" si="1"/>
        <v>54750000</v>
      </c>
      <c r="X14" s="15"/>
      <c r="Y14" s="15"/>
    </row>
    <row r="15" spans="2:25">
      <c r="B15">
        <v>5</v>
      </c>
      <c r="C15" s="16">
        <v>42529</v>
      </c>
      <c r="D15" s="17" t="s">
        <v>104</v>
      </c>
      <c r="E15" s="17" t="s">
        <v>105</v>
      </c>
      <c r="F15" s="17" t="s">
        <v>23</v>
      </c>
      <c r="G15" s="26" t="s">
        <v>24</v>
      </c>
      <c r="H15" s="18">
        <v>20000</v>
      </c>
      <c r="I15" s="18">
        <v>3650</v>
      </c>
      <c r="J15" s="18">
        <f t="shared" si="0"/>
        <v>73000000</v>
      </c>
      <c r="N15" s="16">
        <v>42548</v>
      </c>
      <c r="O15" s="20" t="s">
        <v>351</v>
      </c>
      <c r="P15" s="20" t="s">
        <v>352</v>
      </c>
      <c r="Q15" s="20" t="s">
        <v>23</v>
      </c>
      <c r="R15" s="26" t="s">
        <v>24</v>
      </c>
      <c r="S15" s="26">
        <v>1</v>
      </c>
      <c r="T15" s="18">
        <v>5000</v>
      </c>
      <c r="U15" s="18"/>
      <c r="V15" s="18">
        <v>3650</v>
      </c>
      <c r="W15" s="18">
        <f t="shared" si="1"/>
        <v>18250000</v>
      </c>
      <c r="X15" s="15"/>
      <c r="Y15" s="15"/>
    </row>
    <row r="16" spans="2:25">
      <c r="B16">
        <v>5</v>
      </c>
      <c r="C16" s="16">
        <v>42529</v>
      </c>
      <c r="D16" s="17" t="s">
        <v>104</v>
      </c>
      <c r="E16" s="17" t="s">
        <v>105</v>
      </c>
      <c r="F16" s="17" t="s">
        <v>23</v>
      </c>
      <c r="G16" s="25" t="s">
        <v>106</v>
      </c>
      <c r="H16" s="18">
        <v>10000</v>
      </c>
      <c r="I16" s="18">
        <v>4350</v>
      </c>
      <c r="J16" s="18">
        <f t="shared" si="0"/>
        <v>43500000</v>
      </c>
      <c r="N16" s="16">
        <v>42549</v>
      </c>
      <c r="O16" s="20" t="s">
        <v>357</v>
      </c>
      <c r="P16" s="20" t="s">
        <v>358</v>
      </c>
      <c r="Q16" s="20" t="s">
        <v>23</v>
      </c>
      <c r="R16" s="26" t="s">
        <v>24</v>
      </c>
      <c r="S16" s="26">
        <v>1</v>
      </c>
      <c r="T16" s="18">
        <v>10000</v>
      </c>
      <c r="U16" s="18"/>
      <c r="V16" s="18">
        <v>3650</v>
      </c>
      <c r="W16" s="18">
        <f t="shared" si="1"/>
        <v>36500000</v>
      </c>
      <c r="X16" s="15"/>
      <c r="Y16" s="15"/>
    </row>
    <row r="17" spans="2:28">
      <c r="B17">
        <v>5</v>
      </c>
      <c r="C17" s="16">
        <v>42535</v>
      </c>
      <c r="D17" s="17" t="s">
        <v>161</v>
      </c>
      <c r="E17" s="17" t="s">
        <v>162</v>
      </c>
      <c r="F17" s="17" t="s">
        <v>23</v>
      </c>
      <c r="G17" s="25" t="s">
        <v>18</v>
      </c>
      <c r="H17" s="18">
        <v>5000</v>
      </c>
      <c r="I17" s="18">
        <v>3595</v>
      </c>
      <c r="J17" s="18">
        <f t="shared" si="0"/>
        <v>17975000</v>
      </c>
      <c r="N17" s="16">
        <v>42551</v>
      </c>
      <c r="O17" s="20" t="s">
        <v>373</v>
      </c>
      <c r="P17" s="20" t="s">
        <v>371</v>
      </c>
      <c r="Q17" s="20" t="s">
        <v>23</v>
      </c>
      <c r="R17" s="26" t="s">
        <v>24</v>
      </c>
      <c r="S17" s="26">
        <v>1</v>
      </c>
      <c r="T17" s="18">
        <v>15000</v>
      </c>
      <c r="U17" s="18">
        <f>T17+T16+T15+T14+T13+T12+T11+T10+T9+T8+T7</f>
        <v>140000</v>
      </c>
      <c r="V17" s="18">
        <v>3650</v>
      </c>
      <c r="W17" s="18">
        <f t="shared" si="1"/>
        <v>54750000</v>
      </c>
      <c r="X17" s="15" t="str">
        <f>R17</f>
        <v>Nafta unica 90</v>
      </c>
      <c r="Y17" s="27">
        <f>SUM(W7:W17)</f>
        <v>514000000</v>
      </c>
      <c r="Z17">
        <v>140000</v>
      </c>
      <c r="AA17">
        <v>514000000</v>
      </c>
      <c r="AB17" t="s">
        <v>476</v>
      </c>
    </row>
    <row r="18" spans="2:28">
      <c r="B18">
        <v>5</v>
      </c>
      <c r="C18" s="16">
        <v>42536</v>
      </c>
      <c r="D18" s="17" t="s">
        <v>170</v>
      </c>
      <c r="E18" s="17" t="s">
        <v>171</v>
      </c>
      <c r="F18" s="17" t="s">
        <v>23</v>
      </c>
      <c r="G18" s="25" t="s">
        <v>24</v>
      </c>
      <c r="H18" s="18">
        <v>15000</v>
      </c>
      <c r="I18" s="18">
        <v>3850</v>
      </c>
      <c r="J18" s="18">
        <f t="shared" si="0"/>
        <v>57750000</v>
      </c>
      <c r="N18" s="16">
        <v>42522</v>
      </c>
      <c r="O18" s="17" t="s">
        <v>69</v>
      </c>
      <c r="P18" s="17" t="s">
        <v>67</v>
      </c>
      <c r="Q18" s="17" t="s">
        <v>23</v>
      </c>
      <c r="R18" s="25" t="s">
        <v>18</v>
      </c>
      <c r="S18" s="25">
        <v>2</v>
      </c>
      <c r="T18" s="18">
        <v>15000</v>
      </c>
      <c r="U18" s="18"/>
      <c r="V18" s="18">
        <v>3595</v>
      </c>
      <c r="W18" s="18">
        <f t="shared" si="1"/>
        <v>53925000</v>
      </c>
      <c r="X18" s="15"/>
      <c r="Y18" s="15"/>
      <c r="Z18">
        <v>140000</v>
      </c>
      <c r="AA18">
        <v>503300000</v>
      </c>
      <c r="AB18" t="s">
        <v>477</v>
      </c>
    </row>
    <row r="19" spans="2:28">
      <c r="B19">
        <v>5</v>
      </c>
      <c r="C19" s="16">
        <v>42538</v>
      </c>
      <c r="D19" s="20" t="s">
        <v>185</v>
      </c>
      <c r="E19" s="20" t="s">
        <v>186</v>
      </c>
      <c r="F19" s="20" t="s">
        <v>23</v>
      </c>
      <c r="G19" s="26" t="s">
        <v>24</v>
      </c>
      <c r="H19" s="18">
        <v>15000</v>
      </c>
      <c r="I19" s="18">
        <v>3650</v>
      </c>
      <c r="J19" s="18">
        <f t="shared" si="0"/>
        <v>54750000</v>
      </c>
      <c r="N19" s="16">
        <v>42524</v>
      </c>
      <c r="O19" s="17" t="s">
        <v>31</v>
      </c>
      <c r="P19" s="17" t="s">
        <v>32</v>
      </c>
      <c r="Q19" s="17" t="s">
        <v>23</v>
      </c>
      <c r="R19" s="25" t="s">
        <v>18</v>
      </c>
      <c r="S19" s="25">
        <v>2</v>
      </c>
      <c r="T19" s="18">
        <v>5000</v>
      </c>
      <c r="U19" s="18"/>
      <c r="V19" s="18">
        <v>3595</v>
      </c>
      <c r="W19" s="19">
        <f t="shared" si="1"/>
        <v>17975000</v>
      </c>
      <c r="X19" s="15"/>
      <c r="Y19" s="15"/>
      <c r="Z19">
        <v>20000</v>
      </c>
      <c r="AA19">
        <v>69950000</v>
      </c>
      <c r="AB19" t="s">
        <v>478</v>
      </c>
    </row>
    <row r="20" spans="2:28">
      <c r="B20">
        <v>5</v>
      </c>
      <c r="C20" s="16">
        <v>42534</v>
      </c>
      <c r="D20" s="20" t="s">
        <v>194</v>
      </c>
      <c r="E20" s="20" t="s">
        <v>195</v>
      </c>
      <c r="F20" s="20" t="s">
        <v>23</v>
      </c>
      <c r="G20" s="26" t="s">
        <v>18</v>
      </c>
      <c r="H20" s="18">
        <v>15000</v>
      </c>
      <c r="I20" s="18">
        <v>3595</v>
      </c>
      <c r="J20" s="18">
        <f t="shared" si="0"/>
        <v>53925000</v>
      </c>
      <c r="N20" s="16">
        <v>42527</v>
      </c>
      <c r="O20" s="17" t="s">
        <v>86</v>
      </c>
      <c r="P20" s="17" t="s">
        <v>87</v>
      </c>
      <c r="Q20" s="17" t="s">
        <v>23</v>
      </c>
      <c r="R20" s="25" t="s">
        <v>18</v>
      </c>
      <c r="S20" s="25">
        <v>2</v>
      </c>
      <c r="T20" s="18">
        <v>10000</v>
      </c>
      <c r="U20" s="18"/>
      <c r="V20" s="18">
        <v>3595</v>
      </c>
      <c r="W20" s="18">
        <f t="shared" si="1"/>
        <v>35950000</v>
      </c>
      <c r="X20" s="15"/>
      <c r="Y20" s="15"/>
      <c r="Z20">
        <v>10000</v>
      </c>
      <c r="AA20">
        <v>43500000</v>
      </c>
      <c r="AB20" t="s">
        <v>479</v>
      </c>
    </row>
    <row r="21" spans="2:28">
      <c r="B21">
        <v>5</v>
      </c>
      <c r="C21" s="16">
        <v>42534</v>
      </c>
      <c r="D21" s="20" t="s">
        <v>194</v>
      </c>
      <c r="E21" s="20" t="s">
        <v>195</v>
      </c>
      <c r="F21" s="20" t="s">
        <v>23</v>
      </c>
      <c r="G21" s="26" t="s">
        <v>19</v>
      </c>
      <c r="H21" s="18">
        <v>15000</v>
      </c>
      <c r="I21" s="18">
        <v>3530</v>
      </c>
      <c r="J21" s="18">
        <f t="shared" si="0"/>
        <v>52950000</v>
      </c>
      <c r="N21" s="16">
        <v>42530</v>
      </c>
      <c r="O21" s="17" t="s">
        <v>110</v>
      </c>
      <c r="P21" s="17" t="s">
        <v>111</v>
      </c>
      <c r="Q21" s="17" t="s">
        <v>23</v>
      </c>
      <c r="R21" s="25" t="s">
        <v>18</v>
      </c>
      <c r="S21" s="25">
        <v>2</v>
      </c>
      <c r="T21" s="17">
        <v>5000</v>
      </c>
      <c r="U21" s="17"/>
      <c r="V21" s="17">
        <v>3595</v>
      </c>
      <c r="W21" s="18">
        <f t="shared" si="1"/>
        <v>17975000</v>
      </c>
      <c r="X21" s="15"/>
      <c r="Y21" s="15"/>
    </row>
    <row r="22" spans="2:28">
      <c r="B22">
        <v>5</v>
      </c>
      <c r="C22" s="28">
        <v>42538</v>
      </c>
      <c r="D22" s="29" t="s">
        <v>222</v>
      </c>
      <c r="E22" s="17" t="s">
        <v>223</v>
      </c>
      <c r="F22" s="17" t="s">
        <v>23</v>
      </c>
      <c r="G22" s="25" t="s">
        <v>18</v>
      </c>
      <c r="H22" s="18">
        <v>15000</v>
      </c>
      <c r="I22" s="18">
        <v>3595</v>
      </c>
      <c r="J22" s="18">
        <f t="shared" si="0"/>
        <v>53925000</v>
      </c>
      <c r="N22" s="16">
        <v>42534</v>
      </c>
      <c r="O22" s="20" t="s">
        <v>194</v>
      </c>
      <c r="P22" s="20" t="s">
        <v>195</v>
      </c>
      <c r="Q22" s="20" t="s">
        <v>23</v>
      </c>
      <c r="R22" s="26" t="s">
        <v>18</v>
      </c>
      <c r="S22" s="26">
        <v>2</v>
      </c>
      <c r="T22" s="18">
        <v>15000</v>
      </c>
      <c r="U22" s="18"/>
      <c r="V22" s="18">
        <v>3595</v>
      </c>
      <c r="W22" s="18">
        <f t="shared" si="1"/>
        <v>53925000</v>
      </c>
      <c r="X22" s="15"/>
      <c r="Y22" s="15"/>
    </row>
    <row r="23" spans="2:28">
      <c r="B23">
        <v>5</v>
      </c>
      <c r="C23" s="16">
        <v>42542</v>
      </c>
      <c r="D23" s="17" t="s">
        <v>258</v>
      </c>
      <c r="E23" s="17" t="s">
        <v>259</v>
      </c>
      <c r="F23" s="17" t="s">
        <v>23</v>
      </c>
      <c r="G23" s="25" t="s">
        <v>24</v>
      </c>
      <c r="H23" s="18">
        <v>15000</v>
      </c>
      <c r="I23" s="18">
        <v>3650</v>
      </c>
      <c r="J23" s="18">
        <f t="shared" si="0"/>
        <v>54750000</v>
      </c>
      <c r="N23" s="16">
        <v>42535</v>
      </c>
      <c r="O23" s="17" t="s">
        <v>161</v>
      </c>
      <c r="P23" s="17" t="s">
        <v>162</v>
      </c>
      <c r="Q23" s="17" t="s">
        <v>23</v>
      </c>
      <c r="R23" s="25" t="s">
        <v>18</v>
      </c>
      <c r="S23" s="25">
        <v>2</v>
      </c>
      <c r="T23" s="18">
        <v>5000</v>
      </c>
      <c r="U23" s="18"/>
      <c r="V23" s="18">
        <v>3595</v>
      </c>
      <c r="W23" s="18">
        <f t="shared" si="1"/>
        <v>17975000</v>
      </c>
      <c r="X23" s="15"/>
      <c r="Y23" s="15"/>
    </row>
    <row r="24" spans="2:28">
      <c r="B24">
        <v>5</v>
      </c>
      <c r="C24" s="16">
        <v>42543</v>
      </c>
      <c r="D24" s="17" t="s">
        <v>270</v>
      </c>
      <c r="E24" s="17" t="s">
        <v>271</v>
      </c>
      <c r="F24" s="17" t="s">
        <v>23</v>
      </c>
      <c r="G24" s="25" t="s">
        <v>24</v>
      </c>
      <c r="H24" s="18">
        <v>15000</v>
      </c>
      <c r="I24" s="18">
        <v>3650</v>
      </c>
      <c r="J24" s="18">
        <f t="shared" si="0"/>
        <v>54750000</v>
      </c>
      <c r="N24" s="28">
        <v>42538</v>
      </c>
      <c r="O24" s="29" t="s">
        <v>222</v>
      </c>
      <c r="P24" s="17" t="s">
        <v>223</v>
      </c>
      <c r="Q24" s="17" t="s">
        <v>23</v>
      </c>
      <c r="R24" s="25" t="s">
        <v>18</v>
      </c>
      <c r="S24" s="25">
        <v>2</v>
      </c>
      <c r="T24" s="18">
        <v>15000</v>
      </c>
      <c r="U24" s="18"/>
      <c r="V24" s="18">
        <v>3595</v>
      </c>
      <c r="W24" s="18">
        <f t="shared" si="1"/>
        <v>53925000</v>
      </c>
      <c r="X24" s="15"/>
      <c r="Y24" s="15"/>
    </row>
    <row r="25" spans="2:28">
      <c r="B25">
        <v>5</v>
      </c>
      <c r="C25" s="16">
        <v>42542</v>
      </c>
      <c r="D25" s="20" t="s">
        <v>301</v>
      </c>
      <c r="E25" s="20" t="s">
        <v>302</v>
      </c>
      <c r="F25" s="20" t="s">
        <v>23</v>
      </c>
      <c r="G25" s="26" t="s">
        <v>18</v>
      </c>
      <c r="H25" s="18">
        <v>15000</v>
      </c>
      <c r="I25" s="18">
        <v>3595</v>
      </c>
      <c r="J25" s="18">
        <f t="shared" si="0"/>
        <v>53925000</v>
      </c>
      <c r="N25" s="16">
        <v>42542</v>
      </c>
      <c r="O25" s="20" t="s">
        <v>301</v>
      </c>
      <c r="P25" s="20" t="s">
        <v>302</v>
      </c>
      <c r="Q25" s="20" t="s">
        <v>23</v>
      </c>
      <c r="R25" s="26" t="s">
        <v>18</v>
      </c>
      <c r="S25" s="26">
        <v>2</v>
      </c>
      <c r="T25" s="18">
        <v>15000</v>
      </c>
      <c r="U25" s="18"/>
      <c r="V25" s="18">
        <v>3595</v>
      </c>
      <c r="W25" s="18">
        <f t="shared" si="1"/>
        <v>53925000</v>
      </c>
      <c r="X25" s="15"/>
      <c r="Y25" s="15"/>
    </row>
    <row r="26" spans="2:28">
      <c r="B26">
        <v>5</v>
      </c>
      <c r="C26" s="16">
        <v>42548</v>
      </c>
      <c r="D26" s="20" t="s">
        <v>351</v>
      </c>
      <c r="E26" s="20" t="s">
        <v>352</v>
      </c>
      <c r="F26" s="20" t="s">
        <v>23</v>
      </c>
      <c r="G26" s="26" t="s">
        <v>18</v>
      </c>
      <c r="H26" s="18">
        <v>25000</v>
      </c>
      <c r="I26" s="18">
        <v>3595</v>
      </c>
      <c r="J26" s="18">
        <f t="shared" si="0"/>
        <v>89875000</v>
      </c>
      <c r="N26" s="16">
        <v>42548</v>
      </c>
      <c r="O26" s="20" t="s">
        <v>351</v>
      </c>
      <c r="P26" s="20" t="s">
        <v>352</v>
      </c>
      <c r="Q26" s="20" t="s">
        <v>23</v>
      </c>
      <c r="R26" s="26" t="s">
        <v>18</v>
      </c>
      <c r="S26" s="26">
        <v>2</v>
      </c>
      <c r="T26" s="18">
        <v>25000</v>
      </c>
      <c r="U26" s="18"/>
      <c r="V26" s="18">
        <v>3595</v>
      </c>
      <c r="W26" s="18">
        <f t="shared" si="1"/>
        <v>89875000</v>
      </c>
      <c r="X26" s="15"/>
      <c r="Y26" s="15"/>
    </row>
    <row r="27" spans="2:28">
      <c r="B27">
        <v>5</v>
      </c>
      <c r="C27" s="16">
        <v>42548</v>
      </c>
      <c r="D27" s="20" t="s">
        <v>351</v>
      </c>
      <c r="E27" s="20" t="s">
        <v>352</v>
      </c>
      <c r="F27" s="20" t="s">
        <v>23</v>
      </c>
      <c r="G27" s="26" t="s">
        <v>24</v>
      </c>
      <c r="H27" s="18">
        <v>5000</v>
      </c>
      <c r="I27" s="18">
        <v>3650</v>
      </c>
      <c r="J27" s="18">
        <f t="shared" si="0"/>
        <v>18250000</v>
      </c>
      <c r="N27" s="16">
        <v>42550</v>
      </c>
      <c r="O27" s="20" t="s">
        <v>367</v>
      </c>
      <c r="P27" s="24" t="s">
        <v>368</v>
      </c>
      <c r="Q27" s="20" t="s">
        <v>23</v>
      </c>
      <c r="R27" s="26" t="s">
        <v>18</v>
      </c>
      <c r="S27" s="26">
        <v>2</v>
      </c>
      <c r="T27" s="18">
        <v>15000</v>
      </c>
      <c r="U27" s="18"/>
      <c r="V27" s="18">
        <v>3595</v>
      </c>
      <c r="W27" s="18">
        <f t="shared" si="1"/>
        <v>53925000</v>
      </c>
      <c r="X27" s="15"/>
      <c r="Y27" s="15"/>
    </row>
    <row r="28" spans="2:28">
      <c r="B28">
        <v>5</v>
      </c>
      <c r="C28" s="16">
        <v>42549</v>
      </c>
      <c r="D28" s="20" t="s">
        <v>357</v>
      </c>
      <c r="E28" s="20" t="s">
        <v>358</v>
      </c>
      <c r="F28" s="20" t="s">
        <v>23</v>
      </c>
      <c r="G28" s="26" t="s">
        <v>24</v>
      </c>
      <c r="H28" s="18">
        <v>10000</v>
      </c>
      <c r="I28" s="18">
        <v>3650</v>
      </c>
      <c r="J28" s="18">
        <f t="shared" si="0"/>
        <v>36500000</v>
      </c>
      <c r="N28" s="16">
        <v>42551</v>
      </c>
      <c r="O28" s="20" t="s">
        <v>425</v>
      </c>
      <c r="P28" s="20" t="s">
        <v>426</v>
      </c>
      <c r="Q28" s="20" t="s">
        <v>23</v>
      </c>
      <c r="R28" s="26" t="s">
        <v>18</v>
      </c>
      <c r="S28" s="26">
        <v>2</v>
      </c>
      <c r="T28" s="18">
        <v>15000</v>
      </c>
      <c r="U28" s="18">
        <f>T28+T27+T26+T25+T24+T23+T22+T21+T20+T19+T18</f>
        <v>140000</v>
      </c>
      <c r="V28" s="18">
        <v>3595</v>
      </c>
      <c r="W28" s="18">
        <f t="shared" si="1"/>
        <v>53925000</v>
      </c>
      <c r="X28" s="15" t="str">
        <f>R28</f>
        <v>Diesel comun Tipo III</v>
      </c>
      <c r="Y28" s="27">
        <f>SUM(W18:W28)</f>
        <v>503300000</v>
      </c>
    </row>
    <row r="29" spans="2:28">
      <c r="B29">
        <v>5</v>
      </c>
      <c r="C29" s="16">
        <v>42550</v>
      </c>
      <c r="D29" s="20" t="s">
        <v>367</v>
      </c>
      <c r="E29" s="24" t="s">
        <v>368</v>
      </c>
      <c r="F29" s="20" t="s">
        <v>23</v>
      </c>
      <c r="G29" s="26" t="s">
        <v>18</v>
      </c>
      <c r="H29" s="18">
        <v>15000</v>
      </c>
      <c r="I29" s="18">
        <v>3595</v>
      </c>
      <c r="J29" s="18">
        <f t="shared" si="0"/>
        <v>53925000</v>
      </c>
      <c r="N29" s="16">
        <v>42530</v>
      </c>
      <c r="O29" s="17" t="s">
        <v>110</v>
      </c>
      <c r="P29" s="17" t="s">
        <v>111</v>
      </c>
      <c r="Q29" s="17" t="s">
        <v>23</v>
      </c>
      <c r="R29" s="25" t="s">
        <v>19</v>
      </c>
      <c r="S29" s="25">
        <v>3</v>
      </c>
      <c r="T29" s="17">
        <v>5000</v>
      </c>
      <c r="U29" s="17"/>
      <c r="V29" s="17">
        <v>3400</v>
      </c>
      <c r="W29" s="18">
        <f t="shared" si="1"/>
        <v>17000000</v>
      </c>
      <c r="X29" s="15"/>
      <c r="Y29" s="15"/>
    </row>
    <row r="30" spans="2:28">
      <c r="B30">
        <v>5</v>
      </c>
      <c r="C30" s="16">
        <v>42551</v>
      </c>
      <c r="D30" s="20" t="s">
        <v>373</v>
      </c>
      <c r="E30" s="20" t="s">
        <v>371</v>
      </c>
      <c r="F30" s="20" t="s">
        <v>23</v>
      </c>
      <c r="G30" s="26" t="s">
        <v>24</v>
      </c>
      <c r="H30" s="18">
        <v>15000</v>
      </c>
      <c r="I30" s="18">
        <v>3650</v>
      </c>
      <c r="J30" s="18">
        <f t="shared" si="0"/>
        <v>54750000</v>
      </c>
      <c r="N30" s="16">
        <v>42534</v>
      </c>
      <c r="O30" s="20" t="s">
        <v>194</v>
      </c>
      <c r="P30" s="20" t="s">
        <v>195</v>
      </c>
      <c r="Q30" s="20" t="s">
        <v>23</v>
      </c>
      <c r="R30" s="26" t="s">
        <v>19</v>
      </c>
      <c r="S30" s="26">
        <v>3</v>
      </c>
      <c r="T30" s="18">
        <v>15000</v>
      </c>
      <c r="U30" s="18">
        <f>T30+T29</f>
        <v>20000</v>
      </c>
      <c r="V30" s="18">
        <v>3530</v>
      </c>
      <c r="W30" s="18">
        <f t="shared" si="1"/>
        <v>52950000</v>
      </c>
      <c r="X30" s="15" t="str">
        <f>R30</f>
        <v>Nafta eco sol 85</v>
      </c>
      <c r="Y30" s="27">
        <f>W30+W29</f>
        <v>69950000</v>
      </c>
    </row>
    <row r="31" spans="2:28">
      <c r="B31">
        <v>5</v>
      </c>
      <c r="C31" s="16">
        <v>42551</v>
      </c>
      <c r="D31" s="20" t="s">
        <v>425</v>
      </c>
      <c r="E31" s="20" t="s">
        <v>426</v>
      </c>
      <c r="F31" s="20" t="s">
        <v>23</v>
      </c>
      <c r="G31" s="26" t="s">
        <v>18</v>
      </c>
      <c r="H31" s="18">
        <v>15000</v>
      </c>
      <c r="I31" s="18">
        <v>3595</v>
      </c>
      <c r="J31" s="18">
        <f t="shared" si="0"/>
        <v>53925000</v>
      </c>
      <c r="N31" s="16">
        <v>42529</v>
      </c>
      <c r="O31" s="17" t="s">
        <v>104</v>
      </c>
      <c r="P31" s="17" t="s">
        <v>105</v>
      </c>
      <c r="Q31" s="17" t="s">
        <v>23</v>
      </c>
      <c r="R31" s="25" t="s">
        <v>106</v>
      </c>
      <c r="S31" s="25">
        <v>5</v>
      </c>
      <c r="T31" s="18">
        <v>10000</v>
      </c>
      <c r="U31" s="18">
        <f>T31</f>
        <v>10000</v>
      </c>
      <c r="V31" s="18">
        <v>4350</v>
      </c>
      <c r="W31" s="18">
        <f t="shared" si="1"/>
        <v>43500000</v>
      </c>
      <c r="X31" s="15" t="str">
        <f>R31</f>
        <v>nafta super sol 95</v>
      </c>
      <c r="Y31" s="27">
        <f>W31</f>
        <v>43500000</v>
      </c>
    </row>
    <row r="32" spans="2:28">
      <c r="H32" s="18">
        <f>SUM(H7:H31)</f>
        <v>310000</v>
      </c>
      <c r="I32" s="18"/>
      <c r="J32" s="18">
        <f>SUM(J7:J31)</f>
        <v>1130750000</v>
      </c>
      <c r="T32" s="18">
        <f>SUM(T7:T31)</f>
        <v>310000</v>
      </c>
      <c r="U32" s="18">
        <f>SUM(U7:U31)</f>
        <v>310000</v>
      </c>
      <c r="V32" s="18"/>
      <c r="W32" s="18">
        <f>SUM(W7:W31)</f>
        <v>1130750000</v>
      </c>
      <c r="X32" s="15"/>
      <c r="Y32" s="27">
        <f>SUM(Y7:Y31)</f>
        <v>1130750000</v>
      </c>
    </row>
    <row r="40" spans="3:12">
      <c r="C40" s="15" t="s">
        <v>7</v>
      </c>
      <c r="D40" s="15" t="s">
        <v>0</v>
      </c>
      <c r="E40" s="15" t="s">
        <v>1</v>
      </c>
      <c r="F40" s="15" t="s">
        <v>435</v>
      </c>
      <c r="G40" s="15" t="s">
        <v>6</v>
      </c>
      <c r="H40" s="15" t="s">
        <v>5</v>
      </c>
      <c r="I40" s="15" t="s">
        <v>8</v>
      </c>
      <c r="J40" s="15" t="s">
        <v>3</v>
      </c>
      <c r="K40" s="23" t="s">
        <v>430</v>
      </c>
      <c r="L40" s="23" t="s">
        <v>431</v>
      </c>
    </row>
    <row r="41" spans="3:12">
      <c r="C41" s="16">
        <v>42522</v>
      </c>
      <c r="D41" s="17" t="s">
        <v>21</v>
      </c>
      <c r="E41" s="16" t="s">
        <v>22</v>
      </c>
      <c r="F41" s="17" t="s">
        <v>23</v>
      </c>
      <c r="G41" s="25" t="s">
        <v>24</v>
      </c>
      <c r="H41" s="18">
        <v>15000</v>
      </c>
      <c r="I41" s="18">
        <v>3650</v>
      </c>
      <c r="J41" s="19">
        <f t="shared" ref="J41:J65" si="2">H41*I41</f>
        <v>54750000</v>
      </c>
      <c r="K41" s="15"/>
      <c r="L41" s="15"/>
    </row>
    <row r="42" spans="3:12">
      <c r="C42" s="16">
        <v>42522</v>
      </c>
      <c r="D42" s="17" t="s">
        <v>69</v>
      </c>
      <c r="E42" s="17" t="s">
        <v>67</v>
      </c>
      <c r="F42" s="17" t="s">
        <v>23</v>
      </c>
      <c r="G42" s="25" t="s">
        <v>18</v>
      </c>
      <c r="H42" s="18">
        <v>15000</v>
      </c>
      <c r="I42" s="18">
        <v>3595</v>
      </c>
      <c r="J42" s="18">
        <f t="shared" si="2"/>
        <v>53925000</v>
      </c>
      <c r="K42" s="15">
        <v>1</v>
      </c>
      <c r="L42" s="27">
        <f>J42+J41</f>
        <v>108675000</v>
      </c>
    </row>
    <row r="43" spans="3:12">
      <c r="C43" s="16">
        <v>42524</v>
      </c>
      <c r="D43" s="17" t="s">
        <v>31</v>
      </c>
      <c r="E43" s="17" t="s">
        <v>32</v>
      </c>
      <c r="F43" s="17" t="s">
        <v>23</v>
      </c>
      <c r="G43" s="25" t="s">
        <v>18</v>
      </c>
      <c r="H43" s="18">
        <v>5000</v>
      </c>
      <c r="I43" s="18">
        <v>3595</v>
      </c>
      <c r="J43" s="19">
        <f t="shared" si="2"/>
        <v>17975000</v>
      </c>
      <c r="K43" s="15"/>
      <c r="L43" s="15"/>
    </row>
    <row r="44" spans="3:12">
      <c r="C44" s="16">
        <v>42524</v>
      </c>
      <c r="D44" s="17" t="s">
        <v>31</v>
      </c>
      <c r="E44" s="17" t="s">
        <v>32</v>
      </c>
      <c r="F44" s="17" t="s">
        <v>23</v>
      </c>
      <c r="G44" s="25" t="s">
        <v>24</v>
      </c>
      <c r="H44" s="18">
        <v>5000</v>
      </c>
      <c r="I44" s="18">
        <v>3650</v>
      </c>
      <c r="J44" s="18">
        <f t="shared" si="2"/>
        <v>18250000</v>
      </c>
      <c r="K44" s="15">
        <v>3</v>
      </c>
      <c r="L44" s="27">
        <f>J44+J43</f>
        <v>36225000</v>
      </c>
    </row>
    <row r="45" spans="3:12">
      <c r="C45" s="16">
        <v>42527</v>
      </c>
      <c r="D45" s="17" t="s">
        <v>86</v>
      </c>
      <c r="E45" s="17" t="s">
        <v>87</v>
      </c>
      <c r="F45" s="17" t="s">
        <v>23</v>
      </c>
      <c r="G45" s="25" t="s">
        <v>18</v>
      </c>
      <c r="H45" s="18">
        <v>10000</v>
      </c>
      <c r="I45" s="18">
        <v>3595</v>
      </c>
      <c r="J45" s="18">
        <f t="shared" si="2"/>
        <v>35950000</v>
      </c>
      <c r="K45" s="15">
        <v>6</v>
      </c>
      <c r="L45" s="27">
        <f>J45</f>
        <v>35950000</v>
      </c>
    </row>
    <row r="46" spans="3:12">
      <c r="C46" s="16">
        <v>42529</v>
      </c>
      <c r="D46" s="17" t="s">
        <v>104</v>
      </c>
      <c r="E46" s="17" t="s">
        <v>105</v>
      </c>
      <c r="F46" s="17" t="s">
        <v>23</v>
      </c>
      <c r="G46" s="26" t="s">
        <v>24</v>
      </c>
      <c r="H46" s="18">
        <v>20000</v>
      </c>
      <c r="I46" s="18">
        <v>3650</v>
      </c>
      <c r="J46" s="18">
        <f t="shared" si="2"/>
        <v>73000000</v>
      </c>
      <c r="K46" s="15"/>
      <c r="L46" s="15"/>
    </row>
    <row r="47" spans="3:12">
      <c r="C47" s="16">
        <v>42529</v>
      </c>
      <c r="D47" s="17" t="s">
        <v>104</v>
      </c>
      <c r="E47" s="17" t="s">
        <v>105</v>
      </c>
      <c r="F47" s="17" t="s">
        <v>23</v>
      </c>
      <c r="G47" s="25" t="s">
        <v>106</v>
      </c>
      <c r="H47" s="18">
        <v>10000</v>
      </c>
      <c r="I47" s="18">
        <v>4350</v>
      </c>
      <c r="J47" s="18">
        <f t="shared" si="2"/>
        <v>43500000</v>
      </c>
      <c r="K47" s="15">
        <v>8</v>
      </c>
      <c r="L47" s="27">
        <f>J47+J46</f>
        <v>116500000</v>
      </c>
    </row>
    <row r="48" spans="3:12">
      <c r="C48" s="16">
        <v>42530</v>
      </c>
      <c r="D48" s="17" t="s">
        <v>110</v>
      </c>
      <c r="E48" s="17" t="s">
        <v>111</v>
      </c>
      <c r="F48" s="17" t="s">
        <v>23</v>
      </c>
      <c r="G48" s="25" t="s">
        <v>18</v>
      </c>
      <c r="H48" s="17">
        <v>5000</v>
      </c>
      <c r="I48" s="17">
        <v>3595</v>
      </c>
      <c r="J48" s="18">
        <f t="shared" si="2"/>
        <v>17975000</v>
      </c>
      <c r="K48" s="15"/>
      <c r="L48" s="15"/>
    </row>
    <row r="49" spans="3:12">
      <c r="C49" s="16">
        <v>42530</v>
      </c>
      <c r="D49" s="17" t="s">
        <v>110</v>
      </c>
      <c r="E49" s="17" t="s">
        <v>111</v>
      </c>
      <c r="F49" s="17" t="s">
        <v>23</v>
      </c>
      <c r="G49" s="25" t="s">
        <v>19</v>
      </c>
      <c r="H49" s="17">
        <v>5000</v>
      </c>
      <c r="I49" s="17">
        <v>3400</v>
      </c>
      <c r="J49" s="18">
        <f t="shared" si="2"/>
        <v>17000000</v>
      </c>
      <c r="K49" s="15"/>
      <c r="L49" s="15"/>
    </row>
    <row r="50" spans="3:12">
      <c r="C50" s="16">
        <v>42530</v>
      </c>
      <c r="D50" s="17" t="s">
        <v>110</v>
      </c>
      <c r="E50" s="17" t="s">
        <v>111</v>
      </c>
      <c r="F50" s="17" t="s">
        <v>23</v>
      </c>
      <c r="G50" s="25" t="s">
        <v>24</v>
      </c>
      <c r="H50" s="17">
        <v>10000</v>
      </c>
      <c r="I50" s="17">
        <v>3650</v>
      </c>
      <c r="J50" s="18">
        <f t="shared" si="2"/>
        <v>36500000</v>
      </c>
      <c r="K50" s="15">
        <v>9</v>
      </c>
      <c r="L50" s="27">
        <f>J50+J49+J48</f>
        <v>71475000</v>
      </c>
    </row>
    <row r="51" spans="3:12">
      <c r="C51" s="16">
        <v>42534</v>
      </c>
      <c r="D51" s="20" t="s">
        <v>194</v>
      </c>
      <c r="E51" s="20" t="s">
        <v>195</v>
      </c>
      <c r="F51" s="20" t="s">
        <v>23</v>
      </c>
      <c r="G51" s="26" t="s">
        <v>18</v>
      </c>
      <c r="H51" s="18">
        <v>15000</v>
      </c>
      <c r="I51" s="18">
        <v>3595</v>
      </c>
      <c r="J51" s="18">
        <f t="shared" si="2"/>
        <v>53925000</v>
      </c>
      <c r="K51" s="15"/>
      <c r="L51" s="15"/>
    </row>
    <row r="52" spans="3:12">
      <c r="C52" s="16">
        <v>42534</v>
      </c>
      <c r="D52" s="20" t="s">
        <v>194</v>
      </c>
      <c r="E52" s="20" t="s">
        <v>195</v>
      </c>
      <c r="F52" s="20" t="s">
        <v>23</v>
      </c>
      <c r="G52" s="26" t="s">
        <v>19</v>
      </c>
      <c r="H52" s="18">
        <v>15000</v>
      </c>
      <c r="I52" s="18">
        <v>3530</v>
      </c>
      <c r="J52" s="18">
        <f t="shared" si="2"/>
        <v>52950000</v>
      </c>
      <c r="K52" s="15">
        <v>13</v>
      </c>
      <c r="L52" s="27">
        <f>J52+J51</f>
        <v>106875000</v>
      </c>
    </row>
    <row r="53" spans="3:12">
      <c r="C53" s="16">
        <v>42535</v>
      </c>
      <c r="D53" s="17" t="s">
        <v>161</v>
      </c>
      <c r="E53" s="17" t="s">
        <v>162</v>
      </c>
      <c r="F53" s="17" t="s">
        <v>23</v>
      </c>
      <c r="G53" s="25" t="s">
        <v>18</v>
      </c>
      <c r="H53" s="18">
        <v>5000</v>
      </c>
      <c r="I53" s="18">
        <v>3595</v>
      </c>
      <c r="J53" s="18">
        <f t="shared" si="2"/>
        <v>17975000</v>
      </c>
      <c r="K53" s="15">
        <v>14</v>
      </c>
      <c r="L53" s="27">
        <f>J53</f>
        <v>17975000</v>
      </c>
    </row>
    <row r="54" spans="3:12">
      <c r="C54" s="16">
        <v>42536</v>
      </c>
      <c r="D54" s="17" t="s">
        <v>170</v>
      </c>
      <c r="E54" s="17" t="s">
        <v>171</v>
      </c>
      <c r="F54" s="17" t="s">
        <v>23</v>
      </c>
      <c r="G54" s="25" t="s">
        <v>24</v>
      </c>
      <c r="H54" s="18">
        <v>15000</v>
      </c>
      <c r="I54" s="18">
        <v>3850</v>
      </c>
      <c r="J54" s="18">
        <f t="shared" si="2"/>
        <v>57750000</v>
      </c>
      <c r="K54" s="15">
        <v>15</v>
      </c>
      <c r="L54" s="27">
        <f>J54</f>
        <v>57750000</v>
      </c>
    </row>
    <row r="55" spans="3:12">
      <c r="C55" s="16">
        <v>42538</v>
      </c>
      <c r="D55" s="20" t="s">
        <v>185</v>
      </c>
      <c r="E55" s="20" t="s">
        <v>186</v>
      </c>
      <c r="F55" s="20" t="s">
        <v>23</v>
      </c>
      <c r="G55" s="26" t="s">
        <v>24</v>
      </c>
      <c r="H55" s="18">
        <v>15000</v>
      </c>
      <c r="I55" s="18">
        <v>3650</v>
      </c>
      <c r="J55" s="18">
        <f t="shared" si="2"/>
        <v>54750000</v>
      </c>
      <c r="K55" s="15"/>
      <c r="L55" s="15"/>
    </row>
    <row r="56" spans="3:12">
      <c r="C56" s="28">
        <v>42538</v>
      </c>
      <c r="D56" s="29" t="s">
        <v>222</v>
      </c>
      <c r="E56" s="17" t="s">
        <v>223</v>
      </c>
      <c r="F56" s="17" t="s">
        <v>23</v>
      </c>
      <c r="G56" s="25" t="s">
        <v>18</v>
      </c>
      <c r="H56" s="18">
        <v>15000</v>
      </c>
      <c r="I56" s="18">
        <v>3595</v>
      </c>
      <c r="J56" s="18">
        <f t="shared" si="2"/>
        <v>53925000</v>
      </c>
      <c r="K56" s="15">
        <v>17</v>
      </c>
      <c r="L56" s="27">
        <f>J56+J55</f>
        <v>108675000</v>
      </c>
    </row>
    <row r="57" spans="3:12">
      <c r="C57" s="16">
        <v>42542</v>
      </c>
      <c r="D57" s="17" t="s">
        <v>258</v>
      </c>
      <c r="E57" s="17" t="s">
        <v>259</v>
      </c>
      <c r="F57" s="17" t="s">
        <v>23</v>
      </c>
      <c r="G57" s="25" t="s">
        <v>24</v>
      </c>
      <c r="H57" s="18">
        <v>15000</v>
      </c>
      <c r="I57" s="18">
        <v>3650</v>
      </c>
      <c r="J57" s="18">
        <f t="shared" si="2"/>
        <v>54750000</v>
      </c>
      <c r="K57" s="15"/>
      <c r="L57" s="15"/>
    </row>
    <row r="58" spans="3:12">
      <c r="C58" s="16">
        <v>42542</v>
      </c>
      <c r="D58" s="20" t="s">
        <v>301</v>
      </c>
      <c r="E58" s="20" t="s">
        <v>302</v>
      </c>
      <c r="F58" s="20" t="s">
        <v>23</v>
      </c>
      <c r="G58" s="26" t="s">
        <v>18</v>
      </c>
      <c r="H58" s="18">
        <v>15000</v>
      </c>
      <c r="I58" s="18">
        <v>3595</v>
      </c>
      <c r="J58" s="18">
        <f t="shared" si="2"/>
        <v>53925000</v>
      </c>
      <c r="K58" s="15">
        <v>21</v>
      </c>
      <c r="L58" s="27">
        <f>J58+J57</f>
        <v>108675000</v>
      </c>
    </row>
    <row r="59" spans="3:12">
      <c r="C59" s="16">
        <v>42543</v>
      </c>
      <c r="D59" s="17" t="s">
        <v>270</v>
      </c>
      <c r="E59" s="17" t="s">
        <v>271</v>
      </c>
      <c r="F59" s="17" t="s">
        <v>23</v>
      </c>
      <c r="G59" s="25" t="s">
        <v>24</v>
      </c>
      <c r="H59" s="18">
        <v>15000</v>
      </c>
      <c r="I59" s="18">
        <v>3650</v>
      </c>
      <c r="J59" s="18">
        <f t="shared" si="2"/>
        <v>54750000</v>
      </c>
      <c r="K59" s="15">
        <v>22</v>
      </c>
      <c r="L59" s="27">
        <f>J59</f>
        <v>54750000</v>
      </c>
    </row>
    <row r="60" spans="3:12">
      <c r="C60" s="16">
        <v>42548</v>
      </c>
      <c r="D60" s="20" t="s">
        <v>351</v>
      </c>
      <c r="E60" s="20" t="s">
        <v>352</v>
      </c>
      <c r="F60" s="20" t="s">
        <v>23</v>
      </c>
      <c r="G60" s="26" t="s">
        <v>18</v>
      </c>
      <c r="H60" s="18">
        <v>25000</v>
      </c>
      <c r="I60" s="18">
        <v>3595</v>
      </c>
      <c r="J60" s="18">
        <f t="shared" si="2"/>
        <v>89875000</v>
      </c>
      <c r="K60" s="15"/>
      <c r="L60" s="15"/>
    </row>
    <row r="61" spans="3:12">
      <c r="C61" s="16">
        <v>42548</v>
      </c>
      <c r="D61" s="20" t="s">
        <v>351</v>
      </c>
      <c r="E61" s="20" t="s">
        <v>352</v>
      </c>
      <c r="F61" s="20" t="s">
        <v>23</v>
      </c>
      <c r="G61" s="26" t="s">
        <v>24</v>
      </c>
      <c r="H61" s="18">
        <v>5000</v>
      </c>
      <c r="I61" s="18">
        <v>3650</v>
      </c>
      <c r="J61" s="18">
        <f t="shared" si="2"/>
        <v>18250000</v>
      </c>
      <c r="K61" s="15">
        <v>27</v>
      </c>
      <c r="L61" s="27">
        <f>J61+J60</f>
        <v>108125000</v>
      </c>
    </row>
    <row r="62" spans="3:12">
      <c r="C62" s="16">
        <v>42549</v>
      </c>
      <c r="D62" s="20" t="s">
        <v>357</v>
      </c>
      <c r="E62" s="20" t="s">
        <v>358</v>
      </c>
      <c r="F62" s="20" t="s">
        <v>23</v>
      </c>
      <c r="G62" s="26" t="s">
        <v>24</v>
      </c>
      <c r="H62" s="18">
        <v>10000</v>
      </c>
      <c r="I62" s="18">
        <v>3650</v>
      </c>
      <c r="J62" s="18">
        <f t="shared" si="2"/>
        <v>36500000</v>
      </c>
      <c r="K62" s="15">
        <v>28</v>
      </c>
      <c r="L62" s="27">
        <f>J62</f>
        <v>36500000</v>
      </c>
    </row>
    <row r="63" spans="3:12">
      <c r="C63" s="16">
        <v>42550</v>
      </c>
      <c r="D63" s="20" t="s">
        <v>367</v>
      </c>
      <c r="E63" s="24" t="s">
        <v>368</v>
      </c>
      <c r="F63" s="20" t="s">
        <v>23</v>
      </c>
      <c r="G63" s="26" t="s">
        <v>18</v>
      </c>
      <c r="H63" s="18">
        <v>15000</v>
      </c>
      <c r="I63" s="18">
        <v>3595</v>
      </c>
      <c r="J63" s="18">
        <f t="shared" si="2"/>
        <v>53925000</v>
      </c>
      <c r="K63" s="15">
        <v>29</v>
      </c>
      <c r="L63" s="27">
        <f>J63</f>
        <v>53925000</v>
      </c>
    </row>
    <row r="64" spans="3:12">
      <c r="C64" s="16">
        <v>42551</v>
      </c>
      <c r="D64" s="20" t="s">
        <v>373</v>
      </c>
      <c r="E64" s="20" t="s">
        <v>371</v>
      </c>
      <c r="F64" s="20" t="s">
        <v>23</v>
      </c>
      <c r="G64" s="26" t="s">
        <v>24</v>
      </c>
      <c r="H64" s="18">
        <v>15000</v>
      </c>
      <c r="I64" s="18">
        <v>3650</v>
      </c>
      <c r="J64" s="18">
        <f t="shared" si="2"/>
        <v>54750000</v>
      </c>
      <c r="K64" s="15"/>
      <c r="L64" s="15"/>
    </row>
    <row r="65" spans="3:12">
      <c r="C65" s="16">
        <v>42551</v>
      </c>
      <c r="D65" s="20" t="s">
        <v>425</v>
      </c>
      <c r="E65" s="20" t="s">
        <v>426</v>
      </c>
      <c r="F65" s="20" t="s">
        <v>23</v>
      </c>
      <c r="G65" s="26" t="s">
        <v>18</v>
      </c>
      <c r="H65" s="18">
        <v>15000</v>
      </c>
      <c r="I65" s="18">
        <v>3595</v>
      </c>
      <c r="J65" s="18">
        <f t="shared" si="2"/>
        <v>53925000</v>
      </c>
      <c r="K65" s="15">
        <v>30</v>
      </c>
      <c r="L65" s="27">
        <f>J65+J64</f>
        <v>108675000</v>
      </c>
    </row>
    <row r="66" spans="3:12">
      <c r="H66" s="18">
        <f>SUM(H41:H65)</f>
        <v>310000</v>
      </c>
      <c r="I66" s="18"/>
      <c r="J66" s="18">
        <f>SUM(J41:J65)</f>
        <v>1130750000</v>
      </c>
      <c r="K66" s="15"/>
      <c r="L66" s="27">
        <f>SUM(L41:L65)</f>
        <v>1130750000</v>
      </c>
    </row>
  </sheetData>
  <sortState ref="N7:W31">
    <sortCondition ref="S7:S31"/>
  </sortState>
  <mergeCells count="1">
    <mergeCell ref="C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Registro de ventas</vt:lpstr>
      <vt:lpstr>Facturas faltantes</vt:lpstr>
      <vt:lpstr>Registro de Compras</vt:lpstr>
      <vt:lpstr>DEPOSITO</vt:lpstr>
      <vt:lpstr>Celso Vargas Medina</vt:lpstr>
      <vt:lpstr>Beraf SA</vt:lpstr>
      <vt:lpstr>San Luis SA</vt:lpstr>
      <vt:lpstr>Alcosur SA</vt:lpstr>
      <vt:lpstr>Vargas Medina SA</vt:lpstr>
      <vt:lpstr>Hoja3</vt:lpstr>
      <vt:lpstr>Monte Alegre</vt:lpstr>
      <vt:lpstr>TLP SA</vt:lpstr>
      <vt:lpstr>Petropar SA</vt:lpstr>
      <vt:lpstr>Resumen Ventas</vt:lpstr>
      <vt:lpstr>Resumen Compras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lices</cp:lastModifiedBy>
  <dcterms:created xsi:type="dcterms:W3CDTF">2018-08-27T19:24:32Z</dcterms:created>
  <dcterms:modified xsi:type="dcterms:W3CDTF">2018-12-06T23:48:13Z</dcterms:modified>
</cp:coreProperties>
</file>