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65" activeTab="3"/>
  </bookViews>
  <sheets>
    <sheet name="Registro de ventas" sheetId="1" r:id="rId1"/>
    <sheet name="Registro de Compras" sheetId="2" r:id="rId2"/>
    <sheet name="Facturas faltantes" sheetId="3" r:id="rId3"/>
    <sheet name="Deposito" sheetId="4" r:id="rId4"/>
    <sheet name="Celso Vargas Medina" sheetId="5" r:id="rId5"/>
    <sheet name="Beraf SA" sheetId="6" r:id="rId6"/>
    <sheet name="San Luis SA" sheetId="7" r:id="rId7"/>
    <sheet name="Alcosur SA" sheetId="8" r:id="rId8"/>
    <sheet name="Vargas Medina SA" sheetId="9" r:id="rId9"/>
    <sheet name="Juan Roa Benitez" sheetId="10" r:id="rId10"/>
    <sheet name="Rosa Isabel Canale" sheetId="11" r:id="rId11"/>
    <sheet name="Zunilda Concepción Vargas M" sheetId="12" r:id="rId12"/>
    <sheet name="Montealegre SA" sheetId="13" r:id="rId13"/>
    <sheet name="TLP SA" sheetId="14" r:id="rId14"/>
    <sheet name="Petropar" sheetId="15" r:id="rId15"/>
    <sheet name="Resumen Ventas" sheetId="16" r:id="rId16"/>
    <sheet name="Resumen Compras" sheetId="17" r:id="rId17"/>
  </sheets>
  <definedNames>
    <definedName name="_xlnm._FilterDatabase" localSheetId="3" hidden="1">Deposito!$B$7:$N$228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4"/>
  <c r="X27"/>
  <c r="X18"/>
  <c r="X14"/>
  <c r="X11"/>
  <c r="X57" i="7"/>
  <c r="X31"/>
  <c r="X13"/>
  <c r="X11"/>
  <c r="L21" i="17"/>
  <c r="K21"/>
  <c r="J21"/>
  <c r="I21"/>
  <c r="H21"/>
  <c r="G21"/>
  <c r="F21"/>
  <c r="E21"/>
  <c r="D21"/>
  <c r="C21"/>
  <c r="M20"/>
  <c r="M19"/>
  <c r="M18"/>
  <c r="L13"/>
  <c r="K13"/>
  <c r="J13"/>
  <c r="I13"/>
  <c r="H13"/>
  <c r="G13"/>
  <c r="F13"/>
  <c r="E13"/>
  <c r="D13"/>
  <c r="C13"/>
  <c r="M12"/>
  <c r="M11"/>
  <c r="M10"/>
  <c r="K47" i="16"/>
  <c r="J47"/>
  <c r="I47"/>
  <c r="H47"/>
  <c r="G47"/>
  <c r="F47"/>
  <c r="E47"/>
  <c r="D47"/>
  <c r="L46"/>
  <c r="L45"/>
  <c r="L44"/>
  <c r="L43"/>
  <c r="L42"/>
  <c r="L41"/>
  <c r="L40"/>
  <c r="L39"/>
  <c r="L38"/>
  <c r="L37"/>
  <c r="L36"/>
  <c r="L35"/>
  <c r="L34"/>
  <c r="L33"/>
  <c r="L32"/>
  <c r="L31"/>
  <c r="K26"/>
  <c r="J26"/>
  <c r="I26"/>
  <c r="H26"/>
  <c r="G26"/>
  <c r="F26"/>
  <c r="E26"/>
  <c r="D26"/>
  <c r="L25"/>
  <c r="L24"/>
  <c r="L23"/>
  <c r="L22"/>
  <c r="L21"/>
  <c r="L20"/>
  <c r="L19"/>
  <c r="L18"/>
  <c r="L17"/>
  <c r="L16"/>
  <c r="L15"/>
  <c r="L14"/>
  <c r="L13"/>
  <c r="L12"/>
  <c r="L11"/>
  <c r="L10"/>
  <c r="X11" i="15"/>
  <c r="X8"/>
  <c r="U11"/>
  <c r="U8"/>
  <c r="U12" s="1"/>
  <c r="T12"/>
  <c r="W11"/>
  <c r="Y11" s="1"/>
  <c r="W8"/>
  <c r="Y8" s="1"/>
  <c r="Y12" s="1"/>
  <c r="W10"/>
  <c r="W9"/>
  <c r="W7"/>
  <c r="I25"/>
  <c r="H25"/>
  <c r="J24"/>
  <c r="L24" s="1"/>
  <c r="J23"/>
  <c r="J22"/>
  <c r="L22" s="1"/>
  <c r="J21"/>
  <c r="L21" s="1"/>
  <c r="L25" s="1"/>
  <c r="J20"/>
  <c r="H12"/>
  <c r="I12"/>
  <c r="J11"/>
  <c r="J10"/>
  <c r="J9"/>
  <c r="J8"/>
  <c r="J7"/>
  <c r="J12" s="1"/>
  <c r="U30" i="14"/>
  <c r="U27"/>
  <c r="U14"/>
  <c r="U18"/>
  <c r="U11"/>
  <c r="U31" s="1"/>
  <c r="T31"/>
  <c r="W27"/>
  <c r="Y27" s="1"/>
  <c r="W11"/>
  <c r="W26"/>
  <c r="W25"/>
  <c r="W14"/>
  <c r="Y14" s="1"/>
  <c r="W18"/>
  <c r="Y18" s="1"/>
  <c r="W10"/>
  <c r="Y11" s="1"/>
  <c r="W24"/>
  <c r="W30"/>
  <c r="Y30" s="1"/>
  <c r="W23"/>
  <c r="W13"/>
  <c r="W17"/>
  <c r="W9"/>
  <c r="W22"/>
  <c r="W29"/>
  <c r="W21"/>
  <c r="W16"/>
  <c r="W8"/>
  <c r="W20"/>
  <c r="W28"/>
  <c r="W19"/>
  <c r="W12"/>
  <c r="W15"/>
  <c r="W7"/>
  <c r="L61"/>
  <c r="H64"/>
  <c r="J63"/>
  <c r="L63" s="1"/>
  <c r="J62"/>
  <c r="J61"/>
  <c r="J60"/>
  <c r="J59"/>
  <c r="J58"/>
  <c r="J57"/>
  <c r="J56"/>
  <c r="L56" s="1"/>
  <c r="J55"/>
  <c r="J54"/>
  <c r="J53"/>
  <c r="J52"/>
  <c r="J51"/>
  <c r="J50"/>
  <c r="L50" s="1"/>
  <c r="J49"/>
  <c r="J48"/>
  <c r="J47"/>
  <c r="J46"/>
  <c r="J45"/>
  <c r="L45" s="1"/>
  <c r="L64" s="1"/>
  <c r="J44"/>
  <c r="J43"/>
  <c r="J42"/>
  <c r="J41"/>
  <c r="J40"/>
  <c r="J64" s="1"/>
  <c r="H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31" s="1"/>
  <c r="X50" i="13"/>
  <c r="X47"/>
  <c r="X44"/>
  <c r="X24"/>
  <c r="X13"/>
  <c r="Y31" i="14" l="1"/>
  <c r="W31"/>
  <c r="L26" i="16"/>
  <c r="L47"/>
  <c r="M21" i="17"/>
  <c r="J25" i="15"/>
  <c r="M13" i="17"/>
  <c r="W12" i="15"/>
  <c r="U50" i="13"/>
  <c r="U47"/>
  <c r="U44"/>
  <c r="U24"/>
  <c r="U13"/>
  <c r="U51" s="1"/>
  <c r="V51"/>
  <c r="T51"/>
  <c r="W44"/>
  <c r="W47"/>
  <c r="W13"/>
  <c r="W43"/>
  <c r="W24"/>
  <c r="W23"/>
  <c r="W42"/>
  <c r="W41"/>
  <c r="W22"/>
  <c r="W40"/>
  <c r="W21"/>
  <c r="W39"/>
  <c r="W12"/>
  <c r="W20"/>
  <c r="W38"/>
  <c r="W37"/>
  <c r="W36"/>
  <c r="W35"/>
  <c r="W46"/>
  <c r="W19"/>
  <c r="W34"/>
  <c r="W33"/>
  <c r="W32"/>
  <c r="W11"/>
  <c r="W50"/>
  <c r="W18"/>
  <c r="W31"/>
  <c r="W30"/>
  <c r="W17"/>
  <c r="W29"/>
  <c r="W28"/>
  <c r="W45"/>
  <c r="W16"/>
  <c r="W27"/>
  <c r="W10"/>
  <c r="W26"/>
  <c r="W15"/>
  <c r="W14"/>
  <c r="W9"/>
  <c r="W25"/>
  <c r="W49"/>
  <c r="W8"/>
  <c r="W48"/>
  <c r="I103"/>
  <c r="H103"/>
  <c r="J102"/>
  <c r="L102" s="1"/>
  <c r="J101"/>
  <c r="L101" s="1"/>
  <c r="J100"/>
  <c r="J99"/>
  <c r="J98"/>
  <c r="J97"/>
  <c r="L97" s="1"/>
  <c r="J96"/>
  <c r="J95"/>
  <c r="L95" s="1"/>
  <c r="J94"/>
  <c r="J93"/>
  <c r="J92"/>
  <c r="J91"/>
  <c r="J90"/>
  <c r="J89"/>
  <c r="L89" s="1"/>
  <c r="J88"/>
  <c r="J87"/>
  <c r="J86"/>
  <c r="J85"/>
  <c r="J84"/>
  <c r="J83"/>
  <c r="J82"/>
  <c r="L82" s="1"/>
  <c r="J81"/>
  <c r="J80"/>
  <c r="J79"/>
  <c r="L79" s="1"/>
  <c r="J78"/>
  <c r="J77"/>
  <c r="J76"/>
  <c r="J75"/>
  <c r="J74"/>
  <c r="L74" s="1"/>
  <c r="J73"/>
  <c r="J72"/>
  <c r="J71"/>
  <c r="J70"/>
  <c r="L70" s="1"/>
  <c r="J69"/>
  <c r="J68"/>
  <c r="L68" s="1"/>
  <c r="J67"/>
  <c r="J66"/>
  <c r="L66" s="1"/>
  <c r="J65"/>
  <c r="J64"/>
  <c r="J63"/>
  <c r="J62"/>
  <c r="L62" s="1"/>
  <c r="L103" s="1"/>
  <c r="J61"/>
  <c r="J60"/>
  <c r="J103" s="1"/>
  <c r="H51"/>
  <c r="I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51" s="1"/>
  <c r="Q77" i="2"/>
  <c r="S71"/>
  <c r="S70"/>
  <c r="S47"/>
  <c r="S69"/>
  <c r="S68"/>
  <c r="S67"/>
  <c r="S66"/>
  <c r="S65"/>
  <c r="S46"/>
  <c r="S45"/>
  <c r="S44"/>
  <c r="S43"/>
  <c r="S42"/>
  <c r="S41"/>
  <c r="S76"/>
  <c r="S75"/>
  <c r="S40"/>
  <c r="S39"/>
  <c r="S38"/>
  <c r="S37"/>
  <c r="S36"/>
  <c r="S35"/>
  <c r="S64"/>
  <c r="S63"/>
  <c r="S62"/>
  <c r="S61"/>
  <c r="S60"/>
  <c r="S59"/>
  <c r="S34"/>
  <c r="S33"/>
  <c r="S32"/>
  <c r="S31"/>
  <c r="S30"/>
  <c r="S29"/>
  <c r="S28"/>
  <c r="S74"/>
  <c r="S27"/>
  <c r="S26"/>
  <c r="S25"/>
  <c r="S24"/>
  <c r="S23"/>
  <c r="S22"/>
  <c r="S21"/>
  <c r="S20"/>
  <c r="S19"/>
  <c r="S18"/>
  <c r="S17"/>
  <c r="S16"/>
  <c r="S73"/>
  <c r="S72"/>
  <c r="S58"/>
  <c r="S57"/>
  <c r="S56"/>
  <c r="S55"/>
  <c r="S54"/>
  <c r="S15"/>
  <c r="S14"/>
  <c r="S13"/>
  <c r="S12"/>
  <c r="S11"/>
  <c r="S10"/>
  <c r="S9"/>
  <c r="S8"/>
  <c r="S53"/>
  <c r="S52"/>
  <c r="S51"/>
  <c r="S50"/>
  <c r="S49"/>
  <c r="S48"/>
  <c r="S7"/>
  <c r="S6"/>
  <c r="S5"/>
  <c r="S77" s="1"/>
  <c r="X11" i="12"/>
  <c r="X10"/>
  <c r="X9"/>
  <c r="X8"/>
  <c r="U11"/>
  <c r="U10"/>
  <c r="U9"/>
  <c r="U8"/>
  <c r="U12" s="1"/>
  <c r="T12"/>
  <c r="W8"/>
  <c r="Y8" s="1"/>
  <c r="W9"/>
  <c r="Y9" s="1"/>
  <c r="W10"/>
  <c r="Y10" s="1"/>
  <c r="W11"/>
  <c r="Y11" s="1"/>
  <c r="W7"/>
  <c r="W12" s="1"/>
  <c r="H25"/>
  <c r="J24"/>
  <c r="L24" s="1"/>
  <c r="J23"/>
  <c r="J22"/>
  <c r="J21"/>
  <c r="J20"/>
  <c r="H12"/>
  <c r="J11"/>
  <c r="J10"/>
  <c r="J9"/>
  <c r="J8"/>
  <c r="J7"/>
  <c r="J12" s="1"/>
  <c r="X13" i="11"/>
  <c r="X11"/>
  <c r="X10"/>
  <c r="Y7"/>
  <c r="X7"/>
  <c r="U13"/>
  <c r="U11"/>
  <c r="U10"/>
  <c r="U7"/>
  <c r="U14" s="1"/>
  <c r="T14"/>
  <c r="W10"/>
  <c r="Y10" s="1"/>
  <c r="W9"/>
  <c r="W7"/>
  <c r="W8"/>
  <c r="W11"/>
  <c r="Y11" s="1"/>
  <c r="W13"/>
  <c r="Y13" s="1"/>
  <c r="W12"/>
  <c r="H28"/>
  <c r="J27"/>
  <c r="L27" s="1"/>
  <c r="J26"/>
  <c r="L26" s="1"/>
  <c r="J25"/>
  <c r="L25" s="1"/>
  <c r="J24"/>
  <c r="J23"/>
  <c r="J22"/>
  <c r="L23" s="1"/>
  <c r="J21"/>
  <c r="H14"/>
  <c r="J13"/>
  <c r="J12"/>
  <c r="J11"/>
  <c r="J10"/>
  <c r="J9"/>
  <c r="J8"/>
  <c r="J7"/>
  <c r="J14" s="1"/>
  <c r="H12" i="10"/>
  <c r="J11"/>
  <c r="J10"/>
  <c r="J9"/>
  <c r="J8"/>
  <c r="J7"/>
  <c r="J12" s="1"/>
  <c r="X33" i="9"/>
  <c r="X21"/>
  <c r="X19"/>
  <c r="X18"/>
  <c r="U33"/>
  <c r="U21"/>
  <c r="U19"/>
  <c r="U18"/>
  <c r="U34" s="1"/>
  <c r="T34"/>
  <c r="W33"/>
  <c r="Y33" s="1"/>
  <c r="W18"/>
  <c r="W17"/>
  <c r="W21"/>
  <c r="Y21" s="1"/>
  <c r="W32"/>
  <c r="W16"/>
  <c r="W20"/>
  <c r="W31"/>
  <c r="W19"/>
  <c r="Y19" s="1"/>
  <c r="W15"/>
  <c r="W14"/>
  <c r="W30"/>
  <c r="W29"/>
  <c r="W13"/>
  <c r="W28"/>
  <c r="W12"/>
  <c r="W27"/>
  <c r="W11"/>
  <c r="W26"/>
  <c r="W10"/>
  <c r="W25"/>
  <c r="W9"/>
  <c r="W24"/>
  <c r="W8"/>
  <c r="W23"/>
  <c r="W7"/>
  <c r="Y18" s="1"/>
  <c r="Y34" s="1"/>
  <c r="W22"/>
  <c r="W34" s="1"/>
  <c r="H69"/>
  <c r="J68"/>
  <c r="L68" s="1"/>
  <c r="J67"/>
  <c r="L67" s="1"/>
  <c r="J66"/>
  <c r="L66" s="1"/>
  <c r="J65"/>
  <c r="L65" s="1"/>
  <c r="J64"/>
  <c r="J62"/>
  <c r="L62" s="1"/>
  <c r="J61"/>
  <c r="J58"/>
  <c r="L58" s="1"/>
  <c r="J57"/>
  <c r="J63"/>
  <c r="J60"/>
  <c r="L60" s="1"/>
  <c r="J59"/>
  <c r="L59" s="1"/>
  <c r="J56"/>
  <c r="J55"/>
  <c r="L55" s="1"/>
  <c r="J54"/>
  <c r="J53"/>
  <c r="L53" s="1"/>
  <c r="J52"/>
  <c r="J49"/>
  <c r="J48"/>
  <c r="J51"/>
  <c r="L51" s="1"/>
  <c r="J50"/>
  <c r="J47"/>
  <c r="L47" s="1"/>
  <c r="J46"/>
  <c r="J45"/>
  <c r="L45" s="1"/>
  <c r="J44"/>
  <c r="J43"/>
  <c r="L43" s="1"/>
  <c r="L69" s="1"/>
  <c r="J42"/>
  <c r="H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34" s="1"/>
  <c r="X63" i="8"/>
  <c r="X39"/>
  <c r="X36"/>
  <c r="X35"/>
  <c r="X21"/>
  <c r="U63"/>
  <c r="U39"/>
  <c r="U36"/>
  <c r="U35"/>
  <c r="U21"/>
  <c r="U64" s="1"/>
  <c r="V64"/>
  <c r="T64"/>
  <c r="W21"/>
  <c r="W35"/>
  <c r="W63"/>
  <c r="W20"/>
  <c r="W34"/>
  <c r="W62"/>
  <c r="W19"/>
  <c r="W33"/>
  <c r="W61"/>
  <c r="W60"/>
  <c r="W18"/>
  <c r="W32"/>
  <c r="W59"/>
  <c r="W58"/>
  <c r="W57"/>
  <c r="W17"/>
  <c r="W31"/>
  <c r="W36"/>
  <c r="Y36" s="1"/>
  <c r="W39"/>
  <c r="Y39" s="1"/>
  <c r="W16"/>
  <c r="W30"/>
  <c r="W56"/>
  <c r="W55"/>
  <c r="W15"/>
  <c r="W29"/>
  <c r="W54"/>
  <c r="W14"/>
  <c r="W28"/>
  <c r="W38"/>
  <c r="W53"/>
  <c r="W52"/>
  <c r="W51"/>
  <c r="W13"/>
  <c r="W12"/>
  <c r="W27"/>
  <c r="W50"/>
  <c r="W26"/>
  <c r="W49"/>
  <c r="W48"/>
  <c r="W25"/>
  <c r="W11"/>
  <c r="W10"/>
  <c r="W24"/>
  <c r="W47"/>
  <c r="W46"/>
  <c r="W45"/>
  <c r="W37"/>
  <c r="W9"/>
  <c r="W44"/>
  <c r="W43"/>
  <c r="W8"/>
  <c r="W23"/>
  <c r="W42"/>
  <c r="W41"/>
  <c r="W7"/>
  <c r="Y21" s="1"/>
  <c r="W40"/>
  <c r="Y63" s="1"/>
  <c r="W22"/>
  <c r="W64" s="1"/>
  <c r="I130"/>
  <c r="H130"/>
  <c r="J127"/>
  <c r="L127" s="1"/>
  <c r="J120"/>
  <c r="L120" s="1"/>
  <c r="J129"/>
  <c r="L129" s="1"/>
  <c r="J128"/>
  <c r="J126"/>
  <c r="J125"/>
  <c r="J124"/>
  <c r="J123"/>
  <c r="J122"/>
  <c r="J121"/>
  <c r="J119"/>
  <c r="J118"/>
  <c r="J117"/>
  <c r="J116"/>
  <c r="L116" s="1"/>
  <c r="J115"/>
  <c r="J108"/>
  <c r="L108" s="1"/>
  <c r="J107"/>
  <c r="J100"/>
  <c r="L100" s="1"/>
  <c r="J99"/>
  <c r="J98"/>
  <c r="J114"/>
  <c r="J113"/>
  <c r="J112"/>
  <c r="J111"/>
  <c r="J110"/>
  <c r="J109"/>
  <c r="J106"/>
  <c r="J105"/>
  <c r="J104"/>
  <c r="J103"/>
  <c r="J102"/>
  <c r="J101"/>
  <c r="J97"/>
  <c r="J96"/>
  <c r="J95"/>
  <c r="J94"/>
  <c r="L94" s="1"/>
  <c r="J91"/>
  <c r="L91" s="1"/>
  <c r="J86"/>
  <c r="L86" s="1"/>
  <c r="J89"/>
  <c r="L89" s="1"/>
  <c r="J88"/>
  <c r="J87"/>
  <c r="J90"/>
  <c r="J93"/>
  <c r="J92"/>
  <c r="J85"/>
  <c r="L85" s="1"/>
  <c r="J84"/>
  <c r="J81"/>
  <c r="L81" s="1"/>
  <c r="J76"/>
  <c r="L76" s="1"/>
  <c r="J74"/>
  <c r="L74" s="1"/>
  <c r="J80"/>
  <c r="J83"/>
  <c r="J82"/>
  <c r="J79"/>
  <c r="J78"/>
  <c r="J77"/>
  <c r="J75"/>
  <c r="J73"/>
  <c r="H64"/>
  <c r="I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4" s="1"/>
  <c r="U57" i="7"/>
  <c r="U31"/>
  <c r="U13"/>
  <c r="U11"/>
  <c r="U58" s="1"/>
  <c r="T58"/>
  <c r="W31"/>
  <c r="W57"/>
  <c r="W56"/>
  <c r="W55"/>
  <c r="W54"/>
  <c r="W11"/>
  <c r="W30"/>
  <c r="W29"/>
  <c r="W53"/>
  <c r="W28"/>
  <c r="W52"/>
  <c r="W51"/>
  <c r="W27"/>
  <c r="W10"/>
  <c r="W26"/>
  <c r="W50"/>
  <c r="W49"/>
  <c r="W9"/>
  <c r="W25"/>
  <c r="W48"/>
  <c r="W24"/>
  <c r="W8"/>
  <c r="W23"/>
  <c r="W47"/>
  <c r="W46"/>
  <c r="W45"/>
  <c r="W22"/>
  <c r="W44"/>
  <c r="W13"/>
  <c r="Y13" s="1"/>
  <c r="W12"/>
  <c r="W43"/>
  <c r="W42"/>
  <c r="W21"/>
  <c r="W20"/>
  <c r="W41"/>
  <c r="W40"/>
  <c r="W19"/>
  <c r="W39"/>
  <c r="W18"/>
  <c r="W17"/>
  <c r="W38"/>
  <c r="W7"/>
  <c r="W16"/>
  <c r="W37"/>
  <c r="W36"/>
  <c r="W35"/>
  <c r="W34"/>
  <c r="W15"/>
  <c r="W33"/>
  <c r="W32"/>
  <c r="W14"/>
  <c r="H119"/>
  <c r="J118"/>
  <c r="L118" s="1"/>
  <c r="J117"/>
  <c r="J116"/>
  <c r="L116" s="1"/>
  <c r="J115"/>
  <c r="J114"/>
  <c r="J110"/>
  <c r="L110" s="1"/>
  <c r="J108"/>
  <c r="J107"/>
  <c r="L108" s="1"/>
  <c r="J113"/>
  <c r="J112"/>
  <c r="J111"/>
  <c r="J109"/>
  <c r="J106"/>
  <c r="J105"/>
  <c r="L105" s="1"/>
  <c r="J104"/>
  <c r="J103"/>
  <c r="J102"/>
  <c r="L102" s="1"/>
  <c r="J94"/>
  <c r="L94" s="1"/>
  <c r="J93"/>
  <c r="L93" s="1"/>
  <c r="J101"/>
  <c r="J100"/>
  <c r="J99"/>
  <c r="J98"/>
  <c r="J97"/>
  <c r="L97" s="1"/>
  <c r="J96"/>
  <c r="J95"/>
  <c r="J92"/>
  <c r="J91"/>
  <c r="J90"/>
  <c r="J89"/>
  <c r="J88"/>
  <c r="L88" s="1"/>
  <c r="J87"/>
  <c r="J84"/>
  <c r="L84" s="1"/>
  <c r="J83"/>
  <c r="J86"/>
  <c r="J85"/>
  <c r="J82"/>
  <c r="J81"/>
  <c r="J80"/>
  <c r="J74"/>
  <c r="L74" s="1"/>
  <c r="J73"/>
  <c r="J72"/>
  <c r="J70"/>
  <c r="L70" s="1"/>
  <c r="L119" s="1"/>
  <c r="J69"/>
  <c r="J79"/>
  <c r="L79" s="1"/>
  <c r="J78"/>
  <c r="J77"/>
  <c r="J76"/>
  <c r="J75"/>
  <c r="J71"/>
  <c r="J68"/>
  <c r="H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58" s="1"/>
  <c r="X52" i="6"/>
  <c r="X34"/>
  <c r="X32"/>
  <c r="X30"/>
  <c r="X19"/>
  <c r="X18"/>
  <c r="U52"/>
  <c r="U34"/>
  <c r="U32"/>
  <c r="U30"/>
  <c r="U19"/>
  <c r="U18"/>
  <c r="U53" s="1"/>
  <c r="T53"/>
  <c r="W52"/>
  <c r="W51"/>
  <c r="W18"/>
  <c r="W30"/>
  <c r="W50"/>
  <c r="W17"/>
  <c r="W29"/>
  <c r="W16"/>
  <c r="W19"/>
  <c r="Y19" s="1"/>
  <c r="W34"/>
  <c r="Y34" s="1"/>
  <c r="W49"/>
  <c r="W48"/>
  <c r="W15"/>
  <c r="W28"/>
  <c r="W14"/>
  <c r="W27"/>
  <c r="W13"/>
  <c r="W47"/>
  <c r="W12"/>
  <c r="W46"/>
  <c r="W45"/>
  <c r="W11"/>
  <c r="W44"/>
  <c r="W10"/>
  <c r="W43"/>
  <c r="W42"/>
  <c r="W9"/>
  <c r="W26"/>
  <c r="W32"/>
  <c r="Y32" s="1"/>
  <c r="W41"/>
  <c r="W25"/>
  <c r="W40"/>
  <c r="W33"/>
  <c r="W8"/>
  <c r="W24"/>
  <c r="W39"/>
  <c r="W23"/>
  <c r="W38"/>
  <c r="W22"/>
  <c r="W37"/>
  <c r="W36"/>
  <c r="W21"/>
  <c r="W7"/>
  <c r="Y18" s="1"/>
  <c r="Y53" s="1"/>
  <c r="W20"/>
  <c r="Y30" s="1"/>
  <c r="W31"/>
  <c r="W35"/>
  <c r="Y52" s="1"/>
  <c r="L106"/>
  <c r="H107"/>
  <c r="J106"/>
  <c r="J105"/>
  <c r="L105" s="1"/>
  <c r="J102"/>
  <c r="L102" s="1"/>
  <c r="J97"/>
  <c r="L97" s="1"/>
  <c r="J96"/>
  <c r="J95"/>
  <c r="J104"/>
  <c r="J103"/>
  <c r="J101"/>
  <c r="J100"/>
  <c r="J99"/>
  <c r="J98"/>
  <c r="J88"/>
  <c r="L88" s="1"/>
  <c r="J87"/>
  <c r="J94"/>
  <c r="L94" s="1"/>
  <c r="J93"/>
  <c r="J92"/>
  <c r="J91"/>
  <c r="J90"/>
  <c r="L90" s="1"/>
  <c r="J89"/>
  <c r="J86"/>
  <c r="L86" s="1"/>
  <c r="J85"/>
  <c r="J84"/>
  <c r="J74"/>
  <c r="L74" s="1"/>
  <c r="J73"/>
  <c r="J80"/>
  <c r="L80" s="1"/>
  <c r="J79"/>
  <c r="J78"/>
  <c r="J83"/>
  <c r="L83" s="1"/>
  <c r="J82"/>
  <c r="J81"/>
  <c r="L81" s="1"/>
  <c r="J77"/>
  <c r="J76"/>
  <c r="L76" s="1"/>
  <c r="J75"/>
  <c r="J61"/>
  <c r="L61" s="1"/>
  <c r="L107" s="1"/>
  <c r="J68"/>
  <c r="L68" s="1"/>
  <c r="J67"/>
  <c r="J72"/>
  <c r="J71"/>
  <c r="J66"/>
  <c r="J65"/>
  <c r="J64"/>
  <c r="J63"/>
  <c r="J62"/>
  <c r="J70"/>
  <c r="L70" s="1"/>
  <c r="J69"/>
  <c r="H53"/>
  <c r="I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53" s="1"/>
  <c r="X29" i="5"/>
  <c r="X26"/>
  <c r="X24"/>
  <c r="X23"/>
  <c r="X21"/>
  <c r="X19"/>
  <c r="U29"/>
  <c r="U26"/>
  <c r="U24"/>
  <c r="U23"/>
  <c r="U21"/>
  <c r="U19"/>
  <c r="U30" s="1"/>
  <c r="W10"/>
  <c r="T30"/>
  <c r="W19"/>
  <c r="W18"/>
  <c r="W17"/>
  <c r="W16"/>
  <c r="W15"/>
  <c r="W26"/>
  <c r="Y26" s="1"/>
  <c r="W23"/>
  <c r="Y23" s="1"/>
  <c r="W21"/>
  <c r="Y21" s="1"/>
  <c r="W14"/>
  <c r="W25"/>
  <c r="W20"/>
  <c r="W13"/>
  <c r="W12"/>
  <c r="W11"/>
  <c r="W24"/>
  <c r="Y24" s="1"/>
  <c r="W29"/>
  <c r="Y29" s="1"/>
  <c r="W22"/>
  <c r="W28"/>
  <c r="W27"/>
  <c r="W9"/>
  <c r="W8"/>
  <c r="W30" s="1"/>
  <c r="H61"/>
  <c r="J60"/>
  <c r="L60" s="1"/>
  <c r="J59"/>
  <c r="J58"/>
  <c r="J57"/>
  <c r="L57" s="1"/>
  <c r="J56"/>
  <c r="J55"/>
  <c r="J54"/>
  <c r="L54" s="1"/>
  <c r="J53"/>
  <c r="J47"/>
  <c r="L47" s="1"/>
  <c r="J46"/>
  <c r="J45"/>
  <c r="J52"/>
  <c r="L52" s="1"/>
  <c r="J51"/>
  <c r="J50"/>
  <c r="J49"/>
  <c r="L49" s="1"/>
  <c r="J48"/>
  <c r="J44"/>
  <c r="L44" s="1"/>
  <c r="J43"/>
  <c r="J42"/>
  <c r="L42" s="1"/>
  <c r="J41"/>
  <c r="J40"/>
  <c r="L40" s="1"/>
  <c r="L61" s="1"/>
  <c r="J39"/>
  <c r="H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30" s="1"/>
  <c r="G228" i="4"/>
  <c r="I224"/>
  <c r="I223"/>
  <c r="I222"/>
  <c r="I221"/>
  <c r="I227"/>
  <c r="I226"/>
  <c r="I225"/>
  <c r="I209"/>
  <c r="I207"/>
  <c r="I206"/>
  <c r="I200"/>
  <c r="I190"/>
  <c r="I186"/>
  <c r="I177"/>
  <c r="I176"/>
  <c r="I217"/>
  <c r="I216"/>
  <c r="I215"/>
  <c r="I211"/>
  <c r="I210"/>
  <c r="I208"/>
  <c r="I203"/>
  <c r="I202"/>
  <c r="I201"/>
  <c r="I199"/>
  <c r="I198"/>
  <c r="I197"/>
  <c r="I191"/>
  <c r="I189"/>
  <c r="I188"/>
  <c r="I187"/>
  <c r="I185"/>
  <c r="I178"/>
  <c r="I175"/>
  <c r="I174"/>
  <c r="I173"/>
  <c r="I172"/>
  <c r="L172" s="1"/>
  <c r="I171"/>
  <c r="L171" s="1"/>
  <c r="I170"/>
  <c r="L170" s="1"/>
  <c r="I220"/>
  <c r="I219"/>
  <c r="I218"/>
  <c r="I214"/>
  <c r="I213"/>
  <c r="I212"/>
  <c r="I205"/>
  <c r="I204"/>
  <c r="I196"/>
  <c r="I195"/>
  <c r="I194"/>
  <c r="I180"/>
  <c r="I179"/>
  <c r="I184"/>
  <c r="I183"/>
  <c r="I182"/>
  <c r="I181"/>
  <c r="I166"/>
  <c r="I162"/>
  <c r="I152"/>
  <c r="L152" s="1"/>
  <c r="I135"/>
  <c r="I133"/>
  <c r="I123"/>
  <c r="I120"/>
  <c r="I119"/>
  <c r="I108"/>
  <c r="I99"/>
  <c r="I193"/>
  <c r="I192"/>
  <c r="L192" s="1"/>
  <c r="I169"/>
  <c r="I168"/>
  <c r="I167"/>
  <c r="I165"/>
  <c r="I164"/>
  <c r="I163"/>
  <c r="I161"/>
  <c r="I160"/>
  <c r="I155"/>
  <c r="L155" s="1"/>
  <c r="I154"/>
  <c r="L154" s="1"/>
  <c r="I153"/>
  <c r="L153" s="1"/>
  <c r="I151"/>
  <c r="I147"/>
  <c r="I146"/>
  <c r="I145"/>
  <c r="I144"/>
  <c r="I143"/>
  <c r="I142"/>
  <c r="I141"/>
  <c r="I140"/>
  <c r="I139"/>
  <c r="I137"/>
  <c r="I136"/>
  <c r="I134"/>
  <c r="I132"/>
  <c r="I131"/>
  <c r="I127"/>
  <c r="I126"/>
  <c r="I125"/>
  <c r="I124"/>
  <c r="I122"/>
  <c r="I121"/>
  <c r="I111"/>
  <c r="I110"/>
  <c r="I109"/>
  <c r="I107"/>
  <c r="I106"/>
  <c r="I105"/>
  <c r="I104"/>
  <c r="I103"/>
  <c r="I101"/>
  <c r="I100"/>
  <c r="I159"/>
  <c r="I158"/>
  <c r="I157"/>
  <c r="I156"/>
  <c r="I150"/>
  <c r="I149"/>
  <c r="I148"/>
  <c r="I130"/>
  <c r="I128"/>
  <c r="I129"/>
  <c r="I118"/>
  <c r="I117"/>
  <c r="I116"/>
  <c r="I115"/>
  <c r="I114"/>
  <c r="I102"/>
  <c r="I55"/>
  <c r="I54"/>
  <c r="I98"/>
  <c r="I97"/>
  <c r="I88"/>
  <c r="I95"/>
  <c r="I82"/>
  <c r="I81"/>
  <c r="I71"/>
  <c r="I62"/>
  <c r="I60"/>
  <c r="I80"/>
  <c r="I79"/>
  <c r="I78"/>
  <c r="I87"/>
  <c r="I86"/>
  <c r="I85"/>
  <c r="I74"/>
  <c r="I66"/>
  <c r="I65"/>
  <c r="I75"/>
  <c r="I77"/>
  <c r="I76"/>
  <c r="I96"/>
  <c r="I84"/>
  <c r="I83"/>
  <c r="I64"/>
  <c r="I63"/>
  <c r="I61"/>
  <c r="I113"/>
  <c r="I112"/>
  <c r="I92"/>
  <c r="I91"/>
  <c r="I93"/>
  <c r="I94"/>
  <c r="I90"/>
  <c r="I89"/>
  <c r="I68"/>
  <c r="I67"/>
  <c r="I70"/>
  <c r="I69"/>
  <c r="I57"/>
  <c r="I56"/>
  <c r="I38"/>
  <c r="I37"/>
  <c r="I35"/>
  <c r="I31"/>
  <c r="I25"/>
  <c r="I13"/>
  <c r="I14"/>
  <c r="I11"/>
  <c r="I8"/>
  <c r="I73"/>
  <c r="I72"/>
  <c r="I138"/>
  <c r="I59"/>
  <c r="I58"/>
  <c r="I53"/>
  <c r="I52"/>
  <c r="I51"/>
  <c r="I50"/>
  <c r="I49"/>
  <c r="I48"/>
  <c r="I47"/>
  <c r="I46"/>
  <c r="I45"/>
  <c r="I44"/>
  <c r="I43"/>
  <c r="I40"/>
  <c r="I39"/>
  <c r="I36"/>
  <c r="I34"/>
  <c r="I33"/>
  <c r="I32"/>
  <c r="I30"/>
  <c r="I29"/>
  <c r="I28"/>
  <c r="I27"/>
  <c r="I26"/>
  <c r="I24"/>
  <c r="I23"/>
  <c r="I22"/>
  <c r="I21"/>
  <c r="I20"/>
  <c r="I19"/>
  <c r="I18"/>
  <c r="I17"/>
  <c r="I16"/>
  <c r="I15"/>
  <c r="I12"/>
  <c r="I10"/>
  <c r="I9"/>
  <c r="I42"/>
  <c r="I41"/>
  <c r="I179" i="1"/>
  <c r="L130" i="8" l="1"/>
  <c r="Y14" i="11"/>
  <c r="Y12" i="12"/>
  <c r="Y35" i="8"/>
  <c r="Y64" s="1"/>
  <c r="J25" i="12"/>
  <c r="Y50" i="13"/>
  <c r="Y24"/>
  <c r="Y44"/>
  <c r="Y19" i="5"/>
  <c r="Y30" s="1"/>
  <c r="W14" i="11"/>
  <c r="Y47" i="13"/>
  <c r="J107" i="6"/>
  <c r="W53"/>
  <c r="J119" i="7"/>
  <c r="Y57"/>
  <c r="Y11"/>
  <c r="J130" i="8"/>
  <c r="L20" i="12"/>
  <c r="L25" s="1"/>
  <c r="W51" i="13"/>
  <c r="Y13"/>
  <c r="Y51" s="1"/>
  <c r="W58" i="7"/>
  <c r="Y31"/>
  <c r="J61" i="5"/>
  <c r="J69" i="9"/>
  <c r="J28" i="11"/>
  <c r="L21"/>
  <c r="L28" s="1"/>
  <c r="I228" i="4"/>
  <c r="J56" i="1"/>
  <c r="K56" s="1"/>
  <c r="N46"/>
  <c r="M46"/>
  <c r="L46"/>
  <c r="K46"/>
  <c r="J46"/>
  <c r="Y58" i="7" l="1"/>
  <c r="I143" i="1"/>
  <c r="H5" i="2" l="1"/>
  <c r="I137" i="1" l="1"/>
  <c r="I80"/>
  <c r="I300"/>
  <c r="I299"/>
  <c r="I298"/>
  <c r="I295"/>
  <c r="I294"/>
  <c r="I293"/>
  <c r="I194"/>
  <c r="I193"/>
  <c r="H48" i="2"/>
  <c r="I263" i="1"/>
  <c r="I237"/>
  <c r="H110" i="2"/>
  <c r="H109"/>
  <c r="H108"/>
  <c r="I199" i="1"/>
  <c r="I21"/>
  <c r="I5"/>
  <c r="I6"/>
  <c r="I7"/>
  <c r="I8"/>
  <c r="I9"/>
  <c r="I10"/>
  <c r="I11"/>
  <c r="I12"/>
  <c r="I13"/>
  <c r="I14"/>
  <c r="I15"/>
  <c r="I16"/>
  <c r="I17"/>
  <c r="I4"/>
  <c r="H8" i="2"/>
  <c r="H9"/>
  <c r="H10"/>
  <c r="H11"/>
  <c r="H12"/>
  <c r="H13"/>
  <c r="H14"/>
  <c r="I334" i="1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H107" i="2"/>
  <c r="H106"/>
  <c r="H105"/>
  <c r="H104"/>
  <c r="H103"/>
  <c r="I315" i="1"/>
  <c r="I314"/>
  <c r="H102" i="2"/>
  <c r="H101"/>
  <c r="I313" i="1"/>
  <c r="I312"/>
  <c r="H100" i="2"/>
  <c r="H99"/>
  <c r="I311" i="1"/>
  <c r="I310"/>
  <c r="H98" i="2"/>
  <c r="H97"/>
  <c r="I309" i="1"/>
  <c r="I308"/>
  <c r="H96" i="2"/>
  <c r="H95"/>
  <c r="I307" i="1"/>
  <c r="I306"/>
  <c r="I305"/>
  <c r="I304"/>
  <c r="H94" i="2"/>
  <c r="H93"/>
  <c r="H92"/>
  <c r="I303" i="1"/>
  <c r="I302"/>
  <c r="H91" i="2"/>
  <c r="H90"/>
  <c r="I301" i="1"/>
  <c r="H89" i="2"/>
  <c r="I297" i="1"/>
  <c r="I296"/>
  <c r="H88" i="2"/>
  <c r="H87"/>
  <c r="I292" i="1"/>
  <c r="I291"/>
  <c r="H86" i="2"/>
  <c r="H85"/>
  <c r="I290" i="1"/>
  <c r="I289"/>
  <c r="I288"/>
  <c r="H84" i="2"/>
  <c r="I287" i="1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2"/>
  <c r="I261"/>
  <c r="I260"/>
  <c r="I259"/>
  <c r="I258"/>
  <c r="I257"/>
  <c r="I256"/>
  <c r="I255"/>
  <c r="H83" i="2"/>
  <c r="H82"/>
  <c r="H81"/>
  <c r="I254" i="1"/>
  <c r="H80" i="2"/>
  <c r="I253" i="1"/>
  <c r="H79" i="2"/>
  <c r="I252" i="1"/>
  <c r="I251"/>
  <c r="I250"/>
  <c r="H78" i="2"/>
  <c r="H77"/>
  <c r="H76"/>
  <c r="I249" i="1"/>
  <c r="I248"/>
  <c r="I247"/>
  <c r="I246"/>
  <c r="H75" i="2"/>
  <c r="H74"/>
  <c r="H73"/>
  <c r="I245" i="1"/>
  <c r="I244"/>
  <c r="I243"/>
  <c r="I242"/>
  <c r="I241"/>
  <c r="I240"/>
  <c r="H72" i="2"/>
  <c r="H71"/>
  <c r="I239" i="1"/>
  <c r="H70" i="2"/>
  <c r="I238" i="1"/>
  <c r="H69" i="2"/>
  <c r="I236" i="1"/>
  <c r="I235"/>
  <c r="I234"/>
  <c r="I233"/>
  <c r="H68" i="2"/>
  <c r="H67"/>
  <c r="H66"/>
  <c r="H65"/>
  <c r="I232" i="1"/>
  <c r="I231"/>
  <c r="H64" i="2"/>
  <c r="I230" i="1"/>
  <c r="H63" i="2"/>
  <c r="I229" i="1"/>
  <c r="I228"/>
  <c r="I227"/>
  <c r="I226"/>
  <c r="I225"/>
  <c r="H62" i="2"/>
  <c r="H61"/>
  <c r="H60"/>
  <c r="I224" i="1"/>
  <c r="H59" i="2"/>
  <c r="I223" i="1"/>
  <c r="I222"/>
  <c r="H58" i="2"/>
  <c r="H57"/>
  <c r="I221" i="1"/>
  <c r="I220"/>
  <c r="I219"/>
  <c r="H56" i="2"/>
  <c r="H55"/>
  <c r="H54"/>
  <c r="I218" i="1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8"/>
  <c r="I197"/>
  <c r="I196"/>
  <c r="I195"/>
  <c r="I192"/>
  <c r="I191"/>
  <c r="I190"/>
  <c r="I189"/>
  <c r="I188"/>
  <c r="I187"/>
  <c r="I186"/>
  <c r="I185"/>
  <c r="I184"/>
  <c r="I183"/>
  <c r="I182"/>
  <c r="I181"/>
  <c r="I180"/>
  <c r="I178"/>
  <c r="I177"/>
  <c r="I176"/>
  <c r="I175"/>
  <c r="I174"/>
  <c r="I173"/>
  <c r="H53" i="2"/>
  <c r="H52"/>
  <c r="H51"/>
  <c r="H50"/>
  <c r="H49"/>
  <c r="I172" i="1"/>
  <c r="I171"/>
  <c r="I170"/>
  <c r="I169"/>
  <c r="I168"/>
  <c r="I167"/>
  <c r="I166"/>
  <c r="I165"/>
  <c r="H47" i="2"/>
  <c r="H46"/>
  <c r="I164" i="1"/>
  <c r="I163"/>
  <c r="H45" i="2"/>
  <c r="H44"/>
  <c r="I162" i="1"/>
  <c r="I161"/>
  <c r="I160"/>
  <c r="H43" i="2"/>
  <c r="H42"/>
  <c r="I159" i="1"/>
  <c r="I158"/>
  <c r="H41" i="2"/>
  <c r="H40"/>
  <c r="I157" i="1"/>
  <c r="I156"/>
  <c r="H39" i="2"/>
  <c r="H38"/>
  <c r="I155" i="1"/>
  <c r="I154"/>
  <c r="H37" i="2"/>
  <c r="H36"/>
  <c r="I153" i="1"/>
  <c r="I152"/>
  <c r="H35" i="2"/>
  <c r="H34"/>
  <c r="I151" i="1"/>
  <c r="H33" i="2"/>
  <c r="I150" i="1"/>
  <c r="I149"/>
  <c r="H32" i="2"/>
  <c r="H31"/>
  <c r="I148" i="1"/>
  <c r="I147"/>
  <c r="I146"/>
  <c r="I145"/>
  <c r="I144"/>
  <c r="I142"/>
  <c r="I141"/>
  <c r="I140"/>
  <c r="H30" i="2"/>
  <c r="H29"/>
  <c r="H28"/>
  <c r="I139" i="1"/>
  <c r="I138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H27" i="2"/>
  <c r="H26"/>
  <c r="H25"/>
  <c r="I105" i="1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H24" i="2"/>
  <c r="H23"/>
  <c r="H22"/>
  <c r="H21"/>
  <c r="I85" i="1"/>
  <c r="I84"/>
  <c r="I83"/>
  <c r="I82"/>
  <c r="I81"/>
  <c r="I79"/>
  <c r="I78"/>
  <c r="H20" i="2"/>
  <c r="I77" i="1"/>
  <c r="H19" i="2"/>
  <c r="I76" i="1"/>
  <c r="I75"/>
  <c r="I74"/>
  <c r="I73"/>
  <c r="I72"/>
  <c r="I71"/>
  <c r="I70"/>
  <c r="I69"/>
  <c r="I68"/>
  <c r="I67"/>
  <c r="I66"/>
  <c r="I65"/>
  <c r="I64"/>
  <c r="I63"/>
  <c r="I62"/>
  <c r="I61"/>
  <c r="I60"/>
  <c r="H18" i="2"/>
  <c r="I59" i="1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H17" i="2"/>
  <c r="H16"/>
  <c r="H15"/>
  <c r="I20" i="1"/>
  <c r="I19"/>
  <c r="I18"/>
  <c r="H6" i="2"/>
  <c r="H7"/>
</calcChain>
</file>

<file path=xl/sharedStrings.xml><?xml version="1.0" encoding="utf-8"?>
<sst xmlns="http://schemas.openxmlformats.org/spreadsheetml/2006/main" count="6496" uniqueCount="438">
  <si>
    <t>N° Fact</t>
  </si>
  <si>
    <t>N° Remisión</t>
  </si>
  <si>
    <t>Nombre de Clientes</t>
  </si>
  <si>
    <t>Importes</t>
  </si>
  <si>
    <t>Cantidad</t>
  </si>
  <si>
    <t>Litros</t>
  </si>
  <si>
    <t>Descripción</t>
  </si>
  <si>
    <t>Fecha</t>
  </si>
  <si>
    <t>Precio</t>
  </si>
  <si>
    <t>Observ.</t>
  </si>
  <si>
    <t>Nombre del Proveedor</t>
  </si>
  <si>
    <t>Alcosur SA</t>
  </si>
  <si>
    <t>Nafta Eco Sol 85</t>
  </si>
  <si>
    <t>TLP SA</t>
  </si>
  <si>
    <t>Nafta Economica TLP</t>
  </si>
  <si>
    <t>Nafta Super TLP</t>
  </si>
  <si>
    <t>Diesel Tipo I</t>
  </si>
  <si>
    <t>San Luis SA</t>
  </si>
  <si>
    <t>Celso Vargas Medina</t>
  </si>
  <si>
    <t>Montealegre SA</t>
  </si>
  <si>
    <t>Beraf SA</t>
  </si>
  <si>
    <t>Diesel Tipo I Extra TLP</t>
  </si>
  <si>
    <t>Nafta Unica 90</t>
  </si>
  <si>
    <t>Vargas Medina SA</t>
  </si>
  <si>
    <t>Nafta Super Sol 95</t>
  </si>
  <si>
    <t>Rosa Isabel Canale</t>
  </si>
  <si>
    <t>Juan Roa Benitez</t>
  </si>
  <si>
    <t>Diesel Solium</t>
  </si>
  <si>
    <t>Nafta Super</t>
  </si>
  <si>
    <t>Nafta Especial</t>
  </si>
  <si>
    <t>001-001-20123</t>
  </si>
  <si>
    <t>Diesel Tipo I (Premium)</t>
  </si>
  <si>
    <t>Nafta Economica</t>
  </si>
  <si>
    <t>001-001-3623</t>
  </si>
  <si>
    <t>001-001-2940</t>
  </si>
  <si>
    <t>001-001-1636</t>
  </si>
  <si>
    <t xml:space="preserve">Nafta Normal TLP </t>
  </si>
  <si>
    <t>Diesel Tipo I TLP</t>
  </si>
  <si>
    <t>001-001-3593</t>
  </si>
  <si>
    <t>001-001-2910</t>
  </si>
  <si>
    <t>001-001-3595</t>
  </si>
  <si>
    <t>001-001-2912</t>
  </si>
  <si>
    <t>001-001-3599</t>
  </si>
  <si>
    <t>001-001-2916</t>
  </si>
  <si>
    <t>001-001-3600</t>
  </si>
  <si>
    <t>001-001-2917</t>
  </si>
  <si>
    <t>001-001-3601</t>
  </si>
  <si>
    <t>001-001-2918</t>
  </si>
  <si>
    <t>001-001-3602</t>
  </si>
  <si>
    <t>001-001-2919</t>
  </si>
  <si>
    <t>001-001-3603</t>
  </si>
  <si>
    <t>001-001-2920</t>
  </si>
  <si>
    <t>001-001-3604</t>
  </si>
  <si>
    <t>001-001-2921</t>
  </si>
  <si>
    <t>001-001-3606</t>
  </si>
  <si>
    <t>001-001-2923</t>
  </si>
  <si>
    <t>001-001-3610</t>
  </si>
  <si>
    <t>001-001-2927</t>
  </si>
  <si>
    <t>001-001-3611</t>
  </si>
  <si>
    <t>001-001-2928</t>
  </si>
  <si>
    <t>001-001-3612</t>
  </si>
  <si>
    <t>001-001-2929</t>
  </si>
  <si>
    <t>001-001-3613</t>
  </si>
  <si>
    <t>001-001-2930</t>
  </si>
  <si>
    <t>001-001-3615</t>
  </si>
  <si>
    <t>001-001-2932</t>
  </si>
  <si>
    <t>001-001-3617</t>
  </si>
  <si>
    <t>001-001-2934</t>
  </si>
  <si>
    <t>001-001-3620</t>
  </si>
  <si>
    <t>001-001-2937</t>
  </si>
  <si>
    <t>001-001-3621</t>
  </si>
  <si>
    <t>001-001-2938</t>
  </si>
  <si>
    <t>001-001-3624</t>
  </si>
  <si>
    <t>001-001-2941</t>
  </si>
  <si>
    <t>001-001-3625</t>
  </si>
  <si>
    <t>001-001-2942</t>
  </si>
  <si>
    <t>001-001-3627</t>
  </si>
  <si>
    <t>001-001-2944</t>
  </si>
  <si>
    <t>001-001-3628</t>
  </si>
  <si>
    <t>001-001-2945</t>
  </si>
  <si>
    <t>001-001-3629</t>
  </si>
  <si>
    <t>001-001-2946</t>
  </si>
  <si>
    <t>001-001-3633</t>
  </si>
  <si>
    <t>001-001-2950</t>
  </si>
  <si>
    <t>001-001-3693</t>
  </si>
  <si>
    <t>001-001-2959</t>
  </si>
  <si>
    <t>001-001-3643</t>
  </si>
  <si>
    <t>001-001-2922</t>
  </si>
  <si>
    <t>001-001-3592</t>
  </si>
  <si>
    <t>001-001-2909</t>
  </si>
  <si>
    <t>Nafta Econo</t>
  </si>
  <si>
    <t>Nafta unica</t>
  </si>
  <si>
    <t>Nafta Solium</t>
  </si>
  <si>
    <t>Dif. Diesel Tipo I 15.500 en factura compra</t>
  </si>
  <si>
    <t>001-001-1637</t>
  </si>
  <si>
    <t>001-001-3594</t>
  </si>
  <si>
    <t>001-001-2911</t>
  </si>
  <si>
    <t>001-001-3598</t>
  </si>
  <si>
    <t>001-001-2915</t>
  </si>
  <si>
    <t>001-001-3597</t>
  </si>
  <si>
    <t>001-001-2914</t>
  </si>
  <si>
    <t>001-001-3607</t>
  </si>
  <si>
    <t>001-001-2924</t>
  </si>
  <si>
    <t>001-001-3614</t>
  </si>
  <si>
    <t>001-001-2931</t>
  </si>
  <si>
    <t>001-001-3616</t>
  </si>
  <si>
    <t>001-001-2933</t>
  </si>
  <si>
    <t>001-001-3618</t>
  </si>
  <si>
    <t>001-001-2935</t>
  </si>
  <si>
    <t>001-001-3619</t>
  </si>
  <si>
    <t>001-001-2936</t>
  </si>
  <si>
    <t>001-001-3631</t>
  </si>
  <si>
    <t>001-001-2948</t>
  </si>
  <si>
    <t>001-001-3632</t>
  </si>
  <si>
    <t>001-001-2949</t>
  </si>
  <si>
    <t>Dif. 15.500</t>
  </si>
  <si>
    <t>001-001-20181</t>
  </si>
  <si>
    <t>Diesel Tipo III</t>
  </si>
  <si>
    <t>001-001-3640</t>
  </si>
  <si>
    <t>001-001-2957</t>
  </si>
  <si>
    <t>001-001-3639</t>
  </si>
  <si>
    <t>001-001-2956</t>
  </si>
  <si>
    <t>001-001-20284</t>
  </si>
  <si>
    <t>001-001-3657</t>
  </si>
  <si>
    <t>001-001-2970</t>
  </si>
  <si>
    <t>001-001-20325</t>
  </si>
  <si>
    <t>001-001-3660</t>
  </si>
  <si>
    <t>001-001-2975</t>
  </si>
  <si>
    <t>Zunilda Concepción Vargas M</t>
  </si>
  <si>
    <t>001-001-3659</t>
  </si>
  <si>
    <t>001-001-2974</t>
  </si>
  <si>
    <t>001-001-3658</t>
  </si>
  <si>
    <t>001-001-2973</t>
  </si>
  <si>
    <t>001-001-1643</t>
  </si>
  <si>
    <t>001-001-3675</t>
  </si>
  <si>
    <t>001-001-2990</t>
  </si>
  <si>
    <t>001-001-3635</t>
  </si>
  <si>
    <t>001-001-2952</t>
  </si>
  <si>
    <t>001-001-3637</t>
  </si>
  <si>
    <t>001-001-2954</t>
  </si>
  <si>
    <t>001-001-3650</t>
  </si>
  <si>
    <t>001-001-2966</t>
  </si>
  <si>
    <t>001-001-3651</t>
  </si>
  <si>
    <t>001-001-2967</t>
  </si>
  <si>
    <t>001-001-3663</t>
  </si>
  <si>
    <t>001-001-2978</t>
  </si>
  <si>
    <t>001-001-3646</t>
  </si>
  <si>
    <t>001-001-2962</t>
  </si>
  <si>
    <t>001-001-3645</t>
  </si>
  <si>
    <t>001-001-2961</t>
  </si>
  <si>
    <t>001-001-3638</t>
  </si>
  <si>
    <t>001-001-2955</t>
  </si>
  <si>
    <t>001-001-3644</t>
  </si>
  <si>
    <t>001-001-2960</t>
  </si>
  <si>
    <t>001-001-3652</t>
  </si>
  <si>
    <t>001-001-2968</t>
  </si>
  <si>
    <t>001-001-3655</t>
  </si>
  <si>
    <t>001-001-2971</t>
  </si>
  <si>
    <t>001-001-3647</t>
  </si>
  <si>
    <t>001-001-2963</t>
  </si>
  <si>
    <t>001-001-1644</t>
  </si>
  <si>
    <t>001-001-3634</t>
  </si>
  <si>
    <t>001-001-2951</t>
  </si>
  <si>
    <t>001-001-3636</t>
  </si>
  <si>
    <t>001-001-2953</t>
  </si>
  <si>
    <t>001-001-3641</t>
  </si>
  <si>
    <t>001-001-2958</t>
  </si>
  <si>
    <t>001-001-3648</t>
  </si>
  <si>
    <t>001-001-2964</t>
  </si>
  <si>
    <t>001-001-3649</t>
  </si>
  <si>
    <t>001-001-2965</t>
  </si>
  <si>
    <t>001-001-3662</t>
  </si>
  <si>
    <t>001-001-2977</t>
  </si>
  <si>
    <t>001-001-3656</t>
  </si>
  <si>
    <t>001-001-2972</t>
  </si>
  <si>
    <t>002-001-16078</t>
  </si>
  <si>
    <t>Petropar</t>
  </si>
  <si>
    <t>Gasoil</t>
  </si>
  <si>
    <t>001-001-3664</t>
  </si>
  <si>
    <t>001-001-2979</t>
  </si>
  <si>
    <t>Diesel Comun Tipo III</t>
  </si>
  <si>
    <t>001-001-20332</t>
  </si>
  <si>
    <t>001-001-3630</t>
  </si>
  <si>
    <t>001-001-2947</t>
  </si>
  <si>
    <t>001-001-20337</t>
  </si>
  <si>
    <t>001-001-3667</t>
  </si>
  <si>
    <t>001-001-2982</t>
  </si>
  <si>
    <t>001-001-20371</t>
  </si>
  <si>
    <t>Diesel Tipo I - Premium</t>
  </si>
  <si>
    <t>001-001-3676</t>
  </si>
  <si>
    <t>001-001-2991</t>
  </si>
  <si>
    <t>001-001-3677</t>
  </si>
  <si>
    <t>001-001-2992</t>
  </si>
  <si>
    <t>001-001-20391</t>
  </si>
  <si>
    <t>001-001-3685</t>
  </si>
  <si>
    <t>001-001-3000</t>
  </si>
  <si>
    <t>001-001-3684</t>
  </si>
  <si>
    <t>001-001-2999</t>
  </si>
  <si>
    <t>002-001-16141</t>
  </si>
  <si>
    <t>001-001-3686</t>
  </si>
  <si>
    <t>001-001-3001</t>
  </si>
  <si>
    <t>001-001-20444</t>
  </si>
  <si>
    <t>NAFTA Super</t>
  </si>
  <si>
    <t>001-001-3698</t>
  </si>
  <si>
    <t>001-001-3012</t>
  </si>
  <si>
    <t>001-001-3699</t>
  </si>
  <si>
    <t>001-001-3013</t>
  </si>
  <si>
    <t>001-001-3703</t>
  </si>
  <si>
    <t>001-001-3017</t>
  </si>
  <si>
    <t>001-001-3704</t>
  </si>
  <si>
    <t>001-001-3018</t>
  </si>
  <si>
    <t>001-001-3705</t>
  </si>
  <si>
    <t>001-001-3019</t>
  </si>
  <si>
    <t>001-001-1657</t>
  </si>
  <si>
    <t>001-001-3666</t>
  </si>
  <si>
    <t>001-001-2981</t>
  </si>
  <si>
    <t>001-001-3668</t>
  </si>
  <si>
    <t>001-001-2983</t>
  </si>
  <si>
    <t>001-001-3670</t>
  </si>
  <si>
    <t>001-001-2985</t>
  </si>
  <si>
    <t>001-001-3671</t>
  </si>
  <si>
    <t>001-001-2986</t>
  </si>
  <si>
    <t>001-001-3674</t>
  </si>
  <si>
    <t>001-001-2989</t>
  </si>
  <si>
    <t>001-001-3680</t>
  </si>
  <si>
    <t>001-001-2995</t>
  </si>
  <si>
    <t>001-001-3682</t>
  </si>
  <si>
    <t>001-001-2997</t>
  </si>
  <si>
    <t>001-001-3683</t>
  </si>
  <si>
    <t>001-001-2998</t>
  </si>
  <si>
    <t>001-001-3688</t>
  </si>
  <si>
    <t>001-001-3003</t>
  </si>
  <si>
    <t>001-001-3690</t>
  </si>
  <si>
    <t>001-001-3005</t>
  </si>
  <si>
    <t>001-001-3692</t>
  </si>
  <si>
    <t>001-001-3007</t>
  </si>
  <si>
    <t>001-001-3694</t>
  </si>
  <si>
    <t>001-001-3008</t>
  </si>
  <si>
    <t>001-001-3695</t>
  </si>
  <si>
    <t>001-001-3009</t>
  </si>
  <si>
    <t>001-001-3696</t>
  </si>
  <si>
    <t>001-001-3010</t>
  </si>
  <si>
    <t>001-001-3697</t>
  </si>
  <si>
    <t>001-001-3011</t>
  </si>
  <si>
    <t>001-001-3700</t>
  </si>
  <si>
    <t>001-001-3014</t>
  </si>
  <si>
    <t>001-001-3702</t>
  </si>
  <si>
    <t>001-001-3016</t>
  </si>
  <si>
    <t>001-001-3706</t>
  </si>
  <si>
    <t>001-001-3020</t>
  </si>
  <si>
    <t>001-001-3708</t>
  </si>
  <si>
    <t>001-001-3022</t>
  </si>
  <si>
    <t>001-001-3710</t>
  </si>
  <si>
    <t>001-001-3024</t>
  </si>
  <si>
    <t>001-001-3725</t>
  </si>
  <si>
    <t>001-001-3039</t>
  </si>
  <si>
    <t>001-001-1658</t>
  </si>
  <si>
    <t>001-001-3665</t>
  </si>
  <si>
    <t>001-001-2980</t>
  </si>
  <si>
    <t>001-001-3672</t>
  </si>
  <si>
    <t>001-001-2987</t>
  </si>
  <si>
    <t>001-001-3678</t>
  </si>
  <si>
    <t>001-001-2993</t>
  </si>
  <si>
    <t>001-001-3679</t>
  </si>
  <si>
    <t>001-001-2994</t>
  </si>
  <si>
    <t>001-001-3681</t>
  </si>
  <si>
    <t>001-001-2996</t>
  </si>
  <si>
    <t>001-001-3689</t>
  </si>
  <si>
    <t>001-001-3004</t>
  </si>
  <si>
    <t>001-001-3691</t>
  </si>
  <si>
    <t>001-001-3006</t>
  </si>
  <si>
    <t>001-001-3701</t>
  </si>
  <si>
    <t>001-001-3015</t>
  </si>
  <si>
    <t>001-001-3707</t>
  </si>
  <si>
    <t>001-001-3021</t>
  </si>
  <si>
    <t>001-001-3709</t>
  </si>
  <si>
    <t>001-001-3023</t>
  </si>
  <si>
    <t>001-007-0017</t>
  </si>
  <si>
    <t>001-001-3718</t>
  </si>
  <si>
    <t>001-001-3032</t>
  </si>
  <si>
    <t>001-001-3719</t>
  </si>
  <si>
    <t>001-001-3033</t>
  </si>
  <si>
    <t>002-001-16278</t>
  </si>
  <si>
    <t>001-001-3717</t>
  </si>
  <si>
    <t>001-001-3031</t>
  </si>
  <si>
    <t>001-007-0026</t>
  </si>
  <si>
    <t>001-001-3726</t>
  </si>
  <si>
    <t>001-001-3040</t>
  </si>
  <si>
    <t>001-001-3727</t>
  </si>
  <si>
    <t>001-001-3041</t>
  </si>
  <si>
    <t>001-001-3728</t>
  </si>
  <si>
    <t>001-001-3042</t>
  </si>
  <si>
    <t>001-007-0072</t>
  </si>
  <si>
    <t>001-001-3732</t>
  </si>
  <si>
    <t>001-001-3046</t>
  </si>
  <si>
    <t>001-001-3738</t>
  </si>
  <si>
    <t>001-001-3052</t>
  </si>
  <si>
    <t>001-001-3739</t>
  </si>
  <si>
    <t>001-001-3053</t>
  </si>
  <si>
    <t>001-001-3740</t>
  </si>
  <si>
    <t>001-001-3054</t>
  </si>
  <si>
    <t>001-001-3743</t>
  </si>
  <si>
    <t>001-001-3057</t>
  </si>
  <si>
    <t>001-001-3744</t>
  </si>
  <si>
    <t>001-001-3058</t>
  </si>
  <si>
    <t>001-001-3745</t>
  </si>
  <si>
    <t>001-001-3059</t>
  </si>
  <si>
    <t>001-001-1669</t>
  </si>
  <si>
    <t>001-001-3711</t>
  </si>
  <si>
    <t>001-001-3025</t>
  </si>
  <si>
    <t>001-001-3712</t>
  </si>
  <si>
    <t>001-001-3026</t>
  </si>
  <si>
    <t>001-001-3713</t>
  </si>
  <si>
    <t>001-001-3027</t>
  </si>
  <si>
    <t>001-001-3716</t>
  </si>
  <si>
    <t>001-001-3030</t>
  </si>
  <si>
    <t>001-001-3720</t>
  </si>
  <si>
    <t>001-001-3034</t>
  </si>
  <si>
    <t>001-001-3722</t>
  </si>
  <si>
    <t>001-001-3036</t>
  </si>
  <si>
    <t>001-001-3724</t>
  </si>
  <si>
    <t>001-001-3038</t>
  </si>
  <si>
    <t>001-001-3729</t>
  </si>
  <si>
    <t>001-001-3043</t>
  </si>
  <si>
    <t>001-001-3731</t>
  </si>
  <si>
    <t>001-001-3045</t>
  </si>
  <si>
    <t>001-001-3735</t>
  </si>
  <si>
    <t>001-001-3049</t>
  </si>
  <si>
    <t>001-001-3737</t>
  </si>
  <si>
    <t>001-001-3051</t>
  </si>
  <si>
    <t>001-001-3741</t>
  </si>
  <si>
    <t>001-001-3055</t>
  </si>
  <si>
    <t>001-001-3742</t>
  </si>
  <si>
    <t>001-001-3056</t>
  </si>
  <si>
    <t>001-001-1670</t>
  </si>
  <si>
    <t>001-001-3714</t>
  </si>
  <si>
    <t>001-001-3028</t>
  </si>
  <si>
    <t>001-001-3715</t>
  </si>
  <si>
    <t>001-001-3029</t>
  </si>
  <si>
    <t>001-001-3721</t>
  </si>
  <si>
    <t>001-001-3035</t>
  </si>
  <si>
    <t>001-001-3723</t>
  </si>
  <si>
    <t>001-001-3037</t>
  </si>
  <si>
    <t>001-001-3730</t>
  </si>
  <si>
    <t>001-001-3044</t>
  </si>
  <si>
    <t>001-001-3733</t>
  </si>
  <si>
    <t>001-001-3047</t>
  </si>
  <si>
    <t>001-001-3734</t>
  </si>
  <si>
    <t>001-001-3048</t>
  </si>
  <si>
    <t>001-001-3736</t>
  </si>
  <si>
    <t>001-001-3050</t>
  </si>
  <si>
    <t>001-007-0130</t>
  </si>
  <si>
    <t>001-001-3750</t>
  </si>
  <si>
    <t>001-001-3064</t>
  </si>
  <si>
    <t>001-001-3751</t>
  </si>
  <si>
    <t>001-001-3065</t>
  </si>
  <si>
    <t>001-001-3066</t>
  </si>
  <si>
    <t>001-001-3752</t>
  </si>
  <si>
    <t>001-001-1676</t>
  </si>
  <si>
    <t>001-001-3746</t>
  </si>
  <si>
    <t>001-001-3060</t>
  </si>
  <si>
    <t>001-001-3747</t>
  </si>
  <si>
    <t>001-001-3061</t>
  </si>
  <si>
    <t>001-001-3748</t>
  </si>
  <si>
    <t>001-001-3062</t>
  </si>
  <si>
    <t>001-001-3749</t>
  </si>
  <si>
    <t>001-001-3063</t>
  </si>
  <si>
    <t xml:space="preserve"> Clientes</t>
  </si>
  <si>
    <t>Venc</t>
  </si>
  <si>
    <t>Productos</t>
  </si>
  <si>
    <t>Clase</t>
  </si>
  <si>
    <t>T. Lts</t>
  </si>
  <si>
    <t>T. Producto</t>
  </si>
  <si>
    <t>Producto</t>
  </si>
  <si>
    <t>N° Rem.</t>
  </si>
  <si>
    <t>Proveedor</t>
  </si>
  <si>
    <t>T. LTS</t>
  </si>
  <si>
    <t>T. Produto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</si>
  <si>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</si>
  <si>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</si>
  <si>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</si>
  <si>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</si>
  <si>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</si>
  <si>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</si>
  <si>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</si>
  <si>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</si>
  <si>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</si>
  <si>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</si>
  <si>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</si>
  <si>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</si>
  <si>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</si>
  <si>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</si>
  <si>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</si>
  <si>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</si>
  <si>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</si>
  <si>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</si>
  <si>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</si>
  <si>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</si>
  <si>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</si>
  <si>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</si>
  <si>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</si>
  <si>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</si>
  <si>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</si>
  <si>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</si>
  <si>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</si>
  <si>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</si>
  <si>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Nafta Comun</t>
  </si>
  <si>
    <t>Naf . Super 95</t>
  </si>
  <si>
    <t>Diesel Tipo I Extra</t>
  </si>
  <si>
    <t>Gas Oil</t>
  </si>
  <si>
    <t>D. T. II ESPECIAL</t>
  </si>
  <si>
    <t>Monte Alegre</t>
  </si>
  <si>
    <t>TLP</t>
  </si>
  <si>
    <t>Deposito Nº</t>
  </si>
  <si>
    <t>Monto</t>
  </si>
  <si>
    <t>Banco</t>
  </si>
  <si>
    <t>Cheque</t>
  </si>
  <si>
    <t>MES: MAYO 2016</t>
  </si>
  <si>
    <t>001-001-3605</t>
  </si>
  <si>
    <t>001-001-3653</t>
  </si>
  <si>
    <t>001-001-3654</t>
  </si>
  <si>
    <t>001-001-3661</t>
  </si>
  <si>
    <t>001-001-3669</t>
  </si>
  <si>
    <t>001-001-3673</t>
  </si>
  <si>
    <t>001-001-3687</t>
  </si>
  <si>
    <t>DEPOSITO DE VENTAS</t>
  </si>
  <si>
    <t>BBVA</t>
  </si>
  <si>
    <t>CONTINENTAL</t>
  </si>
  <si>
    <t>ATLAS</t>
  </si>
  <si>
    <t>BNA</t>
  </si>
  <si>
    <t>FAMILIAR</t>
  </si>
  <si>
    <t>AMAMBAY</t>
  </si>
  <si>
    <t>correlatividad</t>
  </si>
  <si>
    <t>VER FECHA DE DEPOSITO</t>
  </si>
  <si>
    <t>Falta boleta de depósito</t>
  </si>
  <si>
    <t>N.C Nº 315</t>
  </si>
  <si>
    <t>N.C Nº 293</t>
  </si>
  <si>
    <t>N.C Nº 318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</si>
</sst>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165" fontId="0" fillId="0" borderId="0" xfId="0" applyNumberFormat="1"/>
    <xf numFmtId="1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5" fontId="0" fillId="0" borderId="0" xfId="1" applyNumberFormat="1" applyFont="1"/>
    <xf numFmtId="0" fontId="0" fillId="0" borderId="1" xfId="0" applyFill="1" applyBorder="1"/>
    <xf numFmtId="165" fontId="0" fillId="0" borderId="1" xfId="1" applyNumberFormat="1" applyFont="1" applyFill="1" applyBorder="1"/>
    <xf numFmtId="14" fontId="0" fillId="0" borderId="0" xfId="0" applyNumberFormat="1"/>
    <xf numFmtId="0" fontId="0" fillId="0" borderId="4" xfId="0" applyFill="1" applyBorder="1"/>
    <xf numFmtId="0" fontId="3" fillId="0" borderId="2" xfId="0" applyFont="1" applyFill="1" applyBorder="1"/>
    <xf numFmtId="14" fontId="3" fillId="0" borderId="1" xfId="0" applyNumberFormat="1" applyFont="1" applyBorder="1"/>
    <xf numFmtId="165" fontId="3" fillId="0" borderId="1" xfId="1" applyNumberFormat="1" applyFont="1" applyBorder="1"/>
    <xf numFmtId="165" fontId="3" fillId="0" borderId="2" xfId="1" applyNumberFormat="1" applyFont="1" applyFill="1" applyBorder="1"/>
    <xf numFmtId="165" fontId="3" fillId="0" borderId="1" xfId="1" applyNumberFormat="1" applyFont="1" applyBorder="1" applyAlignment="1">
      <alignment horizontal="left" indent="1"/>
    </xf>
    <xf numFmtId="0" fontId="3" fillId="0" borderId="1" xfId="0" applyFont="1" applyFill="1" applyBorder="1"/>
    <xf numFmtId="14" fontId="3" fillId="0" borderId="0" xfId="0" applyNumberFormat="1" applyFont="1"/>
    <xf numFmtId="0" fontId="3" fillId="0" borderId="4" xfId="0" applyFont="1" applyFill="1" applyBorder="1"/>
    <xf numFmtId="165" fontId="2" fillId="0" borderId="0" xfId="0" applyNumberFormat="1" applyFont="1"/>
    <xf numFmtId="165" fontId="3" fillId="2" borderId="1" xfId="1" applyNumberFormat="1" applyFont="1" applyFill="1" applyBorder="1"/>
    <xf numFmtId="165" fontId="3" fillId="0" borderId="1" xfId="1" applyNumberFormat="1" applyFont="1" applyFill="1" applyBorder="1"/>
    <xf numFmtId="165" fontId="0" fillId="0" borderId="2" xfId="1" applyNumberFormat="1" applyFont="1" applyFill="1" applyBorder="1"/>
    <xf numFmtId="165" fontId="3" fillId="0" borderId="4" xfId="1" applyNumberFormat="1" applyFont="1" applyFill="1" applyBorder="1"/>
    <xf numFmtId="165" fontId="3" fillId="2" borderId="2" xfId="1" applyNumberFormat="1" applyFont="1" applyFill="1" applyBorder="1"/>
    <xf numFmtId="14" fontId="3" fillId="3" borderId="0" xfId="0" applyNumberFormat="1" applyFont="1" applyFill="1"/>
    <xf numFmtId="0" fontId="3" fillId="3" borderId="0" xfId="0" applyFont="1" applyFill="1"/>
    <xf numFmtId="0" fontId="3" fillId="3" borderId="1" xfId="0" applyFont="1" applyFill="1" applyBorder="1"/>
    <xf numFmtId="165" fontId="3" fillId="3" borderId="1" xfId="1" applyNumberFormat="1" applyFont="1" applyFill="1" applyBorder="1"/>
    <xf numFmtId="14" fontId="3" fillId="3" borderId="1" xfId="0" applyNumberFormat="1" applyFont="1" applyFill="1" applyBorder="1"/>
    <xf numFmtId="0" fontId="3" fillId="3" borderId="2" xfId="0" applyFont="1" applyFill="1" applyBorder="1"/>
    <xf numFmtId="165" fontId="3" fillId="3" borderId="2" xfId="1" applyNumberFormat="1" applyFont="1" applyFill="1" applyBorder="1"/>
    <xf numFmtId="14" fontId="3" fillId="3" borderId="3" xfId="0" applyNumberFormat="1" applyFont="1" applyFill="1" applyBorder="1"/>
    <xf numFmtId="0" fontId="3" fillId="3" borderId="3" xfId="0" applyFont="1" applyFill="1" applyBorder="1"/>
    <xf numFmtId="165" fontId="3" fillId="3" borderId="4" xfId="1" applyNumberFormat="1" applyFont="1" applyFill="1" applyBorder="1"/>
    <xf numFmtId="165" fontId="2" fillId="0" borderId="1" xfId="1" applyNumberFormat="1" applyFont="1" applyFill="1" applyBorder="1"/>
    <xf numFmtId="0" fontId="4" fillId="0" borderId="1" xfId="0" applyFont="1" applyBorder="1"/>
    <xf numFmtId="14" fontId="5" fillId="3" borderId="1" xfId="0" applyNumberFormat="1" applyFont="1" applyFill="1" applyBorder="1"/>
    <xf numFmtId="0" fontId="5" fillId="3" borderId="0" xfId="0" applyFont="1" applyFill="1"/>
    <xf numFmtId="0" fontId="5" fillId="3" borderId="1" xfId="0" applyFont="1" applyFill="1" applyBorder="1"/>
    <xf numFmtId="165" fontId="5" fillId="3" borderId="1" xfId="1" applyNumberFormat="1" applyFont="1" applyFill="1" applyBorder="1"/>
    <xf numFmtId="165" fontId="4" fillId="0" borderId="1" xfId="1" applyNumberFormat="1" applyFont="1" applyBorder="1"/>
    <xf numFmtId="165" fontId="5" fillId="0" borderId="1" xfId="1" applyNumberFormat="1" applyFont="1" applyBorder="1"/>
    <xf numFmtId="165" fontId="5" fillId="0" borderId="1" xfId="1" applyNumberFormat="1" applyFont="1" applyBorder="1" applyAlignment="1">
      <alignment horizontal="left" indent="1"/>
    </xf>
    <xf numFmtId="165" fontId="5" fillId="0" borderId="1" xfId="1" applyNumberFormat="1" applyFont="1" applyFill="1" applyBorder="1"/>
    <xf numFmtId="14" fontId="5" fillId="3" borderId="3" xfId="0" applyNumberFormat="1" applyFont="1" applyFill="1" applyBorder="1"/>
    <xf numFmtId="0" fontId="5" fillId="3" borderId="3" xfId="0" applyFont="1" applyFill="1" applyBorder="1"/>
    <xf numFmtId="165" fontId="4" fillId="0" borderId="1" xfId="1" applyNumberFormat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165" fontId="4" fillId="0" borderId="1" xfId="0" applyNumberFormat="1" applyFont="1" applyBorder="1"/>
    <xf numFmtId="0" fontId="4" fillId="0" borderId="1" xfId="0" applyFont="1" applyFill="1" applyBorder="1"/>
    <xf numFmtId="0" fontId="7" fillId="3" borderId="1" xfId="0" applyFont="1" applyFill="1" applyBorder="1"/>
    <xf numFmtId="0" fontId="4" fillId="0" borderId="5" xfId="0" applyFont="1" applyBorder="1"/>
    <xf numFmtId="165" fontId="5" fillId="0" borderId="5" xfId="1" applyNumberFormat="1" applyFont="1" applyBorder="1"/>
    <xf numFmtId="165" fontId="5" fillId="0" borderId="5" xfId="1" applyNumberFormat="1" applyFont="1" applyFill="1" applyBorder="1"/>
    <xf numFmtId="165" fontId="4" fillId="0" borderId="5" xfId="1" applyNumberFormat="1" applyFont="1" applyBorder="1"/>
    <xf numFmtId="165" fontId="4" fillId="0" borderId="5" xfId="0" applyNumberFormat="1" applyFont="1" applyBorder="1"/>
    <xf numFmtId="14" fontId="4" fillId="0" borderId="1" xfId="0" applyNumberFormat="1" applyFont="1" applyBorder="1"/>
    <xf numFmtId="0" fontId="5" fillId="0" borderId="1" xfId="0" applyFont="1" applyBorder="1"/>
    <xf numFmtId="0" fontId="5" fillId="0" borderId="1" xfId="0" applyFont="1" applyFill="1" applyBorder="1"/>
    <xf numFmtId="14" fontId="5" fillId="0" borderId="1" xfId="0" applyNumberFormat="1" applyFont="1" applyBorder="1"/>
    <xf numFmtId="0" fontId="4" fillId="0" borderId="5" xfId="0" applyFont="1" applyFill="1" applyBorder="1"/>
    <xf numFmtId="0" fontId="9" fillId="0" borderId="0" xfId="0" applyFont="1"/>
    <xf numFmtId="0" fontId="4" fillId="0" borderId="13" xfId="0" applyFont="1" applyBorder="1"/>
    <xf numFmtId="165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0" xfId="1" applyNumberFormat="1" applyFont="1"/>
    <xf numFmtId="0" fontId="4" fillId="0" borderId="0" xfId="0" applyFont="1"/>
    <xf numFmtId="166" fontId="4" fillId="0" borderId="1" xfId="1" applyNumberFormat="1" applyFont="1" applyBorder="1"/>
    <xf numFmtId="0" fontId="10" fillId="0" borderId="0" xfId="0" applyFont="1"/>
    <xf numFmtId="165" fontId="10" fillId="0" borderId="0" xfId="1" applyNumberFormat="1" applyFont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/>
    <xf numFmtId="165" fontId="0" fillId="0" borderId="0" xfId="1" applyNumberFormat="1" applyFont="1" applyBorder="1"/>
    <xf numFmtId="3" fontId="0" fillId="0" borderId="0" xfId="0" applyNumberFormat="1" applyBorder="1"/>
    <xf numFmtId="0" fontId="10" fillId="0" borderId="0" xfId="0" applyFont="1" applyBorder="1"/>
    <xf numFmtId="165" fontId="0" fillId="0" borderId="0" xfId="0" applyNumberFormat="1" applyBorder="1"/>
    <xf numFmtId="0" fontId="3" fillId="3" borderId="0" xfId="0" applyFont="1" applyFill="1" applyBorder="1"/>
    <xf numFmtId="165" fontId="12" fillId="3" borderId="0" xfId="0" applyNumberFormat="1" applyFont="1" applyFill="1" applyBorder="1"/>
    <xf numFmtId="3" fontId="0" fillId="3" borderId="0" xfId="0" applyNumberFormat="1" applyFill="1" applyBorder="1"/>
    <xf numFmtId="0" fontId="0" fillId="3" borderId="0" xfId="0" applyFill="1" applyBorder="1"/>
    <xf numFmtId="14" fontId="0" fillId="3" borderId="0" xfId="0" applyNumberFormat="1" applyFill="1" applyBorder="1"/>
    <xf numFmtId="0" fontId="11" fillId="3" borderId="0" xfId="0" applyFont="1" applyFill="1" applyBorder="1"/>
    <xf numFmtId="0" fontId="11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14" fontId="12" fillId="3" borderId="0" xfId="0" applyNumberFormat="1" applyFont="1" applyFill="1" applyBorder="1"/>
    <xf numFmtId="0" fontId="12" fillId="3" borderId="0" xfId="0" applyFont="1" applyFill="1" applyBorder="1"/>
    <xf numFmtId="165" fontId="12" fillId="3" borderId="0" xfId="1" applyNumberFormat="1" applyFont="1" applyFill="1" applyBorder="1"/>
    <xf numFmtId="165" fontId="12" fillId="0" borderId="0" xfId="1" applyNumberFormat="1" applyFont="1" applyFill="1" applyBorder="1"/>
    <xf numFmtId="165" fontId="12" fillId="0" borderId="0" xfId="1" applyNumberFormat="1" applyFont="1" applyFill="1" applyBorder="1" applyAlignment="1">
      <alignment horizontal="left" indent="1"/>
    </xf>
    <xf numFmtId="14" fontId="12" fillId="0" borderId="0" xfId="0" applyNumberFormat="1" applyFont="1" applyFill="1" applyBorder="1"/>
    <xf numFmtId="165" fontId="12" fillId="2" borderId="0" xfId="1" applyNumberFormat="1" applyFont="1" applyFill="1" applyBorder="1"/>
    <xf numFmtId="165" fontId="11" fillId="3" borderId="0" xfId="0" applyNumberFormat="1" applyFont="1" applyFill="1" applyBorder="1"/>
    <xf numFmtId="0" fontId="0" fillId="0" borderId="1" xfId="0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334"/>
  <sheetViews>
    <sheetView workbookViewId="0">
      <selection activeCell="A2" sqref="A2"/>
    </sheetView>
  </sheetViews>
  <sheetFormatPr baseColWidth="10" defaultColWidth="10.7109375" defaultRowHeight="15"/>
  <cols>
    <col min="3" max="3" width="12.85546875" customWidth="1"/>
    <col min="4" max="4" width="12.28515625" customWidth="1"/>
    <col min="5" max="5" width="27.140625" bestFit="1" customWidth="1"/>
    <col min="6" max="6" width="22.140625" customWidth="1"/>
    <col min="7" max="7" width="11.5703125" bestFit="1" customWidth="1"/>
    <col min="8" max="8" width="11.5703125" customWidth="1"/>
    <col min="9" max="9" width="15.7109375" customWidth="1"/>
    <col min="10" max="10" width="17.85546875" customWidth="1"/>
    <col min="11" max="11" width="13.28515625" customWidth="1"/>
    <col min="12" max="12" width="14.85546875" bestFit="1" customWidth="1"/>
    <col min="13" max="13" width="13.42578125" bestFit="1" customWidth="1"/>
    <col min="14" max="14" width="14.7109375" bestFit="1" customWidth="1"/>
    <col min="15" max="15" width="13.85546875" bestFit="1" customWidth="1"/>
  </cols>
  <sheetData>
    <row r="2" spans="2:11">
      <c r="G2" s="98" t="s">
        <v>4</v>
      </c>
      <c r="H2" s="98"/>
    </row>
    <row r="3" spans="2:11">
      <c r="B3" s="1" t="s">
        <v>7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5</v>
      </c>
      <c r="H3" s="1" t="s">
        <v>8</v>
      </c>
      <c r="I3" s="1" t="s">
        <v>3</v>
      </c>
      <c r="J3" s="3" t="s">
        <v>9</v>
      </c>
    </row>
    <row r="4" spans="2:11">
      <c r="B4" s="31">
        <v>42495</v>
      </c>
      <c r="C4" s="28" t="s">
        <v>33</v>
      </c>
      <c r="D4" s="29" t="s">
        <v>34</v>
      </c>
      <c r="E4" s="29" t="s">
        <v>20</v>
      </c>
      <c r="F4" s="29" t="s">
        <v>16</v>
      </c>
      <c r="G4" s="30">
        <v>9700</v>
      </c>
      <c r="H4" s="30">
        <v>3645</v>
      </c>
      <c r="I4" s="2">
        <f>G4*H4</f>
        <v>35356500</v>
      </c>
    </row>
    <row r="5" spans="2:11">
      <c r="B5" s="31">
        <v>42495</v>
      </c>
      <c r="C5" s="28" t="s">
        <v>33</v>
      </c>
      <c r="D5" s="29" t="s">
        <v>34</v>
      </c>
      <c r="E5" s="29" t="s">
        <v>20</v>
      </c>
      <c r="F5" s="29" t="s">
        <v>12</v>
      </c>
      <c r="G5" s="30">
        <v>6000</v>
      </c>
      <c r="H5" s="30">
        <v>3200</v>
      </c>
      <c r="I5" s="2">
        <f t="shared" ref="I5:I17" si="0">G5*H5</f>
        <v>19200000</v>
      </c>
    </row>
    <row r="6" spans="2:11">
      <c r="B6" s="31">
        <v>42492</v>
      </c>
      <c r="C6" s="29" t="s">
        <v>38</v>
      </c>
      <c r="D6" s="31" t="s">
        <v>39</v>
      </c>
      <c r="E6" s="29" t="s">
        <v>23</v>
      </c>
      <c r="F6" s="29" t="s">
        <v>16</v>
      </c>
      <c r="G6" s="22">
        <v>5000</v>
      </c>
      <c r="H6" s="30">
        <v>3595</v>
      </c>
      <c r="I6" s="2">
        <f t="shared" si="0"/>
        <v>17975000</v>
      </c>
    </row>
    <row r="7" spans="2:11">
      <c r="B7" s="31">
        <v>42492</v>
      </c>
      <c r="C7" s="29" t="s">
        <v>38</v>
      </c>
      <c r="D7" s="31" t="s">
        <v>39</v>
      </c>
      <c r="E7" s="29" t="s">
        <v>23</v>
      </c>
      <c r="F7" s="29" t="s">
        <v>22</v>
      </c>
      <c r="G7" s="30">
        <v>5000</v>
      </c>
      <c r="H7" s="30">
        <v>3885</v>
      </c>
      <c r="I7" s="2">
        <f t="shared" si="0"/>
        <v>19425000</v>
      </c>
    </row>
    <row r="8" spans="2:11">
      <c r="B8" s="31">
        <v>42492</v>
      </c>
      <c r="C8" s="29" t="s">
        <v>40</v>
      </c>
      <c r="D8" s="29" t="s">
        <v>41</v>
      </c>
      <c r="E8" s="29" t="s">
        <v>11</v>
      </c>
      <c r="F8" s="29" t="s">
        <v>12</v>
      </c>
      <c r="G8" s="30">
        <v>5200</v>
      </c>
      <c r="H8" s="30">
        <v>3380</v>
      </c>
      <c r="I8" s="2">
        <f t="shared" si="0"/>
        <v>17576000</v>
      </c>
    </row>
    <row r="9" spans="2:11">
      <c r="B9" s="31">
        <v>42493</v>
      </c>
      <c r="C9" s="29" t="s">
        <v>42</v>
      </c>
      <c r="D9" s="29" t="s">
        <v>43</v>
      </c>
      <c r="E9" s="29" t="s">
        <v>17</v>
      </c>
      <c r="F9" s="29" t="s">
        <v>12</v>
      </c>
      <c r="G9" s="30">
        <v>10000</v>
      </c>
      <c r="H9" s="30">
        <v>3380</v>
      </c>
      <c r="I9" s="2">
        <f t="shared" si="0"/>
        <v>33800000</v>
      </c>
    </row>
    <row r="10" spans="2:11">
      <c r="B10" s="31">
        <v>42493</v>
      </c>
      <c r="C10" s="29" t="s">
        <v>44</v>
      </c>
      <c r="D10" s="29" t="s">
        <v>45</v>
      </c>
      <c r="E10" s="29" t="s">
        <v>18</v>
      </c>
      <c r="F10" s="29" t="s">
        <v>22</v>
      </c>
      <c r="G10" s="30">
        <v>11500</v>
      </c>
      <c r="H10" s="30">
        <v>3885</v>
      </c>
      <c r="I10" s="2">
        <f t="shared" si="0"/>
        <v>44677500</v>
      </c>
      <c r="J10" s="4"/>
    </row>
    <row r="11" spans="2:11">
      <c r="B11" s="31">
        <v>42493</v>
      </c>
      <c r="C11" s="29" t="s">
        <v>46</v>
      </c>
      <c r="D11" s="29" t="s">
        <v>47</v>
      </c>
      <c r="E11" s="29" t="s">
        <v>18</v>
      </c>
      <c r="F11" s="29" t="s">
        <v>22</v>
      </c>
      <c r="G11" s="30">
        <v>5200</v>
      </c>
      <c r="H11" s="30">
        <v>3885</v>
      </c>
      <c r="I11" s="2">
        <f t="shared" si="0"/>
        <v>20202000</v>
      </c>
    </row>
    <row r="12" spans="2:11">
      <c r="B12" s="31">
        <v>42493</v>
      </c>
      <c r="C12" s="29" t="s">
        <v>48</v>
      </c>
      <c r="D12" s="29" t="s">
        <v>49</v>
      </c>
      <c r="E12" s="29" t="s">
        <v>20</v>
      </c>
      <c r="F12" s="29" t="s">
        <v>27</v>
      </c>
      <c r="G12" s="30">
        <v>4300</v>
      </c>
      <c r="H12" s="30">
        <v>4050</v>
      </c>
      <c r="I12" s="15">
        <f t="shared" si="0"/>
        <v>17415000</v>
      </c>
    </row>
    <row r="13" spans="2:11">
      <c r="B13" s="31">
        <v>42493</v>
      </c>
      <c r="C13" s="29" t="s">
        <v>48</v>
      </c>
      <c r="D13" s="29" t="s">
        <v>49</v>
      </c>
      <c r="E13" s="29" t="s">
        <v>20</v>
      </c>
      <c r="F13" s="29" t="s">
        <v>12</v>
      </c>
      <c r="G13" s="30">
        <v>5000</v>
      </c>
      <c r="H13" s="30">
        <v>3380</v>
      </c>
      <c r="I13" s="15">
        <f t="shared" si="0"/>
        <v>16900000</v>
      </c>
      <c r="K13" s="4"/>
    </row>
    <row r="14" spans="2:11">
      <c r="B14" s="31">
        <v>42493</v>
      </c>
      <c r="C14" s="29" t="s">
        <v>48</v>
      </c>
      <c r="D14" s="29" t="s">
        <v>49</v>
      </c>
      <c r="E14" s="29" t="s">
        <v>20</v>
      </c>
      <c r="F14" s="29" t="s">
        <v>22</v>
      </c>
      <c r="G14" s="30">
        <v>9200</v>
      </c>
      <c r="H14" s="30">
        <v>3885</v>
      </c>
      <c r="I14" s="15">
        <f t="shared" si="0"/>
        <v>35742000</v>
      </c>
      <c r="K14" s="4"/>
    </row>
    <row r="15" spans="2:11">
      <c r="B15" s="31">
        <v>42493</v>
      </c>
      <c r="C15" s="29" t="s">
        <v>50</v>
      </c>
      <c r="D15" s="29" t="s">
        <v>51</v>
      </c>
      <c r="E15" s="29" t="s">
        <v>20</v>
      </c>
      <c r="F15" s="29" t="s">
        <v>12</v>
      </c>
      <c r="G15" s="30">
        <v>13200</v>
      </c>
      <c r="H15" s="30">
        <v>3380</v>
      </c>
      <c r="I15" s="15">
        <f t="shared" si="0"/>
        <v>44616000</v>
      </c>
      <c r="J15" s="4"/>
      <c r="K15" s="4"/>
    </row>
    <row r="16" spans="2:11">
      <c r="B16" s="31">
        <v>42493</v>
      </c>
      <c r="C16" s="29" t="s">
        <v>52</v>
      </c>
      <c r="D16" s="29" t="s">
        <v>53</v>
      </c>
      <c r="E16" s="29" t="s">
        <v>23</v>
      </c>
      <c r="F16" s="29" t="s">
        <v>16</v>
      </c>
      <c r="G16" s="30">
        <v>10000</v>
      </c>
      <c r="H16" s="30">
        <v>3595</v>
      </c>
      <c r="I16" s="15">
        <f t="shared" si="0"/>
        <v>35950000</v>
      </c>
      <c r="J16" s="4"/>
    </row>
    <row r="17" spans="2:15">
      <c r="B17" s="31">
        <v>42493</v>
      </c>
      <c r="C17" s="29" t="s">
        <v>52</v>
      </c>
      <c r="D17" s="29" t="s">
        <v>53</v>
      </c>
      <c r="E17" s="29" t="s">
        <v>23</v>
      </c>
      <c r="F17" s="29" t="s">
        <v>22</v>
      </c>
      <c r="G17" s="30">
        <v>20000</v>
      </c>
      <c r="H17" s="30">
        <v>3885</v>
      </c>
      <c r="I17" s="15">
        <f t="shared" si="0"/>
        <v>77700000</v>
      </c>
      <c r="J17" s="4"/>
    </row>
    <row r="18" spans="2:15">
      <c r="B18" s="31">
        <v>42493</v>
      </c>
      <c r="C18" s="29" t="s">
        <v>54</v>
      </c>
      <c r="D18" s="29" t="s">
        <v>55</v>
      </c>
      <c r="E18" s="29" t="s">
        <v>20</v>
      </c>
      <c r="F18" s="29" t="s">
        <v>16</v>
      </c>
      <c r="G18" s="30">
        <v>9000</v>
      </c>
      <c r="H18" s="30">
        <v>3595</v>
      </c>
      <c r="I18" s="15">
        <f>G18*H18</f>
        <v>32355000</v>
      </c>
      <c r="J18" s="4"/>
    </row>
    <row r="19" spans="2:15">
      <c r="B19" s="31">
        <v>42493</v>
      </c>
      <c r="C19" s="29" t="s">
        <v>56</v>
      </c>
      <c r="D19" s="29" t="s">
        <v>57</v>
      </c>
      <c r="E19" s="29" t="s">
        <v>11</v>
      </c>
      <c r="F19" s="29" t="s">
        <v>22</v>
      </c>
      <c r="G19" s="30">
        <v>4900</v>
      </c>
      <c r="H19" s="30">
        <v>3885</v>
      </c>
      <c r="I19" s="15">
        <f>G19*H19</f>
        <v>19036500</v>
      </c>
      <c r="K19" s="4"/>
      <c r="L19" s="4"/>
    </row>
    <row r="20" spans="2:15">
      <c r="B20" s="31">
        <v>42494</v>
      </c>
      <c r="C20" s="29" t="s">
        <v>58</v>
      </c>
      <c r="D20" s="29" t="s">
        <v>59</v>
      </c>
      <c r="E20" s="29" t="s">
        <v>23</v>
      </c>
      <c r="F20" s="29" t="s">
        <v>16</v>
      </c>
      <c r="G20" s="30">
        <v>5000</v>
      </c>
      <c r="H20" s="30">
        <v>3595</v>
      </c>
      <c r="I20" s="15">
        <f>G20*H20</f>
        <v>17975000</v>
      </c>
    </row>
    <row r="21" spans="2:15">
      <c r="B21" s="31">
        <v>42494</v>
      </c>
      <c r="C21" s="29" t="s">
        <v>58</v>
      </c>
      <c r="D21" s="29" t="s">
        <v>59</v>
      </c>
      <c r="E21" s="29" t="s">
        <v>23</v>
      </c>
      <c r="F21" s="29" t="s">
        <v>22</v>
      </c>
      <c r="G21" s="30">
        <v>10000</v>
      </c>
      <c r="H21" s="30">
        <v>3885</v>
      </c>
      <c r="I21" s="15">
        <f>G21*H21</f>
        <v>38850000</v>
      </c>
      <c r="J21" s="6"/>
    </row>
    <row r="22" spans="2:15">
      <c r="B22" s="31">
        <v>42494</v>
      </c>
      <c r="C22" s="29" t="s">
        <v>60</v>
      </c>
      <c r="D22" s="29" t="s">
        <v>61</v>
      </c>
      <c r="E22" s="29" t="s">
        <v>25</v>
      </c>
      <c r="F22" s="29" t="s">
        <v>16</v>
      </c>
      <c r="G22" s="30">
        <v>10000</v>
      </c>
      <c r="H22" s="30">
        <v>3990</v>
      </c>
      <c r="I22" s="15">
        <f t="shared" ref="I22:I53" si="1">G22*H22</f>
        <v>39900000</v>
      </c>
      <c r="J22" s="21"/>
    </row>
    <row r="23" spans="2:15">
      <c r="B23" s="31">
        <v>42494</v>
      </c>
      <c r="C23" s="29" t="s">
        <v>62</v>
      </c>
      <c r="D23" s="29" t="s">
        <v>63</v>
      </c>
      <c r="E23" s="29" t="s">
        <v>26</v>
      </c>
      <c r="F23" s="29" t="s">
        <v>22</v>
      </c>
      <c r="G23" s="30">
        <v>5000</v>
      </c>
      <c r="H23" s="30">
        <v>4738</v>
      </c>
      <c r="I23" s="15">
        <f t="shared" si="1"/>
        <v>23690000</v>
      </c>
      <c r="J23" s="4"/>
      <c r="K23" s="4"/>
    </row>
    <row r="24" spans="2:15">
      <c r="B24" s="31">
        <v>42494</v>
      </c>
      <c r="C24" s="29" t="s">
        <v>64</v>
      </c>
      <c r="D24" s="29" t="s">
        <v>65</v>
      </c>
      <c r="E24" s="29" t="s">
        <v>11</v>
      </c>
      <c r="F24" s="29" t="s">
        <v>16</v>
      </c>
      <c r="G24" s="30">
        <v>5200</v>
      </c>
      <c r="H24" s="30">
        <v>3595</v>
      </c>
      <c r="I24" s="15">
        <f t="shared" si="1"/>
        <v>18694000</v>
      </c>
      <c r="J24" s="4"/>
    </row>
    <row r="25" spans="2:15">
      <c r="B25" s="31">
        <v>42494</v>
      </c>
      <c r="C25" s="29" t="s">
        <v>64</v>
      </c>
      <c r="D25" s="29" t="s">
        <v>65</v>
      </c>
      <c r="E25" s="29" t="s">
        <v>11</v>
      </c>
      <c r="F25" s="29" t="s">
        <v>12</v>
      </c>
      <c r="G25" s="30">
        <v>5400</v>
      </c>
      <c r="H25" s="30">
        <v>3380</v>
      </c>
      <c r="I25" s="15">
        <f t="shared" si="1"/>
        <v>18252000</v>
      </c>
    </row>
    <row r="26" spans="2:15">
      <c r="B26" s="31">
        <v>42494</v>
      </c>
      <c r="C26" s="29" t="s">
        <v>64</v>
      </c>
      <c r="D26" s="29" t="s">
        <v>65</v>
      </c>
      <c r="E26" s="29" t="s">
        <v>11</v>
      </c>
      <c r="F26" s="29" t="s">
        <v>22</v>
      </c>
      <c r="G26" s="30">
        <v>5200</v>
      </c>
      <c r="H26" s="30">
        <v>3885</v>
      </c>
      <c r="I26" s="15">
        <f t="shared" si="1"/>
        <v>20202000</v>
      </c>
    </row>
    <row r="27" spans="2:15">
      <c r="B27" s="31">
        <v>42495</v>
      </c>
      <c r="C27" s="29" t="s">
        <v>66</v>
      </c>
      <c r="D27" s="29" t="s">
        <v>67</v>
      </c>
      <c r="E27" s="29" t="s">
        <v>17</v>
      </c>
      <c r="F27" s="29" t="s">
        <v>12</v>
      </c>
      <c r="G27" s="30">
        <v>10000</v>
      </c>
      <c r="H27" s="30">
        <v>3380</v>
      </c>
      <c r="I27" s="15">
        <f t="shared" si="1"/>
        <v>33800000</v>
      </c>
    </row>
    <row r="28" spans="2:15">
      <c r="B28" s="31">
        <v>42495</v>
      </c>
      <c r="C28" s="29" t="s">
        <v>68</v>
      </c>
      <c r="D28" s="29" t="s">
        <v>69</v>
      </c>
      <c r="E28" s="29" t="s">
        <v>18</v>
      </c>
      <c r="F28" s="29" t="s">
        <v>16</v>
      </c>
      <c r="G28" s="30">
        <v>11500</v>
      </c>
      <c r="H28" s="30">
        <v>3595</v>
      </c>
      <c r="I28" s="15">
        <f t="shared" si="1"/>
        <v>41342500</v>
      </c>
      <c r="J28" s="4"/>
    </row>
    <row r="29" spans="2:15">
      <c r="B29" s="31">
        <v>42495</v>
      </c>
      <c r="C29" s="29" t="s">
        <v>70</v>
      </c>
      <c r="D29" s="29" t="s">
        <v>71</v>
      </c>
      <c r="E29" s="29" t="s">
        <v>18</v>
      </c>
      <c r="F29" s="29" t="s">
        <v>16</v>
      </c>
      <c r="G29" s="30">
        <v>5200</v>
      </c>
      <c r="H29" s="30">
        <v>3595</v>
      </c>
      <c r="I29" s="15">
        <f t="shared" si="1"/>
        <v>18694000</v>
      </c>
      <c r="J29" s="4"/>
      <c r="L29" s="4"/>
      <c r="M29" s="4"/>
      <c r="O29" s="8"/>
    </row>
    <row r="30" spans="2:15">
      <c r="B30" s="31">
        <v>42496</v>
      </c>
      <c r="C30" s="29" t="s">
        <v>72</v>
      </c>
      <c r="D30" s="29" t="s">
        <v>73</v>
      </c>
      <c r="E30" s="29" t="s">
        <v>17</v>
      </c>
      <c r="F30" s="29" t="s">
        <v>16</v>
      </c>
      <c r="G30" s="30">
        <v>10000</v>
      </c>
      <c r="H30" s="30">
        <v>3595</v>
      </c>
      <c r="I30" s="15">
        <f t="shared" si="1"/>
        <v>35950000</v>
      </c>
    </row>
    <row r="31" spans="2:15">
      <c r="B31" s="31">
        <v>42496</v>
      </c>
      <c r="C31" s="29" t="s">
        <v>72</v>
      </c>
      <c r="D31" s="29" t="s">
        <v>73</v>
      </c>
      <c r="E31" s="29" t="s">
        <v>17</v>
      </c>
      <c r="F31" s="29" t="s">
        <v>12</v>
      </c>
      <c r="G31" s="30">
        <v>10000</v>
      </c>
      <c r="H31" s="30">
        <v>3380</v>
      </c>
      <c r="I31" s="15">
        <f t="shared" si="1"/>
        <v>33800000</v>
      </c>
    </row>
    <row r="32" spans="2:15">
      <c r="B32" s="31">
        <v>42496</v>
      </c>
      <c r="C32" s="29" t="s">
        <v>72</v>
      </c>
      <c r="D32" s="29" t="s">
        <v>73</v>
      </c>
      <c r="E32" s="29" t="s">
        <v>17</v>
      </c>
      <c r="F32" s="29" t="s">
        <v>22</v>
      </c>
      <c r="G32" s="30">
        <v>15000</v>
      </c>
      <c r="H32" s="30">
        <v>3885</v>
      </c>
      <c r="I32" s="15">
        <f t="shared" si="1"/>
        <v>58275000</v>
      </c>
    </row>
    <row r="33" spans="2:14">
      <c r="B33" s="31">
        <v>42496</v>
      </c>
      <c r="C33" s="29" t="s">
        <v>74</v>
      </c>
      <c r="D33" s="29" t="s">
        <v>75</v>
      </c>
      <c r="E33" s="29" t="s">
        <v>17</v>
      </c>
      <c r="F33" s="29" t="s">
        <v>16</v>
      </c>
      <c r="G33" s="30">
        <v>17900</v>
      </c>
      <c r="H33" s="30">
        <v>3595</v>
      </c>
      <c r="I33" s="15">
        <f t="shared" si="1"/>
        <v>64350500</v>
      </c>
    </row>
    <row r="34" spans="2:14">
      <c r="B34" s="31">
        <v>42496</v>
      </c>
      <c r="C34" s="29" t="s">
        <v>74</v>
      </c>
      <c r="D34" s="29" t="s">
        <v>75</v>
      </c>
      <c r="E34" s="29" t="s">
        <v>17</v>
      </c>
      <c r="F34" s="29" t="s">
        <v>12</v>
      </c>
      <c r="G34" s="30">
        <v>15800</v>
      </c>
      <c r="H34" s="30">
        <v>3380</v>
      </c>
      <c r="I34" s="15">
        <f t="shared" si="1"/>
        <v>53404000</v>
      </c>
    </row>
    <row r="35" spans="2:14">
      <c r="B35" s="31">
        <v>42496</v>
      </c>
      <c r="C35" s="29" t="s">
        <v>76</v>
      </c>
      <c r="D35" s="29" t="s">
        <v>77</v>
      </c>
      <c r="E35" s="29" t="s">
        <v>20</v>
      </c>
      <c r="F35" s="29" t="s">
        <v>16</v>
      </c>
      <c r="G35" s="30">
        <v>5000</v>
      </c>
      <c r="H35" s="30">
        <v>3595</v>
      </c>
      <c r="I35" s="15">
        <f t="shared" si="1"/>
        <v>17975000</v>
      </c>
    </row>
    <row r="36" spans="2:14">
      <c r="B36" s="31">
        <v>42496</v>
      </c>
      <c r="C36" s="29" t="s">
        <v>76</v>
      </c>
      <c r="D36" s="29" t="s">
        <v>77</v>
      </c>
      <c r="E36" s="29" t="s">
        <v>20</v>
      </c>
      <c r="F36" s="29" t="s">
        <v>12</v>
      </c>
      <c r="G36" s="30">
        <v>4000</v>
      </c>
      <c r="H36" s="30">
        <v>3380</v>
      </c>
      <c r="I36" s="15">
        <f t="shared" si="1"/>
        <v>13520000</v>
      </c>
      <c r="J36" s="4"/>
      <c r="K36" s="4"/>
    </row>
    <row r="37" spans="2:14">
      <c r="B37" s="31">
        <v>43226</v>
      </c>
      <c r="C37" s="29" t="s">
        <v>78</v>
      </c>
      <c r="D37" s="29" t="s">
        <v>79</v>
      </c>
      <c r="E37" s="29" t="s">
        <v>23</v>
      </c>
      <c r="F37" s="29" t="s">
        <v>16</v>
      </c>
      <c r="G37" s="30">
        <v>5000</v>
      </c>
      <c r="H37" s="30">
        <v>3595</v>
      </c>
      <c r="I37" s="15">
        <f t="shared" si="1"/>
        <v>17975000</v>
      </c>
    </row>
    <row r="38" spans="2:14">
      <c r="B38" s="31">
        <v>43226</v>
      </c>
      <c r="C38" s="29" t="s">
        <v>78</v>
      </c>
      <c r="D38" s="29" t="s">
        <v>79</v>
      </c>
      <c r="E38" s="29" t="s">
        <v>23</v>
      </c>
      <c r="F38" s="29" t="s">
        <v>22</v>
      </c>
      <c r="G38" s="30">
        <v>5000</v>
      </c>
      <c r="H38" s="30">
        <v>3885</v>
      </c>
      <c r="I38" s="15">
        <f t="shared" si="1"/>
        <v>19425000</v>
      </c>
      <c r="K38" s="4"/>
    </row>
    <row r="39" spans="2:14">
      <c r="B39" s="31">
        <v>42496</v>
      </c>
      <c r="C39" s="29" t="s">
        <v>80</v>
      </c>
      <c r="D39" s="29" t="s">
        <v>81</v>
      </c>
      <c r="E39" s="29" t="s">
        <v>23</v>
      </c>
      <c r="F39" s="29" t="s">
        <v>16</v>
      </c>
      <c r="G39" s="30">
        <v>10000</v>
      </c>
      <c r="H39" s="30">
        <v>3595</v>
      </c>
      <c r="I39" s="15">
        <f t="shared" si="1"/>
        <v>35950000</v>
      </c>
    </row>
    <row r="40" spans="2:14">
      <c r="B40" s="31">
        <v>42496</v>
      </c>
      <c r="C40" s="29" t="s">
        <v>80</v>
      </c>
      <c r="D40" s="29" t="s">
        <v>81</v>
      </c>
      <c r="E40" s="29" t="s">
        <v>23</v>
      </c>
      <c r="F40" s="29" t="s">
        <v>22</v>
      </c>
      <c r="G40" s="30">
        <v>20000</v>
      </c>
      <c r="H40" s="30">
        <v>3885</v>
      </c>
      <c r="I40" s="15">
        <f t="shared" si="1"/>
        <v>77700000</v>
      </c>
    </row>
    <row r="41" spans="2:14">
      <c r="B41" s="31">
        <v>42496</v>
      </c>
      <c r="C41" s="29" t="s">
        <v>82</v>
      </c>
      <c r="D41" s="29" t="s">
        <v>83</v>
      </c>
      <c r="E41" s="29" t="s">
        <v>11</v>
      </c>
      <c r="F41" s="29" t="s">
        <v>22</v>
      </c>
      <c r="G41" s="30">
        <v>9900</v>
      </c>
      <c r="H41" s="30">
        <v>3885</v>
      </c>
      <c r="I41" s="15">
        <f t="shared" si="1"/>
        <v>38461500</v>
      </c>
      <c r="K41" s="4"/>
      <c r="L41" s="4"/>
    </row>
    <row r="42" spans="2:14">
      <c r="B42" s="31">
        <v>42496</v>
      </c>
      <c r="C42" s="29" t="s">
        <v>82</v>
      </c>
      <c r="D42" s="29" t="s">
        <v>83</v>
      </c>
      <c r="E42" s="29" t="s">
        <v>11</v>
      </c>
      <c r="F42" s="29" t="s">
        <v>24</v>
      </c>
      <c r="G42" s="30">
        <v>4700</v>
      </c>
      <c r="H42" s="30">
        <v>4715</v>
      </c>
      <c r="I42" s="15">
        <f t="shared" si="1"/>
        <v>22160500</v>
      </c>
    </row>
    <row r="43" spans="2:14">
      <c r="B43" s="31">
        <v>42494</v>
      </c>
      <c r="C43" s="29" t="s">
        <v>84</v>
      </c>
      <c r="D43" s="29" t="s">
        <v>85</v>
      </c>
      <c r="E43" s="29" t="s">
        <v>11</v>
      </c>
      <c r="F43" s="29" t="s">
        <v>16</v>
      </c>
      <c r="G43" s="30">
        <v>15500</v>
      </c>
      <c r="H43" s="30">
        <v>3410</v>
      </c>
      <c r="I43" s="15">
        <f t="shared" si="1"/>
        <v>52855000</v>
      </c>
    </row>
    <row r="44" spans="2:14">
      <c r="B44" s="31">
        <v>42493</v>
      </c>
      <c r="C44" s="29" t="s">
        <v>86</v>
      </c>
      <c r="D44" s="29" t="s">
        <v>87</v>
      </c>
      <c r="E44" s="29" t="s">
        <v>20</v>
      </c>
      <c r="F44" s="29" t="s">
        <v>16</v>
      </c>
      <c r="G44" s="30">
        <v>10000</v>
      </c>
      <c r="H44" s="30">
        <v>3595</v>
      </c>
      <c r="I44" s="15">
        <f t="shared" si="1"/>
        <v>35950000</v>
      </c>
      <c r="J44" s="4" t="s">
        <v>93</v>
      </c>
    </row>
    <row r="45" spans="2:14">
      <c r="B45" s="31">
        <v>42493</v>
      </c>
      <c r="C45" s="29" t="s">
        <v>86</v>
      </c>
      <c r="D45" s="29" t="s">
        <v>87</v>
      </c>
      <c r="E45" s="29" t="s">
        <v>20</v>
      </c>
      <c r="F45" s="29" t="s">
        <v>12</v>
      </c>
      <c r="G45" s="30">
        <v>5300</v>
      </c>
      <c r="H45" s="30">
        <v>3380</v>
      </c>
      <c r="I45" s="15">
        <f t="shared" si="1"/>
        <v>17914000</v>
      </c>
      <c r="J45" t="s">
        <v>16</v>
      </c>
      <c r="K45" t="s">
        <v>90</v>
      </c>
      <c r="L45" t="s">
        <v>91</v>
      </c>
      <c r="M45" t="s">
        <v>28</v>
      </c>
      <c r="N45" t="s">
        <v>92</v>
      </c>
    </row>
    <row r="46" spans="2:14">
      <c r="B46" s="31">
        <v>42492</v>
      </c>
      <c r="C46" s="29" t="s">
        <v>88</v>
      </c>
      <c r="D46" s="29" t="s">
        <v>89</v>
      </c>
      <c r="E46" s="29" t="s">
        <v>20</v>
      </c>
      <c r="F46" s="29" t="s">
        <v>16</v>
      </c>
      <c r="G46" s="30">
        <v>15300</v>
      </c>
      <c r="H46" s="30">
        <v>3595</v>
      </c>
      <c r="I46" s="15">
        <f t="shared" si="1"/>
        <v>55003500</v>
      </c>
      <c r="J46" s="4">
        <f>G6+G16+G18+G20+G22+G24+G28+G29+G30+G33+G35+G37+G39+G43+G44+G46</f>
        <v>149600</v>
      </c>
      <c r="K46" s="4">
        <f>G8+G9+G13+G15+G25+G27+G31+G34+G36+G45</f>
        <v>83900</v>
      </c>
      <c r="L46" s="4">
        <f>G7+G10+G11+G14+G17+G19+G21+G23+G26+G32+G38+G40+G41</f>
        <v>125900</v>
      </c>
      <c r="M46" s="4">
        <f>G42</f>
        <v>4700</v>
      </c>
      <c r="N46" s="4">
        <f>G12</f>
        <v>4300</v>
      </c>
    </row>
    <row r="47" spans="2:14">
      <c r="B47" s="31">
        <v>42492</v>
      </c>
      <c r="C47" s="31" t="s">
        <v>95</v>
      </c>
      <c r="D47" s="29" t="s">
        <v>96</v>
      </c>
      <c r="E47" s="29" t="s">
        <v>11</v>
      </c>
      <c r="F47" s="32" t="s">
        <v>16</v>
      </c>
      <c r="G47" s="26">
        <v>10600</v>
      </c>
      <c r="H47" s="33">
        <v>3410</v>
      </c>
      <c r="I47" s="16">
        <f t="shared" si="1"/>
        <v>36146000</v>
      </c>
      <c r="J47" s="4"/>
    </row>
    <row r="48" spans="2:14">
      <c r="B48" s="31">
        <v>42493</v>
      </c>
      <c r="C48" s="29" t="s">
        <v>97</v>
      </c>
      <c r="D48" s="29" t="s">
        <v>98</v>
      </c>
      <c r="E48" s="29" t="s">
        <v>17</v>
      </c>
      <c r="F48" s="29" t="s">
        <v>16</v>
      </c>
      <c r="G48" s="30">
        <v>25000</v>
      </c>
      <c r="H48" s="30">
        <v>3410</v>
      </c>
      <c r="I48" s="17">
        <f t="shared" si="1"/>
        <v>85250000</v>
      </c>
    </row>
    <row r="49" spans="2:15">
      <c r="B49" s="31">
        <v>42493</v>
      </c>
      <c r="C49" s="29" t="s">
        <v>99</v>
      </c>
      <c r="D49" s="29" t="s">
        <v>100</v>
      </c>
      <c r="E49" s="29" t="s">
        <v>17</v>
      </c>
      <c r="F49" s="29" t="s">
        <v>16</v>
      </c>
      <c r="G49" s="30">
        <v>33700</v>
      </c>
      <c r="H49" s="30">
        <v>3410</v>
      </c>
      <c r="I49" s="15">
        <f t="shared" si="1"/>
        <v>114917000</v>
      </c>
    </row>
    <row r="50" spans="2:15">
      <c r="B50" s="31">
        <v>42493</v>
      </c>
      <c r="C50" s="29" t="s">
        <v>101</v>
      </c>
      <c r="D50" s="29" t="s">
        <v>102</v>
      </c>
      <c r="E50" s="29" t="s">
        <v>11</v>
      </c>
      <c r="F50" s="29" t="s">
        <v>16</v>
      </c>
      <c r="G50" s="30">
        <v>9300</v>
      </c>
      <c r="H50" s="30">
        <v>3410</v>
      </c>
      <c r="I50" s="15">
        <f t="shared" si="1"/>
        <v>31713000</v>
      </c>
    </row>
    <row r="51" spans="2:15">
      <c r="B51" s="31">
        <v>42494</v>
      </c>
      <c r="C51" s="29" t="s">
        <v>103</v>
      </c>
      <c r="D51" s="29" t="s">
        <v>104</v>
      </c>
      <c r="E51" s="29" t="s">
        <v>11</v>
      </c>
      <c r="F51" s="29" t="s">
        <v>16</v>
      </c>
      <c r="G51" s="30">
        <v>20300</v>
      </c>
      <c r="H51" s="30">
        <v>3410</v>
      </c>
      <c r="I51" s="15">
        <f t="shared" si="1"/>
        <v>69223000</v>
      </c>
    </row>
    <row r="52" spans="2:15">
      <c r="B52" s="31">
        <v>42495</v>
      </c>
      <c r="C52" s="29" t="s">
        <v>105</v>
      </c>
      <c r="D52" s="29" t="s">
        <v>106</v>
      </c>
      <c r="E52" s="29" t="s">
        <v>17</v>
      </c>
      <c r="F52" s="29" t="s">
        <v>16</v>
      </c>
      <c r="G52" s="30">
        <v>25000</v>
      </c>
      <c r="H52" s="30">
        <v>3410</v>
      </c>
      <c r="I52" s="15">
        <f t="shared" si="1"/>
        <v>85250000</v>
      </c>
    </row>
    <row r="53" spans="2:15">
      <c r="B53" s="31">
        <v>42495</v>
      </c>
      <c r="C53" s="29" t="s">
        <v>107</v>
      </c>
      <c r="D53" s="29" t="s">
        <v>108</v>
      </c>
      <c r="E53" s="29" t="s">
        <v>17</v>
      </c>
      <c r="F53" s="29" t="s">
        <v>16</v>
      </c>
      <c r="G53" s="30">
        <v>10800</v>
      </c>
      <c r="H53" s="30">
        <v>3410</v>
      </c>
      <c r="I53" s="15">
        <f t="shared" si="1"/>
        <v>36828000</v>
      </c>
      <c r="J53" s="4"/>
    </row>
    <row r="54" spans="2:15">
      <c r="B54" s="31">
        <v>42495</v>
      </c>
      <c r="C54" s="29" t="s">
        <v>109</v>
      </c>
      <c r="D54" s="29" t="s">
        <v>110</v>
      </c>
      <c r="E54" s="29" t="s">
        <v>17</v>
      </c>
      <c r="F54" s="29" t="s">
        <v>16</v>
      </c>
      <c r="G54" s="30">
        <v>5000</v>
      </c>
      <c r="H54" s="30">
        <v>3410</v>
      </c>
      <c r="I54" s="15">
        <f t="shared" ref="I54:I154" si="2">G54*H54</f>
        <v>17050000</v>
      </c>
    </row>
    <row r="55" spans="2:15">
      <c r="B55" s="31">
        <v>42496</v>
      </c>
      <c r="C55" s="29" t="s">
        <v>111</v>
      </c>
      <c r="D55" s="29" t="s">
        <v>112</v>
      </c>
      <c r="E55" s="29" t="s">
        <v>11</v>
      </c>
      <c r="F55" s="29" t="s">
        <v>16</v>
      </c>
      <c r="G55" s="30">
        <v>20300</v>
      </c>
      <c r="H55" s="30">
        <v>3410</v>
      </c>
      <c r="I55" s="15">
        <f t="shared" si="2"/>
        <v>69223000</v>
      </c>
      <c r="J55" s="4" t="s">
        <v>16</v>
      </c>
      <c r="K55" s="4"/>
      <c r="L55" s="4"/>
      <c r="M55" s="4"/>
      <c r="N55" s="4"/>
    </row>
    <row r="56" spans="2:15">
      <c r="B56" s="31">
        <v>42496</v>
      </c>
      <c r="C56" s="29" t="s">
        <v>113</v>
      </c>
      <c r="D56" s="29" t="s">
        <v>114</v>
      </c>
      <c r="E56" s="29" t="s">
        <v>11</v>
      </c>
      <c r="F56" s="29" t="s">
        <v>16</v>
      </c>
      <c r="G56" s="30">
        <v>15500</v>
      </c>
      <c r="H56" s="30">
        <v>3410</v>
      </c>
      <c r="I56" s="15">
        <f t="shared" si="2"/>
        <v>52855000</v>
      </c>
      <c r="J56" s="4">
        <f>G48+G47+G49+G50+G51+G52+G53+G54+G55+G56</f>
        <v>175500</v>
      </c>
      <c r="K56" s="4">
        <f>J56-191000</f>
        <v>-15500</v>
      </c>
      <c r="L56" t="s">
        <v>115</v>
      </c>
      <c r="O56" s="4"/>
    </row>
    <row r="57" spans="2:15">
      <c r="B57" s="31">
        <v>42499</v>
      </c>
      <c r="C57" s="29" t="s">
        <v>118</v>
      </c>
      <c r="D57" s="29" t="s">
        <v>119</v>
      </c>
      <c r="E57" s="29" t="s">
        <v>25</v>
      </c>
      <c r="F57" s="29" t="s">
        <v>16</v>
      </c>
      <c r="G57" s="22">
        <v>5000</v>
      </c>
      <c r="H57" s="30">
        <v>3990</v>
      </c>
      <c r="I57" s="15">
        <f t="shared" si="2"/>
        <v>19950000</v>
      </c>
    </row>
    <row r="58" spans="2:15">
      <c r="B58" s="31">
        <v>42499</v>
      </c>
      <c r="C58" s="29" t="s">
        <v>118</v>
      </c>
      <c r="D58" s="29" t="s">
        <v>119</v>
      </c>
      <c r="E58" s="29" t="s">
        <v>25</v>
      </c>
      <c r="F58" s="29" t="s">
        <v>12</v>
      </c>
      <c r="G58" s="30">
        <v>5000</v>
      </c>
      <c r="H58" s="30">
        <v>3671</v>
      </c>
      <c r="I58" s="15">
        <f t="shared" si="2"/>
        <v>18355000</v>
      </c>
    </row>
    <row r="59" spans="2:15">
      <c r="B59" s="31">
        <v>42499</v>
      </c>
      <c r="C59" s="29" t="s">
        <v>120</v>
      </c>
      <c r="D59" s="29" t="s">
        <v>121</v>
      </c>
      <c r="E59" s="29" t="s">
        <v>23</v>
      </c>
      <c r="F59" s="29" t="s">
        <v>16</v>
      </c>
      <c r="G59" s="30">
        <v>5000</v>
      </c>
      <c r="H59" s="30">
        <v>3645</v>
      </c>
      <c r="I59" s="15">
        <f t="shared" si="2"/>
        <v>18225000</v>
      </c>
    </row>
    <row r="60" spans="2:15">
      <c r="B60" s="31">
        <v>42499</v>
      </c>
      <c r="C60" s="29" t="s">
        <v>120</v>
      </c>
      <c r="D60" s="29" t="s">
        <v>121</v>
      </c>
      <c r="E60" s="29" t="s">
        <v>23</v>
      </c>
      <c r="F60" s="29" t="s">
        <v>22</v>
      </c>
      <c r="G60" s="30">
        <v>10000</v>
      </c>
      <c r="H60" s="30">
        <v>3750</v>
      </c>
      <c r="I60" s="15">
        <f t="shared" si="2"/>
        <v>37500000</v>
      </c>
    </row>
    <row r="61" spans="2:15">
      <c r="B61" s="31">
        <v>42502</v>
      </c>
      <c r="C61" s="29" t="s">
        <v>123</v>
      </c>
      <c r="D61" s="29" t="s">
        <v>124</v>
      </c>
      <c r="E61" s="29" t="s">
        <v>18</v>
      </c>
      <c r="F61" s="29" t="s">
        <v>12</v>
      </c>
      <c r="G61" s="30">
        <v>5200</v>
      </c>
      <c r="H61" s="30">
        <v>3200</v>
      </c>
      <c r="I61" s="15">
        <f t="shared" si="2"/>
        <v>16640000</v>
      </c>
    </row>
    <row r="62" spans="2:15">
      <c r="B62" s="31">
        <v>42502</v>
      </c>
      <c r="C62" s="29" t="s">
        <v>123</v>
      </c>
      <c r="D62" s="29" t="s">
        <v>124</v>
      </c>
      <c r="E62" s="29" t="s">
        <v>18</v>
      </c>
      <c r="F62" s="29" t="s">
        <v>22</v>
      </c>
      <c r="G62" s="30">
        <v>11500</v>
      </c>
      <c r="H62" s="30">
        <v>3650</v>
      </c>
      <c r="I62" s="15">
        <f t="shared" si="2"/>
        <v>41975000</v>
      </c>
    </row>
    <row r="63" spans="2:15">
      <c r="B63" s="31">
        <v>42503</v>
      </c>
      <c r="C63" s="29" t="s">
        <v>126</v>
      </c>
      <c r="D63" s="29" t="s">
        <v>127</v>
      </c>
      <c r="E63" s="29" t="s">
        <v>128</v>
      </c>
      <c r="F63" s="29" t="s">
        <v>22</v>
      </c>
      <c r="G63" s="30">
        <v>5000</v>
      </c>
      <c r="H63" s="30">
        <v>3650</v>
      </c>
      <c r="I63" s="15">
        <f t="shared" si="2"/>
        <v>18250000</v>
      </c>
    </row>
    <row r="64" spans="2:15">
      <c r="B64" s="31">
        <v>42503</v>
      </c>
      <c r="C64" s="29" t="s">
        <v>129</v>
      </c>
      <c r="D64" s="29" t="s">
        <v>130</v>
      </c>
      <c r="E64" s="29" t="s">
        <v>26</v>
      </c>
      <c r="F64" s="29" t="s">
        <v>22</v>
      </c>
      <c r="G64" s="30">
        <v>5000</v>
      </c>
      <c r="H64" s="30">
        <v>4738</v>
      </c>
      <c r="I64" s="15">
        <f t="shared" si="2"/>
        <v>23690000</v>
      </c>
    </row>
    <row r="65" spans="2:10">
      <c r="B65" s="31">
        <v>42503</v>
      </c>
      <c r="C65" s="29" t="s">
        <v>131</v>
      </c>
      <c r="D65" s="29" t="s">
        <v>132</v>
      </c>
      <c r="E65" s="29" t="s">
        <v>23</v>
      </c>
      <c r="F65" s="29" t="s">
        <v>16</v>
      </c>
      <c r="G65" s="30">
        <v>10000</v>
      </c>
      <c r="H65" s="30">
        <v>3595</v>
      </c>
      <c r="I65" s="15">
        <f t="shared" si="2"/>
        <v>35950000</v>
      </c>
    </row>
    <row r="66" spans="2:10">
      <c r="B66" s="31">
        <v>42503</v>
      </c>
      <c r="C66" s="29" t="s">
        <v>131</v>
      </c>
      <c r="D66" s="29" t="s">
        <v>132</v>
      </c>
      <c r="E66" s="29" t="s">
        <v>23</v>
      </c>
      <c r="F66" s="29" t="s">
        <v>22</v>
      </c>
      <c r="G66" s="30">
        <v>10000</v>
      </c>
      <c r="H66" s="30">
        <v>3650</v>
      </c>
      <c r="I66" s="15">
        <f t="shared" si="2"/>
        <v>36500000</v>
      </c>
    </row>
    <row r="67" spans="2:10">
      <c r="B67" s="31">
        <v>42503</v>
      </c>
      <c r="C67" s="29" t="s">
        <v>134</v>
      </c>
      <c r="D67" s="29" t="s">
        <v>135</v>
      </c>
      <c r="E67" s="29" t="s">
        <v>11</v>
      </c>
      <c r="F67" s="29" t="s">
        <v>16</v>
      </c>
      <c r="G67" s="30">
        <v>5400</v>
      </c>
      <c r="H67" s="30">
        <v>3595</v>
      </c>
      <c r="I67" s="15">
        <f t="shared" si="2"/>
        <v>19413000</v>
      </c>
    </row>
    <row r="68" spans="2:10">
      <c r="B68" s="31">
        <v>42503</v>
      </c>
      <c r="C68" s="29" t="s">
        <v>134</v>
      </c>
      <c r="D68" s="29" t="s">
        <v>135</v>
      </c>
      <c r="E68" s="29" t="s">
        <v>11</v>
      </c>
      <c r="F68" s="29" t="s">
        <v>12</v>
      </c>
      <c r="G68" s="30">
        <v>10400</v>
      </c>
      <c r="H68" s="30">
        <v>3380</v>
      </c>
      <c r="I68" s="15">
        <f t="shared" si="2"/>
        <v>35152000</v>
      </c>
      <c r="J68" s="6"/>
    </row>
    <row r="69" spans="2:10">
      <c r="B69" s="31">
        <v>42499</v>
      </c>
      <c r="C69" s="29" t="s">
        <v>136</v>
      </c>
      <c r="D69" s="29" t="s">
        <v>137</v>
      </c>
      <c r="E69" s="29" t="s">
        <v>17</v>
      </c>
      <c r="F69" s="29" t="s">
        <v>12</v>
      </c>
      <c r="G69" s="30">
        <v>5000</v>
      </c>
      <c r="H69" s="30">
        <v>3380</v>
      </c>
      <c r="I69" s="15">
        <f t="shared" si="2"/>
        <v>16900000</v>
      </c>
    </row>
    <row r="70" spans="2:10">
      <c r="B70" s="31">
        <v>42499</v>
      </c>
      <c r="C70" s="29" t="s">
        <v>138</v>
      </c>
      <c r="D70" s="29" t="s">
        <v>139</v>
      </c>
      <c r="E70" s="29" t="s">
        <v>17</v>
      </c>
      <c r="F70" s="29" t="s">
        <v>16</v>
      </c>
      <c r="G70" s="30">
        <v>5800</v>
      </c>
      <c r="H70" s="30">
        <v>3595</v>
      </c>
      <c r="I70" s="15">
        <f t="shared" si="2"/>
        <v>20851000</v>
      </c>
    </row>
    <row r="71" spans="2:10">
      <c r="B71" s="31">
        <v>42499</v>
      </c>
      <c r="C71" s="29" t="s">
        <v>138</v>
      </c>
      <c r="D71" s="29" t="s">
        <v>139</v>
      </c>
      <c r="E71" s="29" t="s">
        <v>17</v>
      </c>
      <c r="F71" s="29" t="s">
        <v>12</v>
      </c>
      <c r="G71" s="30">
        <v>15900</v>
      </c>
      <c r="H71" s="30">
        <v>3380</v>
      </c>
      <c r="I71" s="15">
        <f t="shared" si="2"/>
        <v>53742000</v>
      </c>
    </row>
    <row r="72" spans="2:10">
      <c r="B72" s="31">
        <v>42501</v>
      </c>
      <c r="C72" s="29" t="s">
        <v>140</v>
      </c>
      <c r="D72" s="29" t="s">
        <v>141</v>
      </c>
      <c r="E72" s="29" t="s">
        <v>17</v>
      </c>
      <c r="F72" s="29" t="s">
        <v>12</v>
      </c>
      <c r="G72" s="30">
        <v>10800</v>
      </c>
      <c r="H72" s="30">
        <v>3380</v>
      </c>
      <c r="I72" s="15">
        <f t="shared" si="2"/>
        <v>36504000</v>
      </c>
    </row>
    <row r="73" spans="2:10">
      <c r="B73" s="31">
        <v>42501</v>
      </c>
      <c r="C73" s="29" t="s">
        <v>142</v>
      </c>
      <c r="D73" s="29" t="s">
        <v>143</v>
      </c>
      <c r="E73" s="29" t="s">
        <v>17</v>
      </c>
      <c r="F73" s="29" t="s">
        <v>12</v>
      </c>
      <c r="G73" s="30">
        <v>22900</v>
      </c>
      <c r="H73" s="30">
        <v>3380</v>
      </c>
      <c r="I73" s="15">
        <f t="shared" si="2"/>
        <v>77402000</v>
      </c>
    </row>
    <row r="74" spans="2:10">
      <c r="B74" s="31">
        <v>42502</v>
      </c>
      <c r="C74" s="29" t="s">
        <v>144</v>
      </c>
      <c r="D74" s="29" t="s">
        <v>145</v>
      </c>
      <c r="E74" s="29" t="s">
        <v>11</v>
      </c>
      <c r="F74" s="29" t="s">
        <v>12</v>
      </c>
      <c r="G74" s="30">
        <v>15000</v>
      </c>
      <c r="H74" s="30">
        <v>3380</v>
      </c>
      <c r="I74" s="15">
        <f t="shared" si="2"/>
        <v>50700000</v>
      </c>
    </row>
    <row r="75" spans="2:10">
      <c r="B75" s="31">
        <v>42500</v>
      </c>
      <c r="C75" s="29" t="s">
        <v>146</v>
      </c>
      <c r="D75" s="29" t="s">
        <v>147</v>
      </c>
      <c r="E75" s="29" t="s">
        <v>11</v>
      </c>
      <c r="F75" s="29" t="s">
        <v>12</v>
      </c>
      <c r="G75" s="30">
        <v>10200</v>
      </c>
      <c r="H75" s="30">
        <v>3380</v>
      </c>
      <c r="I75" s="15">
        <f t="shared" si="2"/>
        <v>34476000</v>
      </c>
    </row>
    <row r="76" spans="2:10">
      <c r="B76" s="31">
        <v>42500</v>
      </c>
      <c r="C76" s="29" t="s">
        <v>146</v>
      </c>
      <c r="D76" s="29" t="s">
        <v>147</v>
      </c>
      <c r="E76" s="29" t="s">
        <v>11</v>
      </c>
      <c r="F76" s="29" t="s">
        <v>22</v>
      </c>
      <c r="G76" s="30">
        <v>5300</v>
      </c>
      <c r="H76" s="30">
        <v>3985</v>
      </c>
      <c r="I76" s="15">
        <f t="shared" si="2"/>
        <v>21120500</v>
      </c>
    </row>
    <row r="77" spans="2:10">
      <c r="B77" s="31">
        <v>42500</v>
      </c>
      <c r="C77" s="29" t="s">
        <v>148</v>
      </c>
      <c r="D77" s="29" t="s">
        <v>149</v>
      </c>
      <c r="E77" s="29" t="s">
        <v>11</v>
      </c>
      <c r="F77" s="29" t="s">
        <v>22</v>
      </c>
      <c r="G77" s="30">
        <v>34900</v>
      </c>
      <c r="H77" s="30">
        <v>3985</v>
      </c>
      <c r="I77" s="15">
        <f t="shared" si="2"/>
        <v>139076500</v>
      </c>
    </row>
    <row r="78" spans="2:10">
      <c r="B78" s="31">
        <v>42499</v>
      </c>
      <c r="C78" s="29" t="s">
        <v>150</v>
      </c>
      <c r="D78" s="29" t="s">
        <v>151</v>
      </c>
      <c r="E78" s="29" t="s">
        <v>20</v>
      </c>
      <c r="F78" s="29" t="s">
        <v>16</v>
      </c>
      <c r="G78" s="30">
        <v>25700</v>
      </c>
      <c r="H78" s="30">
        <v>3595</v>
      </c>
      <c r="I78" s="15">
        <f t="shared" si="2"/>
        <v>92391500</v>
      </c>
    </row>
    <row r="79" spans="2:10">
      <c r="B79" s="31">
        <v>42499</v>
      </c>
      <c r="C79" s="29" t="s">
        <v>150</v>
      </c>
      <c r="D79" s="29" t="s">
        <v>151</v>
      </c>
      <c r="E79" s="29" t="s">
        <v>20</v>
      </c>
      <c r="F79" s="29" t="s">
        <v>12</v>
      </c>
      <c r="G79" s="30">
        <v>6000</v>
      </c>
      <c r="H79" s="30">
        <v>3380</v>
      </c>
      <c r="I79" s="15">
        <f t="shared" si="2"/>
        <v>20280000</v>
      </c>
    </row>
    <row r="80" spans="2:10">
      <c r="B80" s="31">
        <v>42500</v>
      </c>
      <c r="C80" s="29" t="s">
        <v>152</v>
      </c>
      <c r="D80" s="29" t="s">
        <v>153</v>
      </c>
      <c r="E80" s="29" t="s">
        <v>20</v>
      </c>
      <c r="F80" s="29" t="s">
        <v>16</v>
      </c>
      <c r="G80" s="30">
        <v>30000</v>
      </c>
      <c r="H80" s="30">
        <v>3595</v>
      </c>
      <c r="I80" s="15">
        <f t="shared" si="2"/>
        <v>107850000</v>
      </c>
    </row>
    <row r="81" spans="2:9">
      <c r="B81" s="31">
        <v>42501</v>
      </c>
      <c r="C81" s="29" t="s">
        <v>154</v>
      </c>
      <c r="D81" s="29" t="s">
        <v>155</v>
      </c>
      <c r="E81" s="29" t="s">
        <v>20</v>
      </c>
      <c r="F81" s="29" t="s">
        <v>16</v>
      </c>
      <c r="G81" s="30">
        <v>9000</v>
      </c>
      <c r="H81" s="30">
        <v>3595</v>
      </c>
      <c r="I81" s="15">
        <f t="shared" si="2"/>
        <v>32355000</v>
      </c>
    </row>
    <row r="82" spans="2:9">
      <c r="B82" s="31">
        <v>42503</v>
      </c>
      <c r="C82" s="29" t="s">
        <v>156</v>
      </c>
      <c r="D82" s="29" t="s">
        <v>157</v>
      </c>
      <c r="E82" s="29" t="s">
        <v>20</v>
      </c>
      <c r="F82" s="29" t="s">
        <v>16</v>
      </c>
      <c r="G82" s="30">
        <v>10700</v>
      </c>
      <c r="H82" s="30">
        <v>3595</v>
      </c>
      <c r="I82" s="15">
        <f t="shared" si="2"/>
        <v>38466500</v>
      </c>
    </row>
    <row r="83" spans="2:9">
      <c r="B83" s="31">
        <v>42503</v>
      </c>
      <c r="C83" s="29" t="s">
        <v>156</v>
      </c>
      <c r="D83" s="29" t="s">
        <v>157</v>
      </c>
      <c r="E83" s="29" t="s">
        <v>20</v>
      </c>
      <c r="F83" s="29" t="s">
        <v>22</v>
      </c>
      <c r="G83" s="30">
        <v>5000</v>
      </c>
      <c r="H83" s="30">
        <v>3985</v>
      </c>
      <c r="I83" s="15">
        <f t="shared" si="2"/>
        <v>19925000</v>
      </c>
    </row>
    <row r="84" spans="2:9">
      <c r="B84" s="31">
        <v>42500</v>
      </c>
      <c r="C84" s="29" t="s">
        <v>158</v>
      </c>
      <c r="D84" s="29" t="s">
        <v>159</v>
      </c>
      <c r="E84" s="29" t="s">
        <v>20</v>
      </c>
      <c r="F84" s="29" t="s">
        <v>27</v>
      </c>
      <c r="G84" s="30">
        <v>4700</v>
      </c>
      <c r="H84" s="30">
        <v>4050</v>
      </c>
      <c r="I84" s="15">
        <f t="shared" si="2"/>
        <v>19035000</v>
      </c>
    </row>
    <row r="85" spans="2:9">
      <c r="B85" s="31">
        <v>42500</v>
      </c>
      <c r="C85" s="29" t="s">
        <v>158</v>
      </c>
      <c r="D85" s="29" t="s">
        <v>159</v>
      </c>
      <c r="E85" s="29" t="s">
        <v>20</v>
      </c>
      <c r="F85" s="29" t="s">
        <v>12</v>
      </c>
      <c r="G85" s="30">
        <v>6000</v>
      </c>
      <c r="H85" s="30">
        <v>3380</v>
      </c>
      <c r="I85" s="15">
        <f t="shared" si="2"/>
        <v>20280000</v>
      </c>
    </row>
    <row r="86" spans="2:9">
      <c r="B86" s="31">
        <v>42500</v>
      </c>
      <c r="C86" s="29" t="s">
        <v>158</v>
      </c>
      <c r="D86" s="29" t="s">
        <v>159</v>
      </c>
      <c r="E86" s="29" t="s">
        <v>20</v>
      </c>
      <c r="F86" s="29" t="s">
        <v>22</v>
      </c>
      <c r="G86" s="30">
        <v>5000</v>
      </c>
      <c r="H86" s="30">
        <v>3985</v>
      </c>
      <c r="I86" s="15">
        <f t="shared" si="2"/>
        <v>19925000</v>
      </c>
    </row>
    <row r="87" spans="2:9">
      <c r="B87" s="31">
        <v>42499</v>
      </c>
      <c r="C87" s="29" t="s">
        <v>161</v>
      </c>
      <c r="D87" s="29" t="s">
        <v>162</v>
      </c>
      <c r="E87" s="29" t="s">
        <v>17</v>
      </c>
      <c r="F87" s="29" t="s">
        <v>16</v>
      </c>
      <c r="G87" s="30">
        <v>30000</v>
      </c>
      <c r="H87" s="30">
        <v>3410</v>
      </c>
      <c r="I87" s="15">
        <f t="shared" si="2"/>
        <v>102300000</v>
      </c>
    </row>
    <row r="88" spans="2:9">
      <c r="B88" s="31">
        <v>42499</v>
      </c>
      <c r="C88" s="29" t="s">
        <v>163</v>
      </c>
      <c r="D88" s="29" t="s">
        <v>164</v>
      </c>
      <c r="E88" s="29" t="s">
        <v>17</v>
      </c>
      <c r="F88" s="29" t="s">
        <v>16</v>
      </c>
      <c r="G88" s="30">
        <v>12000</v>
      </c>
      <c r="H88" s="30">
        <v>3410</v>
      </c>
      <c r="I88" s="15">
        <f t="shared" si="2"/>
        <v>40920000</v>
      </c>
    </row>
    <row r="89" spans="2:9">
      <c r="B89" s="31">
        <v>42499</v>
      </c>
      <c r="C89" s="29" t="s">
        <v>165</v>
      </c>
      <c r="D89" s="29" t="s">
        <v>166</v>
      </c>
      <c r="E89" s="29" t="s">
        <v>11</v>
      </c>
      <c r="F89" s="29" t="s">
        <v>16</v>
      </c>
      <c r="G89" s="30">
        <v>16600</v>
      </c>
      <c r="H89" s="30">
        <v>3410</v>
      </c>
      <c r="I89" s="15">
        <f t="shared" si="2"/>
        <v>56606000</v>
      </c>
    </row>
    <row r="90" spans="2:9">
      <c r="B90" s="31">
        <v>42501</v>
      </c>
      <c r="C90" s="29" t="s">
        <v>167</v>
      </c>
      <c r="D90" s="29" t="s">
        <v>168</v>
      </c>
      <c r="E90" s="29" t="s">
        <v>17</v>
      </c>
      <c r="F90" s="29" t="s">
        <v>16</v>
      </c>
      <c r="G90" s="30">
        <v>10800</v>
      </c>
      <c r="H90" s="30">
        <v>3410</v>
      </c>
      <c r="I90" s="15">
        <f t="shared" si="2"/>
        <v>36828000</v>
      </c>
    </row>
    <row r="91" spans="2:9">
      <c r="B91" s="31">
        <v>42501</v>
      </c>
      <c r="C91" s="29" t="s">
        <v>169</v>
      </c>
      <c r="D91" s="29" t="s">
        <v>170</v>
      </c>
      <c r="E91" s="29" t="s">
        <v>17</v>
      </c>
      <c r="F91" s="29" t="s">
        <v>16</v>
      </c>
      <c r="G91" s="30">
        <v>5000</v>
      </c>
      <c r="H91" s="30">
        <v>3410</v>
      </c>
      <c r="I91" s="15">
        <f t="shared" si="2"/>
        <v>17050000</v>
      </c>
    </row>
    <row r="92" spans="2:9">
      <c r="B92" s="31">
        <v>42502</v>
      </c>
      <c r="C92" s="29" t="s">
        <v>171</v>
      </c>
      <c r="D92" s="29" t="s">
        <v>172</v>
      </c>
      <c r="E92" s="29" t="s">
        <v>11</v>
      </c>
      <c r="F92" s="29" t="s">
        <v>16</v>
      </c>
      <c r="G92" s="30">
        <v>15000</v>
      </c>
      <c r="H92" s="30">
        <v>3410</v>
      </c>
      <c r="I92" s="15">
        <f t="shared" si="2"/>
        <v>51150000</v>
      </c>
    </row>
    <row r="93" spans="2:9">
      <c r="B93" s="31">
        <v>42503</v>
      </c>
      <c r="C93" s="29" t="s">
        <v>173</v>
      </c>
      <c r="D93" s="29" t="s">
        <v>174</v>
      </c>
      <c r="E93" s="29" t="s">
        <v>11</v>
      </c>
      <c r="F93" s="29" t="s">
        <v>16</v>
      </c>
      <c r="G93" s="30">
        <v>16600</v>
      </c>
      <c r="H93" s="30">
        <v>3410</v>
      </c>
      <c r="I93" s="15">
        <f t="shared" si="2"/>
        <v>56606000</v>
      </c>
    </row>
    <row r="94" spans="2:9">
      <c r="B94" s="31">
        <v>42506</v>
      </c>
      <c r="C94" s="29" t="s">
        <v>178</v>
      </c>
      <c r="D94" s="29" t="s">
        <v>179</v>
      </c>
      <c r="E94" s="29" t="s">
        <v>17</v>
      </c>
      <c r="F94" s="29" t="s">
        <v>180</v>
      </c>
      <c r="G94" s="30">
        <v>30000</v>
      </c>
      <c r="H94" s="30">
        <v>3595</v>
      </c>
      <c r="I94" s="15">
        <f t="shared" si="2"/>
        <v>107850000</v>
      </c>
    </row>
    <row r="95" spans="2:9">
      <c r="B95" s="31">
        <v>42506</v>
      </c>
      <c r="C95" s="29" t="s">
        <v>178</v>
      </c>
      <c r="D95" s="29" t="s">
        <v>179</v>
      </c>
      <c r="E95" s="29" t="s">
        <v>17</v>
      </c>
      <c r="F95" s="29" t="s">
        <v>180</v>
      </c>
      <c r="G95" s="30">
        <v>5000</v>
      </c>
      <c r="H95" s="30">
        <v>3380</v>
      </c>
      <c r="I95" s="23">
        <f t="shared" si="2"/>
        <v>16900000</v>
      </c>
    </row>
    <row r="96" spans="2:9">
      <c r="B96" s="31">
        <v>42496</v>
      </c>
      <c r="C96" s="29" t="s">
        <v>182</v>
      </c>
      <c r="D96" s="29" t="s">
        <v>183</v>
      </c>
      <c r="E96" s="29" t="s">
        <v>20</v>
      </c>
      <c r="F96" s="29" t="s">
        <v>22</v>
      </c>
      <c r="G96" s="30">
        <v>10700</v>
      </c>
      <c r="H96" s="30">
        <v>3750</v>
      </c>
      <c r="I96" s="23">
        <f t="shared" si="2"/>
        <v>40125000</v>
      </c>
    </row>
    <row r="97" spans="2:9">
      <c r="B97" s="31">
        <v>42496</v>
      </c>
      <c r="C97" s="29" t="s">
        <v>182</v>
      </c>
      <c r="D97" s="29" t="s">
        <v>183</v>
      </c>
      <c r="E97" s="29" t="s">
        <v>20</v>
      </c>
      <c r="F97" s="29" t="s">
        <v>24</v>
      </c>
      <c r="G97" s="30">
        <v>5000</v>
      </c>
      <c r="H97" s="30">
        <v>4650</v>
      </c>
      <c r="I97" s="23">
        <f t="shared" si="2"/>
        <v>23250000</v>
      </c>
    </row>
    <row r="98" spans="2:9">
      <c r="B98" s="31">
        <v>42506</v>
      </c>
      <c r="C98" s="29" t="s">
        <v>185</v>
      </c>
      <c r="D98" s="29" t="s">
        <v>186</v>
      </c>
      <c r="E98" s="29" t="s">
        <v>23</v>
      </c>
      <c r="F98" s="29" t="s">
        <v>16</v>
      </c>
      <c r="G98" s="30">
        <v>5000</v>
      </c>
      <c r="H98" s="30">
        <v>3595</v>
      </c>
      <c r="I98" s="23">
        <f t="shared" si="2"/>
        <v>17975000</v>
      </c>
    </row>
    <row r="99" spans="2:9">
      <c r="B99" s="31">
        <v>42507</v>
      </c>
      <c r="C99" s="29" t="s">
        <v>189</v>
      </c>
      <c r="D99" s="29" t="s">
        <v>190</v>
      </c>
      <c r="E99" s="29" t="s">
        <v>23</v>
      </c>
      <c r="F99" s="29" t="s">
        <v>22</v>
      </c>
      <c r="G99" s="30">
        <v>10000</v>
      </c>
      <c r="H99" s="30">
        <v>3650</v>
      </c>
      <c r="I99" s="23">
        <f t="shared" si="2"/>
        <v>36500000</v>
      </c>
    </row>
    <row r="100" spans="2:9">
      <c r="B100" s="31">
        <v>42507</v>
      </c>
      <c r="C100" s="29" t="s">
        <v>191</v>
      </c>
      <c r="D100" s="29" t="s">
        <v>192</v>
      </c>
      <c r="E100" s="29" t="s">
        <v>128</v>
      </c>
      <c r="F100" s="29" t="s">
        <v>16</v>
      </c>
      <c r="G100" s="30">
        <v>5000</v>
      </c>
      <c r="H100" s="30">
        <v>3595</v>
      </c>
      <c r="I100" s="23">
        <f t="shared" si="2"/>
        <v>17975000</v>
      </c>
    </row>
    <row r="101" spans="2:9">
      <c r="B101" s="31">
        <v>42507</v>
      </c>
      <c r="C101" s="29" t="s">
        <v>191</v>
      </c>
      <c r="D101" s="29" t="s">
        <v>192</v>
      </c>
      <c r="E101" s="29" t="s">
        <v>128</v>
      </c>
      <c r="F101" s="29" t="s">
        <v>27</v>
      </c>
      <c r="G101" s="30">
        <v>5000</v>
      </c>
      <c r="H101" s="30">
        <v>4100</v>
      </c>
      <c r="I101" s="23">
        <f t="shared" si="2"/>
        <v>20500000</v>
      </c>
    </row>
    <row r="102" spans="2:9">
      <c r="B102" s="31">
        <v>42507</v>
      </c>
      <c r="C102" s="29" t="s">
        <v>191</v>
      </c>
      <c r="D102" s="29" t="s">
        <v>192</v>
      </c>
      <c r="E102" s="29" t="s">
        <v>128</v>
      </c>
      <c r="F102" s="29" t="s">
        <v>12</v>
      </c>
      <c r="G102" s="30">
        <v>5000</v>
      </c>
      <c r="H102" s="30">
        <v>3200</v>
      </c>
      <c r="I102" s="23">
        <f t="shared" si="2"/>
        <v>16000000</v>
      </c>
    </row>
    <row r="103" spans="2:9">
      <c r="B103" s="31">
        <v>42507</v>
      </c>
      <c r="C103" s="29" t="s">
        <v>191</v>
      </c>
      <c r="D103" s="29" t="s">
        <v>192</v>
      </c>
      <c r="E103" s="29" t="s">
        <v>128</v>
      </c>
      <c r="F103" s="29" t="s">
        <v>22</v>
      </c>
      <c r="G103" s="30">
        <v>5000</v>
      </c>
      <c r="H103" s="30">
        <v>3650</v>
      </c>
      <c r="I103" s="23">
        <f t="shared" si="2"/>
        <v>18250000</v>
      </c>
    </row>
    <row r="104" spans="2:9">
      <c r="B104" s="31">
        <v>42508</v>
      </c>
      <c r="C104" s="29" t="s">
        <v>194</v>
      </c>
      <c r="D104" s="29" t="s">
        <v>195</v>
      </c>
      <c r="E104" s="29" t="s">
        <v>18</v>
      </c>
      <c r="F104" s="29" t="s">
        <v>22</v>
      </c>
      <c r="G104" s="30">
        <v>11400</v>
      </c>
      <c r="H104" s="30">
        <v>3650</v>
      </c>
      <c r="I104" s="23">
        <f t="shared" si="2"/>
        <v>41610000</v>
      </c>
    </row>
    <row r="105" spans="2:9">
      <c r="B105" s="31">
        <v>42508</v>
      </c>
      <c r="C105" s="29" t="s">
        <v>196</v>
      </c>
      <c r="D105" s="29" t="s">
        <v>197</v>
      </c>
      <c r="E105" s="29" t="s">
        <v>18</v>
      </c>
      <c r="F105" s="29" t="s">
        <v>22</v>
      </c>
      <c r="G105" s="30">
        <v>5300</v>
      </c>
      <c r="H105" s="30">
        <v>3650</v>
      </c>
      <c r="I105" s="23">
        <f t="shared" si="2"/>
        <v>19345000</v>
      </c>
    </row>
    <row r="106" spans="2:9">
      <c r="B106" s="31">
        <v>42508</v>
      </c>
      <c r="C106" s="29" t="s">
        <v>199</v>
      </c>
      <c r="D106" s="29" t="s">
        <v>200</v>
      </c>
      <c r="E106" s="29" t="s">
        <v>23</v>
      </c>
      <c r="F106" s="29" t="s">
        <v>180</v>
      </c>
      <c r="G106" s="30">
        <v>30000</v>
      </c>
      <c r="H106" s="30">
        <v>3595</v>
      </c>
      <c r="I106" s="23">
        <f t="shared" si="2"/>
        <v>107850000</v>
      </c>
    </row>
    <row r="107" spans="2:9">
      <c r="B107" s="31">
        <v>42510</v>
      </c>
      <c r="C107" s="29" t="s">
        <v>203</v>
      </c>
      <c r="D107" s="29" t="s">
        <v>204</v>
      </c>
      <c r="E107" s="29" t="s">
        <v>18</v>
      </c>
      <c r="F107" s="29" t="s">
        <v>180</v>
      </c>
      <c r="G107" s="30">
        <v>6200</v>
      </c>
      <c r="H107" s="30">
        <v>3595</v>
      </c>
      <c r="I107" s="23">
        <f t="shared" si="2"/>
        <v>22289000</v>
      </c>
    </row>
    <row r="108" spans="2:9">
      <c r="B108" s="31">
        <v>42510</v>
      </c>
      <c r="C108" s="29" t="s">
        <v>203</v>
      </c>
      <c r="D108" s="29" t="s">
        <v>204</v>
      </c>
      <c r="E108" s="29" t="s">
        <v>18</v>
      </c>
      <c r="F108" s="29" t="s">
        <v>24</v>
      </c>
      <c r="G108" s="30">
        <v>5200</v>
      </c>
      <c r="H108" s="30">
        <v>4300</v>
      </c>
      <c r="I108" s="23">
        <f t="shared" si="2"/>
        <v>22360000</v>
      </c>
    </row>
    <row r="109" spans="2:9">
      <c r="B109" s="31">
        <v>42510</v>
      </c>
      <c r="C109" s="29" t="s">
        <v>205</v>
      </c>
      <c r="D109" s="29" t="s">
        <v>206</v>
      </c>
      <c r="E109" s="29" t="s">
        <v>18</v>
      </c>
      <c r="F109" s="29" t="s">
        <v>22</v>
      </c>
      <c r="G109" s="30">
        <v>5300</v>
      </c>
      <c r="H109" s="30">
        <v>3650</v>
      </c>
      <c r="I109" s="23">
        <f t="shared" si="2"/>
        <v>19345000</v>
      </c>
    </row>
    <row r="110" spans="2:9">
      <c r="B110" s="31">
        <v>42510</v>
      </c>
      <c r="C110" s="29" t="s">
        <v>207</v>
      </c>
      <c r="D110" s="29" t="s">
        <v>208</v>
      </c>
      <c r="E110" s="29" t="s">
        <v>25</v>
      </c>
      <c r="F110" s="29" t="s">
        <v>180</v>
      </c>
      <c r="G110" s="30">
        <v>5000</v>
      </c>
      <c r="H110" s="30">
        <v>3990</v>
      </c>
      <c r="I110" s="23">
        <f t="shared" si="2"/>
        <v>19950000</v>
      </c>
    </row>
    <row r="111" spans="2:9">
      <c r="B111" s="31">
        <v>42510</v>
      </c>
      <c r="C111" s="29" t="s">
        <v>207</v>
      </c>
      <c r="D111" s="29" t="s">
        <v>208</v>
      </c>
      <c r="E111" s="29" t="s">
        <v>25</v>
      </c>
      <c r="F111" s="29" t="s">
        <v>22</v>
      </c>
      <c r="G111" s="30">
        <v>5000</v>
      </c>
      <c r="H111" s="30">
        <v>4738</v>
      </c>
      <c r="I111" s="23">
        <f t="shared" si="2"/>
        <v>23690000</v>
      </c>
    </row>
    <row r="112" spans="2:9">
      <c r="B112" s="31">
        <v>42510</v>
      </c>
      <c r="C112" s="29" t="s">
        <v>209</v>
      </c>
      <c r="D112" s="29" t="s">
        <v>210</v>
      </c>
      <c r="E112" s="29" t="s">
        <v>23</v>
      </c>
      <c r="F112" s="29" t="s">
        <v>22</v>
      </c>
      <c r="G112" s="30">
        <v>10000</v>
      </c>
      <c r="H112" s="30">
        <v>3650</v>
      </c>
      <c r="I112" s="23">
        <f t="shared" si="2"/>
        <v>36500000</v>
      </c>
    </row>
    <row r="113" spans="2:14">
      <c r="B113" s="31">
        <v>42510</v>
      </c>
      <c r="C113" s="29" t="s">
        <v>211</v>
      </c>
      <c r="D113" s="29" t="s">
        <v>212</v>
      </c>
      <c r="E113" s="29" t="s">
        <v>26</v>
      </c>
      <c r="F113" s="29" t="s">
        <v>22</v>
      </c>
      <c r="G113" s="30">
        <v>5000</v>
      </c>
      <c r="H113" s="30">
        <v>4738</v>
      </c>
      <c r="I113" s="23">
        <f t="shared" si="2"/>
        <v>23690000</v>
      </c>
    </row>
    <row r="114" spans="2:14">
      <c r="B114" s="31">
        <v>42506</v>
      </c>
      <c r="C114" s="29" t="s">
        <v>214</v>
      </c>
      <c r="D114" s="29" t="s">
        <v>215</v>
      </c>
      <c r="E114" s="29" t="s">
        <v>17</v>
      </c>
      <c r="F114" s="29" t="s">
        <v>16</v>
      </c>
      <c r="G114" s="30">
        <v>5000</v>
      </c>
      <c r="H114" s="30">
        <v>3595</v>
      </c>
      <c r="I114" s="23">
        <f t="shared" si="2"/>
        <v>17975000</v>
      </c>
    </row>
    <row r="115" spans="2:14">
      <c r="B115" s="31">
        <v>42506</v>
      </c>
      <c r="C115" s="29" t="s">
        <v>214</v>
      </c>
      <c r="D115" s="29" t="s">
        <v>215</v>
      </c>
      <c r="E115" s="29" t="s">
        <v>17</v>
      </c>
      <c r="F115" s="29" t="s">
        <v>12</v>
      </c>
      <c r="G115" s="30">
        <v>15000</v>
      </c>
      <c r="H115" s="30">
        <v>3380</v>
      </c>
      <c r="I115" s="15">
        <f t="shared" si="2"/>
        <v>50700000</v>
      </c>
    </row>
    <row r="116" spans="2:14">
      <c r="B116" s="31">
        <v>42506</v>
      </c>
      <c r="C116" s="29" t="s">
        <v>216</v>
      </c>
      <c r="D116" s="29" t="s">
        <v>217</v>
      </c>
      <c r="E116" s="29" t="s">
        <v>20</v>
      </c>
      <c r="F116" s="29" t="s">
        <v>16</v>
      </c>
      <c r="G116" s="30">
        <v>4700</v>
      </c>
      <c r="H116" s="30">
        <v>3595</v>
      </c>
      <c r="I116" s="15">
        <f t="shared" si="2"/>
        <v>16896500</v>
      </c>
    </row>
    <row r="117" spans="2:14">
      <c r="B117" s="31">
        <v>42506</v>
      </c>
      <c r="C117" s="29" t="s">
        <v>216</v>
      </c>
      <c r="D117" s="29" t="s">
        <v>217</v>
      </c>
      <c r="E117" s="29" t="s">
        <v>20</v>
      </c>
      <c r="F117" s="29" t="s">
        <v>22</v>
      </c>
      <c r="G117" s="30">
        <v>11700</v>
      </c>
      <c r="H117" s="30">
        <v>3985</v>
      </c>
      <c r="I117" s="15">
        <f t="shared" si="2"/>
        <v>46624500</v>
      </c>
    </row>
    <row r="118" spans="2:14">
      <c r="B118" s="31">
        <v>42506</v>
      </c>
      <c r="C118" s="29" t="s">
        <v>218</v>
      </c>
      <c r="D118" s="29" t="s">
        <v>219</v>
      </c>
      <c r="E118" s="29" t="s">
        <v>20</v>
      </c>
      <c r="F118" s="29" t="s">
        <v>16</v>
      </c>
      <c r="G118" s="30">
        <v>9000</v>
      </c>
      <c r="H118" s="30">
        <v>3595</v>
      </c>
      <c r="I118" s="15">
        <f t="shared" si="2"/>
        <v>32355000</v>
      </c>
    </row>
    <row r="119" spans="2:14">
      <c r="B119" s="31">
        <v>42506</v>
      </c>
      <c r="C119" s="29" t="s">
        <v>220</v>
      </c>
      <c r="D119" s="29" t="s">
        <v>221</v>
      </c>
      <c r="E119" s="29" t="s">
        <v>23</v>
      </c>
      <c r="F119" s="29" t="s">
        <v>16</v>
      </c>
      <c r="G119" s="30">
        <v>20000</v>
      </c>
      <c r="H119" s="30">
        <v>3595</v>
      </c>
      <c r="I119" s="15">
        <f t="shared" si="2"/>
        <v>71900000</v>
      </c>
    </row>
    <row r="120" spans="2:14">
      <c r="B120" s="31">
        <v>42506</v>
      </c>
      <c r="C120" s="29" t="s">
        <v>220</v>
      </c>
      <c r="D120" s="29" t="s">
        <v>221</v>
      </c>
      <c r="E120" s="29" t="s">
        <v>23</v>
      </c>
      <c r="F120" s="29" t="s">
        <v>22</v>
      </c>
      <c r="G120" s="30">
        <v>10000</v>
      </c>
      <c r="H120" s="30">
        <v>3985</v>
      </c>
      <c r="I120" s="15">
        <f t="shared" si="2"/>
        <v>39850000</v>
      </c>
      <c r="J120" s="4"/>
      <c r="K120" s="4"/>
      <c r="L120" s="4"/>
      <c r="M120" s="4"/>
      <c r="N120" s="4"/>
    </row>
    <row r="121" spans="2:14">
      <c r="B121" s="31">
        <v>42506</v>
      </c>
      <c r="C121" s="29" t="s">
        <v>222</v>
      </c>
      <c r="D121" s="29" t="s">
        <v>223</v>
      </c>
      <c r="E121" s="29" t="s">
        <v>18</v>
      </c>
      <c r="F121" s="29" t="s">
        <v>16</v>
      </c>
      <c r="G121" s="30">
        <v>6000</v>
      </c>
      <c r="H121" s="30">
        <v>3595</v>
      </c>
      <c r="I121" s="15">
        <f t="shared" si="2"/>
        <v>21570000</v>
      </c>
      <c r="N121" s="4"/>
    </row>
    <row r="122" spans="2:14">
      <c r="B122" s="31">
        <v>42506</v>
      </c>
      <c r="C122" s="29" t="s">
        <v>222</v>
      </c>
      <c r="D122" s="29" t="s">
        <v>223</v>
      </c>
      <c r="E122" s="29" t="s">
        <v>18</v>
      </c>
      <c r="F122" s="29" t="s">
        <v>92</v>
      </c>
      <c r="G122" s="30">
        <v>4300</v>
      </c>
      <c r="H122" s="30">
        <v>4050</v>
      </c>
      <c r="I122" s="15">
        <f t="shared" si="2"/>
        <v>17415000</v>
      </c>
    </row>
    <row r="123" spans="2:14">
      <c r="B123" s="31">
        <v>42506</v>
      </c>
      <c r="C123" s="29" t="s">
        <v>222</v>
      </c>
      <c r="D123" s="29" t="s">
        <v>223</v>
      </c>
      <c r="E123" s="29" t="s">
        <v>18</v>
      </c>
      <c r="F123" s="29" t="s">
        <v>22</v>
      </c>
      <c r="G123" s="30">
        <v>5000</v>
      </c>
      <c r="H123" s="30">
        <v>3985</v>
      </c>
      <c r="I123" s="15">
        <f t="shared" si="2"/>
        <v>19925000</v>
      </c>
    </row>
    <row r="124" spans="2:14">
      <c r="B124" s="31">
        <v>42507</v>
      </c>
      <c r="C124" s="29" t="s">
        <v>224</v>
      </c>
      <c r="D124" s="29" t="s">
        <v>225</v>
      </c>
      <c r="E124" s="29" t="s">
        <v>11</v>
      </c>
      <c r="F124" s="29" t="s">
        <v>12</v>
      </c>
      <c r="G124" s="30">
        <v>5000</v>
      </c>
      <c r="H124" s="30">
        <v>3380</v>
      </c>
      <c r="I124" s="15">
        <f t="shared" si="2"/>
        <v>16900000</v>
      </c>
    </row>
    <row r="125" spans="2:14">
      <c r="B125" s="31">
        <v>42507</v>
      </c>
      <c r="C125" s="29" t="s">
        <v>224</v>
      </c>
      <c r="D125" s="29" t="s">
        <v>225</v>
      </c>
      <c r="E125" s="29" t="s">
        <v>11</v>
      </c>
      <c r="F125" s="29" t="s">
        <v>22</v>
      </c>
      <c r="G125" s="30">
        <v>5000</v>
      </c>
      <c r="H125" s="30">
        <v>3985</v>
      </c>
      <c r="I125" s="15">
        <f t="shared" si="2"/>
        <v>19925000</v>
      </c>
    </row>
    <row r="126" spans="2:14">
      <c r="B126" s="31">
        <v>42507</v>
      </c>
      <c r="C126" s="29" t="s">
        <v>226</v>
      </c>
      <c r="D126" s="29" t="s">
        <v>227</v>
      </c>
      <c r="E126" s="29" t="s">
        <v>11</v>
      </c>
      <c r="F126" s="29" t="s">
        <v>22</v>
      </c>
      <c r="G126" s="30">
        <v>4000</v>
      </c>
      <c r="H126" s="30">
        <v>3985</v>
      </c>
      <c r="I126" s="15">
        <f t="shared" si="2"/>
        <v>15940000</v>
      </c>
    </row>
    <row r="127" spans="2:14">
      <c r="B127" s="31">
        <v>42508</v>
      </c>
      <c r="C127" s="29" t="s">
        <v>228</v>
      </c>
      <c r="D127" s="29" t="s">
        <v>229</v>
      </c>
      <c r="E127" s="29" t="s">
        <v>17</v>
      </c>
      <c r="F127" s="29" t="s">
        <v>16</v>
      </c>
      <c r="G127" s="30">
        <v>15000</v>
      </c>
      <c r="H127" s="30">
        <v>3595</v>
      </c>
      <c r="I127" s="15">
        <f t="shared" si="2"/>
        <v>53925000</v>
      </c>
    </row>
    <row r="128" spans="2:14">
      <c r="B128" s="31">
        <v>42508</v>
      </c>
      <c r="C128" s="29" t="s">
        <v>228</v>
      </c>
      <c r="D128" s="29" t="s">
        <v>229</v>
      </c>
      <c r="E128" s="29" t="s">
        <v>17</v>
      </c>
      <c r="F128" s="29" t="s">
        <v>12</v>
      </c>
      <c r="G128" s="30">
        <v>15000</v>
      </c>
      <c r="H128" s="30">
        <v>3380</v>
      </c>
      <c r="I128" s="15">
        <f t="shared" si="2"/>
        <v>50700000</v>
      </c>
    </row>
    <row r="129" spans="2:9">
      <c r="B129" s="31">
        <v>42508</v>
      </c>
      <c r="C129" s="29" t="s">
        <v>228</v>
      </c>
      <c r="D129" s="29" t="s">
        <v>229</v>
      </c>
      <c r="E129" s="29" t="s">
        <v>17</v>
      </c>
      <c r="F129" s="29" t="s">
        <v>22</v>
      </c>
      <c r="G129" s="30">
        <v>5000</v>
      </c>
      <c r="H129" s="30">
        <v>3985</v>
      </c>
      <c r="I129" s="15">
        <f t="shared" si="2"/>
        <v>19925000</v>
      </c>
    </row>
    <row r="130" spans="2:9">
      <c r="B130" s="31">
        <v>42509</v>
      </c>
      <c r="C130" s="29" t="s">
        <v>230</v>
      </c>
      <c r="D130" s="29" t="s">
        <v>231</v>
      </c>
      <c r="E130" s="29" t="s">
        <v>23</v>
      </c>
      <c r="F130" s="29" t="s">
        <v>16</v>
      </c>
      <c r="G130" s="30">
        <v>5300</v>
      </c>
      <c r="H130" s="30">
        <v>3595</v>
      </c>
      <c r="I130" s="15">
        <f t="shared" si="2"/>
        <v>19053500</v>
      </c>
    </row>
    <row r="131" spans="2:9">
      <c r="B131" s="31">
        <v>42509</v>
      </c>
      <c r="C131" s="29" t="s">
        <v>230</v>
      </c>
      <c r="D131" s="29" t="s">
        <v>231</v>
      </c>
      <c r="E131" s="29" t="s">
        <v>23</v>
      </c>
      <c r="F131" s="29" t="s">
        <v>12</v>
      </c>
      <c r="G131" s="30">
        <v>10000</v>
      </c>
      <c r="H131" s="30">
        <v>3380</v>
      </c>
      <c r="I131" s="2">
        <f t="shared" si="2"/>
        <v>33800000</v>
      </c>
    </row>
    <row r="132" spans="2:9">
      <c r="B132" s="31">
        <v>42509</v>
      </c>
      <c r="C132" s="29" t="s">
        <v>232</v>
      </c>
      <c r="D132" s="29" t="s">
        <v>233</v>
      </c>
      <c r="E132" s="29" t="s">
        <v>11</v>
      </c>
      <c r="F132" s="29" t="s">
        <v>24</v>
      </c>
      <c r="G132" s="30">
        <v>4000</v>
      </c>
      <c r="H132" s="30">
        <v>4715</v>
      </c>
      <c r="I132" s="2">
        <f t="shared" si="2"/>
        <v>18860000</v>
      </c>
    </row>
    <row r="133" spans="2:9">
      <c r="B133" s="27">
        <v>42509</v>
      </c>
      <c r="C133" s="32" t="s">
        <v>234</v>
      </c>
      <c r="D133" s="29" t="s">
        <v>235</v>
      </c>
      <c r="E133" s="29" t="s">
        <v>11</v>
      </c>
      <c r="F133" s="29" t="s">
        <v>12</v>
      </c>
      <c r="G133" s="30">
        <v>5000</v>
      </c>
      <c r="H133" s="30">
        <v>3380</v>
      </c>
      <c r="I133" s="2">
        <f t="shared" si="2"/>
        <v>16900000</v>
      </c>
    </row>
    <row r="134" spans="2:9">
      <c r="B134" s="27">
        <v>42509</v>
      </c>
      <c r="C134" s="32" t="s">
        <v>234</v>
      </c>
      <c r="D134" s="29" t="s">
        <v>235</v>
      </c>
      <c r="E134" s="29" t="s">
        <v>11</v>
      </c>
      <c r="F134" s="29" t="s">
        <v>22</v>
      </c>
      <c r="G134" s="30">
        <v>10000</v>
      </c>
      <c r="H134" s="30">
        <v>3985</v>
      </c>
      <c r="I134" s="2">
        <f t="shared" si="2"/>
        <v>39850000</v>
      </c>
    </row>
    <row r="135" spans="2:9">
      <c r="B135" s="31">
        <v>42509</v>
      </c>
      <c r="C135" s="29" t="s">
        <v>236</v>
      </c>
      <c r="D135" s="29" t="s">
        <v>237</v>
      </c>
      <c r="E135" s="29" t="s">
        <v>20</v>
      </c>
      <c r="F135" s="29" t="s">
        <v>16</v>
      </c>
      <c r="G135" s="30">
        <v>5000</v>
      </c>
      <c r="H135" s="30">
        <v>3595</v>
      </c>
      <c r="I135" s="2">
        <f t="shared" si="2"/>
        <v>17975000</v>
      </c>
    </row>
    <row r="136" spans="2:9">
      <c r="B136" s="31">
        <v>42509</v>
      </c>
      <c r="C136" s="29" t="s">
        <v>236</v>
      </c>
      <c r="D136" s="29" t="s">
        <v>237</v>
      </c>
      <c r="E136" s="29" t="s">
        <v>20</v>
      </c>
      <c r="F136" s="29" t="s">
        <v>22</v>
      </c>
      <c r="G136" s="30">
        <v>4000</v>
      </c>
      <c r="H136" s="30">
        <v>3985</v>
      </c>
      <c r="I136" s="2">
        <f t="shared" si="2"/>
        <v>15940000</v>
      </c>
    </row>
    <row r="137" spans="2:9">
      <c r="B137" s="31">
        <v>42509</v>
      </c>
      <c r="C137" s="29" t="s">
        <v>238</v>
      </c>
      <c r="D137" s="29" t="s">
        <v>239</v>
      </c>
      <c r="E137" s="29" t="s">
        <v>11</v>
      </c>
      <c r="F137" s="29" t="s">
        <v>16</v>
      </c>
      <c r="G137" s="30">
        <v>5300</v>
      </c>
      <c r="H137" s="30">
        <v>3595</v>
      </c>
      <c r="I137" s="2">
        <f>G137*H137</f>
        <v>19053500</v>
      </c>
    </row>
    <row r="138" spans="2:9">
      <c r="B138" s="31">
        <v>42509</v>
      </c>
      <c r="C138" s="29" t="s">
        <v>238</v>
      </c>
      <c r="D138" s="29" t="s">
        <v>239</v>
      </c>
      <c r="E138" s="29" t="s">
        <v>11</v>
      </c>
      <c r="F138" s="29" t="s">
        <v>12</v>
      </c>
      <c r="G138" s="30">
        <v>6200</v>
      </c>
      <c r="H138" s="30">
        <v>3380</v>
      </c>
      <c r="I138" s="2">
        <f t="shared" si="2"/>
        <v>20956000</v>
      </c>
    </row>
    <row r="139" spans="2:9">
      <c r="B139" s="31">
        <v>42509</v>
      </c>
      <c r="C139" s="29" t="s">
        <v>238</v>
      </c>
      <c r="D139" s="29" t="s">
        <v>239</v>
      </c>
      <c r="E139" s="29" t="s">
        <v>11</v>
      </c>
      <c r="F139" s="29" t="s">
        <v>22</v>
      </c>
      <c r="G139" s="30">
        <v>4000</v>
      </c>
      <c r="H139" s="30">
        <v>3985</v>
      </c>
      <c r="I139" s="2">
        <f t="shared" si="2"/>
        <v>15940000</v>
      </c>
    </row>
    <row r="140" spans="2:9">
      <c r="B140" s="31">
        <v>42510</v>
      </c>
      <c r="C140" s="29" t="s">
        <v>240</v>
      </c>
      <c r="D140" s="29" t="s">
        <v>241</v>
      </c>
      <c r="E140" s="29" t="s">
        <v>20</v>
      </c>
      <c r="F140" s="29" t="s">
        <v>12</v>
      </c>
      <c r="G140" s="30">
        <v>4500</v>
      </c>
      <c r="H140" s="30">
        <v>3380</v>
      </c>
      <c r="I140" s="2">
        <f t="shared" si="2"/>
        <v>15210000</v>
      </c>
    </row>
    <row r="141" spans="2:9">
      <c r="B141" s="31">
        <v>42510</v>
      </c>
      <c r="C141" s="29" t="s">
        <v>240</v>
      </c>
      <c r="D141" s="29" t="s">
        <v>241</v>
      </c>
      <c r="E141" s="29" t="s">
        <v>20</v>
      </c>
      <c r="F141" s="29" t="s">
        <v>22</v>
      </c>
      <c r="G141" s="30">
        <v>5000</v>
      </c>
      <c r="H141" s="30">
        <v>3985</v>
      </c>
      <c r="I141" s="2">
        <f t="shared" si="2"/>
        <v>19925000</v>
      </c>
    </row>
    <row r="142" spans="2:9">
      <c r="B142" s="31">
        <v>42510</v>
      </c>
      <c r="C142" s="29" t="s">
        <v>242</v>
      </c>
      <c r="D142" s="29" t="s">
        <v>243</v>
      </c>
      <c r="E142" s="29" t="s">
        <v>20</v>
      </c>
      <c r="F142" s="29" t="s">
        <v>12</v>
      </c>
      <c r="G142" s="30">
        <v>7200</v>
      </c>
      <c r="H142" s="30">
        <v>3380</v>
      </c>
      <c r="I142" s="2">
        <f t="shared" si="2"/>
        <v>24336000</v>
      </c>
    </row>
    <row r="143" spans="2:9">
      <c r="B143" s="31">
        <v>42510</v>
      </c>
      <c r="C143" s="29" t="s">
        <v>242</v>
      </c>
      <c r="D143" s="29" t="s">
        <v>243</v>
      </c>
      <c r="E143" s="29" t="s">
        <v>20</v>
      </c>
      <c r="F143" s="29" t="s">
        <v>22</v>
      </c>
      <c r="G143" s="30">
        <v>10700</v>
      </c>
      <c r="H143" s="30">
        <v>3985</v>
      </c>
      <c r="I143" s="2">
        <f t="shared" si="2"/>
        <v>42639500</v>
      </c>
    </row>
    <row r="144" spans="2:9">
      <c r="B144" s="31">
        <v>42510</v>
      </c>
      <c r="C144" s="29" t="s">
        <v>244</v>
      </c>
      <c r="D144" s="29" t="s">
        <v>245</v>
      </c>
      <c r="E144" s="29" t="s">
        <v>17</v>
      </c>
      <c r="F144" s="29" t="s">
        <v>12</v>
      </c>
      <c r="G144" s="30">
        <v>35000</v>
      </c>
      <c r="H144" s="30">
        <v>3380</v>
      </c>
      <c r="I144" s="2">
        <f t="shared" si="2"/>
        <v>118300000</v>
      </c>
    </row>
    <row r="145" spans="2:9">
      <c r="B145" s="31">
        <v>42510</v>
      </c>
      <c r="C145" s="29" t="s">
        <v>246</v>
      </c>
      <c r="D145" s="29" t="s">
        <v>247</v>
      </c>
      <c r="E145" s="29" t="s">
        <v>17</v>
      </c>
      <c r="F145" s="29" t="s">
        <v>16</v>
      </c>
      <c r="G145" s="30">
        <v>5000</v>
      </c>
      <c r="H145" s="30">
        <v>3595</v>
      </c>
      <c r="I145" s="2">
        <f t="shared" si="2"/>
        <v>17975000</v>
      </c>
    </row>
    <row r="146" spans="2:9">
      <c r="B146" s="31">
        <v>42510</v>
      </c>
      <c r="C146" s="29" t="s">
        <v>246</v>
      </c>
      <c r="D146" s="29" t="s">
        <v>247</v>
      </c>
      <c r="E146" s="29" t="s">
        <v>17</v>
      </c>
      <c r="F146" s="29" t="s">
        <v>12</v>
      </c>
      <c r="G146" s="30">
        <v>23700</v>
      </c>
      <c r="H146" s="30">
        <v>3380</v>
      </c>
      <c r="I146" s="2">
        <f t="shared" si="2"/>
        <v>80106000</v>
      </c>
    </row>
    <row r="147" spans="2:9">
      <c r="B147" s="31">
        <v>42510</v>
      </c>
      <c r="C147" s="29" t="s">
        <v>246</v>
      </c>
      <c r="D147" s="29" t="s">
        <v>247</v>
      </c>
      <c r="E147" s="29" t="s">
        <v>17</v>
      </c>
      <c r="F147" s="29" t="s">
        <v>22</v>
      </c>
      <c r="G147" s="30">
        <v>5000</v>
      </c>
      <c r="H147" s="30">
        <v>3985</v>
      </c>
      <c r="I147" s="2">
        <f t="shared" si="2"/>
        <v>19925000</v>
      </c>
    </row>
    <row r="148" spans="2:9">
      <c r="B148" s="31">
        <v>42510</v>
      </c>
      <c r="C148" s="29" t="s">
        <v>248</v>
      </c>
      <c r="D148" s="29" t="s">
        <v>249</v>
      </c>
      <c r="E148" s="29" t="s">
        <v>23</v>
      </c>
      <c r="F148" s="29" t="s">
        <v>16</v>
      </c>
      <c r="G148" s="30">
        <v>5000</v>
      </c>
      <c r="H148" s="30">
        <v>3595</v>
      </c>
      <c r="I148" s="2">
        <f t="shared" si="2"/>
        <v>17975000</v>
      </c>
    </row>
    <row r="149" spans="2:9">
      <c r="B149" s="31">
        <v>42510</v>
      </c>
      <c r="C149" s="29" t="s">
        <v>248</v>
      </c>
      <c r="D149" s="29" t="s">
        <v>249</v>
      </c>
      <c r="E149" s="29" t="s">
        <v>23</v>
      </c>
      <c r="F149" s="29" t="s">
        <v>12</v>
      </c>
      <c r="G149" s="30">
        <v>25000</v>
      </c>
      <c r="H149" s="30">
        <v>3380</v>
      </c>
      <c r="I149" s="2">
        <f t="shared" si="2"/>
        <v>84500000</v>
      </c>
    </row>
    <row r="150" spans="2:9">
      <c r="B150" s="31">
        <v>42510</v>
      </c>
      <c r="C150" s="29" t="s">
        <v>250</v>
      </c>
      <c r="D150" s="29" t="s">
        <v>251</v>
      </c>
      <c r="E150" s="29" t="s">
        <v>11</v>
      </c>
      <c r="F150" s="29" t="s">
        <v>12</v>
      </c>
      <c r="G150" s="30">
        <v>5000</v>
      </c>
      <c r="H150" s="30">
        <v>3380</v>
      </c>
      <c r="I150" s="2">
        <f t="shared" si="2"/>
        <v>16900000</v>
      </c>
    </row>
    <row r="151" spans="2:9">
      <c r="B151" s="31">
        <v>42510</v>
      </c>
      <c r="C151" s="29" t="s">
        <v>250</v>
      </c>
      <c r="D151" s="29" t="s">
        <v>251</v>
      </c>
      <c r="E151" s="29" t="s">
        <v>11</v>
      </c>
      <c r="F151" s="29" t="s">
        <v>22</v>
      </c>
      <c r="G151" s="30">
        <v>10000</v>
      </c>
      <c r="H151" s="30">
        <v>3985</v>
      </c>
      <c r="I151" s="2">
        <f t="shared" si="2"/>
        <v>39850000</v>
      </c>
    </row>
    <row r="152" spans="2:9">
      <c r="B152" s="31">
        <v>42510</v>
      </c>
      <c r="C152" s="29" t="s">
        <v>250</v>
      </c>
      <c r="D152" s="29" t="s">
        <v>251</v>
      </c>
      <c r="E152" s="29" t="s">
        <v>11</v>
      </c>
      <c r="F152" s="29" t="s">
        <v>24</v>
      </c>
      <c r="G152" s="30">
        <v>5000</v>
      </c>
      <c r="H152" s="30">
        <v>4715</v>
      </c>
      <c r="I152" s="2">
        <f t="shared" si="2"/>
        <v>23575000</v>
      </c>
    </row>
    <row r="153" spans="2:9">
      <c r="B153" s="31">
        <v>42510</v>
      </c>
      <c r="C153" s="29" t="s">
        <v>252</v>
      </c>
      <c r="D153" s="29" t="s">
        <v>253</v>
      </c>
      <c r="E153" s="29" t="s">
        <v>11</v>
      </c>
      <c r="F153" s="29" t="s">
        <v>27</v>
      </c>
      <c r="G153" s="30">
        <v>5000</v>
      </c>
      <c r="H153" s="30">
        <v>4721</v>
      </c>
      <c r="I153" s="2">
        <f t="shared" si="2"/>
        <v>23605000</v>
      </c>
    </row>
    <row r="154" spans="2:9">
      <c r="B154" s="31">
        <v>42510</v>
      </c>
      <c r="C154" s="29" t="s">
        <v>252</v>
      </c>
      <c r="D154" s="29" t="s">
        <v>253</v>
      </c>
      <c r="E154" s="29" t="s">
        <v>11</v>
      </c>
      <c r="F154" s="29" t="s">
        <v>12</v>
      </c>
      <c r="G154" s="30">
        <v>4900</v>
      </c>
      <c r="H154" s="30">
        <v>3380</v>
      </c>
      <c r="I154" s="2">
        <f t="shared" si="2"/>
        <v>16562000</v>
      </c>
    </row>
    <row r="155" spans="2:9">
      <c r="B155" s="31">
        <v>42510</v>
      </c>
      <c r="C155" s="29" t="s">
        <v>252</v>
      </c>
      <c r="D155" s="29" t="s">
        <v>253</v>
      </c>
      <c r="E155" s="29" t="s">
        <v>11</v>
      </c>
      <c r="F155" s="29" t="s">
        <v>22</v>
      </c>
      <c r="G155" s="30">
        <v>5300</v>
      </c>
      <c r="H155" s="30">
        <v>3985</v>
      </c>
      <c r="I155" s="2">
        <f t="shared" ref="I155:I186" si="3">G155*H155</f>
        <v>21120500</v>
      </c>
    </row>
    <row r="156" spans="2:9">
      <c r="B156" s="31">
        <v>42507</v>
      </c>
      <c r="C156" s="29" t="s">
        <v>254</v>
      </c>
      <c r="D156" s="29" t="s">
        <v>255</v>
      </c>
      <c r="E156" s="29" t="s">
        <v>20</v>
      </c>
      <c r="F156" s="29" t="s">
        <v>16</v>
      </c>
      <c r="G156" s="30">
        <v>10000</v>
      </c>
      <c r="H156" s="30">
        <v>3595</v>
      </c>
      <c r="I156" s="2">
        <f t="shared" si="3"/>
        <v>35950000</v>
      </c>
    </row>
    <row r="157" spans="2:9">
      <c r="B157" s="31">
        <v>42507</v>
      </c>
      <c r="C157" s="29" t="s">
        <v>254</v>
      </c>
      <c r="D157" s="29" t="s">
        <v>255</v>
      </c>
      <c r="E157" s="29" t="s">
        <v>20</v>
      </c>
      <c r="F157" s="29" t="s">
        <v>22</v>
      </c>
      <c r="G157" s="30">
        <v>5300</v>
      </c>
      <c r="H157" s="30">
        <v>3985</v>
      </c>
      <c r="I157" s="2">
        <f t="shared" si="3"/>
        <v>21120500</v>
      </c>
    </row>
    <row r="158" spans="2:9">
      <c r="B158" s="31">
        <v>42506</v>
      </c>
      <c r="C158" s="29" t="s">
        <v>257</v>
      </c>
      <c r="D158" s="29" t="s">
        <v>258</v>
      </c>
      <c r="E158" s="29" t="s">
        <v>17</v>
      </c>
      <c r="F158" s="29" t="s">
        <v>16</v>
      </c>
      <c r="G158" s="30">
        <v>10000</v>
      </c>
      <c r="H158" s="30">
        <v>3410</v>
      </c>
      <c r="I158" s="2">
        <f t="shared" si="3"/>
        <v>34100000</v>
      </c>
    </row>
    <row r="159" spans="2:9">
      <c r="B159" s="31">
        <v>42507</v>
      </c>
      <c r="C159" s="29" t="s">
        <v>259</v>
      </c>
      <c r="D159" s="29" t="s">
        <v>260</v>
      </c>
      <c r="E159" s="29" t="s">
        <v>17</v>
      </c>
      <c r="F159" s="29" t="s">
        <v>16</v>
      </c>
      <c r="G159" s="33">
        <v>33700</v>
      </c>
      <c r="H159" s="33">
        <v>3410</v>
      </c>
      <c r="I159" s="24">
        <f t="shared" si="3"/>
        <v>114917000</v>
      </c>
    </row>
    <row r="160" spans="2:9">
      <c r="B160" s="34">
        <v>42507</v>
      </c>
      <c r="C160" s="35" t="s">
        <v>261</v>
      </c>
      <c r="D160" s="35" t="s">
        <v>262</v>
      </c>
      <c r="E160" s="35" t="s">
        <v>11</v>
      </c>
      <c r="F160" s="29" t="s">
        <v>16</v>
      </c>
      <c r="G160" s="30">
        <v>34900</v>
      </c>
      <c r="H160" s="30">
        <v>3410</v>
      </c>
      <c r="I160" s="10">
        <f t="shared" si="3"/>
        <v>119009000</v>
      </c>
    </row>
    <row r="161" spans="2:9">
      <c r="B161" s="34">
        <v>42507</v>
      </c>
      <c r="C161" s="35" t="s">
        <v>263</v>
      </c>
      <c r="D161" s="35" t="s">
        <v>264</v>
      </c>
      <c r="E161" s="35" t="s">
        <v>11</v>
      </c>
      <c r="F161" s="29" t="s">
        <v>16</v>
      </c>
      <c r="G161" s="30">
        <v>20000</v>
      </c>
      <c r="H161" s="30">
        <v>3410</v>
      </c>
      <c r="I161" s="10">
        <f t="shared" si="3"/>
        <v>68200000</v>
      </c>
    </row>
    <row r="162" spans="2:9">
      <c r="B162" s="31">
        <v>42507</v>
      </c>
      <c r="C162" s="29" t="s">
        <v>265</v>
      </c>
      <c r="D162" s="29" t="s">
        <v>266</v>
      </c>
      <c r="E162" s="29" t="s">
        <v>11</v>
      </c>
      <c r="F162" s="29" t="s">
        <v>16</v>
      </c>
      <c r="G162" s="30">
        <v>11500</v>
      </c>
      <c r="H162" s="30">
        <v>3410</v>
      </c>
      <c r="I162" s="10">
        <f t="shared" si="3"/>
        <v>39215000</v>
      </c>
    </row>
    <row r="163" spans="2:9">
      <c r="B163" s="31">
        <v>42509</v>
      </c>
      <c r="C163" s="29" t="s">
        <v>267</v>
      </c>
      <c r="D163" s="29" t="s">
        <v>268</v>
      </c>
      <c r="E163" s="29" t="s">
        <v>11</v>
      </c>
      <c r="F163" s="29" t="s">
        <v>16</v>
      </c>
      <c r="G163" s="30">
        <v>11500</v>
      </c>
      <c r="H163" s="30">
        <v>3410</v>
      </c>
      <c r="I163" s="10">
        <f t="shared" si="3"/>
        <v>39215000</v>
      </c>
    </row>
    <row r="164" spans="2:9">
      <c r="B164" s="31">
        <v>42509</v>
      </c>
      <c r="C164" s="29" t="s">
        <v>269</v>
      </c>
      <c r="D164" s="29" t="s">
        <v>270</v>
      </c>
      <c r="E164" s="29" t="s">
        <v>11</v>
      </c>
      <c r="F164" s="29" t="s">
        <v>16</v>
      </c>
      <c r="G164" s="30">
        <v>15000</v>
      </c>
      <c r="H164" s="30">
        <v>3410</v>
      </c>
      <c r="I164" s="10">
        <f t="shared" si="3"/>
        <v>51150000</v>
      </c>
    </row>
    <row r="165" spans="2:9">
      <c r="B165" s="31">
        <v>42510</v>
      </c>
      <c r="C165" s="29" t="s">
        <v>271</v>
      </c>
      <c r="D165" s="29" t="s">
        <v>272</v>
      </c>
      <c r="E165" s="29" t="s">
        <v>17</v>
      </c>
      <c r="F165" s="29" t="s">
        <v>16</v>
      </c>
      <c r="G165" s="30">
        <v>27700</v>
      </c>
      <c r="H165" s="30">
        <v>3410</v>
      </c>
      <c r="I165" s="10">
        <f t="shared" si="3"/>
        <v>94457000</v>
      </c>
    </row>
    <row r="166" spans="2:9">
      <c r="B166" s="31">
        <v>42510</v>
      </c>
      <c r="C166" s="29" t="s">
        <v>273</v>
      </c>
      <c r="D166" s="29" t="s">
        <v>274</v>
      </c>
      <c r="E166" s="29" t="s">
        <v>11</v>
      </c>
      <c r="F166" s="29" t="s">
        <v>16</v>
      </c>
      <c r="G166" s="30">
        <v>10000</v>
      </c>
      <c r="H166" s="30">
        <v>3410</v>
      </c>
      <c r="I166" s="10">
        <f t="shared" si="3"/>
        <v>34100000</v>
      </c>
    </row>
    <row r="167" spans="2:9">
      <c r="B167" s="31">
        <v>42510</v>
      </c>
      <c r="C167" s="29" t="s">
        <v>275</v>
      </c>
      <c r="D167" s="29" t="s">
        <v>276</v>
      </c>
      <c r="E167" s="29" t="s">
        <v>11</v>
      </c>
      <c r="F167" s="29" t="s">
        <v>16</v>
      </c>
      <c r="G167" s="30">
        <v>14700</v>
      </c>
      <c r="H167" s="30">
        <v>3410</v>
      </c>
      <c r="I167" s="10">
        <f t="shared" si="3"/>
        <v>50127000</v>
      </c>
    </row>
    <row r="168" spans="2:9">
      <c r="B168" s="31">
        <v>42514</v>
      </c>
      <c r="C168" s="29" t="s">
        <v>278</v>
      </c>
      <c r="D168" s="29" t="s">
        <v>279</v>
      </c>
      <c r="E168" s="29" t="s">
        <v>20</v>
      </c>
      <c r="F168" s="29" t="s">
        <v>180</v>
      </c>
      <c r="G168" s="30">
        <v>9000</v>
      </c>
      <c r="H168" s="30">
        <v>3595</v>
      </c>
      <c r="I168" s="10">
        <f t="shared" si="3"/>
        <v>32355000</v>
      </c>
    </row>
    <row r="169" spans="2:9">
      <c r="B169" s="31">
        <v>42514</v>
      </c>
      <c r="C169" s="29" t="s">
        <v>278</v>
      </c>
      <c r="D169" s="29" t="s">
        <v>279</v>
      </c>
      <c r="E169" s="29" t="s">
        <v>20</v>
      </c>
      <c r="F169" s="29" t="s">
        <v>22</v>
      </c>
      <c r="G169" s="30">
        <v>10500</v>
      </c>
      <c r="H169" s="30">
        <v>3650</v>
      </c>
      <c r="I169" s="10">
        <f t="shared" si="3"/>
        <v>38325000</v>
      </c>
    </row>
    <row r="170" spans="2:9">
      <c r="B170" s="31">
        <v>42514</v>
      </c>
      <c r="C170" s="29" t="s">
        <v>280</v>
      </c>
      <c r="D170" s="29" t="s">
        <v>281</v>
      </c>
      <c r="E170" s="29" t="s">
        <v>20</v>
      </c>
      <c r="F170" s="29" t="s">
        <v>12</v>
      </c>
      <c r="G170" s="30">
        <v>5000</v>
      </c>
      <c r="H170" s="30">
        <v>3200</v>
      </c>
      <c r="I170" s="10">
        <f t="shared" si="3"/>
        <v>16000000</v>
      </c>
    </row>
    <row r="171" spans="2:9">
      <c r="B171" s="31">
        <v>42514</v>
      </c>
      <c r="C171" s="29" t="s">
        <v>280</v>
      </c>
      <c r="D171" s="29" t="s">
        <v>281</v>
      </c>
      <c r="E171" s="29" t="s">
        <v>20</v>
      </c>
      <c r="F171" s="29" t="s">
        <v>22</v>
      </c>
      <c r="G171" s="30">
        <v>7200</v>
      </c>
      <c r="H171" s="30">
        <v>3650</v>
      </c>
      <c r="I171" s="10">
        <f t="shared" si="3"/>
        <v>26280000</v>
      </c>
    </row>
    <row r="172" spans="2:9">
      <c r="B172" s="31">
        <v>42514</v>
      </c>
      <c r="C172" s="29" t="s">
        <v>283</v>
      </c>
      <c r="D172" s="29" t="s">
        <v>284</v>
      </c>
      <c r="E172" s="29" t="s">
        <v>18</v>
      </c>
      <c r="F172" s="29" t="s">
        <v>180</v>
      </c>
      <c r="G172" s="30">
        <v>11500</v>
      </c>
      <c r="H172" s="30">
        <v>3595</v>
      </c>
      <c r="I172" s="10">
        <f t="shared" si="3"/>
        <v>41342500</v>
      </c>
    </row>
    <row r="173" spans="2:9">
      <c r="B173" s="31">
        <v>42514</v>
      </c>
      <c r="C173" s="29" t="s">
        <v>283</v>
      </c>
      <c r="D173" s="29" t="s">
        <v>284</v>
      </c>
      <c r="E173" s="29" t="s">
        <v>18</v>
      </c>
      <c r="F173" s="29" t="s">
        <v>12</v>
      </c>
      <c r="G173" s="30">
        <v>5200</v>
      </c>
      <c r="H173" s="30">
        <v>3380</v>
      </c>
      <c r="I173" s="2">
        <f t="shared" si="3"/>
        <v>17576000</v>
      </c>
    </row>
    <row r="174" spans="2:9">
      <c r="B174" s="31">
        <v>42515</v>
      </c>
      <c r="C174" s="29" t="s">
        <v>286</v>
      </c>
      <c r="D174" s="29" t="s">
        <v>287</v>
      </c>
      <c r="E174" s="29" t="s">
        <v>25</v>
      </c>
      <c r="F174" s="29" t="s">
        <v>180</v>
      </c>
      <c r="G174" s="30">
        <v>5000</v>
      </c>
      <c r="H174" s="30">
        <v>3990</v>
      </c>
      <c r="I174" s="2">
        <f t="shared" si="3"/>
        <v>19950000</v>
      </c>
    </row>
    <row r="175" spans="2:9">
      <c r="B175" s="31">
        <v>42515</v>
      </c>
      <c r="C175" s="29" t="s">
        <v>288</v>
      </c>
      <c r="D175" s="29" t="s">
        <v>289</v>
      </c>
      <c r="E175" s="29" t="s">
        <v>26</v>
      </c>
      <c r="F175" s="29" t="s">
        <v>22</v>
      </c>
      <c r="G175" s="30">
        <v>5000</v>
      </c>
      <c r="H175" s="30">
        <v>4738</v>
      </c>
      <c r="I175" s="2">
        <f t="shared" si="3"/>
        <v>23690000</v>
      </c>
    </row>
    <row r="176" spans="2:9">
      <c r="B176" s="31">
        <v>42515</v>
      </c>
      <c r="C176" s="29" t="s">
        <v>290</v>
      </c>
      <c r="D176" s="29" t="s">
        <v>291</v>
      </c>
      <c r="E176" s="29" t="s">
        <v>23</v>
      </c>
      <c r="F176" s="29" t="s">
        <v>22</v>
      </c>
      <c r="G176" s="30">
        <v>10000</v>
      </c>
      <c r="H176" s="30">
        <v>3650</v>
      </c>
      <c r="I176" s="2">
        <f t="shared" si="3"/>
        <v>36500000</v>
      </c>
    </row>
    <row r="177" spans="2:13">
      <c r="B177" s="31">
        <v>42517</v>
      </c>
      <c r="C177" s="29" t="s">
        <v>293</v>
      </c>
      <c r="D177" s="29" t="s">
        <v>294</v>
      </c>
      <c r="E177" s="29" t="s">
        <v>20</v>
      </c>
      <c r="F177" s="29" t="s">
        <v>12</v>
      </c>
      <c r="G177" s="30">
        <v>7200</v>
      </c>
      <c r="H177" s="30">
        <v>3200</v>
      </c>
      <c r="I177" s="2">
        <f t="shared" si="3"/>
        <v>23040000</v>
      </c>
    </row>
    <row r="178" spans="2:13">
      <c r="B178" s="31">
        <v>42517</v>
      </c>
      <c r="C178" s="29" t="s">
        <v>293</v>
      </c>
      <c r="D178" s="29" t="s">
        <v>294</v>
      </c>
      <c r="E178" s="29" t="s">
        <v>20</v>
      </c>
      <c r="F178" s="29" t="s">
        <v>22</v>
      </c>
      <c r="G178" s="30">
        <v>24500</v>
      </c>
      <c r="H178" s="30">
        <v>3650</v>
      </c>
      <c r="I178" s="2">
        <f t="shared" si="3"/>
        <v>89425000</v>
      </c>
      <c r="J178" s="4"/>
      <c r="K178" s="4"/>
      <c r="L178" s="4"/>
      <c r="M178" s="4"/>
    </row>
    <row r="179" spans="2:13">
      <c r="B179" s="31">
        <v>42517</v>
      </c>
      <c r="C179" s="29" t="s">
        <v>295</v>
      </c>
      <c r="D179" s="29" t="s">
        <v>296</v>
      </c>
      <c r="E179" s="29" t="s">
        <v>18</v>
      </c>
      <c r="F179" s="29" t="s">
        <v>24</v>
      </c>
      <c r="G179" s="30">
        <v>5300</v>
      </c>
      <c r="H179" s="30">
        <v>4300</v>
      </c>
      <c r="I179" s="2">
        <f>G179*H179</f>
        <v>22790000</v>
      </c>
    </row>
    <row r="180" spans="2:13">
      <c r="B180" s="31">
        <v>42517</v>
      </c>
      <c r="C180" s="29" t="s">
        <v>297</v>
      </c>
      <c r="D180" s="29" t="s">
        <v>298</v>
      </c>
      <c r="E180" s="29" t="s">
        <v>18</v>
      </c>
      <c r="F180" s="29" t="s">
        <v>22</v>
      </c>
      <c r="G180" s="30">
        <v>6200</v>
      </c>
      <c r="H180" s="30">
        <v>3650</v>
      </c>
      <c r="I180" s="2">
        <f t="shared" si="3"/>
        <v>22630000</v>
      </c>
    </row>
    <row r="181" spans="2:13">
      <c r="B181" s="31">
        <v>42517</v>
      </c>
      <c r="C181" s="29" t="s">
        <v>299</v>
      </c>
      <c r="D181" s="29" t="s">
        <v>300</v>
      </c>
      <c r="E181" s="29" t="s">
        <v>18</v>
      </c>
      <c r="F181" s="29" t="s">
        <v>22</v>
      </c>
      <c r="G181" s="30">
        <v>5200</v>
      </c>
      <c r="H181" s="30">
        <v>3650</v>
      </c>
      <c r="I181" s="2">
        <f t="shared" si="3"/>
        <v>18980000</v>
      </c>
    </row>
    <row r="182" spans="2:13">
      <c r="B182" s="31">
        <v>42517</v>
      </c>
      <c r="C182" s="29" t="s">
        <v>301</v>
      </c>
      <c r="D182" s="29" t="s">
        <v>302</v>
      </c>
      <c r="E182" s="29" t="s">
        <v>25</v>
      </c>
      <c r="F182" s="29" t="s">
        <v>180</v>
      </c>
      <c r="G182" s="30">
        <v>5000</v>
      </c>
      <c r="H182" s="30">
        <v>3990</v>
      </c>
      <c r="I182" s="2">
        <f t="shared" si="3"/>
        <v>19950000</v>
      </c>
    </row>
    <row r="183" spans="2:13">
      <c r="B183" s="31">
        <v>42517</v>
      </c>
      <c r="C183" s="29" t="s">
        <v>303</v>
      </c>
      <c r="D183" s="29" t="s">
        <v>304</v>
      </c>
      <c r="E183" s="29" t="s">
        <v>23</v>
      </c>
      <c r="F183" s="29" t="s">
        <v>22</v>
      </c>
      <c r="G183" s="30">
        <v>15000</v>
      </c>
      <c r="H183" s="30">
        <v>3650</v>
      </c>
      <c r="I183" s="2">
        <f t="shared" si="3"/>
        <v>54750000</v>
      </c>
    </row>
    <row r="184" spans="2:13">
      <c r="B184" s="31">
        <v>42517</v>
      </c>
      <c r="C184" s="29" t="s">
        <v>305</v>
      </c>
      <c r="D184" s="29" t="s">
        <v>306</v>
      </c>
      <c r="E184" s="29" t="s">
        <v>26</v>
      </c>
      <c r="F184" s="29" t="s">
        <v>22</v>
      </c>
      <c r="G184" s="30">
        <v>5000</v>
      </c>
      <c r="H184" s="30">
        <v>4738</v>
      </c>
      <c r="I184" s="10">
        <f t="shared" si="3"/>
        <v>23690000</v>
      </c>
      <c r="J184" s="4"/>
    </row>
    <row r="185" spans="2:13">
      <c r="B185" s="31">
        <v>42513</v>
      </c>
      <c r="C185" s="29" t="s">
        <v>308</v>
      </c>
      <c r="D185" s="29" t="s">
        <v>309</v>
      </c>
      <c r="E185" s="29" t="s">
        <v>17</v>
      </c>
      <c r="F185" s="29" t="s">
        <v>16</v>
      </c>
      <c r="G185" s="30">
        <v>15000</v>
      </c>
      <c r="H185" s="30">
        <v>3595</v>
      </c>
      <c r="I185" s="10">
        <f t="shared" si="3"/>
        <v>53925000</v>
      </c>
    </row>
    <row r="186" spans="2:13">
      <c r="B186" s="31">
        <v>42513</v>
      </c>
      <c r="C186" s="29" t="s">
        <v>308</v>
      </c>
      <c r="D186" s="29" t="s">
        <v>309</v>
      </c>
      <c r="E186" s="29" t="s">
        <v>17</v>
      </c>
      <c r="F186" s="29" t="s">
        <v>12</v>
      </c>
      <c r="G186" s="30">
        <v>15000</v>
      </c>
      <c r="H186" s="30">
        <v>3380</v>
      </c>
      <c r="I186" s="10">
        <f t="shared" si="3"/>
        <v>50700000</v>
      </c>
    </row>
    <row r="187" spans="2:13">
      <c r="B187" s="31">
        <v>42513</v>
      </c>
      <c r="C187" s="29" t="s">
        <v>308</v>
      </c>
      <c r="D187" s="29" t="s">
        <v>309</v>
      </c>
      <c r="E187" s="29" t="s">
        <v>17</v>
      </c>
      <c r="F187" s="29" t="s">
        <v>22</v>
      </c>
      <c r="G187" s="30">
        <v>5000</v>
      </c>
      <c r="H187" s="30">
        <v>3985</v>
      </c>
      <c r="I187" s="10">
        <f t="shared" ref="I187:I334" si="4">G187*H187</f>
        <v>19925000</v>
      </c>
      <c r="J187" s="4"/>
    </row>
    <row r="188" spans="2:13">
      <c r="B188" s="31">
        <v>42513</v>
      </c>
      <c r="C188" s="29" t="s">
        <v>310</v>
      </c>
      <c r="D188" s="29" t="s">
        <v>311</v>
      </c>
      <c r="E188" s="29" t="s">
        <v>20</v>
      </c>
      <c r="F188" s="29" t="s">
        <v>16</v>
      </c>
      <c r="G188" s="30">
        <v>9000</v>
      </c>
      <c r="H188" s="30">
        <v>3595</v>
      </c>
      <c r="I188" s="10">
        <f t="shared" si="4"/>
        <v>32355000</v>
      </c>
    </row>
    <row r="189" spans="2:13">
      <c r="B189" s="31">
        <v>42513</v>
      </c>
      <c r="C189" s="29" t="s">
        <v>312</v>
      </c>
      <c r="D189" s="29" t="s">
        <v>313</v>
      </c>
      <c r="E189" s="29" t="s">
        <v>20</v>
      </c>
      <c r="F189" s="29" t="s">
        <v>16</v>
      </c>
      <c r="G189" s="30">
        <v>10300</v>
      </c>
      <c r="H189" s="30">
        <v>3595</v>
      </c>
      <c r="I189" s="10">
        <f t="shared" si="4"/>
        <v>37028500</v>
      </c>
    </row>
    <row r="190" spans="2:13">
      <c r="B190" s="31">
        <v>42513</v>
      </c>
      <c r="C190" s="29" t="s">
        <v>312</v>
      </c>
      <c r="D190" s="29" t="s">
        <v>313</v>
      </c>
      <c r="E190" s="29" t="s">
        <v>20</v>
      </c>
      <c r="F190" s="29" t="s">
        <v>24</v>
      </c>
      <c r="G190" s="30">
        <v>5000</v>
      </c>
      <c r="H190" s="30">
        <v>4715</v>
      </c>
      <c r="I190" s="10">
        <f t="shared" si="4"/>
        <v>23575000</v>
      </c>
    </row>
    <row r="191" spans="2:13">
      <c r="B191" s="31">
        <v>42514</v>
      </c>
      <c r="C191" s="29" t="s">
        <v>314</v>
      </c>
      <c r="D191" s="29" t="s">
        <v>315</v>
      </c>
      <c r="E191" s="29" t="s">
        <v>17</v>
      </c>
      <c r="F191" s="29" t="s">
        <v>12</v>
      </c>
      <c r="G191" s="30">
        <v>15800</v>
      </c>
      <c r="H191" s="30">
        <v>3380</v>
      </c>
      <c r="I191" s="10">
        <f t="shared" si="4"/>
        <v>53404000</v>
      </c>
    </row>
    <row r="192" spans="2:13">
      <c r="B192" s="31">
        <v>42514</v>
      </c>
      <c r="C192" s="29" t="s">
        <v>316</v>
      </c>
      <c r="D192" s="29" t="s">
        <v>317</v>
      </c>
      <c r="E192" s="29" t="s">
        <v>20</v>
      </c>
      <c r="F192" s="29" t="s">
        <v>16</v>
      </c>
      <c r="G192" s="30">
        <v>30000</v>
      </c>
      <c r="H192" s="30">
        <v>3595</v>
      </c>
      <c r="I192" s="10">
        <f t="shared" si="4"/>
        <v>107850000</v>
      </c>
    </row>
    <row r="193" spans="2:9">
      <c r="B193" s="31">
        <v>42514</v>
      </c>
      <c r="C193" s="29" t="s">
        <v>318</v>
      </c>
      <c r="D193" s="29" t="s">
        <v>319</v>
      </c>
      <c r="E193" s="29" t="s">
        <v>11</v>
      </c>
      <c r="F193" s="29" t="s">
        <v>16</v>
      </c>
      <c r="G193" s="30">
        <v>5000</v>
      </c>
      <c r="H193" s="30">
        <v>3595</v>
      </c>
      <c r="I193" s="10">
        <f t="shared" si="4"/>
        <v>17975000</v>
      </c>
    </row>
    <row r="194" spans="2:9">
      <c r="B194" s="31">
        <v>42514</v>
      </c>
      <c r="C194" s="29" t="s">
        <v>318</v>
      </c>
      <c r="D194" s="29" t="s">
        <v>319</v>
      </c>
      <c r="E194" s="29" t="s">
        <v>11</v>
      </c>
      <c r="F194" s="29" t="s">
        <v>12</v>
      </c>
      <c r="G194" s="30">
        <v>10000</v>
      </c>
      <c r="H194" s="30">
        <v>3380</v>
      </c>
      <c r="I194" s="10">
        <f t="shared" si="4"/>
        <v>33800000</v>
      </c>
    </row>
    <row r="195" spans="2:9">
      <c r="B195" s="31">
        <v>42514</v>
      </c>
      <c r="C195" s="29" t="s">
        <v>318</v>
      </c>
      <c r="D195" s="29" t="s">
        <v>319</v>
      </c>
      <c r="E195" s="29" t="s">
        <v>11</v>
      </c>
      <c r="F195" s="29" t="s">
        <v>22</v>
      </c>
      <c r="G195" s="30">
        <v>15000</v>
      </c>
      <c r="H195" s="30">
        <v>3985</v>
      </c>
      <c r="I195" s="10">
        <f t="shared" si="4"/>
        <v>59775000</v>
      </c>
    </row>
    <row r="196" spans="2:9">
      <c r="B196" s="31">
        <v>42515</v>
      </c>
      <c r="C196" s="29" t="s">
        <v>320</v>
      </c>
      <c r="D196" s="29" t="s">
        <v>321</v>
      </c>
      <c r="E196" s="29" t="s">
        <v>17</v>
      </c>
      <c r="F196" s="29" t="s">
        <v>12</v>
      </c>
      <c r="G196" s="30">
        <v>20000</v>
      </c>
      <c r="H196" s="30">
        <v>3380</v>
      </c>
      <c r="I196" s="10">
        <f t="shared" si="4"/>
        <v>67600000</v>
      </c>
    </row>
    <row r="197" spans="2:9">
      <c r="B197" s="31">
        <v>42516</v>
      </c>
      <c r="C197" s="29" t="s">
        <v>322</v>
      </c>
      <c r="D197" s="29" t="s">
        <v>323</v>
      </c>
      <c r="E197" s="29" t="s">
        <v>11</v>
      </c>
      <c r="F197" s="29" t="s">
        <v>16</v>
      </c>
      <c r="G197" s="30">
        <v>6200</v>
      </c>
      <c r="H197" s="30">
        <v>3595</v>
      </c>
      <c r="I197" s="10">
        <f t="shared" si="4"/>
        <v>22289000</v>
      </c>
    </row>
    <row r="198" spans="2:9">
      <c r="B198" s="31">
        <v>42516</v>
      </c>
      <c r="C198" s="29" t="s">
        <v>322</v>
      </c>
      <c r="D198" s="29" t="s">
        <v>323</v>
      </c>
      <c r="E198" s="29" t="s">
        <v>11</v>
      </c>
      <c r="F198" s="29" t="s">
        <v>12</v>
      </c>
      <c r="G198" s="30">
        <v>5300</v>
      </c>
      <c r="H198" s="30">
        <v>3530</v>
      </c>
      <c r="I198" s="10">
        <f t="shared" si="4"/>
        <v>18709000</v>
      </c>
    </row>
    <row r="199" spans="2:9">
      <c r="B199" s="31">
        <v>42516</v>
      </c>
      <c r="C199" s="29" t="s">
        <v>322</v>
      </c>
      <c r="D199" s="29" t="s">
        <v>323</v>
      </c>
      <c r="E199" s="29" t="s">
        <v>11</v>
      </c>
      <c r="F199" s="29" t="s">
        <v>22</v>
      </c>
      <c r="G199" s="30">
        <v>4000</v>
      </c>
      <c r="H199" s="30">
        <v>4085</v>
      </c>
      <c r="I199" s="10">
        <f>G199*H199</f>
        <v>16340000</v>
      </c>
    </row>
    <row r="200" spans="2:9">
      <c r="B200" s="31">
        <v>42516</v>
      </c>
      <c r="C200" s="29" t="s">
        <v>324</v>
      </c>
      <c r="D200" s="29" t="s">
        <v>325</v>
      </c>
      <c r="E200" s="29" t="s">
        <v>11</v>
      </c>
      <c r="F200" s="29" t="s">
        <v>16</v>
      </c>
      <c r="G200" s="30">
        <v>5000</v>
      </c>
      <c r="H200" s="30">
        <v>3595</v>
      </c>
      <c r="I200" s="10">
        <f t="shared" si="4"/>
        <v>17975000</v>
      </c>
    </row>
    <row r="201" spans="2:9">
      <c r="B201" s="31">
        <v>42516</v>
      </c>
      <c r="C201" s="29" t="s">
        <v>324</v>
      </c>
      <c r="D201" s="29" t="s">
        <v>325</v>
      </c>
      <c r="E201" s="29" t="s">
        <v>11</v>
      </c>
      <c r="F201" s="29" t="s">
        <v>12</v>
      </c>
      <c r="G201" s="30">
        <v>5000</v>
      </c>
      <c r="H201" s="30">
        <v>3380</v>
      </c>
      <c r="I201" s="10">
        <f t="shared" si="4"/>
        <v>16900000</v>
      </c>
    </row>
    <row r="202" spans="2:9">
      <c r="B202" s="31">
        <v>42516</v>
      </c>
      <c r="C202" s="29" t="s">
        <v>324</v>
      </c>
      <c r="D202" s="29" t="s">
        <v>325</v>
      </c>
      <c r="E202" s="29" t="s">
        <v>11</v>
      </c>
      <c r="F202" s="29" t="s">
        <v>22</v>
      </c>
      <c r="G202" s="30">
        <v>20000</v>
      </c>
      <c r="H202" s="30">
        <v>3985</v>
      </c>
      <c r="I202" s="10">
        <f t="shared" si="4"/>
        <v>79700000</v>
      </c>
    </row>
    <row r="203" spans="2:9">
      <c r="B203" s="31">
        <v>42517</v>
      </c>
      <c r="C203" s="29" t="s">
        <v>326</v>
      </c>
      <c r="D203" s="29" t="s">
        <v>327</v>
      </c>
      <c r="E203" s="29" t="s">
        <v>17</v>
      </c>
      <c r="F203" s="29" t="s">
        <v>12</v>
      </c>
      <c r="G203" s="30">
        <v>17900</v>
      </c>
      <c r="H203" s="30">
        <v>3380</v>
      </c>
      <c r="I203" s="10">
        <f t="shared" si="4"/>
        <v>60502000</v>
      </c>
    </row>
    <row r="204" spans="2:9">
      <c r="B204" s="31">
        <v>42517</v>
      </c>
      <c r="C204" s="29" t="s">
        <v>328</v>
      </c>
      <c r="D204" s="29" t="s">
        <v>329</v>
      </c>
      <c r="E204" s="29" t="s">
        <v>17</v>
      </c>
      <c r="F204" s="29" t="s">
        <v>12</v>
      </c>
      <c r="G204" s="30">
        <v>15000</v>
      </c>
      <c r="H204" s="30">
        <v>3380</v>
      </c>
      <c r="I204" s="10">
        <f t="shared" si="4"/>
        <v>50700000</v>
      </c>
    </row>
    <row r="205" spans="2:9">
      <c r="B205" s="31">
        <v>42517</v>
      </c>
      <c r="C205" s="29" t="s">
        <v>328</v>
      </c>
      <c r="D205" s="29" t="s">
        <v>329</v>
      </c>
      <c r="E205" s="29" t="s">
        <v>17</v>
      </c>
      <c r="F205" s="29" t="s">
        <v>22</v>
      </c>
      <c r="G205" s="30">
        <v>5000</v>
      </c>
      <c r="H205" s="30">
        <v>3985</v>
      </c>
      <c r="I205" s="10">
        <f t="shared" si="4"/>
        <v>19925000</v>
      </c>
    </row>
    <row r="206" spans="2:9">
      <c r="B206" s="31">
        <v>42517</v>
      </c>
      <c r="C206" s="29" t="s">
        <v>330</v>
      </c>
      <c r="D206" s="29" t="s">
        <v>331</v>
      </c>
      <c r="E206" s="29" t="s">
        <v>11</v>
      </c>
      <c r="F206" s="29" t="s">
        <v>12</v>
      </c>
      <c r="G206" s="30">
        <v>4000</v>
      </c>
      <c r="H206" s="30">
        <v>3380</v>
      </c>
      <c r="I206" s="10">
        <f t="shared" si="4"/>
        <v>13520000</v>
      </c>
    </row>
    <row r="207" spans="2:9">
      <c r="B207" s="31">
        <v>42517</v>
      </c>
      <c r="C207" s="29" t="s">
        <v>330</v>
      </c>
      <c r="D207" s="29" t="s">
        <v>331</v>
      </c>
      <c r="E207" s="29" t="s">
        <v>11</v>
      </c>
      <c r="F207" s="29" t="s">
        <v>22</v>
      </c>
      <c r="G207" s="30">
        <v>11500</v>
      </c>
      <c r="H207" s="30">
        <v>3985</v>
      </c>
      <c r="I207" s="10">
        <f t="shared" si="4"/>
        <v>45827500</v>
      </c>
    </row>
    <row r="208" spans="2:9">
      <c r="B208" s="31">
        <v>42517</v>
      </c>
      <c r="C208" s="29" t="s">
        <v>332</v>
      </c>
      <c r="D208" s="29" t="s">
        <v>333</v>
      </c>
      <c r="E208" s="29" t="s">
        <v>20</v>
      </c>
      <c r="F208" s="29" t="s">
        <v>16</v>
      </c>
      <c r="G208" s="30">
        <v>30000</v>
      </c>
      <c r="H208" s="30">
        <v>3595</v>
      </c>
      <c r="I208" s="10">
        <f t="shared" si="4"/>
        <v>107850000</v>
      </c>
    </row>
    <row r="209" spans="2:12">
      <c r="B209" s="31">
        <v>42514</v>
      </c>
      <c r="C209" s="29" t="s">
        <v>335</v>
      </c>
      <c r="D209" s="29" t="s">
        <v>336</v>
      </c>
      <c r="E209" s="29" t="s">
        <v>17</v>
      </c>
      <c r="F209" s="29" t="s">
        <v>16</v>
      </c>
      <c r="G209" s="30">
        <v>10800</v>
      </c>
      <c r="H209" s="30">
        <v>3410</v>
      </c>
      <c r="I209" s="10">
        <f t="shared" si="4"/>
        <v>36828000</v>
      </c>
    </row>
    <row r="210" spans="2:12">
      <c r="B210" s="31">
        <v>42514</v>
      </c>
      <c r="C210" s="29" t="s">
        <v>337</v>
      </c>
      <c r="D210" s="29" t="s">
        <v>338</v>
      </c>
      <c r="E210" s="29" t="s">
        <v>17</v>
      </c>
      <c r="F210" s="29" t="s">
        <v>16</v>
      </c>
      <c r="G210" s="30">
        <v>17900</v>
      </c>
      <c r="H210" s="30">
        <v>3410</v>
      </c>
      <c r="I210" s="10">
        <f t="shared" si="4"/>
        <v>61039000</v>
      </c>
    </row>
    <row r="211" spans="2:12">
      <c r="B211" s="31">
        <v>42514</v>
      </c>
      <c r="C211" s="29" t="s">
        <v>339</v>
      </c>
      <c r="D211" s="29" t="s">
        <v>340</v>
      </c>
      <c r="E211" s="29" t="s">
        <v>11</v>
      </c>
      <c r="F211" s="29" t="s">
        <v>16</v>
      </c>
      <c r="G211" s="30">
        <v>15500</v>
      </c>
      <c r="H211" s="30">
        <v>3410</v>
      </c>
      <c r="I211" s="10">
        <f t="shared" si="4"/>
        <v>52855000</v>
      </c>
    </row>
    <row r="212" spans="2:12">
      <c r="B212" s="31">
        <v>42515</v>
      </c>
      <c r="C212" s="29" t="s">
        <v>341</v>
      </c>
      <c r="D212" s="29" t="s">
        <v>342</v>
      </c>
      <c r="E212" s="29" t="s">
        <v>17</v>
      </c>
      <c r="F212" s="29" t="s">
        <v>16</v>
      </c>
      <c r="G212" s="30">
        <v>15000</v>
      </c>
      <c r="H212" s="30">
        <v>3410</v>
      </c>
      <c r="I212" s="37">
        <f t="shared" si="4"/>
        <v>51150000</v>
      </c>
    </row>
    <row r="213" spans="2:12">
      <c r="B213" s="31">
        <v>42516</v>
      </c>
      <c r="C213" s="29" t="s">
        <v>343</v>
      </c>
      <c r="D213" s="29" t="s">
        <v>344</v>
      </c>
      <c r="E213" s="29" t="s">
        <v>11</v>
      </c>
      <c r="F213" s="29" t="s">
        <v>16</v>
      </c>
      <c r="G213" s="30">
        <v>34900</v>
      </c>
      <c r="H213" s="30">
        <v>3560</v>
      </c>
      <c r="I213" s="10">
        <f t="shared" si="4"/>
        <v>124244000</v>
      </c>
    </row>
    <row r="214" spans="2:12">
      <c r="B214" s="31">
        <v>42517</v>
      </c>
      <c r="C214" s="29" t="s">
        <v>345</v>
      </c>
      <c r="D214" s="29" t="s">
        <v>346</v>
      </c>
      <c r="E214" s="29" t="s">
        <v>17</v>
      </c>
      <c r="F214" s="29" t="s">
        <v>16</v>
      </c>
      <c r="G214" s="30">
        <v>15800</v>
      </c>
      <c r="H214" s="30">
        <v>3410</v>
      </c>
      <c r="I214" s="10">
        <f t="shared" si="4"/>
        <v>53878000</v>
      </c>
    </row>
    <row r="215" spans="2:12">
      <c r="B215" s="31">
        <v>42517</v>
      </c>
      <c r="C215" s="29" t="s">
        <v>347</v>
      </c>
      <c r="D215" s="29" t="s">
        <v>348</v>
      </c>
      <c r="E215" s="29" t="s">
        <v>17</v>
      </c>
      <c r="F215" s="29" t="s">
        <v>16</v>
      </c>
      <c r="G215" s="30">
        <v>5000</v>
      </c>
      <c r="H215" s="30">
        <v>3410</v>
      </c>
      <c r="I215" s="10">
        <f t="shared" si="4"/>
        <v>17050000</v>
      </c>
    </row>
    <row r="216" spans="2:12">
      <c r="B216" s="31">
        <v>42517</v>
      </c>
      <c r="C216" s="29" t="s">
        <v>349</v>
      </c>
      <c r="D216" s="29" t="s">
        <v>350</v>
      </c>
      <c r="E216" s="29" t="s">
        <v>17</v>
      </c>
      <c r="F216" s="29" t="s">
        <v>16</v>
      </c>
      <c r="G216" s="30">
        <v>15000</v>
      </c>
      <c r="H216" s="30">
        <v>3410</v>
      </c>
      <c r="I216" s="10">
        <f t="shared" si="4"/>
        <v>51150000</v>
      </c>
    </row>
    <row r="217" spans="2:12">
      <c r="B217" s="31">
        <v>42521</v>
      </c>
      <c r="C217" s="29" t="s">
        <v>352</v>
      </c>
      <c r="D217" s="29" t="s">
        <v>353</v>
      </c>
      <c r="E217" s="29" t="s">
        <v>18</v>
      </c>
      <c r="F217" s="29" t="s">
        <v>22</v>
      </c>
      <c r="G217" s="30">
        <v>6200</v>
      </c>
      <c r="H217" s="30">
        <v>3650</v>
      </c>
      <c r="I217" s="10">
        <f t="shared" si="4"/>
        <v>22630000</v>
      </c>
    </row>
    <row r="218" spans="2:12">
      <c r="B218" s="31">
        <v>42521</v>
      </c>
      <c r="C218" s="29" t="s">
        <v>354</v>
      </c>
      <c r="D218" s="29" t="s">
        <v>355</v>
      </c>
      <c r="E218" s="29" t="s">
        <v>18</v>
      </c>
      <c r="F218" s="29" t="s">
        <v>22</v>
      </c>
      <c r="G218" s="30">
        <v>5300</v>
      </c>
      <c r="H218" s="30">
        <v>3650</v>
      </c>
      <c r="I218" s="10">
        <f t="shared" si="4"/>
        <v>19345000</v>
      </c>
    </row>
    <row r="219" spans="2:12">
      <c r="B219" s="31">
        <v>42521</v>
      </c>
      <c r="C219" s="29" t="s">
        <v>357</v>
      </c>
      <c r="D219" s="29" t="s">
        <v>356</v>
      </c>
      <c r="E219" s="29" t="s">
        <v>18</v>
      </c>
      <c r="F219" s="29" t="s">
        <v>22</v>
      </c>
      <c r="G219" s="30">
        <v>5200</v>
      </c>
      <c r="H219" s="30">
        <v>3650</v>
      </c>
      <c r="I219" s="10">
        <f t="shared" si="4"/>
        <v>18980000</v>
      </c>
    </row>
    <row r="220" spans="2:12">
      <c r="B220" s="31">
        <v>42520</v>
      </c>
      <c r="C220" s="29" t="s">
        <v>359</v>
      </c>
      <c r="D220" s="29" t="s">
        <v>360</v>
      </c>
      <c r="E220" s="29" t="s">
        <v>17</v>
      </c>
      <c r="F220" s="29" t="s">
        <v>16</v>
      </c>
      <c r="G220" s="30">
        <v>15800</v>
      </c>
      <c r="H220" s="30">
        <v>3560</v>
      </c>
      <c r="I220" s="10">
        <f t="shared" si="4"/>
        <v>56248000</v>
      </c>
    </row>
    <row r="221" spans="2:12">
      <c r="B221" s="31">
        <v>42520</v>
      </c>
      <c r="C221" s="29" t="s">
        <v>361</v>
      </c>
      <c r="D221" s="29" t="s">
        <v>362</v>
      </c>
      <c r="E221" s="29" t="s">
        <v>17</v>
      </c>
      <c r="F221" s="29" t="s">
        <v>12</v>
      </c>
      <c r="G221" s="30">
        <v>17900</v>
      </c>
      <c r="H221" s="30">
        <v>3530</v>
      </c>
      <c r="I221" s="10">
        <f t="shared" si="4"/>
        <v>63187000</v>
      </c>
    </row>
    <row r="222" spans="2:12">
      <c r="B222" s="31">
        <v>42520</v>
      </c>
      <c r="C222" s="29" t="s">
        <v>363</v>
      </c>
      <c r="D222" s="29" t="s">
        <v>364</v>
      </c>
      <c r="E222" s="29" t="s">
        <v>20</v>
      </c>
      <c r="F222" s="29" t="s">
        <v>16</v>
      </c>
      <c r="G222" s="30">
        <v>15000</v>
      </c>
      <c r="H222" s="30">
        <v>3595</v>
      </c>
      <c r="I222" s="10">
        <f t="shared" si="4"/>
        <v>53925000</v>
      </c>
      <c r="J222" s="4"/>
      <c r="K222" s="4"/>
      <c r="L222" s="4"/>
    </row>
    <row r="223" spans="2:12">
      <c r="B223" s="31">
        <v>42520</v>
      </c>
      <c r="C223" s="29" t="s">
        <v>365</v>
      </c>
      <c r="D223" s="29" t="s">
        <v>366</v>
      </c>
      <c r="E223" s="29" t="s">
        <v>23</v>
      </c>
      <c r="F223" s="29" t="s">
        <v>16</v>
      </c>
      <c r="G223" s="30">
        <v>15000</v>
      </c>
      <c r="H223" s="30">
        <v>3595</v>
      </c>
      <c r="I223" s="10">
        <f t="shared" si="4"/>
        <v>53925000</v>
      </c>
      <c r="L223" s="4"/>
    </row>
    <row r="224" spans="2:12">
      <c r="B224" s="31"/>
      <c r="C224" s="29"/>
      <c r="D224" s="29"/>
      <c r="E224" s="29"/>
      <c r="F224" s="29"/>
      <c r="G224" s="30"/>
      <c r="H224" s="30"/>
      <c r="I224" s="10">
        <f t="shared" si="4"/>
        <v>0</v>
      </c>
    </row>
    <row r="225" spans="2:12">
      <c r="B225" s="31"/>
      <c r="C225" s="29"/>
      <c r="D225" s="29"/>
      <c r="E225" s="29"/>
      <c r="F225" s="29"/>
      <c r="G225" s="30"/>
      <c r="H225" s="30"/>
      <c r="I225" s="10">
        <f t="shared" si="4"/>
        <v>0</v>
      </c>
    </row>
    <row r="226" spans="2:12">
      <c r="B226" s="31"/>
      <c r="C226" s="29"/>
      <c r="D226" s="29"/>
      <c r="E226" s="29"/>
      <c r="F226" s="29"/>
      <c r="G226" s="30"/>
      <c r="H226" s="30"/>
      <c r="I226" s="10">
        <f t="shared" si="4"/>
        <v>0</v>
      </c>
    </row>
    <row r="227" spans="2:12">
      <c r="B227" s="31"/>
      <c r="C227" s="29"/>
      <c r="D227" s="29"/>
      <c r="E227" s="29"/>
      <c r="F227" s="29"/>
      <c r="G227" s="30"/>
      <c r="H227" s="30"/>
      <c r="I227" s="10">
        <f t="shared" si="4"/>
        <v>0</v>
      </c>
      <c r="J227" s="4"/>
      <c r="K227" s="4"/>
      <c r="L227" s="4"/>
    </row>
    <row r="228" spans="2:12">
      <c r="B228" s="27"/>
      <c r="C228" s="32"/>
      <c r="D228" s="32"/>
      <c r="E228" s="32"/>
      <c r="F228" s="32"/>
      <c r="G228" s="33"/>
      <c r="H228" s="33"/>
      <c r="I228" s="24">
        <f t="shared" si="4"/>
        <v>0</v>
      </c>
    </row>
    <row r="229" spans="2:12">
      <c r="B229" s="27"/>
      <c r="C229" s="32"/>
      <c r="D229" s="32"/>
      <c r="E229" s="32"/>
      <c r="F229" s="32"/>
      <c r="G229" s="33"/>
      <c r="H229" s="33"/>
      <c r="I229" s="24">
        <f t="shared" si="4"/>
        <v>0</v>
      </c>
    </row>
    <row r="230" spans="2:12">
      <c r="B230" s="27"/>
      <c r="C230" s="32"/>
      <c r="D230" s="32"/>
      <c r="E230" s="32"/>
      <c r="F230" s="32"/>
      <c r="G230" s="33"/>
      <c r="H230" s="33"/>
      <c r="I230" s="24">
        <f t="shared" si="4"/>
        <v>0</v>
      </c>
      <c r="J230" s="4"/>
    </row>
    <row r="231" spans="2:12">
      <c r="B231" s="27"/>
      <c r="C231" s="32"/>
      <c r="D231" s="32"/>
      <c r="E231" s="32"/>
      <c r="F231" s="32"/>
      <c r="G231" s="33"/>
      <c r="H231" s="33"/>
      <c r="I231" s="24">
        <f t="shared" si="4"/>
        <v>0</v>
      </c>
    </row>
    <row r="232" spans="2:12">
      <c r="B232" s="27"/>
      <c r="C232" s="32"/>
      <c r="D232" s="32"/>
      <c r="E232" s="32"/>
      <c r="F232" s="32"/>
      <c r="G232" s="33"/>
      <c r="H232" s="33"/>
      <c r="I232" s="24">
        <f t="shared" si="4"/>
        <v>0</v>
      </c>
    </row>
    <row r="233" spans="2:12">
      <c r="B233" s="27"/>
      <c r="C233" s="32"/>
      <c r="D233" s="32"/>
      <c r="E233" s="32"/>
      <c r="F233" s="32"/>
      <c r="G233" s="33"/>
      <c r="H233" s="33"/>
      <c r="I233" s="24">
        <f t="shared" si="4"/>
        <v>0</v>
      </c>
    </row>
    <row r="234" spans="2:12">
      <c r="B234" s="27"/>
      <c r="C234" s="32"/>
      <c r="D234" s="32"/>
      <c r="E234" s="32"/>
      <c r="F234" s="32"/>
      <c r="G234" s="36"/>
      <c r="H234" s="33"/>
      <c r="I234" s="24">
        <f t="shared" si="4"/>
        <v>0</v>
      </c>
    </row>
    <row r="235" spans="2:12">
      <c r="B235" s="27"/>
      <c r="C235" s="32"/>
      <c r="D235" s="32"/>
      <c r="E235" s="32"/>
      <c r="F235" s="32"/>
      <c r="G235" s="36"/>
      <c r="H235" s="33"/>
      <c r="I235" s="24">
        <f t="shared" si="4"/>
        <v>0</v>
      </c>
    </row>
    <row r="236" spans="2:12">
      <c r="B236" s="27"/>
      <c r="C236" s="32"/>
      <c r="D236" s="32"/>
      <c r="E236" s="32"/>
      <c r="F236" s="32"/>
      <c r="G236" s="36"/>
      <c r="H236" s="33"/>
      <c r="I236" s="24">
        <f t="shared" si="4"/>
        <v>0</v>
      </c>
    </row>
    <row r="237" spans="2:12">
      <c r="B237" s="27"/>
      <c r="C237" s="32"/>
      <c r="D237" s="32"/>
      <c r="E237" s="32"/>
      <c r="F237" s="32"/>
      <c r="G237" s="36"/>
      <c r="H237" s="33"/>
      <c r="I237" s="24">
        <f>G237*H237</f>
        <v>0</v>
      </c>
    </row>
    <row r="238" spans="2:12">
      <c r="B238" s="27"/>
      <c r="C238" s="32"/>
      <c r="D238" s="32"/>
      <c r="E238" s="32"/>
      <c r="F238" s="32"/>
      <c r="G238" s="36"/>
      <c r="H238" s="33"/>
      <c r="I238" s="24">
        <f t="shared" si="4"/>
        <v>0</v>
      </c>
    </row>
    <row r="239" spans="2:12">
      <c r="B239" s="27"/>
      <c r="C239" s="32"/>
      <c r="D239" s="32"/>
      <c r="E239" s="32"/>
      <c r="F239" s="32"/>
      <c r="G239" s="36"/>
      <c r="H239" s="33"/>
      <c r="I239" s="24">
        <f t="shared" si="4"/>
        <v>0</v>
      </c>
    </row>
    <row r="240" spans="2:12">
      <c r="B240" s="27"/>
      <c r="C240" s="32"/>
      <c r="D240" s="32"/>
      <c r="E240" s="32"/>
      <c r="F240" s="32"/>
      <c r="G240" s="36"/>
      <c r="H240" s="33"/>
      <c r="I240" s="24">
        <f t="shared" si="4"/>
        <v>0</v>
      </c>
    </row>
    <row r="241" spans="2:9">
      <c r="B241" s="27"/>
      <c r="C241" s="32"/>
      <c r="D241" s="32"/>
      <c r="E241" s="32"/>
      <c r="F241" s="32"/>
      <c r="G241" s="36"/>
      <c r="H241" s="33"/>
      <c r="I241" s="16">
        <f t="shared" si="4"/>
        <v>0</v>
      </c>
    </row>
    <row r="242" spans="2:9">
      <c r="B242" s="27"/>
      <c r="C242" s="32"/>
      <c r="D242" s="32"/>
      <c r="E242" s="32"/>
      <c r="F242" s="32"/>
      <c r="G242" s="36"/>
      <c r="H242" s="33"/>
      <c r="I242" s="24">
        <f t="shared" si="4"/>
        <v>0</v>
      </c>
    </row>
    <row r="243" spans="2:9">
      <c r="B243" s="27"/>
      <c r="C243" s="32"/>
      <c r="D243" s="32"/>
      <c r="E243" s="32"/>
      <c r="F243" s="32"/>
      <c r="G243" s="36"/>
      <c r="H243" s="33"/>
      <c r="I243" s="24">
        <f t="shared" si="4"/>
        <v>0</v>
      </c>
    </row>
    <row r="244" spans="2:9">
      <c r="B244" s="27"/>
      <c r="C244" s="32"/>
      <c r="D244" s="32"/>
      <c r="E244" s="32"/>
      <c r="F244" s="32"/>
      <c r="G244" s="36"/>
      <c r="H244" s="33"/>
      <c r="I244" s="24">
        <f t="shared" si="4"/>
        <v>0</v>
      </c>
    </row>
    <row r="245" spans="2:9">
      <c r="B245" s="27"/>
      <c r="C245" s="32"/>
      <c r="D245" s="32"/>
      <c r="E245" s="32"/>
      <c r="F245" s="32"/>
      <c r="G245" s="36"/>
      <c r="H245" s="33"/>
      <c r="I245" s="24">
        <f t="shared" si="4"/>
        <v>0</v>
      </c>
    </row>
    <row r="246" spans="2:9">
      <c r="B246" s="27"/>
      <c r="C246" s="32"/>
      <c r="D246" s="32"/>
      <c r="E246" s="32"/>
      <c r="F246" s="32"/>
      <c r="G246" s="36"/>
      <c r="H246" s="33"/>
      <c r="I246" s="24">
        <f t="shared" si="4"/>
        <v>0</v>
      </c>
    </row>
    <row r="247" spans="2:9">
      <c r="B247" s="27"/>
      <c r="C247" s="32"/>
      <c r="D247" s="32"/>
      <c r="E247" s="32"/>
      <c r="F247" s="32"/>
      <c r="G247" s="36"/>
      <c r="H247" s="33"/>
      <c r="I247" s="24">
        <f t="shared" si="4"/>
        <v>0</v>
      </c>
    </row>
    <row r="248" spans="2:9">
      <c r="B248" s="27"/>
      <c r="C248" s="32"/>
      <c r="D248" s="32"/>
      <c r="E248" s="32"/>
      <c r="F248" s="32"/>
      <c r="G248" s="36"/>
      <c r="H248" s="33"/>
      <c r="I248" s="24">
        <f t="shared" si="4"/>
        <v>0</v>
      </c>
    </row>
    <row r="249" spans="2:9">
      <c r="B249" s="27"/>
      <c r="C249" s="32"/>
      <c r="D249" s="32"/>
      <c r="E249" s="32"/>
      <c r="F249" s="32"/>
      <c r="G249" s="36"/>
      <c r="H249" s="33"/>
      <c r="I249" s="24">
        <f t="shared" si="4"/>
        <v>0</v>
      </c>
    </row>
    <row r="250" spans="2:9">
      <c r="B250" s="27"/>
      <c r="C250" s="32"/>
      <c r="D250" s="32"/>
      <c r="E250" s="32"/>
      <c r="F250" s="32"/>
      <c r="G250" s="36"/>
      <c r="H250" s="33"/>
      <c r="I250" s="24">
        <f t="shared" si="4"/>
        <v>0</v>
      </c>
    </row>
    <row r="251" spans="2:9">
      <c r="B251" s="27"/>
      <c r="C251" s="32"/>
      <c r="D251" s="32"/>
      <c r="E251" s="32"/>
      <c r="F251" s="32"/>
      <c r="G251" s="36"/>
      <c r="H251" s="33"/>
      <c r="I251" s="24">
        <f t="shared" si="4"/>
        <v>0</v>
      </c>
    </row>
    <row r="252" spans="2:9">
      <c r="B252" s="27"/>
      <c r="C252" s="32"/>
      <c r="D252" s="32"/>
      <c r="E252" s="32"/>
      <c r="F252" s="32"/>
      <c r="G252" s="36"/>
      <c r="H252" s="33"/>
      <c r="I252" s="24">
        <f t="shared" si="4"/>
        <v>0</v>
      </c>
    </row>
    <row r="253" spans="2:9">
      <c r="B253" s="27"/>
      <c r="C253" s="32"/>
      <c r="D253" s="32"/>
      <c r="E253" s="32"/>
      <c r="F253" s="32"/>
      <c r="G253" s="36"/>
      <c r="H253" s="33"/>
      <c r="I253" s="24">
        <f t="shared" si="4"/>
        <v>0</v>
      </c>
    </row>
    <row r="254" spans="2:9">
      <c r="B254" s="27"/>
      <c r="C254" s="32"/>
      <c r="D254" s="32"/>
      <c r="E254" s="32"/>
      <c r="F254" s="32"/>
      <c r="G254" s="36"/>
      <c r="H254" s="33"/>
      <c r="I254" s="24">
        <f t="shared" si="4"/>
        <v>0</v>
      </c>
    </row>
    <row r="255" spans="2:9">
      <c r="B255" s="27"/>
      <c r="C255" s="32"/>
      <c r="D255" s="32"/>
      <c r="E255" s="32"/>
      <c r="F255" s="32"/>
      <c r="G255" s="36"/>
      <c r="H255" s="33"/>
      <c r="I255" s="24">
        <f t="shared" si="4"/>
        <v>0</v>
      </c>
    </row>
    <row r="256" spans="2:9">
      <c r="B256" s="27"/>
      <c r="C256" s="32"/>
      <c r="D256" s="32"/>
      <c r="E256" s="32"/>
      <c r="F256" s="32"/>
      <c r="G256" s="36"/>
      <c r="H256" s="33"/>
      <c r="I256" s="24">
        <f t="shared" si="4"/>
        <v>0</v>
      </c>
    </row>
    <row r="257" spans="2:13">
      <c r="B257" s="27"/>
      <c r="C257" s="32"/>
      <c r="D257" s="32"/>
      <c r="E257" s="32"/>
      <c r="F257" s="32"/>
      <c r="G257" s="36"/>
      <c r="H257" s="33"/>
      <c r="I257" s="24">
        <f t="shared" si="4"/>
        <v>0</v>
      </c>
    </row>
    <row r="258" spans="2:13">
      <c r="B258" s="27"/>
      <c r="C258" s="32"/>
      <c r="D258" s="32"/>
      <c r="E258" s="32"/>
      <c r="F258" s="32"/>
      <c r="G258" s="36"/>
      <c r="H258" s="33"/>
      <c r="I258" s="24">
        <f t="shared" si="4"/>
        <v>0</v>
      </c>
    </row>
    <row r="259" spans="2:13">
      <c r="B259" s="27"/>
      <c r="C259" s="32"/>
      <c r="D259" s="32"/>
      <c r="E259" s="32"/>
      <c r="F259" s="32"/>
      <c r="G259" s="36"/>
      <c r="H259" s="33"/>
      <c r="I259" s="24">
        <f t="shared" si="4"/>
        <v>0</v>
      </c>
    </row>
    <row r="260" spans="2:13">
      <c r="B260" s="27"/>
      <c r="C260" s="32"/>
      <c r="D260" s="32"/>
      <c r="E260" s="32"/>
      <c r="F260" s="32"/>
      <c r="G260" s="36"/>
      <c r="H260" s="33"/>
      <c r="I260" s="24">
        <f t="shared" si="4"/>
        <v>0</v>
      </c>
    </row>
    <row r="261" spans="2:13">
      <c r="B261" s="27"/>
      <c r="C261" s="32"/>
      <c r="D261" s="32"/>
      <c r="E261" s="32"/>
      <c r="F261" s="32"/>
      <c r="G261" s="36"/>
      <c r="H261" s="33"/>
      <c r="I261" s="24">
        <f t="shared" si="4"/>
        <v>0</v>
      </c>
      <c r="J261" s="4"/>
      <c r="K261" s="4"/>
      <c r="L261" s="4"/>
      <c r="M261" s="4"/>
    </row>
    <row r="262" spans="2:13">
      <c r="B262" s="19"/>
      <c r="C262" s="13"/>
      <c r="D262" s="13"/>
      <c r="E262" s="13"/>
      <c r="F262" s="13"/>
      <c r="G262" s="25"/>
      <c r="H262" s="16"/>
      <c r="I262" s="24">
        <f t="shared" si="4"/>
        <v>0</v>
      </c>
    </row>
    <row r="263" spans="2:13">
      <c r="B263" s="19"/>
      <c r="C263" s="13"/>
      <c r="D263" s="13"/>
      <c r="E263" s="13"/>
      <c r="F263" s="13"/>
      <c r="G263" s="25"/>
      <c r="H263" s="16"/>
      <c r="I263" s="24">
        <f>G263*H263</f>
        <v>0</v>
      </c>
    </row>
    <row r="264" spans="2:13">
      <c r="B264" s="19"/>
      <c r="C264" s="13"/>
      <c r="D264" s="13"/>
      <c r="E264" s="13"/>
      <c r="F264" s="13"/>
      <c r="G264" s="25"/>
      <c r="H264" s="16"/>
      <c r="I264" s="24">
        <f t="shared" si="4"/>
        <v>0</v>
      </c>
    </row>
    <row r="265" spans="2:13">
      <c r="B265" s="19"/>
      <c r="C265" s="13"/>
      <c r="D265" s="13"/>
      <c r="E265" s="13"/>
      <c r="F265" s="13"/>
      <c r="G265" s="20"/>
      <c r="H265" s="13"/>
      <c r="I265" s="3">
        <f t="shared" si="4"/>
        <v>0</v>
      </c>
    </row>
    <row r="266" spans="2:13">
      <c r="B266" s="19"/>
      <c r="C266" s="13"/>
      <c r="D266" s="13"/>
      <c r="E266" s="13"/>
      <c r="F266" s="13"/>
      <c r="G266" s="20"/>
      <c r="H266" s="13"/>
      <c r="I266" s="3">
        <f t="shared" si="4"/>
        <v>0</v>
      </c>
    </row>
    <row r="267" spans="2:13">
      <c r="B267" s="19"/>
      <c r="C267" s="13"/>
      <c r="D267" s="13"/>
      <c r="E267" s="13"/>
      <c r="F267" s="13"/>
      <c r="G267" s="20"/>
      <c r="H267" s="13"/>
      <c r="I267" s="3">
        <f t="shared" si="4"/>
        <v>0</v>
      </c>
    </row>
    <row r="268" spans="2:13">
      <c r="B268" s="19"/>
      <c r="C268" s="13"/>
      <c r="D268" s="13"/>
      <c r="E268" s="13"/>
      <c r="F268" s="13"/>
      <c r="G268" s="20"/>
      <c r="H268" s="13"/>
      <c r="I268" s="3">
        <f t="shared" si="4"/>
        <v>0</v>
      </c>
    </row>
    <row r="269" spans="2:13">
      <c r="B269" s="19"/>
      <c r="C269" s="13"/>
      <c r="D269" s="13"/>
      <c r="E269" s="13"/>
      <c r="F269" s="13"/>
      <c r="G269" s="20"/>
      <c r="H269" s="13"/>
      <c r="I269" s="3">
        <f t="shared" si="4"/>
        <v>0</v>
      </c>
    </row>
    <row r="270" spans="2:13">
      <c r="B270" s="19"/>
      <c r="C270" s="13"/>
      <c r="D270" s="13"/>
      <c r="E270" s="13"/>
      <c r="F270" s="13"/>
      <c r="G270" s="20"/>
      <c r="H270" s="13"/>
      <c r="I270" s="3">
        <f t="shared" si="4"/>
        <v>0</v>
      </c>
    </row>
    <row r="271" spans="2:13">
      <c r="B271" s="19"/>
      <c r="C271" s="13"/>
      <c r="D271" s="13"/>
      <c r="E271" s="13"/>
      <c r="F271" s="13"/>
      <c r="G271" s="20"/>
      <c r="H271" s="13"/>
      <c r="I271" s="3">
        <f t="shared" si="4"/>
        <v>0</v>
      </c>
    </row>
    <row r="272" spans="2:13">
      <c r="B272" s="19"/>
      <c r="C272" s="13"/>
      <c r="D272" s="13"/>
      <c r="E272" s="13"/>
      <c r="F272" s="13"/>
      <c r="G272" s="20"/>
      <c r="H272" s="13"/>
      <c r="I272" s="3">
        <f t="shared" si="4"/>
        <v>0</v>
      </c>
    </row>
    <row r="273" spans="2:9">
      <c r="B273" s="19"/>
      <c r="C273" s="13"/>
      <c r="D273" s="13"/>
      <c r="E273" s="13"/>
      <c r="F273" s="13"/>
      <c r="G273" s="20"/>
      <c r="H273" s="13"/>
      <c r="I273" s="3">
        <f t="shared" si="4"/>
        <v>0</v>
      </c>
    </row>
    <row r="274" spans="2:9">
      <c r="B274" s="19"/>
      <c r="C274" s="13"/>
      <c r="D274" s="13"/>
      <c r="E274" s="13"/>
      <c r="F274" s="13"/>
      <c r="G274" s="20"/>
      <c r="H274" s="13"/>
      <c r="I274" s="3">
        <f t="shared" si="4"/>
        <v>0</v>
      </c>
    </row>
    <row r="275" spans="2:9">
      <c r="B275" s="19"/>
      <c r="C275" s="13"/>
      <c r="D275" s="13"/>
      <c r="E275" s="13"/>
      <c r="F275" s="13"/>
      <c r="G275" s="20"/>
      <c r="H275" s="13"/>
      <c r="I275" s="3">
        <f t="shared" si="4"/>
        <v>0</v>
      </c>
    </row>
    <row r="276" spans="2:9">
      <c r="B276" s="11"/>
      <c r="C276" s="3"/>
      <c r="D276" s="3"/>
      <c r="E276" s="3"/>
      <c r="F276" s="3"/>
      <c r="G276" s="12"/>
      <c r="H276" s="3"/>
      <c r="I276" s="3">
        <f t="shared" si="4"/>
        <v>0</v>
      </c>
    </row>
    <row r="277" spans="2:9">
      <c r="B277" s="11"/>
      <c r="C277" s="3"/>
      <c r="D277" s="3"/>
      <c r="E277" s="3"/>
      <c r="F277" s="3"/>
      <c r="G277" s="12"/>
      <c r="H277" s="3"/>
      <c r="I277" s="3">
        <f t="shared" si="4"/>
        <v>0</v>
      </c>
    </row>
    <row r="278" spans="2:9">
      <c r="B278" s="11"/>
      <c r="C278" s="3"/>
      <c r="D278" s="3"/>
      <c r="E278" s="3"/>
      <c r="F278" s="3"/>
      <c r="G278" s="12"/>
      <c r="H278" s="3"/>
      <c r="I278" s="3">
        <f t="shared" si="4"/>
        <v>0</v>
      </c>
    </row>
    <row r="279" spans="2:9">
      <c r="B279" s="11"/>
      <c r="C279" s="3"/>
      <c r="D279" s="3"/>
      <c r="E279" s="3"/>
      <c r="F279" s="3"/>
      <c r="G279" s="12"/>
      <c r="H279" s="3"/>
      <c r="I279" s="3">
        <f t="shared" si="4"/>
        <v>0</v>
      </c>
    </row>
    <row r="280" spans="2:9">
      <c r="B280" s="11"/>
      <c r="C280" s="3"/>
      <c r="D280" s="3"/>
      <c r="E280" s="3"/>
      <c r="F280" s="3"/>
      <c r="G280" s="12"/>
      <c r="H280" s="3"/>
      <c r="I280" s="3">
        <f t="shared" si="4"/>
        <v>0</v>
      </c>
    </row>
    <row r="281" spans="2:9">
      <c r="B281" s="11"/>
      <c r="C281" s="3"/>
      <c r="D281" s="3"/>
      <c r="E281" s="3"/>
      <c r="F281" s="3"/>
      <c r="G281" s="12"/>
      <c r="H281" s="3"/>
      <c r="I281" s="3">
        <f t="shared" si="4"/>
        <v>0</v>
      </c>
    </row>
    <row r="282" spans="2:9">
      <c r="B282" s="11"/>
      <c r="C282" s="3"/>
      <c r="D282" s="3"/>
      <c r="E282" s="3"/>
      <c r="F282" s="3"/>
      <c r="G282" s="12"/>
      <c r="H282" s="3"/>
      <c r="I282" s="3">
        <f t="shared" si="4"/>
        <v>0</v>
      </c>
    </row>
    <row r="283" spans="2:9">
      <c r="B283" s="11"/>
      <c r="C283" s="3"/>
      <c r="D283" s="3"/>
      <c r="E283" s="3"/>
      <c r="F283" s="3"/>
      <c r="G283" s="12"/>
      <c r="H283" s="3"/>
      <c r="I283" s="3">
        <f t="shared" si="4"/>
        <v>0</v>
      </c>
    </row>
    <row r="284" spans="2:9">
      <c r="B284" s="11"/>
      <c r="C284" s="3"/>
      <c r="D284" s="3"/>
      <c r="E284" s="3"/>
      <c r="F284" s="3"/>
      <c r="G284" s="12"/>
      <c r="H284" s="3"/>
      <c r="I284" s="3">
        <f t="shared" si="4"/>
        <v>0</v>
      </c>
    </row>
    <row r="285" spans="2:9">
      <c r="B285" s="11"/>
      <c r="C285" s="3"/>
      <c r="D285" s="3"/>
      <c r="E285" s="3"/>
      <c r="F285" s="3"/>
      <c r="G285" s="12"/>
      <c r="H285" s="3"/>
      <c r="I285" s="3">
        <f t="shared" si="4"/>
        <v>0</v>
      </c>
    </row>
    <row r="286" spans="2:9">
      <c r="B286" s="11"/>
      <c r="C286" s="3"/>
      <c r="D286" s="3"/>
      <c r="E286" s="3"/>
      <c r="F286" s="3"/>
      <c r="G286" s="12"/>
      <c r="H286" s="3"/>
      <c r="I286" s="3">
        <f t="shared" si="4"/>
        <v>0</v>
      </c>
    </row>
    <row r="287" spans="2:9">
      <c r="B287" s="11"/>
      <c r="C287" s="3"/>
      <c r="D287" s="3"/>
      <c r="E287" s="3"/>
      <c r="F287" s="3"/>
      <c r="G287" s="12"/>
      <c r="H287" s="3"/>
      <c r="I287" s="3">
        <f t="shared" si="4"/>
        <v>0</v>
      </c>
    </row>
    <row r="288" spans="2:9">
      <c r="B288" s="11"/>
      <c r="C288" s="3"/>
      <c r="D288" s="3"/>
      <c r="E288" s="3"/>
      <c r="F288" s="3"/>
      <c r="G288" s="12"/>
      <c r="H288" s="3"/>
      <c r="I288" s="3">
        <f t="shared" si="4"/>
        <v>0</v>
      </c>
    </row>
    <row r="289" spans="2:9">
      <c r="B289" s="11"/>
      <c r="C289" s="3"/>
      <c r="D289" s="3"/>
      <c r="E289" s="3"/>
      <c r="F289" s="3"/>
      <c r="G289" s="12"/>
      <c r="H289" s="3"/>
      <c r="I289" s="3">
        <f t="shared" si="4"/>
        <v>0</v>
      </c>
    </row>
    <row r="290" spans="2:9">
      <c r="B290" s="11"/>
      <c r="C290" s="3"/>
      <c r="D290" s="3"/>
      <c r="E290" s="3"/>
      <c r="F290" s="3"/>
      <c r="G290" s="12"/>
      <c r="H290" s="3"/>
      <c r="I290" s="3">
        <f t="shared" si="4"/>
        <v>0</v>
      </c>
    </row>
    <row r="291" spans="2:9">
      <c r="B291" s="11"/>
      <c r="C291" s="3"/>
      <c r="D291" s="3"/>
      <c r="E291" s="3"/>
      <c r="F291" s="3"/>
      <c r="G291" s="12"/>
      <c r="H291" s="3"/>
      <c r="I291" s="3">
        <f t="shared" si="4"/>
        <v>0</v>
      </c>
    </row>
    <row r="292" spans="2:9">
      <c r="B292" s="11"/>
      <c r="C292" s="3"/>
      <c r="D292" s="3"/>
      <c r="E292" s="3"/>
      <c r="F292" s="3"/>
      <c r="G292" s="12"/>
      <c r="H292" s="3"/>
      <c r="I292" s="3">
        <f t="shared" si="4"/>
        <v>0</v>
      </c>
    </row>
    <row r="293" spans="2:9">
      <c r="B293" s="11"/>
      <c r="C293" s="3"/>
      <c r="D293" s="3"/>
      <c r="E293" s="3"/>
      <c r="F293" s="3"/>
      <c r="G293" s="12"/>
      <c r="H293" s="3"/>
      <c r="I293" s="3">
        <f t="shared" si="4"/>
        <v>0</v>
      </c>
    </row>
    <row r="294" spans="2:9">
      <c r="B294" s="11"/>
      <c r="C294" s="3"/>
      <c r="D294" s="3"/>
      <c r="E294" s="3"/>
      <c r="F294" s="3"/>
      <c r="G294" s="12"/>
      <c r="H294" s="3"/>
      <c r="I294" s="3">
        <f t="shared" si="4"/>
        <v>0</v>
      </c>
    </row>
    <row r="295" spans="2:9">
      <c r="B295" s="11"/>
      <c r="C295" s="3"/>
      <c r="D295" s="3"/>
      <c r="E295" s="3"/>
      <c r="F295" s="3"/>
      <c r="G295" s="12"/>
      <c r="H295" s="3"/>
      <c r="I295" s="3">
        <f t="shared" si="4"/>
        <v>0</v>
      </c>
    </row>
    <row r="296" spans="2:9">
      <c r="B296" s="11"/>
      <c r="C296" s="3"/>
      <c r="D296" s="3"/>
      <c r="E296" s="3"/>
      <c r="F296" s="3"/>
      <c r="G296" s="12"/>
      <c r="H296" s="3"/>
      <c r="I296" s="3">
        <f t="shared" si="4"/>
        <v>0</v>
      </c>
    </row>
    <row r="297" spans="2:9">
      <c r="B297" s="11"/>
      <c r="C297" s="3"/>
      <c r="D297" s="3"/>
      <c r="E297" s="3"/>
      <c r="F297" s="3"/>
      <c r="G297" s="12"/>
      <c r="H297" s="3"/>
      <c r="I297" s="3">
        <f t="shared" si="4"/>
        <v>0</v>
      </c>
    </row>
    <row r="298" spans="2:9">
      <c r="B298" s="11"/>
      <c r="C298" s="3"/>
      <c r="D298" s="3"/>
      <c r="E298" s="3"/>
      <c r="F298" s="3"/>
      <c r="G298" s="12"/>
      <c r="H298" s="3"/>
      <c r="I298" s="3">
        <f t="shared" si="4"/>
        <v>0</v>
      </c>
    </row>
    <row r="299" spans="2:9">
      <c r="B299" s="11"/>
      <c r="C299" s="3"/>
      <c r="D299" s="3"/>
      <c r="E299" s="3"/>
      <c r="F299" s="3"/>
      <c r="G299" s="12"/>
      <c r="H299" s="3"/>
      <c r="I299" s="3">
        <f t="shared" si="4"/>
        <v>0</v>
      </c>
    </row>
    <row r="300" spans="2:9">
      <c r="B300" s="11"/>
      <c r="C300" s="3"/>
      <c r="D300" s="3"/>
      <c r="E300" s="3"/>
      <c r="F300" s="3"/>
      <c r="G300" s="12"/>
      <c r="H300" s="3"/>
      <c r="I300" s="3">
        <f t="shared" si="4"/>
        <v>0</v>
      </c>
    </row>
    <row r="301" spans="2:9">
      <c r="B301" s="11"/>
      <c r="C301" s="3"/>
      <c r="D301" s="3"/>
      <c r="E301" s="3"/>
      <c r="F301" s="3"/>
      <c r="G301" s="12"/>
      <c r="H301" s="3"/>
      <c r="I301" s="3">
        <f t="shared" si="4"/>
        <v>0</v>
      </c>
    </row>
    <row r="302" spans="2:9">
      <c r="B302" s="11"/>
      <c r="C302" s="3"/>
      <c r="D302" s="3"/>
      <c r="E302" s="3"/>
      <c r="F302" s="3"/>
      <c r="G302" s="12"/>
      <c r="H302" s="3"/>
      <c r="I302" s="3">
        <f t="shared" si="4"/>
        <v>0</v>
      </c>
    </row>
    <row r="303" spans="2:9">
      <c r="B303" s="11"/>
      <c r="C303" s="3"/>
      <c r="D303" s="3"/>
      <c r="E303" s="3"/>
      <c r="F303" s="3"/>
      <c r="G303" s="12"/>
      <c r="H303" s="3"/>
      <c r="I303" s="3">
        <f t="shared" si="4"/>
        <v>0</v>
      </c>
    </row>
    <row r="304" spans="2:9">
      <c r="B304" s="11"/>
      <c r="C304" s="3"/>
      <c r="D304" s="3"/>
      <c r="E304" s="3"/>
      <c r="F304" s="3"/>
      <c r="G304" s="12"/>
      <c r="H304" s="3"/>
      <c r="I304" s="3">
        <f t="shared" si="4"/>
        <v>0</v>
      </c>
    </row>
    <row r="305" spans="2:9">
      <c r="B305" s="11"/>
      <c r="C305" s="3"/>
      <c r="D305" s="3"/>
      <c r="E305" s="3"/>
      <c r="F305" s="3"/>
      <c r="G305" s="12"/>
      <c r="H305" s="3"/>
      <c r="I305" s="3">
        <f t="shared" si="4"/>
        <v>0</v>
      </c>
    </row>
    <row r="306" spans="2:9">
      <c r="B306" s="11"/>
      <c r="C306" s="3"/>
      <c r="D306" s="3"/>
      <c r="E306" s="3"/>
      <c r="F306" s="3"/>
      <c r="G306" s="12"/>
      <c r="H306" s="3"/>
      <c r="I306" s="3">
        <f t="shared" si="4"/>
        <v>0</v>
      </c>
    </row>
    <row r="307" spans="2:9">
      <c r="B307" s="11"/>
      <c r="C307" s="3"/>
      <c r="D307" s="3"/>
      <c r="E307" s="3"/>
      <c r="F307" s="3"/>
      <c r="G307" s="12"/>
      <c r="H307" s="3"/>
      <c r="I307" s="3">
        <f t="shared" si="4"/>
        <v>0</v>
      </c>
    </row>
    <row r="308" spans="2:9">
      <c r="B308" s="11"/>
      <c r="C308" s="3"/>
      <c r="D308" s="3"/>
      <c r="E308" s="3"/>
      <c r="F308" s="3"/>
      <c r="G308" s="12"/>
      <c r="H308" s="3"/>
      <c r="I308" s="3">
        <f t="shared" si="4"/>
        <v>0</v>
      </c>
    </row>
    <row r="309" spans="2:9">
      <c r="B309" s="11"/>
      <c r="C309" s="3"/>
      <c r="D309" s="3"/>
      <c r="E309" s="3"/>
      <c r="F309" s="3"/>
      <c r="G309" s="12"/>
      <c r="H309" s="3"/>
      <c r="I309" s="3">
        <f t="shared" si="4"/>
        <v>0</v>
      </c>
    </row>
    <row r="310" spans="2:9">
      <c r="B310" s="11"/>
      <c r="C310" s="3"/>
      <c r="D310" s="3"/>
      <c r="E310" s="3"/>
      <c r="F310" s="3"/>
      <c r="G310" s="12"/>
      <c r="H310" s="3"/>
      <c r="I310" s="3">
        <f t="shared" si="4"/>
        <v>0</v>
      </c>
    </row>
    <row r="311" spans="2:9">
      <c r="B311" s="11"/>
      <c r="C311" s="3"/>
      <c r="D311" s="3"/>
      <c r="E311" s="3"/>
      <c r="F311" s="3"/>
      <c r="G311" s="12"/>
      <c r="H311" s="3"/>
      <c r="I311" s="3">
        <f t="shared" si="4"/>
        <v>0</v>
      </c>
    </row>
    <row r="312" spans="2:9">
      <c r="B312" s="11"/>
      <c r="C312" s="3"/>
      <c r="D312" s="3"/>
      <c r="E312" s="3"/>
      <c r="F312" s="3"/>
      <c r="G312" s="12"/>
      <c r="H312" s="3"/>
      <c r="I312" s="3">
        <f t="shared" si="4"/>
        <v>0</v>
      </c>
    </row>
    <row r="313" spans="2:9">
      <c r="B313" s="11"/>
      <c r="C313" s="3"/>
      <c r="D313" s="3"/>
      <c r="E313" s="3"/>
      <c r="F313" s="3"/>
      <c r="G313" s="12"/>
      <c r="H313" s="3"/>
      <c r="I313" s="3">
        <f t="shared" si="4"/>
        <v>0</v>
      </c>
    </row>
    <row r="314" spans="2:9">
      <c r="B314" s="11"/>
      <c r="C314" s="3"/>
      <c r="D314" s="3"/>
      <c r="E314" s="3"/>
      <c r="F314" s="3"/>
      <c r="G314" s="12"/>
      <c r="H314" s="3"/>
      <c r="I314" s="3">
        <f t="shared" si="4"/>
        <v>0</v>
      </c>
    </row>
    <row r="315" spans="2:9">
      <c r="B315" s="11"/>
      <c r="C315" s="3"/>
      <c r="D315" s="3"/>
      <c r="E315" s="3"/>
      <c r="F315" s="3"/>
      <c r="G315" s="12"/>
      <c r="H315" s="3"/>
      <c r="I315" s="3">
        <f t="shared" si="4"/>
        <v>0</v>
      </c>
    </row>
    <row r="316" spans="2:9">
      <c r="B316" s="11"/>
      <c r="C316" s="3"/>
      <c r="D316" s="3"/>
      <c r="E316" s="3"/>
      <c r="F316" s="3"/>
      <c r="G316" s="12"/>
      <c r="H316" s="3"/>
      <c r="I316" s="3">
        <f t="shared" si="4"/>
        <v>0</v>
      </c>
    </row>
    <row r="317" spans="2:9">
      <c r="B317" s="11"/>
      <c r="C317" s="3"/>
      <c r="D317" s="3"/>
      <c r="E317" s="3"/>
      <c r="F317" s="3"/>
      <c r="G317" s="12"/>
      <c r="H317" s="3"/>
      <c r="I317" s="3">
        <f t="shared" si="4"/>
        <v>0</v>
      </c>
    </row>
    <row r="318" spans="2:9">
      <c r="B318" s="11"/>
      <c r="C318" s="3"/>
      <c r="D318" s="3"/>
      <c r="E318" s="3"/>
      <c r="F318" s="3"/>
      <c r="G318" s="12"/>
      <c r="H318" s="3"/>
      <c r="I318" s="3">
        <f t="shared" si="4"/>
        <v>0</v>
      </c>
    </row>
    <row r="319" spans="2:9">
      <c r="B319" s="11"/>
      <c r="C319" s="3"/>
      <c r="D319" s="3"/>
      <c r="E319" s="3"/>
      <c r="F319" s="3"/>
      <c r="G319" s="12"/>
      <c r="H319" s="3"/>
      <c r="I319" s="3">
        <f t="shared" si="4"/>
        <v>0</v>
      </c>
    </row>
    <row r="320" spans="2:9">
      <c r="B320" s="11"/>
      <c r="C320" s="3"/>
      <c r="D320" s="3"/>
      <c r="E320" s="3"/>
      <c r="F320" s="3"/>
      <c r="G320" s="12"/>
      <c r="H320" s="3"/>
      <c r="I320" s="3">
        <f t="shared" si="4"/>
        <v>0</v>
      </c>
    </row>
    <row r="321" spans="2:13">
      <c r="B321" s="11"/>
      <c r="C321" s="3"/>
      <c r="D321" s="3"/>
      <c r="E321" s="3"/>
      <c r="F321" s="3"/>
      <c r="G321" s="12"/>
      <c r="H321" s="3"/>
      <c r="I321" s="3">
        <f t="shared" si="4"/>
        <v>0</v>
      </c>
    </row>
    <row r="322" spans="2:13">
      <c r="B322" s="11"/>
      <c r="C322" s="3"/>
      <c r="D322" s="3"/>
      <c r="E322" s="3"/>
      <c r="F322" s="3"/>
      <c r="G322" s="12"/>
      <c r="H322" s="3"/>
      <c r="I322" s="3">
        <f t="shared" si="4"/>
        <v>0</v>
      </c>
    </row>
    <row r="323" spans="2:13">
      <c r="B323" s="11"/>
      <c r="C323" s="3"/>
      <c r="D323" s="3"/>
      <c r="E323" s="3"/>
      <c r="F323" s="3"/>
      <c r="G323" s="12"/>
      <c r="H323" s="3"/>
      <c r="I323" s="3">
        <f t="shared" si="4"/>
        <v>0</v>
      </c>
    </row>
    <row r="324" spans="2:13">
      <c r="B324" s="11"/>
      <c r="C324" s="3"/>
      <c r="D324" s="3"/>
      <c r="E324" s="3"/>
      <c r="F324" s="3"/>
      <c r="G324" s="12"/>
      <c r="H324" s="3"/>
      <c r="I324" s="3">
        <f t="shared" si="4"/>
        <v>0</v>
      </c>
    </row>
    <row r="325" spans="2:13">
      <c r="B325" s="11"/>
      <c r="C325" s="3"/>
      <c r="D325" s="3"/>
      <c r="E325" s="3"/>
      <c r="F325" s="13"/>
      <c r="G325" s="12"/>
      <c r="H325" s="3"/>
      <c r="I325" s="3">
        <f t="shared" si="4"/>
        <v>0</v>
      </c>
    </row>
    <row r="326" spans="2:13">
      <c r="B326" s="11"/>
      <c r="C326" s="3"/>
      <c r="D326" s="3"/>
      <c r="E326" s="3"/>
      <c r="F326" s="3"/>
      <c r="G326" s="12"/>
      <c r="H326" s="3"/>
      <c r="I326" s="3">
        <f t="shared" si="4"/>
        <v>0</v>
      </c>
    </row>
    <row r="327" spans="2:13">
      <c r="B327" s="11"/>
      <c r="C327" s="3"/>
      <c r="D327" s="3"/>
      <c r="E327" s="3"/>
      <c r="F327" s="3"/>
      <c r="G327" s="12"/>
      <c r="H327" s="3"/>
      <c r="I327" s="3">
        <f t="shared" si="4"/>
        <v>0</v>
      </c>
    </row>
    <row r="328" spans="2:13">
      <c r="B328" s="11"/>
      <c r="C328" s="3"/>
      <c r="D328" s="3"/>
      <c r="E328" s="3"/>
      <c r="F328" s="3"/>
      <c r="G328" s="12"/>
      <c r="H328" s="3"/>
      <c r="I328" s="3">
        <f t="shared" si="4"/>
        <v>0</v>
      </c>
    </row>
    <row r="329" spans="2:13">
      <c r="B329" s="11"/>
      <c r="C329" s="3"/>
      <c r="D329" s="3"/>
      <c r="E329" s="3"/>
      <c r="F329" s="3"/>
      <c r="G329" s="12"/>
      <c r="H329" s="3"/>
      <c r="I329" s="3">
        <f t="shared" si="4"/>
        <v>0</v>
      </c>
    </row>
    <row r="330" spans="2:13">
      <c r="B330" s="11"/>
      <c r="C330" s="3"/>
      <c r="D330" s="3"/>
      <c r="E330" s="3"/>
      <c r="F330" s="3"/>
      <c r="G330" s="12"/>
      <c r="H330" s="3"/>
      <c r="I330" s="3">
        <f t="shared" si="4"/>
        <v>0</v>
      </c>
    </row>
    <row r="331" spans="2:13">
      <c r="B331" s="11"/>
      <c r="C331" s="3"/>
      <c r="D331" s="3"/>
      <c r="E331" s="3"/>
      <c r="F331" s="3"/>
      <c r="G331" s="12"/>
      <c r="H331" s="3"/>
      <c r="I331" s="3">
        <f t="shared" si="4"/>
        <v>0</v>
      </c>
      <c r="K331" s="8"/>
      <c r="L331" s="8"/>
      <c r="M331" s="8"/>
    </row>
    <row r="332" spans="2:13">
      <c r="B332" s="11"/>
      <c r="C332" s="3"/>
      <c r="D332" s="3"/>
      <c r="E332" s="3"/>
      <c r="F332" s="3"/>
      <c r="G332" s="12"/>
      <c r="H332" s="3"/>
      <c r="I332" s="3">
        <f t="shared" si="4"/>
        <v>0</v>
      </c>
      <c r="K332" s="4"/>
      <c r="L332" s="4"/>
    </row>
    <row r="333" spans="2:13">
      <c r="B333" s="11"/>
      <c r="C333" s="3"/>
      <c r="D333" s="3"/>
      <c r="E333" s="3"/>
      <c r="F333" s="3"/>
      <c r="G333" s="12"/>
      <c r="H333" s="3"/>
      <c r="I333" s="3">
        <f t="shared" si="4"/>
        <v>0</v>
      </c>
    </row>
    <row r="334" spans="2:13">
      <c r="B334" s="11"/>
      <c r="C334" s="3"/>
      <c r="D334" s="3"/>
      <c r="E334" s="3"/>
      <c r="F334" s="3"/>
      <c r="G334" s="12"/>
      <c r="H334" s="3"/>
      <c r="I334" s="3">
        <f t="shared" si="4"/>
        <v>0</v>
      </c>
    </row>
  </sheetData>
  <mergeCells count="1">
    <mergeCell ref="G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J12"/>
  <sheetViews>
    <sheetView workbookViewId="0">
      <selection activeCell="L16" sqref="L16"/>
    </sheetView>
  </sheetViews>
  <sheetFormatPr baseColWidth="10" defaultRowHeight="15"/>
  <cols>
    <col min="3" max="3" width="9" bestFit="1" customWidth="1"/>
    <col min="4" max="5" width="10.42578125" bestFit="1" customWidth="1"/>
    <col min="6" max="6" width="12.28515625" bestFit="1" customWidth="1"/>
    <col min="7" max="7" width="10.85546875" bestFit="1" customWidth="1"/>
    <col min="8" max="9" width="6.5703125" bestFit="1" customWidth="1"/>
    <col min="10" max="10" width="10.42578125" bestFit="1" customWidth="1"/>
  </cols>
  <sheetData>
    <row r="4" spans="2:10" ht="21">
      <c r="C4" s="103" t="s">
        <v>26</v>
      </c>
      <c r="D4" s="103"/>
      <c r="E4" s="103"/>
      <c r="F4" s="103"/>
      <c r="G4" s="103"/>
      <c r="H4" s="103"/>
      <c r="I4" s="103"/>
      <c r="J4" s="103"/>
    </row>
    <row r="6" spans="2:10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</row>
    <row r="7" spans="2:10">
      <c r="B7">
        <v>6</v>
      </c>
      <c r="C7" s="39">
        <v>42494</v>
      </c>
      <c r="D7" s="41" t="s">
        <v>62</v>
      </c>
      <c r="E7" s="41" t="s">
        <v>63</v>
      </c>
      <c r="F7" s="41" t="s">
        <v>26</v>
      </c>
      <c r="G7" s="50" t="s">
        <v>22</v>
      </c>
      <c r="H7" s="42">
        <v>5000</v>
      </c>
      <c r="I7" s="42">
        <v>4738</v>
      </c>
      <c r="J7" s="44">
        <f>H7*I7</f>
        <v>23690000</v>
      </c>
    </row>
    <row r="8" spans="2:10">
      <c r="B8">
        <v>6</v>
      </c>
      <c r="C8" s="39">
        <v>42503</v>
      </c>
      <c r="D8" s="41" t="s">
        <v>129</v>
      </c>
      <c r="E8" s="41" t="s">
        <v>130</v>
      </c>
      <c r="F8" s="41" t="s">
        <v>26</v>
      </c>
      <c r="G8" s="50" t="s">
        <v>22</v>
      </c>
      <c r="H8" s="42">
        <v>5000</v>
      </c>
      <c r="I8" s="42">
        <v>4738</v>
      </c>
      <c r="J8" s="44">
        <f>H8*I8</f>
        <v>23690000</v>
      </c>
    </row>
    <row r="9" spans="2:10">
      <c r="B9">
        <v>6</v>
      </c>
      <c r="C9" s="39">
        <v>42510</v>
      </c>
      <c r="D9" s="41" t="s">
        <v>211</v>
      </c>
      <c r="E9" s="41" t="s">
        <v>212</v>
      </c>
      <c r="F9" s="41" t="s">
        <v>26</v>
      </c>
      <c r="G9" s="50" t="s">
        <v>22</v>
      </c>
      <c r="H9" s="42">
        <v>5000</v>
      </c>
      <c r="I9" s="42">
        <v>4738</v>
      </c>
      <c r="J9" s="46">
        <f>H9*I9</f>
        <v>23690000</v>
      </c>
    </row>
    <row r="10" spans="2:10">
      <c r="B10">
        <v>6</v>
      </c>
      <c r="C10" s="39">
        <v>42515</v>
      </c>
      <c r="D10" s="41" t="s">
        <v>288</v>
      </c>
      <c r="E10" s="41" t="s">
        <v>289</v>
      </c>
      <c r="F10" s="41" t="s">
        <v>26</v>
      </c>
      <c r="G10" s="50" t="s">
        <v>22</v>
      </c>
      <c r="H10" s="42">
        <v>5000</v>
      </c>
      <c r="I10" s="42">
        <v>4738</v>
      </c>
      <c r="J10" s="43">
        <f>H10*I10</f>
        <v>23690000</v>
      </c>
    </row>
    <row r="11" spans="2:10">
      <c r="B11">
        <v>6</v>
      </c>
      <c r="C11" s="39">
        <v>42517</v>
      </c>
      <c r="D11" s="41" t="s">
        <v>305</v>
      </c>
      <c r="E11" s="41" t="s">
        <v>306</v>
      </c>
      <c r="F11" s="41" t="s">
        <v>26</v>
      </c>
      <c r="G11" s="50" t="s">
        <v>22</v>
      </c>
      <c r="H11" s="42">
        <v>5000</v>
      </c>
      <c r="I11" s="42">
        <v>4738</v>
      </c>
      <c r="J11" s="49">
        <f>H11*I11</f>
        <v>23690000</v>
      </c>
    </row>
    <row r="12" spans="2:10">
      <c r="H12" s="52">
        <f>SUM(H7:H11)</f>
        <v>25000</v>
      </c>
      <c r="I12" s="52"/>
      <c r="J12" s="52">
        <f>SUM(J7:J11)</f>
        <v>118450000</v>
      </c>
    </row>
  </sheetData>
  <mergeCells count="1">
    <mergeCell ref="C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Y28"/>
  <sheetViews>
    <sheetView topLeftCell="J1" workbookViewId="0">
      <selection activeCell="Z16" sqref="Z16"/>
    </sheetView>
  </sheetViews>
  <sheetFormatPr baseColWidth="10" defaultRowHeight="15"/>
  <cols>
    <col min="3" max="3" width="9" bestFit="1" customWidth="1"/>
    <col min="4" max="5" width="10.42578125" bestFit="1" customWidth="1"/>
    <col min="6" max="6" width="13.7109375" bestFit="1" customWidth="1"/>
    <col min="7" max="7" width="15" bestFit="1" customWidth="1"/>
    <col min="8" max="9" width="6.5703125" bestFit="1" customWidth="1"/>
    <col min="10" max="10" width="10.42578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3.7109375" bestFit="1" customWidth="1"/>
    <col min="18" max="18" width="15" bestFit="1" customWidth="1"/>
    <col min="19" max="19" width="4.7109375" bestFit="1" customWidth="1"/>
    <col min="20" max="20" width="6.5703125" bestFit="1" customWidth="1"/>
    <col min="21" max="21" width="6.5703125" customWidth="1"/>
    <col min="22" max="22" width="5.7109375" bestFit="1" customWidth="1"/>
    <col min="23" max="23" width="10.42578125" bestFit="1" customWidth="1"/>
    <col min="24" max="24" width="15" bestFit="1" customWidth="1"/>
    <col min="25" max="25" width="10.42578125" bestFit="1" customWidth="1"/>
  </cols>
  <sheetData>
    <row r="3" spans="2:25" ht="15.75" thickBot="1"/>
    <row r="4" spans="2:25" ht="21.75" thickBot="1">
      <c r="C4" s="104" t="s">
        <v>25</v>
      </c>
      <c r="D4" s="105"/>
      <c r="E4" s="105"/>
      <c r="F4" s="105"/>
      <c r="G4" s="105"/>
      <c r="H4" s="105"/>
      <c r="I4" s="105"/>
      <c r="J4" s="106"/>
    </row>
    <row r="6" spans="2: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55" t="s">
        <v>3</v>
      </c>
      <c r="X6" s="53" t="s">
        <v>373</v>
      </c>
      <c r="Y6" s="53" t="s">
        <v>372</v>
      </c>
    </row>
    <row r="7" spans="2:25">
      <c r="B7">
        <v>7</v>
      </c>
      <c r="C7" s="39">
        <v>42494</v>
      </c>
      <c r="D7" s="41" t="s">
        <v>60</v>
      </c>
      <c r="E7" s="41" t="s">
        <v>61</v>
      </c>
      <c r="F7" s="41" t="s">
        <v>25</v>
      </c>
      <c r="G7" s="50" t="s">
        <v>16</v>
      </c>
      <c r="H7" s="42">
        <v>10000</v>
      </c>
      <c r="I7" s="42">
        <v>3990</v>
      </c>
      <c r="J7" s="44">
        <f t="shared" ref="J7:J13" si="0">H7*I7</f>
        <v>39900000</v>
      </c>
      <c r="N7" s="39">
        <v>42510</v>
      </c>
      <c r="O7" s="41" t="s">
        <v>207</v>
      </c>
      <c r="P7" s="41" t="s">
        <v>208</v>
      </c>
      <c r="Q7" s="41" t="s">
        <v>25</v>
      </c>
      <c r="R7" s="50" t="s">
        <v>22</v>
      </c>
      <c r="S7" s="50">
        <v>1</v>
      </c>
      <c r="T7" s="42">
        <v>5000</v>
      </c>
      <c r="U7" s="42">
        <f>T7</f>
        <v>5000</v>
      </c>
      <c r="V7" s="42">
        <v>4738</v>
      </c>
      <c r="W7" s="57">
        <f t="shared" ref="W7:W13" si="1">T7*V7</f>
        <v>23690000</v>
      </c>
      <c r="X7" s="38" t="str">
        <f>R7</f>
        <v>Nafta Unica 90</v>
      </c>
      <c r="Y7" s="52">
        <f>W7</f>
        <v>23690000</v>
      </c>
    </row>
    <row r="8" spans="2:25">
      <c r="B8">
        <v>7</v>
      </c>
      <c r="C8" s="39">
        <v>42499</v>
      </c>
      <c r="D8" s="41" t="s">
        <v>118</v>
      </c>
      <c r="E8" s="41" t="s">
        <v>119</v>
      </c>
      <c r="F8" s="41" t="s">
        <v>25</v>
      </c>
      <c r="G8" s="50" t="s">
        <v>16</v>
      </c>
      <c r="H8" s="42">
        <v>5000</v>
      </c>
      <c r="I8" s="42">
        <v>3990</v>
      </c>
      <c r="J8" s="44">
        <f t="shared" si="0"/>
        <v>19950000</v>
      </c>
      <c r="N8" s="39">
        <v>42510</v>
      </c>
      <c r="O8" s="41" t="s">
        <v>207</v>
      </c>
      <c r="P8" s="41" t="s">
        <v>208</v>
      </c>
      <c r="Q8" s="41" t="s">
        <v>25</v>
      </c>
      <c r="R8" s="50" t="s">
        <v>180</v>
      </c>
      <c r="S8" s="50">
        <v>2</v>
      </c>
      <c r="T8" s="42">
        <v>5000</v>
      </c>
      <c r="U8" s="42"/>
      <c r="V8" s="42">
        <v>3990</v>
      </c>
      <c r="W8" s="57">
        <f t="shared" si="1"/>
        <v>19950000</v>
      </c>
      <c r="X8" s="38"/>
      <c r="Y8" s="38"/>
    </row>
    <row r="9" spans="2:25">
      <c r="B9">
        <v>7</v>
      </c>
      <c r="C9" s="39">
        <v>42499</v>
      </c>
      <c r="D9" s="41" t="s">
        <v>118</v>
      </c>
      <c r="E9" s="41" t="s">
        <v>119</v>
      </c>
      <c r="F9" s="41" t="s">
        <v>25</v>
      </c>
      <c r="G9" s="50" t="s">
        <v>12</v>
      </c>
      <c r="H9" s="42">
        <v>5000</v>
      </c>
      <c r="I9" s="42">
        <v>3671</v>
      </c>
      <c r="J9" s="44">
        <f t="shared" si="0"/>
        <v>18355000</v>
      </c>
      <c r="N9" s="39">
        <v>42515</v>
      </c>
      <c r="O9" s="41" t="s">
        <v>286</v>
      </c>
      <c r="P9" s="41" t="s">
        <v>287</v>
      </c>
      <c r="Q9" s="41" t="s">
        <v>25</v>
      </c>
      <c r="R9" s="50" t="s">
        <v>180</v>
      </c>
      <c r="S9" s="50">
        <v>2</v>
      </c>
      <c r="T9" s="42">
        <v>5000</v>
      </c>
      <c r="U9" s="42"/>
      <c r="V9" s="42">
        <v>3990</v>
      </c>
      <c r="W9" s="58">
        <f t="shared" si="1"/>
        <v>19950000</v>
      </c>
      <c r="X9" s="38"/>
      <c r="Y9" s="38"/>
    </row>
    <row r="10" spans="2:25">
      <c r="B10">
        <v>7</v>
      </c>
      <c r="C10" s="39">
        <v>42510</v>
      </c>
      <c r="D10" s="41" t="s">
        <v>207</v>
      </c>
      <c r="E10" s="41" t="s">
        <v>208</v>
      </c>
      <c r="F10" s="41" t="s">
        <v>25</v>
      </c>
      <c r="G10" s="50" t="s">
        <v>180</v>
      </c>
      <c r="H10" s="42">
        <v>5000</v>
      </c>
      <c r="I10" s="42">
        <v>3990</v>
      </c>
      <c r="J10" s="46">
        <f t="shared" si="0"/>
        <v>19950000</v>
      </c>
      <c r="N10" s="39">
        <v>42517</v>
      </c>
      <c r="O10" s="41" t="s">
        <v>301</v>
      </c>
      <c r="P10" s="41" t="s">
        <v>302</v>
      </c>
      <c r="Q10" s="41" t="s">
        <v>25</v>
      </c>
      <c r="R10" s="50" t="s">
        <v>180</v>
      </c>
      <c r="S10" s="50">
        <v>2</v>
      </c>
      <c r="T10" s="42">
        <v>5000</v>
      </c>
      <c r="U10" s="42">
        <f>T10+T9+T8</f>
        <v>15000</v>
      </c>
      <c r="V10" s="42">
        <v>3990</v>
      </c>
      <c r="W10" s="58">
        <f t="shared" si="1"/>
        <v>19950000</v>
      </c>
      <c r="X10" s="38" t="str">
        <f>R10</f>
        <v>Diesel Comun Tipo III</v>
      </c>
      <c r="Y10" s="52">
        <f>W10+W9+W8</f>
        <v>59850000</v>
      </c>
    </row>
    <row r="11" spans="2:25">
      <c r="B11">
        <v>7</v>
      </c>
      <c r="C11" s="39">
        <v>42510</v>
      </c>
      <c r="D11" s="41" t="s">
        <v>207</v>
      </c>
      <c r="E11" s="41" t="s">
        <v>208</v>
      </c>
      <c r="F11" s="41" t="s">
        <v>25</v>
      </c>
      <c r="G11" s="50" t="s">
        <v>22</v>
      </c>
      <c r="H11" s="42">
        <v>5000</v>
      </c>
      <c r="I11" s="42">
        <v>4738</v>
      </c>
      <c r="J11" s="46">
        <f t="shared" si="0"/>
        <v>23690000</v>
      </c>
      <c r="N11" s="39">
        <v>42499</v>
      </c>
      <c r="O11" s="41" t="s">
        <v>118</v>
      </c>
      <c r="P11" s="41" t="s">
        <v>119</v>
      </c>
      <c r="Q11" s="41" t="s">
        <v>25</v>
      </c>
      <c r="R11" s="50" t="s">
        <v>12</v>
      </c>
      <c r="S11" s="50">
        <v>3</v>
      </c>
      <c r="T11" s="42">
        <v>5000</v>
      </c>
      <c r="U11" s="42">
        <f>T11</f>
        <v>5000</v>
      </c>
      <c r="V11" s="42">
        <v>3671</v>
      </c>
      <c r="W11" s="56">
        <f t="shared" si="1"/>
        <v>18355000</v>
      </c>
      <c r="X11" s="38" t="str">
        <f>R11</f>
        <v>Nafta Eco Sol 85</v>
      </c>
      <c r="Y11" s="52">
        <f>W11</f>
        <v>18355000</v>
      </c>
    </row>
    <row r="12" spans="2:25">
      <c r="B12">
        <v>7</v>
      </c>
      <c r="C12" s="39">
        <v>42515</v>
      </c>
      <c r="D12" s="41" t="s">
        <v>286</v>
      </c>
      <c r="E12" s="41" t="s">
        <v>287</v>
      </c>
      <c r="F12" s="41" t="s">
        <v>25</v>
      </c>
      <c r="G12" s="50" t="s">
        <v>180</v>
      </c>
      <c r="H12" s="42">
        <v>5000</v>
      </c>
      <c r="I12" s="42">
        <v>3990</v>
      </c>
      <c r="J12" s="43">
        <f t="shared" si="0"/>
        <v>19950000</v>
      </c>
      <c r="N12" s="39">
        <v>42494</v>
      </c>
      <c r="O12" s="41" t="s">
        <v>60</v>
      </c>
      <c r="P12" s="41" t="s">
        <v>61</v>
      </c>
      <c r="Q12" s="41" t="s">
        <v>25</v>
      </c>
      <c r="R12" s="50" t="s">
        <v>16</v>
      </c>
      <c r="S12" s="50">
        <v>7</v>
      </c>
      <c r="T12" s="42">
        <v>10000</v>
      </c>
      <c r="U12" s="42"/>
      <c r="V12" s="42">
        <v>3990</v>
      </c>
      <c r="W12" s="56">
        <f t="shared" si="1"/>
        <v>39900000</v>
      </c>
      <c r="X12" s="38"/>
      <c r="Y12" s="38"/>
    </row>
    <row r="13" spans="2:25">
      <c r="B13">
        <v>7</v>
      </c>
      <c r="C13" s="39">
        <v>42517</v>
      </c>
      <c r="D13" s="41" t="s">
        <v>301</v>
      </c>
      <c r="E13" s="41" t="s">
        <v>302</v>
      </c>
      <c r="F13" s="41" t="s">
        <v>25</v>
      </c>
      <c r="G13" s="50" t="s">
        <v>180</v>
      </c>
      <c r="H13" s="42">
        <v>5000</v>
      </c>
      <c r="I13" s="42">
        <v>3990</v>
      </c>
      <c r="J13" s="43">
        <f t="shared" si="0"/>
        <v>19950000</v>
      </c>
      <c r="N13" s="39">
        <v>42499</v>
      </c>
      <c r="O13" s="41" t="s">
        <v>118</v>
      </c>
      <c r="P13" s="41" t="s">
        <v>119</v>
      </c>
      <c r="Q13" s="41" t="s">
        <v>25</v>
      </c>
      <c r="R13" s="50" t="s">
        <v>16</v>
      </c>
      <c r="S13" s="50">
        <v>7</v>
      </c>
      <c r="T13" s="42">
        <v>5000</v>
      </c>
      <c r="U13" s="42">
        <f>T13+T12</f>
        <v>15000</v>
      </c>
      <c r="V13" s="42">
        <v>3990</v>
      </c>
      <c r="W13" s="56">
        <f t="shared" si="1"/>
        <v>19950000</v>
      </c>
      <c r="X13" s="38" t="str">
        <f>R13</f>
        <v>Diesel Tipo I</v>
      </c>
      <c r="Y13" s="52">
        <f>W13+W12</f>
        <v>59850000</v>
      </c>
    </row>
    <row r="14" spans="2:25">
      <c r="H14" s="52">
        <f>SUM(H7:H13)</f>
        <v>40000</v>
      </c>
      <c r="I14" s="52"/>
      <c r="J14" s="52">
        <f>SUM(J7:J13)</f>
        <v>161745000</v>
      </c>
      <c r="T14" s="52">
        <f>SUM(T7:T13)</f>
        <v>40000</v>
      </c>
      <c r="U14" s="52">
        <f>SUM(U7:U13)</f>
        <v>40000</v>
      </c>
      <c r="V14" s="52"/>
      <c r="W14" s="59">
        <f>SUM(W7:W13)</f>
        <v>161745000</v>
      </c>
      <c r="X14" s="38"/>
      <c r="Y14" s="52">
        <f>SUM(Y7:Y13)</f>
        <v>161745000</v>
      </c>
    </row>
    <row r="20" spans="3:12">
      <c r="C20" s="38" t="s">
        <v>7</v>
      </c>
      <c r="D20" s="38" t="s">
        <v>0</v>
      </c>
      <c r="E20" s="38" t="s">
        <v>1</v>
      </c>
      <c r="F20" s="38" t="s">
        <v>367</v>
      </c>
      <c r="G20" s="38" t="s">
        <v>6</v>
      </c>
      <c r="H20" s="38" t="s">
        <v>5</v>
      </c>
      <c r="I20" s="38" t="s">
        <v>8</v>
      </c>
      <c r="J20" s="55" t="s">
        <v>3</v>
      </c>
      <c r="K20" s="53" t="s">
        <v>368</v>
      </c>
      <c r="L20" s="53" t="s">
        <v>373</v>
      </c>
    </row>
    <row r="21" spans="3:12">
      <c r="C21" s="39">
        <v>42494</v>
      </c>
      <c r="D21" s="41" t="s">
        <v>60</v>
      </c>
      <c r="E21" s="41" t="s">
        <v>61</v>
      </c>
      <c r="F21" s="41" t="s">
        <v>25</v>
      </c>
      <c r="G21" s="50" t="s">
        <v>16</v>
      </c>
      <c r="H21" s="42">
        <v>10000</v>
      </c>
      <c r="I21" s="42">
        <v>3990</v>
      </c>
      <c r="J21" s="56">
        <f t="shared" ref="J21:J27" si="2">H21*I21</f>
        <v>39900000</v>
      </c>
      <c r="K21" s="38">
        <v>4</v>
      </c>
      <c r="L21" s="52">
        <f>J21</f>
        <v>39900000</v>
      </c>
    </row>
    <row r="22" spans="3:12">
      <c r="C22" s="39">
        <v>42499</v>
      </c>
      <c r="D22" s="41" t="s">
        <v>118</v>
      </c>
      <c r="E22" s="41" t="s">
        <v>119</v>
      </c>
      <c r="F22" s="41" t="s">
        <v>25</v>
      </c>
      <c r="G22" s="50" t="s">
        <v>16</v>
      </c>
      <c r="H22" s="42">
        <v>5000</v>
      </c>
      <c r="I22" s="42">
        <v>3990</v>
      </c>
      <c r="J22" s="56">
        <f t="shared" si="2"/>
        <v>19950000</v>
      </c>
      <c r="K22" s="38"/>
      <c r="L22" s="38"/>
    </row>
    <row r="23" spans="3:12">
      <c r="C23" s="39">
        <v>42499</v>
      </c>
      <c r="D23" s="41" t="s">
        <v>118</v>
      </c>
      <c r="E23" s="41" t="s">
        <v>119</v>
      </c>
      <c r="F23" s="41" t="s">
        <v>25</v>
      </c>
      <c r="G23" s="50" t="s">
        <v>12</v>
      </c>
      <c r="H23" s="42">
        <v>5000</v>
      </c>
      <c r="I23" s="42">
        <v>3671</v>
      </c>
      <c r="J23" s="56">
        <f t="shared" si="2"/>
        <v>18355000</v>
      </c>
      <c r="K23" s="38">
        <v>9</v>
      </c>
      <c r="L23" s="52">
        <f>J23+J22</f>
        <v>38305000</v>
      </c>
    </row>
    <row r="24" spans="3:12">
      <c r="C24" s="39">
        <v>42510</v>
      </c>
      <c r="D24" s="41" t="s">
        <v>207</v>
      </c>
      <c r="E24" s="41" t="s">
        <v>208</v>
      </c>
      <c r="F24" s="41" t="s">
        <v>25</v>
      </c>
      <c r="G24" s="50" t="s">
        <v>180</v>
      </c>
      <c r="H24" s="42">
        <v>5000</v>
      </c>
      <c r="I24" s="42">
        <v>3990</v>
      </c>
      <c r="J24" s="57">
        <f t="shared" si="2"/>
        <v>19950000</v>
      </c>
      <c r="K24" s="38"/>
      <c r="L24" s="38"/>
    </row>
    <row r="25" spans="3:12">
      <c r="C25" s="39">
        <v>42510</v>
      </c>
      <c r="D25" s="41" t="s">
        <v>207</v>
      </c>
      <c r="E25" s="41" t="s">
        <v>208</v>
      </c>
      <c r="F25" s="41" t="s">
        <v>25</v>
      </c>
      <c r="G25" s="50" t="s">
        <v>22</v>
      </c>
      <c r="H25" s="42">
        <v>5000</v>
      </c>
      <c r="I25" s="42">
        <v>4738</v>
      </c>
      <c r="J25" s="57">
        <f t="shared" si="2"/>
        <v>23690000</v>
      </c>
      <c r="K25" s="38">
        <v>20</v>
      </c>
      <c r="L25" s="52">
        <f>J25+J24</f>
        <v>43640000</v>
      </c>
    </row>
    <row r="26" spans="3:12">
      <c r="C26" s="39">
        <v>42515</v>
      </c>
      <c r="D26" s="41" t="s">
        <v>286</v>
      </c>
      <c r="E26" s="41" t="s">
        <v>287</v>
      </c>
      <c r="F26" s="41" t="s">
        <v>25</v>
      </c>
      <c r="G26" s="50" t="s">
        <v>180</v>
      </c>
      <c r="H26" s="42">
        <v>5000</v>
      </c>
      <c r="I26" s="42">
        <v>3990</v>
      </c>
      <c r="J26" s="58">
        <f t="shared" si="2"/>
        <v>19950000</v>
      </c>
      <c r="K26" s="38">
        <v>25</v>
      </c>
      <c r="L26" s="52">
        <f>J26</f>
        <v>19950000</v>
      </c>
    </row>
    <row r="27" spans="3:12">
      <c r="C27" s="39">
        <v>42517</v>
      </c>
      <c r="D27" s="41" t="s">
        <v>301</v>
      </c>
      <c r="E27" s="41" t="s">
        <v>302</v>
      </c>
      <c r="F27" s="41" t="s">
        <v>25</v>
      </c>
      <c r="G27" s="50" t="s">
        <v>180</v>
      </c>
      <c r="H27" s="42">
        <v>5000</v>
      </c>
      <c r="I27" s="42">
        <v>3990</v>
      </c>
      <c r="J27" s="58">
        <f t="shared" si="2"/>
        <v>19950000</v>
      </c>
      <c r="K27" s="38">
        <v>27</v>
      </c>
      <c r="L27" s="52">
        <f>J27</f>
        <v>19950000</v>
      </c>
    </row>
    <row r="28" spans="3:12">
      <c r="H28" s="52">
        <f>SUM(H21:H27)</f>
        <v>40000</v>
      </c>
      <c r="I28" s="52"/>
      <c r="J28" s="59">
        <f>SUM(J21:J27)</f>
        <v>161745000</v>
      </c>
      <c r="K28" s="38"/>
      <c r="L28" s="52">
        <f>SUM(L21:L27)</f>
        <v>161745000</v>
      </c>
    </row>
  </sheetData>
  <sortState ref="N7:W13">
    <sortCondition ref="S7:S13"/>
  </sortState>
  <mergeCells count="1">
    <mergeCell ref="C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4:Y25"/>
  <sheetViews>
    <sheetView topLeftCell="L1" workbookViewId="0">
      <selection activeCell="Z8" sqref="Z8:AB11"/>
    </sheetView>
  </sheetViews>
  <sheetFormatPr baseColWidth="10" defaultRowHeight="15"/>
  <cols>
    <col min="3" max="3" width="9" bestFit="1" customWidth="1"/>
    <col min="4" max="5" width="10.42578125" bestFit="1" customWidth="1"/>
    <col min="6" max="6" width="20.7109375" bestFit="1" customWidth="1"/>
    <col min="7" max="7" width="11.5703125" bestFit="1" customWidth="1"/>
    <col min="8" max="9" width="6.5703125" bestFit="1" customWidth="1"/>
    <col min="10" max="10" width="9.5703125" bestFit="1" customWidth="1"/>
    <col min="11" max="11" width="4.28515625" bestFit="1" customWidth="1"/>
    <col min="12" max="12" width="9.5703125" bestFit="1" customWidth="1"/>
    <col min="14" max="14" width="9" bestFit="1" customWidth="1"/>
    <col min="15" max="16" width="10.42578125" bestFit="1" customWidth="1"/>
    <col min="17" max="17" width="20.7109375" bestFit="1" customWidth="1"/>
    <col min="18" max="18" width="11.5703125" bestFit="1" customWidth="1"/>
    <col min="19" max="19" width="11.5703125" customWidth="1"/>
    <col min="20" max="20" width="6.5703125" bestFit="1" customWidth="1"/>
    <col min="21" max="21" width="6.5703125" customWidth="1"/>
    <col min="22" max="22" width="5.7109375" bestFit="1" customWidth="1"/>
    <col min="23" max="23" width="9.5703125" bestFit="1" customWidth="1"/>
    <col min="24" max="24" width="11.5703125" bestFit="1" customWidth="1"/>
    <col min="25" max="25" width="9.5703125" bestFit="1" customWidth="1"/>
  </cols>
  <sheetData>
    <row r="4" spans="2:25" ht="21">
      <c r="C4" s="107" t="s">
        <v>128</v>
      </c>
      <c r="D4" s="107"/>
      <c r="E4" s="107"/>
      <c r="F4" s="107"/>
      <c r="G4" s="107"/>
      <c r="H4" s="107"/>
      <c r="I4" s="107"/>
      <c r="J4" s="107"/>
    </row>
    <row r="6" spans="2: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369</v>
      </c>
      <c r="Y6" s="53" t="s">
        <v>372</v>
      </c>
    </row>
    <row r="7" spans="2:25">
      <c r="B7">
        <v>9</v>
      </c>
      <c r="C7" s="39">
        <v>42503</v>
      </c>
      <c r="D7" s="41" t="s">
        <v>126</v>
      </c>
      <c r="E7" s="41" t="s">
        <v>127</v>
      </c>
      <c r="F7" s="41" t="s">
        <v>128</v>
      </c>
      <c r="G7" s="50" t="s">
        <v>22</v>
      </c>
      <c r="H7" s="42">
        <v>5000</v>
      </c>
      <c r="I7" s="42">
        <v>3650</v>
      </c>
      <c r="J7" s="44">
        <f>H7*I7</f>
        <v>18250000</v>
      </c>
      <c r="N7" s="39">
        <v>42503</v>
      </c>
      <c r="O7" s="41" t="s">
        <v>126</v>
      </c>
      <c r="P7" s="41" t="s">
        <v>127</v>
      </c>
      <c r="Q7" s="41" t="s">
        <v>128</v>
      </c>
      <c r="R7" s="50" t="s">
        <v>22</v>
      </c>
      <c r="S7" s="50">
        <v>1</v>
      </c>
      <c r="T7" s="42">
        <v>5000</v>
      </c>
      <c r="U7" s="42"/>
      <c r="V7" s="42">
        <v>3650</v>
      </c>
      <c r="W7" s="44">
        <f>T7*V7</f>
        <v>18250000</v>
      </c>
      <c r="X7" s="38"/>
      <c r="Y7" s="38"/>
    </row>
    <row r="8" spans="2:25">
      <c r="B8">
        <v>9</v>
      </c>
      <c r="C8" s="39">
        <v>42507</v>
      </c>
      <c r="D8" s="41" t="s">
        <v>191</v>
      </c>
      <c r="E8" s="41" t="s">
        <v>192</v>
      </c>
      <c r="F8" s="41" t="s">
        <v>128</v>
      </c>
      <c r="G8" s="50" t="s">
        <v>16</v>
      </c>
      <c r="H8" s="42">
        <v>5000</v>
      </c>
      <c r="I8" s="42">
        <v>3595</v>
      </c>
      <c r="J8" s="46">
        <f>H8*I8</f>
        <v>17975000</v>
      </c>
      <c r="N8" s="39">
        <v>42507</v>
      </c>
      <c r="O8" s="41" t="s">
        <v>191</v>
      </c>
      <c r="P8" s="41" t="s">
        <v>192</v>
      </c>
      <c r="Q8" s="41" t="s">
        <v>128</v>
      </c>
      <c r="R8" s="50" t="s">
        <v>22</v>
      </c>
      <c r="S8" s="50">
        <v>1</v>
      </c>
      <c r="T8" s="42">
        <v>5000</v>
      </c>
      <c r="U8" s="42">
        <f>T8+T7</f>
        <v>10000</v>
      </c>
      <c r="V8" s="42">
        <v>3650</v>
      </c>
      <c r="W8" s="46">
        <f>T8*V8</f>
        <v>18250000</v>
      </c>
      <c r="X8" s="38" t="str">
        <f>R8</f>
        <v>Nafta Unica 90</v>
      </c>
      <c r="Y8" s="52">
        <f>W8+W7</f>
        <v>36500000</v>
      </c>
    </row>
    <row r="9" spans="2:25">
      <c r="B9">
        <v>9</v>
      </c>
      <c r="C9" s="39">
        <v>42507</v>
      </c>
      <c r="D9" s="41" t="s">
        <v>191</v>
      </c>
      <c r="E9" s="41" t="s">
        <v>192</v>
      </c>
      <c r="F9" s="41" t="s">
        <v>128</v>
      </c>
      <c r="G9" s="50" t="s">
        <v>27</v>
      </c>
      <c r="H9" s="42">
        <v>5000</v>
      </c>
      <c r="I9" s="42">
        <v>4100</v>
      </c>
      <c r="J9" s="46">
        <f>H9*I9</f>
        <v>20500000</v>
      </c>
      <c r="N9" s="39">
        <v>42507</v>
      </c>
      <c r="O9" s="41" t="s">
        <v>191</v>
      </c>
      <c r="P9" s="41" t="s">
        <v>192</v>
      </c>
      <c r="Q9" s="41" t="s">
        <v>128</v>
      </c>
      <c r="R9" s="50" t="s">
        <v>12</v>
      </c>
      <c r="S9" s="50">
        <v>3</v>
      </c>
      <c r="T9" s="42">
        <v>5000</v>
      </c>
      <c r="U9" s="42">
        <f>T9</f>
        <v>5000</v>
      </c>
      <c r="V9" s="42">
        <v>3200</v>
      </c>
      <c r="W9" s="46">
        <f>T9*V9</f>
        <v>16000000</v>
      </c>
      <c r="X9" s="38" t="str">
        <f>R9</f>
        <v>Nafta Eco Sol 85</v>
      </c>
      <c r="Y9" s="52">
        <f>W9</f>
        <v>16000000</v>
      </c>
    </row>
    <row r="10" spans="2:25">
      <c r="B10">
        <v>9</v>
      </c>
      <c r="C10" s="39">
        <v>42507</v>
      </c>
      <c r="D10" s="41" t="s">
        <v>191</v>
      </c>
      <c r="E10" s="41" t="s">
        <v>192</v>
      </c>
      <c r="F10" s="41" t="s">
        <v>128</v>
      </c>
      <c r="G10" s="50" t="s">
        <v>12</v>
      </c>
      <c r="H10" s="42">
        <v>5000</v>
      </c>
      <c r="I10" s="42">
        <v>3200</v>
      </c>
      <c r="J10" s="46">
        <f>H10*I10</f>
        <v>16000000</v>
      </c>
      <c r="N10" s="39">
        <v>42507</v>
      </c>
      <c r="O10" s="41" t="s">
        <v>191</v>
      </c>
      <c r="P10" s="41" t="s">
        <v>192</v>
      </c>
      <c r="Q10" s="41" t="s">
        <v>128</v>
      </c>
      <c r="R10" s="50" t="s">
        <v>27</v>
      </c>
      <c r="S10" s="50">
        <v>4</v>
      </c>
      <c r="T10" s="42">
        <v>5000</v>
      </c>
      <c r="U10" s="42">
        <f>T10</f>
        <v>5000</v>
      </c>
      <c r="V10" s="42">
        <v>4100</v>
      </c>
      <c r="W10" s="46">
        <f>T10*V10</f>
        <v>20500000</v>
      </c>
      <c r="X10" s="38" t="str">
        <f>R10</f>
        <v>Diesel Solium</v>
      </c>
      <c r="Y10" s="52">
        <f>W10</f>
        <v>20500000</v>
      </c>
    </row>
    <row r="11" spans="2:25">
      <c r="B11">
        <v>9</v>
      </c>
      <c r="C11" s="39">
        <v>42507</v>
      </c>
      <c r="D11" s="41" t="s">
        <v>191</v>
      </c>
      <c r="E11" s="41" t="s">
        <v>192</v>
      </c>
      <c r="F11" s="41" t="s">
        <v>128</v>
      </c>
      <c r="G11" s="50" t="s">
        <v>22</v>
      </c>
      <c r="H11" s="42">
        <v>5000</v>
      </c>
      <c r="I11" s="42">
        <v>3650</v>
      </c>
      <c r="J11" s="46">
        <f>H11*I11</f>
        <v>18250000</v>
      </c>
      <c r="N11" s="39">
        <v>42507</v>
      </c>
      <c r="O11" s="41" t="s">
        <v>191</v>
      </c>
      <c r="P11" s="41" t="s">
        <v>192</v>
      </c>
      <c r="Q11" s="41" t="s">
        <v>128</v>
      </c>
      <c r="R11" s="50" t="s">
        <v>16</v>
      </c>
      <c r="S11" s="50">
        <v>7</v>
      </c>
      <c r="T11" s="42">
        <v>5000</v>
      </c>
      <c r="U11" s="42">
        <f>T11</f>
        <v>5000</v>
      </c>
      <c r="V11" s="42">
        <v>3595</v>
      </c>
      <c r="W11" s="46">
        <f>T11*V11</f>
        <v>17975000</v>
      </c>
      <c r="X11" s="38" t="str">
        <f>R11</f>
        <v>Diesel Tipo I</v>
      </c>
      <c r="Y11" s="52">
        <f>W11</f>
        <v>17975000</v>
      </c>
    </row>
    <row r="12" spans="2:25">
      <c r="H12" s="52">
        <f>SUM(H7:H11)</f>
        <v>25000</v>
      </c>
      <c r="I12" s="52"/>
      <c r="J12" s="52">
        <f>SUM(J7:J11)</f>
        <v>90975000</v>
      </c>
      <c r="T12" s="52">
        <f>SUM(T7:T11)</f>
        <v>25000</v>
      </c>
      <c r="U12" s="52">
        <f>SUM(U7:U11)</f>
        <v>25000</v>
      </c>
      <c r="V12" s="52"/>
      <c r="W12" s="52">
        <f>SUM(W7:W11)</f>
        <v>90975000</v>
      </c>
      <c r="X12" s="38"/>
      <c r="Y12" s="52">
        <f>SUM(Y7:Y11)</f>
        <v>90975000</v>
      </c>
    </row>
    <row r="19" spans="3:12">
      <c r="C19" s="38" t="s">
        <v>7</v>
      </c>
      <c r="D19" s="38" t="s">
        <v>0</v>
      </c>
      <c r="E19" s="38" t="s">
        <v>1</v>
      </c>
      <c r="F19" s="38" t="s">
        <v>367</v>
      </c>
      <c r="G19" s="38" t="s">
        <v>6</v>
      </c>
      <c r="H19" s="38" t="s">
        <v>5</v>
      </c>
      <c r="I19" s="38" t="s">
        <v>8</v>
      </c>
      <c r="J19" s="38" t="s">
        <v>3</v>
      </c>
      <c r="K19" s="53" t="s">
        <v>368</v>
      </c>
      <c r="L19" s="53" t="s">
        <v>373</v>
      </c>
    </row>
    <row r="20" spans="3:12">
      <c r="C20" s="39">
        <v>42503</v>
      </c>
      <c r="D20" s="41" t="s">
        <v>126</v>
      </c>
      <c r="E20" s="41" t="s">
        <v>127</v>
      </c>
      <c r="F20" s="41" t="s">
        <v>128</v>
      </c>
      <c r="G20" s="50" t="s">
        <v>22</v>
      </c>
      <c r="H20" s="42">
        <v>5000</v>
      </c>
      <c r="I20" s="42">
        <v>3650</v>
      </c>
      <c r="J20" s="44">
        <f>H20*I20</f>
        <v>18250000</v>
      </c>
      <c r="K20" s="38">
        <v>13</v>
      </c>
      <c r="L20" s="52">
        <f>J20</f>
        <v>18250000</v>
      </c>
    </row>
    <row r="21" spans="3:12">
      <c r="C21" s="39">
        <v>42507</v>
      </c>
      <c r="D21" s="41" t="s">
        <v>191</v>
      </c>
      <c r="E21" s="41" t="s">
        <v>192</v>
      </c>
      <c r="F21" s="41" t="s">
        <v>128</v>
      </c>
      <c r="G21" s="50" t="s">
        <v>16</v>
      </c>
      <c r="H21" s="42">
        <v>5000</v>
      </c>
      <c r="I21" s="42">
        <v>3595</v>
      </c>
      <c r="J21" s="46">
        <f>H21*I21</f>
        <v>17975000</v>
      </c>
      <c r="K21" s="38"/>
      <c r="L21" s="38"/>
    </row>
    <row r="22" spans="3:12">
      <c r="C22" s="39">
        <v>42507</v>
      </c>
      <c r="D22" s="41" t="s">
        <v>191</v>
      </c>
      <c r="E22" s="41" t="s">
        <v>192</v>
      </c>
      <c r="F22" s="41" t="s">
        <v>128</v>
      </c>
      <c r="G22" s="50" t="s">
        <v>27</v>
      </c>
      <c r="H22" s="42">
        <v>5000</v>
      </c>
      <c r="I22" s="42">
        <v>4100</v>
      </c>
      <c r="J22" s="46">
        <f>H22*I22</f>
        <v>20500000</v>
      </c>
      <c r="K22" s="38"/>
      <c r="L22" s="38"/>
    </row>
    <row r="23" spans="3:12">
      <c r="C23" s="39">
        <v>42507</v>
      </c>
      <c r="D23" s="41" t="s">
        <v>191</v>
      </c>
      <c r="E23" s="41" t="s">
        <v>192</v>
      </c>
      <c r="F23" s="41" t="s">
        <v>128</v>
      </c>
      <c r="G23" s="50" t="s">
        <v>12</v>
      </c>
      <c r="H23" s="42">
        <v>5000</v>
      </c>
      <c r="I23" s="42">
        <v>3200</v>
      </c>
      <c r="J23" s="46">
        <f>H23*I23</f>
        <v>16000000</v>
      </c>
      <c r="K23" s="38"/>
      <c r="L23" s="38"/>
    </row>
    <row r="24" spans="3:12">
      <c r="C24" s="39">
        <v>42507</v>
      </c>
      <c r="D24" s="41" t="s">
        <v>191</v>
      </c>
      <c r="E24" s="41" t="s">
        <v>192</v>
      </c>
      <c r="F24" s="41" t="s">
        <v>128</v>
      </c>
      <c r="G24" s="50" t="s">
        <v>22</v>
      </c>
      <c r="H24" s="42">
        <v>5000</v>
      </c>
      <c r="I24" s="42">
        <v>3650</v>
      </c>
      <c r="J24" s="46">
        <f>H24*I24</f>
        <v>18250000</v>
      </c>
      <c r="K24" s="38">
        <v>17</v>
      </c>
      <c r="L24" s="52">
        <f>J24+J23+J22+J21</f>
        <v>72725000</v>
      </c>
    </row>
    <row r="25" spans="3:12">
      <c r="H25" s="52">
        <f>SUM(H20:H24)</f>
        <v>25000</v>
      </c>
      <c r="I25" s="52"/>
      <c r="J25" s="52">
        <f>SUM(J20:J24)</f>
        <v>90975000</v>
      </c>
      <c r="K25" s="38"/>
      <c r="L25" s="52">
        <f>SUM(L20:L24)</f>
        <v>90975000</v>
      </c>
    </row>
  </sheetData>
  <sortState ref="N7:W11">
    <sortCondition ref="S7:S11"/>
  </sortState>
  <mergeCells count="1">
    <mergeCell ref="C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Y103"/>
  <sheetViews>
    <sheetView topLeftCell="L5" workbookViewId="0">
      <selection activeCell="X7" sqref="X7:Y7"/>
    </sheetView>
  </sheetViews>
  <sheetFormatPr baseColWidth="10" defaultRowHeight="15"/>
  <cols>
    <col min="3" max="3" width="9" bestFit="1" customWidth="1"/>
    <col min="4" max="4" width="11.28515625" bestFit="1" customWidth="1"/>
    <col min="5" max="5" width="6.28515625" bestFit="1" customWidth="1"/>
    <col min="6" max="6" width="16.28515625" bestFit="1" customWidth="1"/>
    <col min="7" max="7" width="16.570312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11.28515625" bestFit="1" customWidth="1"/>
    <col min="16" max="16" width="6.28515625" bestFit="1" customWidth="1"/>
    <col min="17" max="17" width="16.28515625" bestFit="1" customWidth="1"/>
    <col min="18" max="18" width="16.57031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42578125" bestFit="1" customWidth="1"/>
    <col min="23" max="23" width="11.7109375" bestFit="1" customWidth="1"/>
    <col min="24" max="24" width="16.42578125" bestFit="1" customWidth="1"/>
    <col min="25" max="25" width="11.7109375" bestFit="1" customWidth="1"/>
  </cols>
  <sheetData>
    <row r="4" spans="2:25" ht="15.75" thickBot="1"/>
    <row r="5" spans="2:25" ht="21.75" thickBot="1">
      <c r="C5" s="108" t="s">
        <v>19</v>
      </c>
      <c r="D5" s="109"/>
      <c r="E5" s="109"/>
      <c r="F5" s="109"/>
      <c r="G5" s="109"/>
      <c r="H5" s="109"/>
      <c r="I5" s="109"/>
      <c r="J5" s="110"/>
    </row>
    <row r="7" spans="2:25">
      <c r="C7" s="38" t="s">
        <v>7</v>
      </c>
      <c r="D7" s="38" t="s">
        <v>0</v>
      </c>
      <c r="E7" s="38" t="s">
        <v>374</v>
      </c>
      <c r="F7" s="38" t="s">
        <v>10</v>
      </c>
      <c r="G7" s="38" t="s">
        <v>6</v>
      </c>
      <c r="H7" s="38" t="s">
        <v>5</v>
      </c>
      <c r="I7" s="38" t="s">
        <v>8</v>
      </c>
      <c r="J7" s="38" t="s">
        <v>3</v>
      </c>
      <c r="N7" s="38" t="s">
        <v>7</v>
      </c>
      <c r="O7" s="38" t="s">
        <v>0</v>
      </c>
      <c r="P7" s="38" t="s">
        <v>374</v>
      </c>
      <c r="Q7" s="38" t="s">
        <v>10</v>
      </c>
      <c r="R7" s="38" t="s">
        <v>6</v>
      </c>
      <c r="S7" s="38" t="s">
        <v>370</v>
      </c>
      <c r="T7" s="38" t="s">
        <v>5</v>
      </c>
      <c r="U7" s="38" t="s">
        <v>371</v>
      </c>
      <c r="V7" s="38" t="s">
        <v>8</v>
      </c>
      <c r="W7" s="38" t="s">
        <v>3</v>
      </c>
      <c r="X7" s="53" t="s">
        <v>373</v>
      </c>
      <c r="Y7" s="53" t="s">
        <v>372</v>
      </c>
    </row>
    <row r="8" spans="2:25">
      <c r="B8">
        <v>1</v>
      </c>
      <c r="C8" s="60">
        <v>42495</v>
      </c>
      <c r="D8" s="61" t="s">
        <v>30</v>
      </c>
      <c r="E8" s="38"/>
      <c r="F8" s="38" t="s">
        <v>19</v>
      </c>
      <c r="G8" s="55" t="s">
        <v>31</v>
      </c>
      <c r="H8" s="43">
        <v>5000</v>
      </c>
      <c r="I8" s="43">
        <v>4000</v>
      </c>
      <c r="J8" s="43">
        <f t="shared" ref="J8:J50" si="0">H8*I8</f>
        <v>20000000</v>
      </c>
      <c r="N8" s="60">
        <v>42495</v>
      </c>
      <c r="O8" s="61" t="s">
        <v>30</v>
      </c>
      <c r="P8" s="38"/>
      <c r="Q8" s="38" t="s">
        <v>19</v>
      </c>
      <c r="R8" s="55" t="s">
        <v>32</v>
      </c>
      <c r="S8" s="55">
        <v>1</v>
      </c>
      <c r="T8" s="43">
        <v>6000</v>
      </c>
      <c r="U8" s="43"/>
      <c r="V8" s="43">
        <v>3150</v>
      </c>
      <c r="W8" s="43">
        <f t="shared" ref="W8:W50" si="1">T8*V8</f>
        <v>18900000</v>
      </c>
      <c r="X8" s="38"/>
      <c r="Y8" s="38"/>
    </row>
    <row r="9" spans="2:25">
      <c r="B9">
        <v>1</v>
      </c>
      <c r="C9" s="60">
        <v>42495</v>
      </c>
      <c r="D9" s="61" t="s">
        <v>30</v>
      </c>
      <c r="E9" s="38"/>
      <c r="F9" s="38" t="s">
        <v>19</v>
      </c>
      <c r="G9" s="55" t="s">
        <v>32</v>
      </c>
      <c r="H9" s="43">
        <v>6000</v>
      </c>
      <c r="I9" s="43">
        <v>3150</v>
      </c>
      <c r="J9" s="43">
        <f t="shared" si="0"/>
        <v>18900000</v>
      </c>
      <c r="N9" s="60">
        <v>42499</v>
      </c>
      <c r="O9" s="38" t="s">
        <v>116</v>
      </c>
      <c r="P9" s="38"/>
      <c r="Q9" s="38" t="s">
        <v>19</v>
      </c>
      <c r="R9" s="55" t="s">
        <v>32</v>
      </c>
      <c r="S9" s="55">
        <v>1</v>
      </c>
      <c r="T9" s="43">
        <v>5000</v>
      </c>
      <c r="U9" s="43"/>
      <c r="V9" s="43">
        <v>3150</v>
      </c>
      <c r="W9" s="43">
        <f t="shared" si="1"/>
        <v>15750000</v>
      </c>
      <c r="X9" s="38"/>
      <c r="Y9" s="38"/>
    </row>
    <row r="10" spans="2:25">
      <c r="B10">
        <v>1</v>
      </c>
      <c r="C10" s="60">
        <v>42495</v>
      </c>
      <c r="D10" s="61" t="s">
        <v>30</v>
      </c>
      <c r="E10" s="38"/>
      <c r="F10" s="38" t="s">
        <v>19</v>
      </c>
      <c r="G10" s="55" t="s">
        <v>31</v>
      </c>
      <c r="H10" s="43">
        <v>4700</v>
      </c>
      <c r="I10" s="43">
        <v>4000</v>
      </c>
      <c r="J10" s="43">
        <f t="shared" si="0"/>
        <v>18800000</v>
      </c>
      <c r="N10" s="60">
        <v>42502</v>
      </c>
      <c r="O10" s="38" t="s">
        <v>122</v>
      </c>
      <c r="P10" s="38"/>
      <c r="Q10" s="38" t="s">
        <v>19</v>
      </c>
      <c r="R10" s="55" t="s">
        <v>32</v>
      </c>
      <c r="S10" s="55">
        <v>1</v>
      </c>
      <c r="T10" s="43">
        <v>5200</v>
      </c>
      <c r="U10" s="43"/>
      <c r="V10" s="43">
        <v>3150</v>
      </c>
      <c r="W10" s="43">
        <f t="shared" si="1"/>
        <v>16380000</v>
      </c>
      <c r="X10" s="38"/>
      <c r="Y10" s="38"/>
    </row>
    <row r="11" spans="2:25">
      <c r="B11">
        <v>1</v>
      </c>
      <c r="C11" s="60">
        <v>42499</v>
      </c>
      <c r="D11" s="38" t="s">
        <v>116</v>
      </c>
      <c r="E11" s="38"/>
      <c r="F11" s="38" t="s">
        <v>19</v>
      </c>
      <c r="G11" s="55" t="s">
        <v>29</v>
      </c>
      <c r="H11" s="43">
        <v>10000</v>
      </c>
      <c r="I11" s="43">
        <v>3730</v>
      </c>
      <c r="J11" s="43">
        <f t="shared" si="0"/>
        <v>37300000</v>
      </c>
      <c r="N11" s="60">
        <v>42507</v>
      </c>
      <c r="O11" s="38" t="s">
        <v>187</v>
      </c>
      <c r="P11" s="38"/>
      <c r="Q11" s="38" t="s">
        <v>19</v>
      </c>
      <c r="R11" s="64" t="s">
        <v>32</v>
      </c>
      <c r="S11" s="64">
        <v>1</v>
      </c>
      <c r="T11" s="43">
        <v>5000</v>
      </c>
      <c r="U11" s="43"/>
      <c r="V11" s="43">
        <v>3150</v>
      </c>
      <c r="W11" s="43">
        <f t="shared" si="1"/>
        <v>15750000</v>
      </c>
      <c r="X11" s="38"/>
      <c r="Y11" s="38"/>
    </row>
    <row r="12" spans="2:25">
      <c r="B12">
        <v>1</v>
      </c>
      <c r="C12" s="60">
        <v>42499</v>
      </c>
      <c r="D12" s="38" t="s">
        <v>116</v>
      </c>
      <c r="E12" s="38"/>
      <c r="F12" s="38" t="s">
        <v>19</v>
      </c>
      <c r="G12" s="55" t="s">
        <v>32</v>
      </c>
      <c r="H12" s="43">
        <v>5000</v>
      </c>
      <c r="I12" s="43">
        <v>3150</v>
      </c>
      <c r="J12" s="43">
        <f t="shared" si="0"/>
        <v>15750000</v>
      </c>
      <c r="N12" s="60">
        <v>42514</v>
      </c>
      <c r="O12" s="38" t="s">
        <v>277</v>
      </c>
      <c r="P12" s="38"/>
      <c r="Q12" s="38" t="s">
        <v>19</v>
      </c>
      <c r="R12" s="64" t="s">
        <v>32</v>
      </c>
      <c r="S12" s="64">
        <v>1</v>
      </c>
      <c r="T12" s="49">
        <v>5000</v>
      </c>
      <c r="U12" s="49"/>
      <c r="V12" s="49">
        <v>3150</v>
      </c>
      <c r="W12" s="49">
        <f t="shared" si="1"/>
        <v>15750000</v>
      </c>
      <c r="X12" s="38"/>
      <c r="Y12" s="38"/>
    </row>
    <row r="13" spans="2:25">
      <c r="B13">
        <v>1</v>
      </c>
      <c r="C13" s="60">
        <v>42499</v>
      </c>
      <c r="D13" s="38" t="s">
        <v>116</v>
      </c>
      <c r="E13" s="38"/>
      <c r="F13" s="38" t="s">
        <v>19</v>
      </c>
      <c r="G13" s="55" t="s">
        <v>117</v>
      </c>
      <c r="H13" s="43">
        <v>5000</v>
      </c>
      <c r="I13" s="43">
        <v>3690</v>
      </c>
      <c r="J13" s="43">
        <f t="shared" si="0"/>
        <v>18450000</v>
      </c>
      <c r="N13" s="60">
        <v>42517</v>
      </c>
      <c r="O13" s="53" t="s">
        <v>292</v>
      </c>
      <c r="P13" s="38"/>
      <c r="Q13" s="53" t="s">
        <v>19</v>
      </c>
      <c r="R13" s="64" t="s">
        <v>32</v>
      </c>
      <c r="S13" s="64">
        <v>1</v>
      </c>
      <c r="T13" s="49">
        <v>7200</v>
      </c>
      <c r="U13" s="49">
        <f>T13+T12+T11+T10+T9+T8</f>
        <v>33400</v>
      </c>
      <c r="V13" s="49">
        <v>3150</v>
      </c>
      <c r="W13" s="49">
        <f t="shared" si="1"/>
        <v>22680000</v>
      </c>
      <c r="X13" s="38" t="str">
        <f>R13</f>
        <v>Nafta Economica</v>
      </c>
      <c r="Y13" s="52">
        <f>W13+W12+W11+W10+W9+W8</f>
        <v>105210000</v>
      </c>
    </row>
    <row r="14" spans="2:25">
      <c r="B14">
        <v>1</v>
      </c>
      <c r="C14" s="60">
        <v>42499</v>
      </c>
      <c r="D14" s="38" t="s">
        <v>116</v>
      </c>
      <c r="E14" s="38"/>
      <c r="F14" s="38" t="s">
        <v>19</v>
      </c>
      <c r="G14" s="55" t="s">
        <v>117</v>
      </c>
      <c r="H14" s="43">
        <v>5000</v>
      </c>
      <c r="I14" s="43">
        <v>3690</v>
      </c>
      <c r="J14" s="43">
        <f t="shared" si="0"/>
        <v>18450000</v>
      </c>
      <c r="N14" s="60">
        <v>42499</v>
      </c>
      <c r="O14" s="38" t="s">
        <v>116</v>
      </c>
      <c r="P14" s="38"/>
      <c r="Q14" s="38" t="s">
        <v>19</v>
      </c>
      <c r="R14" s="55" t="s">
        <v>117</v>
      </c>
      <c r="S14" s="55">
        <v>2</v>
      </c>
      <c r="T14" s="43">
        <v>5000</v>
      </c>
      <c r="U14" s="43"/>
      <c r="V14" s="43">
        <v>3690</v>
      </c>
      <c r="W14" s="43">
        <f t="shared" si="1"/>
        <v>18450000</v>
      </c>
      <c r="X14" s="38"/>
      <c r="Y14" s="38"/>
    </row>
    <row r="15" spans="2:25">
      <c r="B15">
        <v>1</v>
      </c>
      <c r="C15" s="60">
        <v>42502</v>
      </c>
      <c r="D15" s="38" t="s">
        <v>122</v>
      </c>
      <c r="E15" s="38"/>
      <c r="F15" s="38" t="s">
        <v>19</v>
      </c>
      <c r="G15" s="55" t="s">
        <v>29</v>
      </c>
      <c r="H15" s="43">
        <v>11500</v>
      </c>
      <c r="I15" s="43">
        <v>3730</v>
      </c>
      <c r="J15" s="43">
        <f t="shared" si="0"/>
        <v>42895000</v>
      </c>
      <c r="N15" s="60">
        <v>42499</v>
      </c>
      <c r="O15" s="38" t="s">
        <v>116</v>
      </c>
      <c r="P15" s="38"/>
      <c r="Q15" s="38" t="s">
        <v>19</v>
      </c>
      <c r="R15" s="55" t="s">
        <v>117</v>
      </c>
      <c r="S15" s="55">
        <v>2</v>
      </c>
      <c r="T15" s="43">
        <v>5000</v>
      </c>
      <c r="U15" s="43"/>
      <c r="V15" s="43">
        <v>3690</v>
      </c>
      <c r="W15" s="43">
        <f t="shared" si="1"/>
        <v>18450000</v>
      </c>
      <c r="X15" s="38"/>
      <c r="Y15" s="38"/>
    </row>
    <row r="16" spans="2:25">
      <c r="B16">
        <v>1</v>
      </c>
      <c r="C16" s="60">
        <v>42502</v>
      </c>
      <c r="D16" s="38" t="s">
        <v>122</v>
      </c>
      <c r="E16" s="38"/>
      <c r="F16" s="38" t="s">
        <v>19</v>
      </c>
      <c r="G16" s="55" t="s">
        <v>32</v>
      </c>
      <c r="H16" s="43">
        <v>5200</v>
      </c>
      <c r="I16" s="43">
        <v>3150</v>
      </c>
      <c r="J16" s="43">
        <f t="shared" si="0"/>
        <v>16380000</v>
      </c>
      <c r="N16" s="60">
        <v>42503</v>
      </c>
      <c r="O16" s="38" t="s">
        <v>125</v>
      </c>
      <c r="P16" s="38"/>
      <c r="Q16" s="38" t="s">
        <v>19</v>
      </c>
      <c r="R16" s="55" t="s">
        <v>117</v>
      </c>
      <c r="S16" s="55">
        <v>2</v>
      </c>
      <c r="T16" s="43">
        <v>10000</v>
      </c>
      <c r="U16" s="43"/>
      <c r="V16" s="43">
        <v>3690</v>
      </c>
      <c r="W16" s="43">
        <f t="shared" si="1"/>
        <v>36900000</v>
      </c>
      <c r="X16" s="38"/>
      <c r="Y16" s="38"/>
    </row>
    <row r="17" spans="2:25">
      <c r="B17">
        <v>1</v>
      </c>
      <c r="C17" s="60">
        <v>42503</v>
      </c>
      <c r="D17" s="38" t="s">
        <v>125</v>
      </c>
      <c r="E17" s="38"/>
      <c r="F17" s="38" t="s">
        <v>19</v>
      </c>
      <c r="G17" s="55" t="s">
        <v>29</v>
      </c>
      <c r="H17" s="43">
        <v>20000</v>
      </c>
      <c r="I17" s="43">
        <v>3730</v>
      </c>
      <c r="J17" s="43">
        <f t="shared" si="0"/>
        <v>74600000</v>
      </c>
      <c r="N17" s="60">
        <v>42506</v>
      </c>
      <c r="O17" s="38" t="s">
        <v>184</v>
      </c>
      <c r="P17" s="38"/>
      <c r="Q17" s="38" t="s">
        <v>19</v>
      </c>
      <c r="R17" s="55" t="s">
        <v>117</v>
      </c>
      <c r="S17" s="55">
        <v>2</v>
      </c>
      <c r="T17" s="43">
        <v>5000</v>
      </c>
      <c r="U17" s="43"/>
      <c r="V17" s="43">
        <v>3690</v>
      </c>
      <c r="W17" s="43">
        <f t="shared" si="1"/>
        <v>18450000</v>
      </c>
      <c r="X17" s="38"/>
      <c r="Y17" s="38"/>
    </row>
    <row r="18" spans="2:25">
      <c r="B18">
        <v>1</v>
      </c>
      <c r="C18" s="60">
        <v>42503</v>
      </c>
      <c r="D18" s="38" t="s">
        <v>125</v>
      </c>
      <c r="E18" s="38"/>
      <c r="F18" s="38" t="s">
        <v>19</v>
      </c>
      <c r="G18" s="55" t="s">
        <v>117</v>
      </c>
      <c r="H18" s="43">
        <v>10000</v>
      </c>
      <c r="I18" s="43">
        <v>3690</v>
      </c>
      <c r="J18" s="43">
        <f t="shared" si="0"/>
        <v>36900000</v>
      </c>
      <c r="N18" s="60">
        <v>42507</v>
      </c>
      <c r="O18" s="38" t="s">
        <v>187</v>
      </c>
      <c r="P18" s="38"/>
      <c r="Q18" s="38" t="s">
        <v>19</v>
      </c>
      <c r="R18" s="55" t="s">
        <v>117</v>
      </c>
      <c r="S18" s="55">
        <v>2</v>
      </c>
      <c r="T18" s="43">
        <v>5000</v>
      </c>
      <c r="U18" s="43"/>
      <c r="V18" s="43">
        <v>3690</v>
      </c>
      <c r="W18" s="43">
        <f t="shared" si="1"/>
        <v>18450000</v>
      </c>
      <c r="X18" s="38"/>
      <c r="Y18" s="38"/>
    </row>
    <row r="19" spans="2:25">
      <c r="B19">
        <v>1</v>
      </c>
      <c r="C19" s="60">
        <v>42506</v>
      </c>
      <c r="D19" s="38" t="s">
        <v>181</v>
      </c>
      <c r="E19" s="38"/>
      <c r="F19" s="38" t="s">
        <v>19</v>
      </c>
      <c r="G19" s="64" t="s">
        <v>15</v>
      </c>
      <c r="H19" s="43">
        <v>5000</v>
      </c>
      <c r="I19" s="43">
        <v>4200</v>
      </c>
      <c r="J19" s="43">
        <f t="shared" si="0"/>
        <v>21000000</v>
      </c>
      <c r="N19" s="60">
        <v>42510</v>
      </c>
      <c r="O19" s="62" t="s">
        <v>201</v>
      </c>
      <c r="P19" s="38"/>
      <c r="Q19" s="38" t="s">
        <v>19</v>
      </c>
      <c r="R19" s="55" t="s">
        <v>117</v>
      </c>
      <c r="S19" s="55">
        <v>2</v>
      </c>
      <c r="T19" s="43">
        <v>6200</v>
      </c>
      <c r="U19" s="43"/>
      <c r="V19" s="43">
        <v>3690</v>
      </c>
      <c r="W19" s="43">
        <f t="shared" si="1"/>
        <v>22878000</v>
      </c>
      <c r="X19" s="38"/>
      <c r="Y19" s="38"/>
    </row>
    <row r="20" spans="2:25">
      <c r="B20">
        <v>1</v>
      </c>
      <c r="C20" s="60">
        <v>42506</v>
      </c>
      <c r="D20" s="38" t="s">
        <v>181</v>
      </c>
      <c r="E20" s="38"/>
      <c r="F20" s="38" t="s">
        <v>19</v>
      </c>
      <c r="G20" s="55" t="s">
        <v>29</v>
      </c>
      <c r="H20" s="43">
        <v>6000</v>
      </c>
      <c r="I20" s="43">
        <v>3730</v>
      </c>
      <c r="J20" s="43">
        <f t="shared" si="0"/>
        <v>22380000</v>
      </c>
      <c r="N20" s="60">
        <v>42510</v>
      </c>
      <c r="O20" s="62" t="s">
        <v>201</v>
      </c>
      <c r="P20" s="38"/>
      <c r="Q20" s="38" t="s">
        <v>19</v>
      </c>
      <c r="R20" s="55" t="s">
        <v>117</v>
      </c>
      <c r="S20" s="55">
        <v>2</v>
      </c>
      <c r="T20" s="43">
        <v>5000</v>
      </c>
      <c r="U20" s="43"/>
      <c r="V20" s="43">
        <v>3690</v>
      </c>
      <c r="W20" s="43">
        <f t="shared" si="1"/>
        <v>18450000</v>
      </c>
      <c r="X20" s="38"/>
      <c r="Y20" s="38"/>
    </row>
    <row r="21" spans="2:25">
      <c r="B21">
        <v>1</v>
      </c>
      <c r="C21" s="60">
        <v>42506</v>
      </c>
      <c r="D21" s="38" t="s">
        <v>181</v>
      </c>
      <c r="E21" s="38"/>
      <c r="F21" s="38" t="s">
        <v>19</v>
      </c>
      <c r="G21" s="55" t="s">
        <v>29</v>
      </c>
      <c r="H21" s="43">
        <v>4700</v>
      </c>
      <c r="I21" s="43">
        <v>3730</v>
      </c>
      <c r="J21" s="43">
        <f t="shared" si="0"/>
        <v>17531000</v>
      </c>
      <c r="N21" s="60">
        <v>42514</v>
      </c>
      <c r="O21" s="38" t="s">
        <v>277</v>
      </c>
      <c r="P21" s="38"/>
      <c r="Q21" s="38" t="s">
        <v>19</v>
      </c>
      <c r="R21" s="64" t="s">
        <v>117</v>
      </c>
      <c r="S21" s="64">
        <v>2</v>
      </c>
      <c r="T21" s="49">
        <v>4700</v>
      </c>
      <c r="U21" s="49"/>
      <c r="V21" s="49">
        <v>3690</v>
      </c>
      <c r="W21" s="49">
        <f t="shared" si="1"/>
        <v>17343000</v>
      </c>
      <c r="X21" s="38"/>
      <c r="Y21" s="38"/>
    </row>
    <row r="22" spans="2:25">
      <c r="B22">
        <v>1</v>
      </c>
      <c r="C22" s="60">
        <v>42506</v>
      </c>
      <c r="D22" s="38" t="s">
        <v>184</v>
      </c>
      <c r="E22" s="38"/>
      <c r="F22" s="38" t="s">
        <v>19</v>
      </c>
      <c r="G22" s="55" t="s">
        <v>117</v>
      </c>
      <c r="H22" s="43">
        <v>5000</v>
      </c>
      <c r="I22" s="43">
        <v>3690</v>
      </c>
      <c r="J22" s="43">
        <f t="shared" si="0"/>
        <v>18450000</v>
      </c>
      <c r="N22" s="60">
        <v>42514</v>
      </c>
      <c r="O22" s="38" t="s">
        <v>277</v>
      </c>
      <c r="P22" s="38"/>
      <c r="Q22" s="38" t="s">
        <v>19</v>
      </c>
      <c r="R22" s="64" t="s">
        <v>117</v>
      </c>
      <c r="S22" s="64">
        <v>2</v>
      </c>
      <c r="T22" s="49">
        <v>4300</v>
      </c>
      <c r="U22" s="49"/>
      <c r="V22" s="49">
        <v>3690</v>
      </c>
      <c r="W22" s="49">
        <f t="shared" si="1"/>
        <v>15867000</v>
      </c>
      <c r="X22" s="38"/>
      <c r="Y22" s="38"/>
    </row>
    <row r="23" spans="2:25">
      <c r="B23">
        <v>1</v>
      </c>
      <c r="C23" s="60">
        <v>42507</v>
      </c>
      <c r="D23" s="38" t="s">
        <v>187</v>
      </c>
      <c r="E23" s="38"/>
      <c r="F23" s="38" t="s">
        <v>19</v>
      </c>
      <c r="G23" s="55" t="s">
        <v>29</v>
      </c>
      <c r="H23" s="43">
        <v>10000</v>
      </c>
      <c r="I23" s="43">
        <v>3730</v>
      </c>
      <c r="J23" s="43">
        <f t="shared" si="0"/>
        <v>37300000</v>
      </c>
      <c r="N23" s="60">
        <v>42516</v>
      </c>
      <c r="O23" s="53" t="s">
        <v>285</v>
      </c>
      <c r="P23" s="53"/>
      <c r="Q23" s="53" t="s">
        <v>19</v>
      </c>
      <c r="R23" s="64" t="s">
        <v>117</v>
      </c>
      <c r="S23" s="64">
        <v>2</v>
      </c>
      <c r="T23" s="49">
        <v>5000</v>
      </c>
      <c r="U23" s="49"/>
      <c r="V23" s="49">
        <v>3690</v>
      </c>
      <c r="W23" s="49">
        <f t="shared" si="1"/>
        <v>18450000</v>
      </c>
      <c r="X23" s="38"/>
      <c r="Y23" s="38"/>
    </row>
    <row r="24" spans="2:25">
      <c r="B24">
        <v>1</v>
      </c>
      <c r="C24" s="60">
        <v>42507</v>
      </c>
      <c r="D24" s="38" t="s">
        <v>187</v>
      </c>
      <c r="E24" s="38"/>
      <c r="F24" s="38" t="s">
        <v>19</v>
      </c>
      <c r="G24" s="55" t="s">
        <v>29</v>
      </c>
      <c r="H24" s="43">
        <v>5000</v>
      </c>
      <c r="I24" s="43">
        <v>3730</v>
      </c>
      <c r="J24" s="43">
        <f t="shared" si="0"/>
        <v>18650000</v>
      </c>
      <c r="N24" s="60">
        <v>42517</v>
      </c>
      <c r="O24" s="53" t="s">
        <v>292</v>
      </c>
      <c r="P24" s="38"/>
      <c r="Q24" s="53" t="s">
        <v>19</v>
      </c>
      <c r="R24" s="64" t="s">
        <v>117</v>
      </c>
      <c r="S24" s="64">
        <v>2</v>
      </c>
      <c r="T24" s="49">
        <v>5000</v>
      </c>
      <c r="U24" s="49">
        <f>T24+T23+T22+T21+T20+T19+T18+T17+T16+T15+T14</f>
        <v>60200</v>
      </c>
      <c r="V24" s="49">
        <v>3690</v>
      </c>
      <c r="W24" s="49">
        <f t="shared" si="1"/>
        <v>18450000</v>
      </c>
      <c r="X24" s="38" t="str">
        <f>R24</f>
        <v>Diesel Tipo III</v>
      </c>
      <c r="Y24" s="52">
        <f>W24+W23+W22+W21+W20+W19+W18+W17+W16+W15+W14</f>
        <v>222138000</v>
      </c>
    </row>
    <row r="25" spans="2:25">
      <c r="B25">
        <v>1</v>
      </c>
      <c r="C25" s="60">
        <v>42507</v>
      </c>
      <c r="D25" s="38" t="s">
        <v>187</v>
      </c>
      <c r="E25" s="38"/>
      <c r="F25" s="38" t="s">
        <v>19</v>
      </c>
      <c r="G25" s="55" t="s">
        <v>117</v>
      </c>
      <c r="H25" s="43">
        <v>5000</v>
      </c>
      <c r="I25" s="43">
        <v>3690</v>
      </c>
      <c r="J25" s="43">
        <f t="shared" si="0"/>
        <v>18450000</v>
      </c>
      <c r="N25" s="60">
        <v>42499</v>
      </c>
      <c r="O25" s="38" t="s">
        <v>116</v>
      </c>
      <c r="P25" s="38"/>
      <c r="Q25" s="38" t="s">
        <v>19</v>
      </c>
      <c r="R25" s="55" t="s">
        <v>29</v>
      </c>
      <c r="S25" s="55">
        <v>4</v>
      </c>
      <c r="T25" s="43">
        <v>10000</v>
      </c>
      <c r="U25" s="43"/>
      <c r="V25" s="43">
        <v>3730</v>
      </c>
      <c r="W25" s="43">
        <f t="shared" si="1"/>
        <v>37300000</v>
      </c>
      <c r="X25" s="38"/>
      <c r="Y25" s="38"/>
    </row>
    <row r="26" spans="2:25">
      <c r="B26">
        <v>1</v>
      </c>
      <c r="C26" s="60">
        <v>42507</v>
      </c>
      <c r="D26" s="38" t="s">
        <v>187</v>
      </c>
      <c r="E26" s="38"/>
      <c r="F26" s="38" t="s">
        <v>19</v>
      </c>
      <c r="G26" s="55" t="s">
        <v>188</v>
      </c>
      <c r="H26" s="43">
        <v>5000</v>
      </c>
      <c r="I26" s="43">
        <v>4000</v>
      </c>
      <c r="J26" s="43">
        <f t="shared" si="0"/>
        <v>20000000</v>
      </c>
      <c r="N26" s="60">
        <v>42502</v>
      </c>
      <c r="O26" s="38" t="s">
        <v>122</v>
      </c>
      <c r="P26" s="38"/>
      <c r="Q26" s="38" t="s">
        <v>19</v>
      </c>
      <c r="R26" s="55" t="s">
        <v>29</v>
      </c>
      <c r="S26" s="55">
        <v>4</v>
      </c>
      <c r="T26" s="43">
        <v>11500</v>
      </c>
      <c r="U26" s="43"/>
      <c r="V26" s="43">
        <v>3730</v>
      </c>
      <c r="W26" s="43">
        <f t="shared" si="1"/>
        <v>42895000</v>
      </c>
      <c r="X26" s="38"/>
      <c r="Y26" s="38"/>
    </row>
    <row r="27" spans="2:25">
      <c r="B27">
        <v>1</v>
      </c>
      <c r="C27" s="60">
        <v>42507</v>
      </c>
      <c r="D27" s="38" t="s">
        <v>187</v>
      </c>
      <c r="E27" s="38"/>
      <c r="F27" s="38" t="s">
        <v>19</v>
      </c>
      <c r="G27" s="64" t="s">
        <v>32</v>
      </c>
      <c r="H27" s="43">
        <v>5000</v>
      </c>
      <c r="I27" s="43">
        <v>3150</v>
      </c>
      <c r="J27" s="43">
        <f t="shared" si="0"/>
        <v>15750000</v>
      </c>
      <c r="N27" s="60">
        <v>42503</v>
      </c>
      <c r="O27" s="38" t="s">
        <v>125</v>
      </c>
      <c r="P27" s="38"/>
      <c r="Q27" s="38" t="s">
        <v>19</v>
      </c>
      <c r="R27" s="55" t="s">
        <v>29</v>
      </c>
      <c r="S27" s="55">
        <v>4</v>
      </c>
      <c r="T27" s="43">
        <v>20000</v>
      </c>
      <c r="U27" s="43"/>
      <c r="V27" s="43">
        <v>3730</v>
      </c>
      <c r="W27" s="43">
        <f t="shared" si="1"/>
        <v>74600000</v>
      </c>
      <c r="X27" s="38"/>
      <c r="Y27" s="38"/>
    </row>
    <row r="28" spans="2:25">
      <c r="B28">
        <v>1</v>
      </c>
      <c r="C28" s="60">
        <v>42508</v>
      </c>
      <c r="D28" s="53" t="s">
        <v>193</v>
      </c>
      <c r="E28" s="53"/>
      <c r="F28" s="53" t="s">
        <v>19</v>
      </c>
      <c r="G28" s="55" t="s">
        <v>29</v>
      </c>
      <c r="H28" s="43">
        <v>6200</v>
      </c>
      <c r="I28" s="43">
        <v>3730</v>
      </c>
      <c r="J28" s="43">
        <f t="shared" si="0"/>
        <v>23126000</v>
      </c>
      <c r="N28" s="60">
        <v>42506</v>
      </c>
      <c r="O28" s="38" t="s">
        <v>181</v>
      </c>
      <c r="P28" s="38"/>
      <c r="Q28" s="38" t="s">
        <v>19</v>
      </c>
      <c r="R28" s="55" t="s">
        <v>29</v>
      </c>
      <c r="S28" s="55">
        <v>4</v>
      </c>
      <c r="T28" s="43">
        <v>6000</v>
      </c>
      <c r="U28" s="43"/>
      <c r="V28" s="43">
        <v>3730</v>
      </c>
      <c r="W28" s="43">
        <f t="shared" si="1"/>
        <v>22380000</v>
      </c>
      <c r="X28" s="38"/>
      <c r="Y28" s="38"/>
    </row>
    <row r="29" spans="2:25">
      <c r="B29">
        <v>1</v>
      </c>
      <c r="C29" s="60">
        <v>42508</v>
      </c>
      <c r="D29" s="53" t="s">
        <v>193</v>
      </c>
      <c r="E29" s="53"/>
      <c r="F29" s="53" t="s">
        <v>19</v>
      </c>
      <c r="G29" s="55" t="s">
        <v>29</v>
      </c>
      <c r="H29" s="43">
        <v>5200</v>
      </c>
      <c r="I29" s="43">
        <v>3730</v>
      </c>
      <c r="J29" s="43">
        <f t="shared" si="0"/>
        <v>19396000</v>
      </c>
      <c r="N29" s="60">
        <v>42506</v>
      </c>
      <c r="O29" s="38" t="s">
        <v>181</v>
      </c>
      <c r="P29" s="38"/>
      <c r="Q29" s="38" t="s">
        <v>19</v>
      </c>
      <c r="R29" s="55" t="s">
        <v>29</v>
      </c>
      <c r="S29" s="55">
        <v>4</v>
      </c>
      <c r="T29" s="43">
        <v>4700</v>
      </c>
      <c r="U29" s="43"/>
      <c r="V29" s="43">
        <v>3730</v>
      </c>
      <c r="W29" s="43">
        <f t="shared" si="1"/>
        <v>17531000</v>
      </c>
      <c r="X29" s="38"/>
      <c r="Y29" s="38"/>
    </row>
    <row r="30" spans="2:25">
      <c r="B30">
        <v>1</v>
      </c>
      <c r="C30" s="60">
        <v>42508</v>
      </c>
      <c r="D30" s="53" t="s">
        <v>193</v>
      </c>
      <c r="E30" s="53"/>
      <c r="F30" s="53" t="s">
        <v>19</v>
      </c>
      <c r="G30" s="55" t="s">
        <v>29</v>
      </c>
      <c r="H30" s="43">
        <v>5300</v>
      </c>
      <c r="I30" s="43">
        <v>3730</v>
      </c>
      <c r="J30" s="43">
        <f t="shared" si="0"/>
        <v>19769000</v>
      </c>
      <c r="N30" s="60">
        <v>42507</v>
      </c>
      <c r="O30" s="38" t="s">
        <v>187</v>
      </c>
      <c r="P30" s="38"/>
      <c r="Q30" s="38" t="s">
        <v>19</v>
      </c>
      <c r="R30" s="55" t="s">
        <v>29</v>
      </c>
      <c r="S30" s="55">
        <v>4</v>
      </c>
      <c r="T30" s="43">
        <v>10000</v>
      </c>
      <c r="U30" s="43"/>
      <c r="V30" s="43">
        <v>3730</v>
      </c>
      <c r="W30" s="43">
        <f t="shared" si="1"/>
        <v>37300000</v>
      </c>
      <c r="X30" s="38"/>
      <c r="Y30" s="38"/>
    </row>
    <row r="31" spans="2:25">
      <c r="B31">
        <v>1</v>
      </c>
      <c r="C31" s="60">
        <v>42510</v>
      </c>
      <c r="D31" s="62" t="s">
        <v>201</v>
      </c>
      <c r="E31" s="38"/>
      <c r="F31" s="38" t="s">
        <v>19</v>
      </c>
      <c r="G31" s="55" t="s">
        <v>117</v>
      </c>
      <c r="H31" s="43">
        <v>6200</v>
      </c>
      <c r="I31" s="43">
        <v>3690</v>
      </c>
      <c r="J31" s="43">
        <f t="shared" si="0"/>
        <v>22878000</v>
      </c>
      <c r="N31" s="60">
        <v>42507</v>
      </c>
      <c r="O31" s="38" t="s">
        <v>187</v>
      </c>
      <c r="P31" s="38"/>
      <c r="Q31" s="38" t="s">
        <v>19</v>
      </c>
      <c r="R31" s="55" t="s">
        <v>29</v>
      </c>
      <c r="S31" s="55">
        <v>4</v>
      </c>
      <c r="T31" s="43">
        <v>5000</v>
      </c>
      <c r="U31" s="43"/>
      <c r="V31" s="43">
        <v>3730</v>
      </c>
      <c r="W31" s="43">
        <f t="shared" si="1"/>
        <v>18650000</v>
      </c>
      <c r="X31" s="38"/>
      <c r="Y31" s="38"/>
    </row>
    <row r="32" spans="2:25">
      <c r="B32">
        <v>1</v>
      </c>
      <c r="C32" s="60">
        <v>42510</v>
      </c>
      <c r="D32" s="62" t="s">
        <v>201</v>
      </c>
      <c r="E32" s="38"/>
      <c r="F32" s="38" t="s">
        <v>19</v>
      </c>
      <c r="G32" s="55" t="s">
        <v>202</v>
      </c>
      <c r="H32" s="43">
        <v>5200</v>
      </c>
      <c r="I32" s="43">
        <v>4200</v>
      </c>
      <c r="J32" s="43">
        <f t="shared" si="0"/>
        <v>21840000</v>
      </c>
      <c r="N32" s="60">
        <v>42508</v>
      </c>
      <c r="O32" s="53" t="s">
        <v>193</v>
      </c>
      <c r="P32" s="53"/>
      <c r="Q32" s="53" t="s">
        <v>19</v>
      </c>
      <c r="R32" s="55" t="s">
        <v>29</v>
      </c>
      <c r="S32" s="55">
        <v>4</v>
      </c>
      <c r="T32" s="43">
        <v>6200</v>
      </c>
      <c r="U32" s="43"/>
      <c r="V32" s="43">
        <v>3730</v>
      </c>
      <c r="W32" s="43">
        <f t="shared" si="1"/>
        <v>23126000</v>
      </c>
      <c r="X32" s="38"/>
      <c r="Y32" s="38"/>
    </row>
    <row r="33" spans="2:25">
      <c r="B33">
        <v>1</v>
      </c>
      <c r="C33" s="60">
        <v>42510</v>
      </c>
      <c r="D33" s="62" t="s">
        <v>201</v>
      </c>
      <c r="E33" s="38"/>
      <c r="F33" s="38" t="s">
        <v>19</v>
      </c>
      <c r="G33" s="55" t="s">
        <v>29</v>
      </c>
      <c r="H33" s="43">
        <v>5300</v>
      </c>
      <c r="I33" s="43">
        <v>3730</v>
      </c>
      <c r="J33" s="43">
        <f t="shared" si="0"/>
        <v>19769000</v>
      </c>
      <c r="N33" s="60">
        <v>42508</v>
      </c>
      <c r="O33" s="53" t="s">
        <v>193</v>
      </c>
      <c r="P33" s="53"/>
      <c r="Q33" s="53" t="s">
        <v>19</v>
      </c>
      <c r="R33" s="55" t="s">
        <v>29</v>
      </c>
      <c r="S33" s="55">
        <v>4</v>
      </c>
      <c r="T33" s="43">
        <v>5200</v>
      </c>
      <c r="U33" s="43"/>
      <c r="V33" s="43">
        <v>3730</v>
      </c>
      <c r="W33" s="43">
        <f t="shared" si="1"/>
        <v>19396000</v>
      </c>
      <c r="X33" s="38"/>
      <c r="Y33" s="38"/>
    </row>
    <row r="34" spans="2:25">
      <c r="B34">
        <v>1</v>
      </c>
      <c r="C34" s="60">
        <v>42510</v>
      </c>
      <c r="D34" s="62" t="s">
        <v>201</v>
      </c>
      <c r="E34" s="38"/>
      <c r="F34" s="38" t="s">
        <v>19</v>
      </c>
      <c r="G34" s="55" t="s">
        <v>29</v>
      </c>
      <c r="H34" s="43">
        <v>10000</v>
      </c>
      <c r="I34" s="43">
        <v>3730</v>
      </c>
      <c r="J34" s="43">
        <f t="shared" si="0"/>
        <v>37300000</v>
      </c>
      <c r="N34" s="60">
        <v>42508</v>
      </c>
      <c r="O34" s="53" t="s">
        <v>193</v>
      </c>
      <c r="P34" s="53"/>
      <c r="Q34" s="53" t="s">
        <v>19</v>
      </c>
      <c r="R34" s="55" t="s">
        <v>29</v>
      </c>
      <c r="S34" s="55">
        <v>4</v>
      </c>
      <c r="T34" s="43">
        <v>5300</v>
      </c>
      <c r="U34" s="43"/>
      <c r="V34" s="43">
        <v>3730</v>
      </c>
      <c r="W34" s="43">
        <f t="shared" si="1"/>
        <v>19769000</v>
      </c>
      <c r="X34" s="38"/>
      <c r="Y34" s="38"/>
    </row>
    <row r="35" spans="2:25">
      <c r="B35">
        <v>1</v>
      </c>
      <c r="C35" s="60">
        <v>42510</v>
      </c>
      <c r="D35" s="62" t="s">
        <v>201</v>
      </c>
      <c r="E35" s="38"/>
      <c r="F35" s="38" t="s">
        <v>19</v>
      </c>
      <c r="G35" s="55" t="s">
        <v>29</v>
      </c>
      <c r="H35" s="43">
        <v>5000</v>
      </c>
      <c r="I35" s="43">
        <v>3730</v>
      </c>
      <c r="J35" s="43">
        <f t="shared" si="0"/>
        <v>18650000</v>
      </c>
      <c r="N35" s="60">
        <v>42510</v>
      </c>
      <c r="O35" s="62" t="s">
        <v>201</v>
      </c>
      <c r="P35" s="38"/>
      <c r="Q35" s="38" t="s">
        <v>19</v>
      </c>
      <c r="R35" s="55" t="s">
        <v>29</v>
      </c>
      <c r="S35" s="55">
        <v>4</v>
      </c>
      <c r="T35" s="43">
        <v>5300</v>
      </c>
      <c r="U35" s="43"/>
      <c r="V35" s="43">
        <v>3730</v>
      </c>
      <c r="W35" s="43">
        <f t="shared" si="1"/>
        <v>19769000</v>
      </c>
      <c r="X35" s="38"/>
      <c r="Y35" s="38"/>
    </row>
    <row r="36" spans="2:25">
      <c r="B36">
        <v>1</v>
      </c>
      <c r="C36" s="60">
        <v>42510</v>
      </c>
      <c r="D36" s="62" t="s">
        <v>201</v>
      </c>
      <c r="E36" s="38"/>
      <c r="F36" s="38" t="s">
        <v>19</v>
      </c>
      <c r="G36" s="55" t="s">
        <v>29</v>
      </c>
      <c r="H36" s="43">
        <v>5000</v>
      </c>
      <c r="I36" s="43">
        <v>3730</v>
      </c>
      <c r="J36" s="43">
        <f t="shared" si="0"/>
        <v>18650000</v>
      </c>
      <c r="N36" s="60">
        <v>42510</v>
      </c>
      <c r="O36" s="62" t="s">
        <v>201</v>
      </c>
      <c r="P36" s="38"/>
      <c r="Q36" s="38" t="s">
        <v>19</v>
      </c>
      <c r="R36" s="55" t="s">
        <v>29</v>
      </c>
      <c r="S36" s="55">
        <v>4</v>
      </c>
      <c r="T36" s="43">
        <v>10000</v>
      </c>
      <c r="U36" s="43"/>
      <c r="V36" s="43">
        <v>3730</v>
      </c>
      <c r="W36" s="43">
        <f t="shared" si="1"/>
        <v>37300000</v>
      </c>
      <c r="X36" s="38"/>
      <c r="Y36" s="38"/>
    </row>
    <row r="37" spans="2:25">
      <c r="B37">
        <v>1</v>
      </c>
      <c r="C37" s="60">
        <v>42510</v>
      </c>
      <c r="D37" s="62" t="s">
        <v>201</v>
      </c>
      <c r="E37" s="38"/>
      <c r="F37" s="38" t="s">
        <v>19</v>
      </c>
      <c r="G37" s="55" t="s">
        <v>117</v>
      </c>
      <c r="H37" s="43">
        <v>5000</v>
      </c>
      <c r="I37" s="43">
        <v>3690</v>
      </c>
      <c r="J37" s="43">
        <f t="shared" si="0"/>
        <v>18450000</v>
      </c>
      <c r="N37" s="60">
        <v>42510</v>
      </c>
      <c r="O37" s="62" t="s">
        <v>201</v>
      </c>
      <c r="P37" s="38"/>
      <c r="Q37" s="38" t="s">
        <v>19</v>
      </c>
      <c r="R37" s="55" t="s">
        <v>29</v>
      </c>
      <c r="S37" s="55">
        <v>4</v>
      </c>
      <c r="T37" s="43">
        <v>5000</v>
      </c>
      <c r="U37" s="43"/>
      <c r="V37" s="43">
        <v>3730</v>
      </c>
      <c r="W37" s="43">
        <f t="shared" si="1"/>
        <v>18650000</v>
      </c>
      <c r="X37" s="38"/>
      <c r="Y37" s="38"/>
    </row>
    <row r="38" spans="2:25">
      <c r="B38">
        <v>1</v>
      </c>
      <c r="C38" s="60">
        <v>42514</v>
      </c>
      <c r="D38" s="38" t="s">
        <v>277</v>
      </c>
      <c r="E38" s="38"/>
      <c r="F38" s="38" t="s">
        <v>19</v>
      </c>
      <c r="G38" s="64" t="s">
        <v>32</v>
      </c>
      <c r="H38" s="49">
        <v>5000</v>
      </c>
      <c r="I38" s="49">
        <v>3150</v>
      </c>
      <c r="J38" s="49">
        <f t="shared" si="0"/>
        <v>15750000</v>
      </c>
      <c r="N38" s="60">
        <v>42510</v>
      </c>
      <c r="O38" s="62" t="s">
        <v>201</v>
      </c>
      <c r="P38" s="38"/>
      <c r="Q38" s="38" t="s">
        <v>19</v>
      </c>
      <c r="R38" s="55" t="s">
        <v>29</v>
      </c>
      <c r="S38" s="55">
        <v>4</v>
      </c>
      <c r="T38" s="43">
        <v>5000</v>
      </c>
      <c r="U38" s="43"/>
      <c r="V38" s="43">
        <v>3730</v>
      </c>
      <c r="W38" s="43">
        <f t="shared" si="1"/>
        <v>18650000</v>
      </c>
      <c r="X38" s="38"/>
      <c r="Y38" s="38"/>
    </row>
    <row r="39" spans="2:25">
      <c r="B39">
        <v>1</v>
      </c>
      <c r="C39" s="60">
        <v>42514</v>
      </c>
      <c r="D39" s="38" t="s">
        <v>277</v>
      </c>
      <c r="E39" s="38"/>
      <c r="F39" s="38" t="s">
        <v>19</v>
      </c>
      <c r="G39" s="64" t="s">
        <v>29</v>
      </c>
      <c r="H39" s="49">
        <v>6000</v>
      </c>
      <c r="I39" s="49">
        <v>3730</v>
      </c>
      <c r="J39" s="49">
        <f t="shared" si="0"/>
        <v>22380000</v>
      </c>
      <c r="N39" s="60">
        <v>42514</v>
      </c>
      <c r="O39" s="38" t="s">
        <v>277</v>
      </c>
      <c r="P39" s="38"/>
      <c r="Q39" s="38" t="s">
        <v>19</v>
      </c>
      <c r="R39" s="64" t="s">
        <v>29</v>
      </c>
      <c r="S39" s="64">
        <v>4</v>
      </c>
      <c r="T39" s="49">
        <v>6000</v>
      </c>
      <c r="U39" s="49"/>
      <c r="V39" s="49">
        <v>3730</v>
      </c>
      <c r="W39" s="49">
        <f t="shared" si="1"/>
        <v>22380000</v>
      </c>
      <c r="X39" s="38"/>
      <c r="Y39" s="38"/>
    </row>
    <row r="40" spans="2:25">
      <c r="B40">
        <v>1</v>
      </c>
      <c r="C40" s="60">
        <v>42514</v>
      </c>
      <c r="D40" s="38" t="s">
        <v>277</v>
      </c>
      <c r="E40" s="38"/>
      <c r="F40" s="38" t="s">
        <v>19</v>
      </c>
      <c r="G40" s="64" t="s">
        <v>117</v>
      </c>
      <c r="H40" s="49">
        <v>4700</v>
      </c>
      <c r="I40" s="49">
        <v>3690</v>
      </c>
      <c r="J40" s="49">
        <f t="shared" si="0"/>
        <v>17343000</v>
      </c>
      <c r="N40" s="60">
        <v>42514</v>
      </c>
      <c r="O40" s="38" t="s">
        <v>277</v>
      </c>
      <c r="P40" s="38"/>
      <c r="Q40" s="38" t="s">
        <v>19</v>
      </c>
      <c r="R40" s="64" t="s">
        <v>29</v>
      </c>
      <c r="S40" s="64">
        <v>4</v>
      </c>
      <c r="T40" s="49">
        <v>7200</v>
      </c>
      <c r="U40" s="49"/>
      <c r="V40" s="49">
        <v>3730</v>
      </c>
      <c r="W40" s="49">
        <f t="shared" si="1"/>
        <v>26856000</v>
      </c>
      <c r="X40" s="38"/>
      <c r="Y40" s="38"/>
    </row>
    <row r="41" spans="2:25">
      <c r="B41">
        <v>1</v>
      </c>
      <c r="C41" s="60">
        <v>42514</v>
      </c>
      <c r="D41" s="38" t="s">
        <v>277</v>
      </c>
      <c r="E41" s="38"/>
      <c r="F41" s="38" t="s">
        <v>19</v>
      </c>
      <c r="G41" s="64" t="s">
        <v>29</v>
      </c>
      <c r="H41" s="49">
        <v>7200</v>
      </c>
      <c r="I41" s="49">
        <v>3730</v>
      </c>
      <c r="J41" s="49">
        <f t="shared" si="0"/>
        <v>26856000</v>
      </c>
      <c r="N41" s="60">
        <v>42514</v>
      </c>
      <c r="O41" s="38" t="s">
        <v>277</v>
      </c>
      <c r="P41" s="38"/>
      <c r="Q41" s="38" t="s">
        <v>19</v>
      </c>
      <c r="R41" s="64" t="s">
        <v>29</v>
      </c>
      <c r="S41" s="64">
        <v>4</v>
      </c>
      <c r="T41" s="49">
        <v>4500</v>
      </c>
      <c r="U41" s="49"/>
      <c r="V41" s="49">
        <v>3730</v>
      </c>
      <c r="W41" s="49">
        <f t="shared" si="1"/>
        <v>16785000</v>
      </c>
      <c r="X41" s="38"/>
      <c r="Y41" s="38"/>
    </row>
    <row r="42" spans="2:25">
      <c r="B42">
        <v>1</v>
      </c>
      <c r="C42" s="60">
        <v>42514</v>
      </c>
      <c r="D42" s="38" t="s">
        <v>277</v>
      </c>
      <c r="E42" s="38"/>
      <c r="F42" s="38" t="s">
        <v>19</v>
      </c>
      <c r="G42" s="64" t="s">
        <v>117</v>
      </c>
      <c r="H42" s="49">
        <v>4300</v>
      </c>
      <c r="I42" s="49">
        <v>3690</v>
      </c>
      <c r="J42" s="49">
        <f t="shared" si="0"/>
        <v>15867000</v>
      </c>
      <c r="N42" s="60">
        <v>42516</v>
      </c>
      <c r="O42" s="53" t="s">
        <v>285</v>
      </c>
      <c r="P42" s="53"/>
      <c r="Q42" s="53" t="s">
        <v>19</v>
      </c>
      <c r="R42" s="64" t="s">
        <v>29</v>
      </c>
      <c r="S42" s="64">
        <v>4</v>
      </c>
      <c r="T42" s="49">
        <v>15000</v>
      </c>
      <c r="U42" s="49"/>
      <c r="V42" s="49">
        <v>3730</v>
      </c>
      <c r="W42" s="49">
        <f t="shared" si="1"/>
        <v>55950000</v>
      </c>
      <c r="X42" s="38"/>
      <c r="Y42" s="38"/>
    </row>
    <row r="43" spans="2:25">
      <c r="B43">
        <v>1</v>
      </c>
      <c r="C43" s="60">
        <v>42514</v>
      </c>
      <c r="D43" s="38" t="s">
        <v>277</v>
      </c>
      <c r="E43" s="38"/>
      <c r="F43" s="38" t="s">
        <v>19</v>
      </c>
      <c r="G43" s="64" t="s">
        <v>29</v>
      </c>
      <c r="H43" s="49">
        <v>4500</v>
      </c>
      <c r="I43" s="49">
        <v>3730</v>
      </c>
      <c r="J43" s="49">
        <f t="shared" si="0"/>
        <v>16785000</v>
      </c>
      <c r="N43" s="60">
        <v>42517</v>
      </c>
      <c r="O43" s="53" t="s">
        <v>292</v>
      </c>
      <c r="P43" s="38"/>
      <c r="Q43" s="53" t="s">
        <v>19</v>
      </c>
      <c r="R43" s="64" t="s">
        <v>29</v>
      </c>
      <c r="S43" s="64">
        <v>4</v>
      </c>
      <c r="T43" s="49">
        <v>55900</v>
      </c>
      <c r="U43" s="49"/>
      <c r="V43" s="49">
        <v>3730</v>
      </c>
      <c r="W43" s="49">
        <f t="shared" si="1"/>
        <v>208507000</v>
      </c>
      <c r="X43" s="38"/>
      <c r="Y43" s="38"/>
    </row>
    <row r="44" spans="2:25">
      <c r="B44">
        <v>1</v>
      </c>
      <c r="C44" s="60">
        <v>42516</v>
      </c>
      <c r="D44" s="53" t="s">
        <v>285</v>
      </c>
      <c r="E44" s="53"/>
      <c r="F44" s="53" t="s">
        <v>19</v>
      </c>
      <c r="G44" s="64" t="s">
        <v>29</v>
      </c>
      <c r="H44" s="49">
        <v>15000</v>
      </c>
      <c r="I44" s="49">
        <v>3730</v>
      </c>
      <c r="J44" s="49">
        <f t="shared" si="0"/>
        <v>55950000</v>
      </c>
      <c r="N44" s="60">
        <v>42521</v>
      </c>
      <c r="O44" s="53" t="s">
        <v>351</v>
      </c>
      <c r="P44" s="38"/>
      <c r="Q44" s="53" t="s">
        <v>19</v>
      </c>
      <c r="R44" s="64" t="s">
        <v>29</v>
      </c>
      <c r="S44" s="64">
        <v>4</v>
      </c>
      <c r="T44" s="49">
        <v>16700</v>
      </c>
      <c r="U44" s="49">
        <f>SUM(T25:T44)</f>
        <v>214500</v>
      </c>
      <c r="V44" s="49">
        <v>3730</v>
      </c>
      <c r="W44" s="49">
        <f t="shared" si="1"/>
        <v>62291000</v>
      </c>
      <c r="X44" s="38" t="str">
        <f>R44</f>
        <v>Nafta Especial</v>
      </c>
      <c r="Y44" s="52">
        <f>W44+W43+W42+W41+W40+W39+W38+W37+W36+W35+W34+W33+W32+W31+W30+W29+W28+W27+W26+W25</f>
        <v>800085000</v>
      </c>
    </row>
    <row r="45" spans="2:25">
      <c r="B45">
        <v>1</v>
      </c>
      <c r="C45" s="60">
        <v>42516</v>
      </c>
      <c r="D45" s="53" t="s">
        <v>285</v>
      </c>
      <c r="E45" s="53"/>
      <c r="F45" s="53" t="s">
        <v>19</v>
      </c>
      <c r="G45" s="64" t="s">
        <v>117</v>
      </c>
      <c r="H45" s="49">
        <v>5000</v>
      </c>
      <c r="I45" s="49">
        <v>3690</v>
      </c>
      <c r="J45" s="49">
        <f t="shared" si="0"/>
        <v>18450000</v>
      </c>
      <c r="N45" s="60">
        <v>42506</v>
      </c>
      <c r="O45" s="38" t="s">
        <v>181</v>
      </c>
      <c r="P45" s="38"/>
      <c r="Q45" s="38" t="s">
        <v>19</v>
      </c>
      <c r="R45" s="64" t="s">
        <v>15</v>
      </c>
      <c r="S45" s="64">
        <v>5</v>
      </c>
      <c r="T45" s="43">
        <v>5000</v>
      </c>
      <c r="U45" s="43"/>
      <c r="V45" s="43">
        <v>4200</v>
      </c>
      <c r="W45" s="43">
        <f t="shared" si="1"/>
        <v>21000000</v>
      </c>
      <c r="X45" s="38"/>
      <c r="Y45" s="38"/>
    </row>
    <row r="46" spans="2:25">
      <c r="B46">
        <v>1</v>
      </c>
      <c r="C46" s="60">
        <v>42517</v>
      </c>
      <c r="D46" s="53" t="s">
        <v>292</v>
      </c>
      <c r="E46" s="38"/>
      <c r="F46" s="53" t="s">
        <v>19</v>
      </c>
      <c r="G46" s="64" t="s">
        <v>117</v>
      </c>
      <c r="H46" s="49">
        <v>5000</v>
      </c>
      <c r="I46" s="49">
        <v>3690</v>
      </c>
      <c r="J46" s="49">
        <f t="shared" si="0"/>
        <v>18450000</v>
      </c>
      <c r="N46" s="60">
        <v>42510</v>
      </c>
      <c r="O46" s="62" t="s">
        <v>201</v>
      </c>
      <c r="P46" s="38"/>
      <c r="Q46" s="38" t="s">
        <v>19</v>
      </c>
      <c r="R46" s="55" t="s">
        <v>202</v>
      </c>
      <c r="S46" s="55">
        <v>5</v>
      </c>
      <c r="T46" s="43">
        <v>5200</v>
      </c>
      <c r="U46" s="43"/>
      <c r="V46" s="43">
        <v>4200</v>
      </c>
      <c r="W46" s="43">
        <f t="shared" si="1"/>
        <v>21840000</v>
      </c>
      <c r="X46" s="38"/>
      <c r="Y46" s="38"/>
    </row>
    <row r="47" spans="2:25">
      <c r="B47">
        <v>1</v>
      </c>
      <c r="C47" s="60">
        <v>42517</v>
      </c>
      <c r="D47" s="53" t="s">
        <v>292</v>
      </c>
      <c r="E47" s="38"/>
      <c r="F47" s="53" t="s">
        <v>19</v>
      </c>
      <c r="G47" s="64" t="s">
        <v>29</v>
      </c>
      <c r="H47" s="49">
        <v>55900</v>
      </c>
      <c r="I47" s="49">
        <v>3730</v>
      </c>
      <c r="J47" s="49">
        <f t="shared" si="0"/>
        <v>208507000</v>
      </c>
      <c r="N47" s="60">
        <v>42517</v>
      </c>
      <c r="O47" s="53" t="s">
        <v>292</v>
      </c>
      <c r="P47" s="38"/>
      <c r="Q47" s="53" t="s">
        <v>19</v>
      </c>
      <c r="R47" s="64" t="s">
        <v>28</v>
      </c>
      <c r="S47" s="64">
        <v>5</v>
      </c>
      <c r="T47" s="49">
        <v>5300</v>
      </c>
      <c r="U47" s="49">
        <f>T47+T46+T45</f>
        <v>15500</v>
      </c>
      <c r="V47" s="49">
        <v>4200</v>
      </c>
      <c r="W47" s="49">
        <f t="shared" si="1"/>
        <v>22260000</v>
      </c>
      <c r="X47" s="38" t="str">
        <f>R47</f>
        <v>Nafta Super</v>
      </c>
      <c r="Y47" s="52">
        <f>W47+W46+W45</f>
        <v>65100000</v>
      </c>
    </row>
    <row r="48" spans="2:25">
      <c r="B48">
        <v>1</v>
      </c>
      <c r="C48" s="60">
        <v>42517</v>
      </c>
      <c r="D48" s="53" t="s">
        <v>292</v>
      </c>
      <c r="E48" s="38"/>
      <c r="F48" s="53" t="s">
        <v>19</v>
      </c>
      <c r="G48" s="64" t="s">
        <v>32</v>
      </c>
      <c r="H48" s="49">
        <v>7200</v>
      </c>
      <c r="I48" s="49">
        <v>3150</v>
      </c>
      <c r="J48" s="49">
        <f t="shared" si="0"/>
        <v>22680000</v>
      </c>
      <c r="N48" s="60">
        <v>42495</v>
      </c>
      <c r="O48" s="61" t="s">
        <v>30</v>
      </c>
      <c r="P48" s="38"/>
      <c r="Q48" s="38" t="s">
        <v>19</v>
      </c>
      <c r="R48" s="55" t="s">
        <v>31</v>
      </c>
      <c r="S48" s="55">
        <v>7</v>
      </c>
      <c r="T48" s="43">
        <v>5000</v>
      </c>
      <c r="U48" s="43"/>
      <c r="V48" s="43">
        <v>4000</v>
      </c>
      <c r="W48" s="43">
        <f t="shared" si="1"/>
        <v>20000000</v>
      </c>
      <c r="X48" s="38"/>
      <c r="Y48" s="38"/>
    </row>
    <row r="49" spans="2:25">
      <c r="B49">
        <v>1</v>
      </c>
      <c r="C49" s="60">
        <v>42517</v>
      </c>
      <c r="D49" s="53" t="s">
        <v>292</v>
      </c>
      <c r="E49" s="38"/>
      <c r="F49" s="53" t="s">
        <v>19</v>
      </c>
      <c r="G49" s="64" t="s">
        <v>28</v>
      </c>
      <c r="H49" s="49">
        <v>5300</v>
      </c>
      <c r="I49" s="49">
        <v>4200</v>
      </c>
      <c r="J49" s="49">
        <f t="shared" si="0"/>
        <v>22260000</v>
      </c>
      <c r="N49" s="60">
        <v>42495</v>
      </c>
      <c r="O49" s="61" t="s">
        <v>30</v>
      </c>
      <c r="P49" s="38"/>
      <c r="Q49" s="38" t="s">
        <v>19</v>
      </c>
      <c r="R49" s="55" t="s">
        <v>31</v>
      </c>
      <c r="S49" s="55">
        <v>7</v>
      </c>
      <c r="T49" s="43">
        <v>4700</v>
      </c>
      <c r="U49" s="43"/>
      <c r="V49" s="43">
        <v>4000</v>
      </c>
      <c r="W49" s="43">
        <f t="shared" si="1"/>
        <v>18800000</v>
      </c>
      <c r="X49" s="38"/>
      <c r="Y49" s="38"/>
    </row>
    <row r="50" spans="2:25">
      <c r="B50">
        <v>1</v>
      </c>
      <c r="C50" s="60">
        <v>42521</v>
      </c>
      <c r="D50" s="53" t="s">
        <v>351</v>
      </c>
      <c r="E50" s="38"/>
      <c r="F50" s="53" t="s">
        <v>19</v>
      </c>
      <c r="G50" s="64" t="s">
        <v>29</v>
      </c>
      <c r="H50" s="49">
        <v>16700</v>
      </c>
      <c r="I50" s="49">
        <v>3730</v>
      </c>
      <c r="J50" s="49">
        <f t="shared" si="0"/>
        <v>62291000</v>
      </c>
      <c r="N50" s="60">
        <v>42507</v>
      </c>
      <c r="O50" s="38" t="s">
        <v>187</v>
      </c>
      <c r="P50" s="38"/>
      <c r="Q50" s="38" t="s">
        <v>19</v>
      </c>
      <c r="R50" s="55" t="s">
        <v>188</v>
      </c>
      <c r="S50" s="55">
        <v>7</v>
      </c>
      <c r="T50" s="43">
        <v>5000</v>
      </c>
      <c r="U50" s="43">
        <f>T50+T49+T48</f>
        <v>14700</v>
      </c>
      <c r="V50" s="43">
        <v>4000</v>
      </c>
      <c r="W50" s="43">
        <f t="shared" si="1"/>
        <v>20000000</v>
      </c>
      <c r="X50" s="38" t="str">
        <f>R50</f>
        <v>Diesel Tipo I - Premium</v>
      </c>
      <c r="Y50" s="52">
        <f>W50+W49+W48</f>
        <v>58800000</v>
      </c>
    </row>
    <row r="51" spans="2:25">
      <c r="H51" s="52">
        <f>SUM(H8:H50)</f>
        <v>338300</v>
      </c>
      <c r="I51" s="52">
        <f>SUM(I8:I50)</f>
        <v>158690</v>
      </c>
      <c r="J51" s="52">
        <f>SUM(J8:J50)</f>
        <v>1251333000</v>
      </c>
      <c r="T51" s="52">
        <f>SUM(T8:T50)</f>
        <v>338300</v>
      </c>
      <c r="U51" s="52">
        <f>SUM(U9:U50)</f>
        <v>338300</v>
      </c>
      <c r="V51" s="52">
        <f>SUM(V8:V50)</f>
        <v>158690</v>
      </c>
      <c r="W51" s="52">
        <f>SUM(W8:W50)</f>
        <v>1251333000</v>
      </c>
      <c r="X51" s="38"/>
      <c r="Y51" s="52">
        <f>SUM(Y8:Y50)</f>
        <v>1251333000</v>
      </c>
    </row>
    <row r="59" spans="2:25">
      <c r="C59" s="38" t="s">
        <v>7</v>
      </c>
      <c r="D59" s="38" t="s">
        <v>0</v>
      </c>
      <c r="E59" s="38" t="s">
        <v>374</v>
      </c>
      <c r="F59" s="38" t="s">
        <v>10</v>
      </c>
      <c r="G59" s="38" t="s">
        <v>6</v>
      </c>
      <c r="H59" s="38" t="s">
        <v>5</v>
      </c>
      <c r="I59" s="38" t="s">
        <v>8</v>
      </c>
      <c r="J59" s="38" t="s">
        <v>3</v>
      </c>
      <c r="K59" s="53" t="s">
        <v>368</v>
      </c>
      <c r="L59" s="53" t="s">
        <v>373</v>
      </c>
    </row>
    <row r="60" spans="2:25">
      <c r="C60" s="60">
        <v>42495</v>
      </c>
      <c r="D60" s="61" t="s">
        <v>30</v>
      </c>
      <c r="E60" s="38"/>
      <c r="F60" s="38" t="s">
        <v>19</v>
      </c>
      <c r="G60" s="55" t="s">
        <v>31</v>
      </c>
      <c r="H60" s="43">
        <v>5000</v>
      </c>
      <c r="I60" s="43">
        <v>4000</v>
      </c>
      <c r="J60" s="43">
        <f t="shared" ref="J60:J102" si="2">H60*I60</f>
        <v>20000000</v>
      </c>
      <c r="K60" s="38"/>
      <c r="L60" s="38"/>
    </row>
    <row r="61" spans="2:25">
      <c r="C61" s="60">
        <v>42495</v>
      </c>
      <c r="D61" s="61" t="s">
        <v>30</v>
      </c>
      <c r="E61" s="38"/>
      <c r="F61" s="38" t="s">
        <v>19</v>
      </c>
      <c r="G61" s="55" t="s">
        <v>32</v>
      </c>
      <c r="H61" s="43">
        <v>6000</v>
      </c>
      <c r="I61" s="43">
        <v>3150</v>
      </c>
      <c r="J61" s="43">
        <f t="shared" si="2"/>
        <v>18900000</v>
      </c>
      <c r="K61" s="38"/>
      <c r="L61" s="38"/>
    </row>
    <row r="62" spans="2:25">
      <c r="C62" s="60">
        <v>42495</v>
      </c>
      <c r="D62" s="61" t="s">
        <v>30</v>
      </c>
      <c r="E62" s="38"/>
      <c r="F62" s="38" t="s">
        <v>19</v>
      </c>
      <c r="G62" s="55" t="s">
        <v>31</v>
      </c>
      <c r="H62" s="43">
        <v>4700</v>
      </c>
      <c r="I62" s="43">
        <v>4000</v>
      </c>
      <c r="J62" s="43">
        <f t="shared" si="2"/>
        <v>18800000</v>
      </c>
      <c r="K62" s="38">
        <v>5</v>
      </c>
      <c r="L62" s="52">
        <f>J62+J61+J60</f>
        <v>57700000</v>
      </c>
    </row>
    <row r="63" spans="2:25">
      <c r="C63" s="60">
        <v>42499</v>
      </c>
      <c r="D63" s="38" t="s">
        <v>116</v>
      </c>
      <c r="E63" s="38"/>
      <c r="F63" s="38" t="s">
        <v>19</v>
      </c>
      <c r="G63" s="55" t="s">
        <v>29</v>
      </c>
      <c r="H63" s="43">
        <v>10000</v>
      </c>
      <c r="I63" s="43">
        <v>3730</v>
      </c>
      <c r="J63" s="43">
        <f t="shared" si="2"/>
        <v>37300000</v>
      </c>
      <c r="K63" s="38"/>
      <c r="L63" s="38"/>
    </row>
    <row r="64" spans="2:25">
      <c r="C64" s="60">
        <v>42499</v>
      </c>
      <c r="D64" s="38" t="s">
        <v>116</v>
      </c>
      <c r="E64" s="38"/>
      <c r="F64" s="38" t="s">
        <v>19</v>
      </c>
      <c r="G64" s="55" t="s">
        <v>32</v>
      </c>
      <c r="H64" s="43">
        <v>5000</v>
      </c>
      <c r="I64" s="43">
        <v>3150</v>
      </c>
      <c r="J64" s="43">
        <f t="shared" si="2"/>
        <v>15750000</v>
      </c>
      <c r="K64" s="38"/>
      <c r="L64" s="38"/>
    </row>
    <row r="65" spans="3:12">
      <c r="C65" s="60">
        <v>42499</v>
      </c>
      <c r="D65" s="38" t="s">
        <v>116</v>
      </c>
      <c r="E65" s="38"/>
      <c r="F65" s="38" t="s">
        <v>19</v>
      </c>
      <c r="G65" s="55" t="s">
        <v>117</v>
      </c>
      <c r="H65" s="43">
        <v>5000</v>
      </c>
      <c r="I65" s="43">
        <v>3690</v>
      </c>
      <c r="J65" s="43">
        <f t="shared" si="2"/>
        <v>18450000</v>
      </c>
      <c r="K65" s="38"/>
      <c r="L65" s="38"/>
    </row>
    <row r="66" spans="3:12">
      <c r="C66" s="60">
        <v>42499</v>
      </c>
      <c r="D66" s="38" t="s">
        <v>116</v>
      </c>
      <c r="E66" s="38"/>
      <c r="F66" s="38" t="s">
        <v>19</v>
      </c>
      <c r="G66" s="55" t="s">
        <v>117</v>
      </c>
      <c r="H66" s="43">
        <v>5000</v>
      </c>
      <c r="I66" s="43">
        <v>3690</v>
      </c>
      <c r="J66" s="43">
        <f t="shared" si="2"/>
        <v>18450000</v>
      </c>
      <c r="K66" s="38">
        <v>9</v>
      </c>
      <c r="L66" s="52">
        <f>J66+J65+J64+J63</f>
        <v>89950000</v>
      </c>
    </row>
    <row r="67" spans="3:12">
      <c r="C67" s="60">
        <v>42502</v>
      </c>
      <c r="D67" s="38" t="s">
        <v>122</v>
      </c>
      <c r="E67" s="38"/>
      <c r="F67" s="38" t="s">
        <v>19</v>
      </c>
      <c r="G67" s="55" t="s">
        <v>29</v>
      </c>
      <c r="H67" s="43">
        <v>11500</v>
      </c>
      <c r="I67" s="43">
        <v>3730</v>
      </c>
      <c r="J67" s="43">
        <f t="shared" si="2"/>
        <v>42895000</v>
      </c>
      <c r="K67" s="38"/>
      <c r="L67" s="38"/>
    </row>
    <row r="68" spans="3:12">
      <c r="C68" s="60">
        <v>42502</v>
      </c>
      <c r="D68" s="38" t="s">
        <v>122</v>
      </c>
      <c r="E68" s="38"/>
      <c r="F68" s="38" t="s">
        <v>19</v>
      </c>
      <c r="G68" s="55" t="s">
        <v>32</v>
      </c>
      <c r="H68" s="43">
        <v>5200</v>
      </c>
      <c r="I68" s="43">
        <v>3150</v>
      </c>
      <c r="J68" s="43">
        <f t="shared" si="2"/>
        <v>16380000</v>
      </c>
      <c r="K68" s="38">
        <v>12</v>
      </c>
      <c r="L68" s="52">
        <f>J68+J67</f>
        <v>59275000</v>
      </c>
    </row>
    <row r="69" spans="3:12">
      <c r="C69" s="60">
        <v>42503</v>
      </c>
      <c r="D69" s="38" t="s">
        <v>125</v>
      </c>
      <c r="E69" s="38"/>
      <c r="F69" s="38" t="s">
        <v>19</v>
      </c>
      <c r="G69" s="55" t="s">
        <v>29</v>
      </c>
      <c r="H69" s="43">
        <v>20000</v>
      </c>
      <c r="I69" s="43">
        <v>3730</v>
      </c>
      <c r="J69" s="43">
        <f t="shared" si="2"/>
        <v>74600000</v>
      </c>
      <c r="K69" s="38"/>
      <c r="L69" s="38"/>
    </row>
    <row r="70" spans="3:12">
      <c r="C70" s="60">
        <v>42503</v>
      </c>
      <c r="D70" s="38" t="s">
        <v>125</v>
      </c>
      <c r="E70" s="38"/>
      <c r="F70" s="38" t="s">
        <v>19</v>
      </c>
      <c r="G70" s="55" t="s">
        <v>117</v>
      </c>
      <c r="H70" s="43">
        <v>10000</v>
      </c>
      <c r="I70" s="43">
        <v>3690</v>
      </c>
      <c r="J70" s="43">
        <f t="shared" si="2"/>
        <v>36900000</v>
      </c>
      <c r="K70" s="38">
        <v>13</v>
      </c>
      <c r="L70" s="52">
        <f>J70+J69</f>
        <v>111500000</v>
      </c>
    </row>
    <row r="71" spans="3:12">
      <c r="C71" s="60">
        <v>42506</v>
      </c>
      <c r="D71" s="38" t="s">
        <v>181</v>
      </c>
      <c r="E71" s="38"/>
      <c r="F71" s="38" t="s">
        <v>19</v>
      </c>
      <c r="G71" s="64" t="s">
        <v>15</v>
      </c>
      <c r="H71" s="43">
        <v>5000</v>
      </c>
      <c r="I71" s="43">
        <v>4200</v>
      </c>
      <c r="J71" s="43">
        <f t="shared" si="2"/>
        <v>21000000</v>
      </c>
      <c r="K71" s="38"/>
      <c r="L71" s="38"/>
    </row>
    <row r="72" spans="3:12">
      <c r="C72" s="60">
        <v>42506</v>
      </c>
      <c r="D72" s="38" t="s">
        <v>181</v>
      </c>
      <c r="E72" s="38"/>
      <c r="F72" s="38" t="s">
        <v>19</v>
      </c>
      <c r="G72" s="55" t="s">
        <v>29</v>
      </c>
      <c r="H72" s="43">
        <v>6000</v>
      </c>
      <c r="I72" s="43">
        <v>3730</v>
      </c>
      <c r="J72" s="43">
        <f t="shared" si="2"/>
        <v>22380000</v>
      </c>
      <c r="K72" s="38"/>
      <c r="L72" s="38"/>
    </row>
    <row r="73" spans="3:12">
      <c r="C73" s="60">
        <v>42506</v>
      </c>
      <c r="D73" s="38" t="s">
        <v>181</v>
      </c>
      <c r="E73" s="38"/>
      <c r="F73" s="38" t="s">
        <v>19</v>
      </c>
      <c r="G73" s="55" t="s">
        <v>29</v>
      </c>
      <c r="H73" s="43">
        <v>4700</v>
      </c>
      <c r="I73" s="43">
        <v>3730</v>
      </c>
      <c r="J73" s="43">
        <f t="shared" si="2"/>
        <v>17531000</v>
      </c>
      <c r="K73" s="38"/>
      <c r="L73" s="38"/>
    </row>
    <row r="74" spans="3:12">
      <c r="C74" s="60">
        <v>42506</v>
      </c>
      <c r="D74" s="38" t="s">
        <v>184</v>
      </c>
      <c r="E74" s="38"/>
      <c r="F74" s="38" t="s">
        <v>19</v>
      </c>
      <c r="G74" s="55" t="s">
        <v>117</v>
      </c>
      <c r="H74" s="43">
        <v>5000</v>
      </c>
      <c r="I74" s="43">
        <v>3690</v>
      </c>
      <c r="J74" s="43">
        <f t="shared" si="2"/>
        <v>18450000</v>
      </c>
      <c r="K74" s="38">
        <v>16</v>
      </c>
      <c r="L74" s="52">
        <f>J74+J73+J72+J71</f>
        <v>79361000</v>
      </c>
    </row>
    <row r="75" spans="3:12">
      <c r="C75" s="60">
        <v>42507</v>
      </c>
      <c r="D75" s="38" t="s">
        <v>187</v>
      </c>
      <c r="E75" s="38"/>
      <c r="F75" s="38" t="s">
        <v>19</v>
      </c>
      <c r="G75" s="55" t="s">
        <v>29</v>
      </c>
      <c r="H75" s="43">
        <v>10000</v>
      </c>
      <c r="I75" s="43">
        <v>3730</v>
      </c>
      <c r="J75" s="43">
        <f t="shared" si="2"/>
        <v>37300000</v>
      </c>
      <c r="K75" s="38"/>
      <c r="L75" s="38"/>
    </row>
    <row r="76" spans="3:12">
      <c r="C76" s="60">
        <v>42507</v>
      </c>
      <c r="D76" s="38" t="s">
        <v>187</v>
      </c>
      <c r="E76" s="38"/>
      <c r="F76" s="38" t="s">
        <v>19</v>
      </c>
      <c r="G76" s="55" t="s">
        <v>29</v>
      </c>
      <c r="H76" s="43">
        <v>5000</v>
      </c>
      <c r="I76" s="43">
        <v>3730</v>
      </c>
      <c r="J76" s="43">
        <f t="shared" si="2"/>
        <v>18650000</v>
      </c>
      <c r="K76" s="38"/>
      <c r="L76" s="38"/>
    </row>
    <row r="77" spans="3:12">
      <c r="C77" s="60">
        <v>42507</v>
      </c>
      <c r="D77" s="38" t="s">
        <v>187</v>
      </c>
      <c r="E77" s="38"/>
      <c r="F77" s="38" t="s">
        <v>19</v>
      </c>
      <c r="G77" s="55" t="s">
        <v>117</v>
      </c>
      <c r="H77" s="43">
        <v>5000</v>
      </c>
      <c r="I77" s="43">
        <v>3690</v>
      </c>
      <c r="J77" s="43">
        <f t="shared" si="2"/>
        <v>18450000</v>
      </c>
      <c r="K77" s="38"/>
      <c r="L77" s="38"/>
    </row>
    <row r="78" spans="3:12">
      <c r="C78" s="60">
        <v>42507</v>
      </c>
      <c r="D78" s="38" t="s">
        <v>187</v>
      </c>
      <c r="E78" s="38"/>
      <c r="F78" s="38" t="s">
        <v>19</v>
      </c>
      <c r="G78" s="55" t="s">
        <v>188</v>
      </c>
      <c r="H78" s="43">
        <v>5000</v>
      </c>
      <c r="I78" s="43">
        <v>4000</v>
      </c>
      <c r="J78" s="43">
        <f t="shared" si="2"/>
        <v>20000000</v>
      </c>
      <c r="K78" s="38"/>
      <c r="L78" s="38"/>
    </row>
    <row r="79" spans="3:12">
      <c r="C79" s="60">
        <v>42507</v>
      </c>
      <c r="D79" s="38" t="s">
        <v>187</v>
      </c>
      <c r="E79" s="38"/>
      <c r="F79" s="38" t="s">
        <v>19</v>
      </c>
      <c r="G79" s="64" t="s">
        <v>32</v>
      </c>
      <c r="H79" s="43">
        <v>5000</v>
      </c>
      <c r="I79" s="43">
        <v>3150</v>
      </c>
      <c r="J79" s="43">
        <f t="shared" si="2"/>
        <v>15750000</v>
      </c>
      <c r="K79" s="38">
        <v>17</v>
      </c>
      <c r="L79" s="52">
        <f>J79+J78+J77+J76+J75</f>
        <v>110150000</v>
      </c>
    </row>
    <row r="80" spans="3:12">
      <c r="C80" s="60">
        <v>42508</v>
      </c>
      <c r="D80" s="53" t="s">
        <v>193</v>
      </c>
      <c r="E80" s="53"/>
      <c r="F80" s="53" t="s">
        <v>19</v>
      </c>
      <c r="G80" s="55" t="s">
        <v>29</v>
      </c>
      <c r="H80" s="43">
        <v>6200</v>
      </c>
      <c r="I80" s="43">
        <v>3730</v>
      </c>
      <c r="J80" s="43">
        <f t="shared" si="2"/>
        <v>23126000</v>
      </c>
      <c r="K80" s="38"/>
      <c r="L80" s="38"/>
    </row>
    <row r="81" spans="3:12">
      <c r="C81" s="60">
        <v>42508</v>
      </c>
      <c r="D81" s="53" t="s">
        <v>193</v>
      </c>
      <c r="E81" s="53"/>
      <c r="F81" s="53" t="s">
        <v>19</v>
      </c>
      <c r="G81" s="55" t="s">
        <v>29</v>
      </c>
      <c r="H81" s="43">
        <v>5200</v>
      </c>
      <c r="I81" s="43">
        <v>3730</v>
      </c>
      <c r="J81" s="43">
        <f t="shared" si="2"/>
        <v>19396000</v>
      </c>
      <c r="K81" s="38"/>
      <c r="L81" s="38"/>
    </row>
    <row r="82" spans="3:12">
      <c r="C82" s="60">
        <v>42508</v>
      </c>
      <c r="D82" s="53" t="s">
        <v>193</v>
      </c>
      <c r="E82" s="53"/>
      <c r="F82" s="53" t="s">
        <v>19</v>
      </c>
      <c r="G82" s="55" t="s">
        <v>29</v>
      </c>
      <c r="H82" s="43">
        <v>5300</v>
      </c>
      <c r="I82" s="43">
        <v>3730</v>
      </c>
      <c r="J82" s="43">
        <f t="shared" si="2"/>
        <v>19769000</v>
      </c>
      <c r="K82" s="38">
        <v>18</v>
      </c>
      <c r="L82" s="52">
        <f>J82+J81+J80</f>
        <v>62291000</v>
      </c>
    </row>
    <row r="83" spans="3:12">
      <c r="C83" s="60">
        <v>42510</v>
      </c>
      <c r="D83" s="62" t="s">
        <v>201</v>
      </c>
      <c r="E83" s="38"/>
      <c r="F83" s="38" t="s">
        <v>19</v>
      </c>
      <c r="G83" s="55" t="s">
        <v>117</v>
      </c>
      <c r="H83" s="43">
        <v>6200</v>
      </c>
      <c r="I83" s="43">
        <v>3690</v>
      </c>
      <c r="J83" s="43">
        <f t="shared" si="2"/>
        <v>22878000</v>
      </c>
      <c r="K83" s="38"/>
      <c r="L83" s="38"/>
    </row>
    <row r="84" spans="3:12">
      <c r="C84" s="60">
        <v>42510</v>
      </c>
      <c r="D84" s="62" t="s">
        <v>201</v>
      </c>
      <c r="E84" s="38"/>
      <c r="F84" s="38" t="s">
        <v>19</v>
      </c>
      <c r="G84" s="55" t="s">
        <v>202</v>
      </c>
      <c r="H84" s="43">
        <v>5200</v>
      </c>
      <c r="I84" s="43">
        <v>4200</v>
      </c>
      <c r="J84" s="43">
        <f t="shared" si="2"/>
        <v>21840000</v>
      </c>
      <c r="K84" s="38"/>
      <c r="L84" s="38"/>
    </row>
    <row r="85" spans="3:12">
      <c r="C85" s="60">
        <v>42510</v>
      </c>
      <c r="D85" s="62" t="s">
        <v>201</v>
      </c>
      <c r="E85" s="38"/>
      <c r="F85" s="38" t="s">
        <v>19</v>
      </c>
      <c r="G85" s="55" t="s">
        <v>29</v>
      </c>
      <c r="H85" s="43">
        <v>5300</v>
      </c>
      <c r="I85" s="43">
        <v>3730</v>
      </c>
      <c r="J85" s="43">
        <f t="shared" si="2"/>
        <v>19769000</v>
      </c>
      <c r="K85" s="38"/>
      <c r="L85" s="38"/>
    </row>
    <row r="86" spans="3:12">
      <c r="C86" s="60">
        <v>42510</v>
      </c>
      <c r="D86" s="62" t="s">
        <v>201</v>
      </c>
      <c r="E86" s="38"/>
      <c r="F86" s="38" t="s">
        <v>19</v>
      </c>
      <c r="G86" s="55" t="s">
        <v>29</v>
      </c>
      <c r="H86" s="43">
        <v>10000</v>
      </c>
      <c r="I86" s="43">
        <v>3730</v>
      </c>
      <c r="J86" s="43">
        <f t="shared" si="2"/>
        <v>37300000</v>
      </c>
      <c r="K86" s="38"/>
      <c r="L86" s="38"/>
    </row>
    <row r="87" spans="3:12">
      <c r="C87" s="60">
        <v>42510</v>
      </c>
      <c r="D87" s="62" t="s">
        <v>201</v>
      </c>
      <c r="E87" s="38"/>
      <c r="F87" s="38" t="s">
        <v>19</v>
      </c>
      <c r="G87" s="55" t="s">
        <v>29</v>
      </c>
      <c r="H87" s="43">
        <v>5000</v>
      </c>
      <c r="I87" s="43">
        <v>3730</v>
      </c>
      <c r="J87" s="43">
        <f t="shared" si="2"/>
        <v>18650000</v>
      </c>
      <c r="K87" s="38"/>
      <c r="L87" s="38"/>
    </row>
    <row r="88" spans="3:12">
      <c r="C88" s="60">
        <v>42510</v>
      </c>
      <c r="D88" s="62" t="s">
        <v>201</v>
      </c>
      <c r="E88" s="38"/>
      <c r="F88" s="38" t="s">
        <v>19</v>
      </c>
      <c r="G88" s="55" t="s">
        <v>29</v>
      </c>
      <c r="H88" s="43">
        <v>5000</v>
      </c>
      <c r="I88" s="43">
        <v>3730</v>
      </c>
      <c r="J88" s="43">
        <f t="shared" si="2"/>
        <v>18650000</v>
      </c>
      <c r="K88" s="38"/>
      <c r="L88" s="38"/>
    </row>
    <row r="89" spans="3:12">
      <c r="C89" s="60">
        <v>42510</v>
      </c>
      <c r="D89" s="62" t="s">
        <v>201</v>
      </c>
      <c r="E89" s="38"/>
      <c r="F89" s="38" t="s">
        <v>19</v>
      </c>
      <c r="G89" s="55" t="s">
        <v>117</v>
      </c>
      <c r="H89" s="43">
        <v>5000</v>
      </c>
      <c r="I89" s="43">
        <v>3690</v>
      </c>
      <c r="J89" s="43">
        <f t="shared" si="2"/>
        <v>18450000</v>
      </c>
      <c r="K89" s="38">
        <v>20</v>
      </c>
      <c r="L89" s="52">
        <f>J89+J88+J87+J86+J85+J84+J83</f>
        <v>157537000</v>
      </c>
    </row>
    <row r="90" spans="3:12">
      <c r="C90" s="60">
        <v>42514</v>
      </c>
      <c r="D90" s="38" t="s">
        <v>277</v>
      </c>
      <c r="E90" s="38"/>
      <c r="F90" s="38" t="s">
        <v>19</v>
      </c>
      <c r="G90" s="64" t="s">
        <v>32</v>
      </c>
      <c r="H90" s="49">
        <v>5000</v>
      </c>
      <c r="I90" s="49">
        <v>3150</v>
      </c>
      <c r="J90" s="49">
        <f t="shared" si="2"/>
        <v>15750000</v>
      </c>
      <c r="K90" s="38"/>
      <c r="L90" s="38"/>
    </row>
    <row r="91" spans="3:12">
      <c r="C91" s="60">
        <v>42514</v>
      </c>
      <c r="D91" s="38" t="s">
        <v>277</v>
      </c>
      <c r="E91" s="38"/>
      <c r="F91" s="38" t="s">
        <v>19</v>
      </c>
      <c r="G91" s="64" t="s">
        <v>29</v>
      </c>
      <c r="H91" s="49">
        <v>6000</v>
      </c>
      <c r="I91" s="49">
        <v>3730</v>
      </c>
      <c r="J91" s="49">
        <f t="shared" si="2"/>
        <v>22380000</v>
      </c>
      <c r="K91" s="38"/>
      <c r="L91" s="38"/>
    </row>
    <row r="92" spans="3:12">
      <c r="C92" s="60">
        <v>42514</v>
      </c>
      <c r="D92" s="38" t="s">
        <v>277</v>
      </c>
      <c r="E92" s="38"/>
      <c r="F92" s="38" t="s">
        <v>19</v>
      </c>
      <c r="G92" s="64" t="s">
        <v>117</v>
      </c>
      <c r="H92" s="49">
        <v>4700</v>
      </c>
      <c r="I92" s="49">
        <v>3690</v>
      </c>
      <c r="J92" s="49">
        <f t="shared" si="2"/>
        <v>17343000</v>
      </c>
      <c r="K92" s="38"/>
      <c r="L92" s="38"/>
    </row>
    <row r="93" spans="3:12">
      <c r="C93" s="60">
        <v>42514</v>
      </c>
      <c r="D93" s="38" t="s">
        <v>277</v>
      </c>
      <c r="E93" s="38"/>
      <c r="F93" s="38" t="s">
        <v>19</v>
      </c>
      <c r="G93" s="64" t="s">
        <v>29</v>
      </c>
      <c r="H93" s="49">
        <v>7200</v>
      </c>
      <c r="I93" s="49">
        <v>3730</v>
      </c>
      <c r="J93" s="49">
        <f t="shared" si="2"/>
        <v>26856000</v>
      </c>
      <c r="K93" s="38"/>
      <c r="L93" s="38"/>
    </row>
    <row r="94" spans="3:12">
      <c r="C94" s="60">
        <v>42514</v>
      </c>
      <c r="D94" s="38" t="s">
        <v>277</v>
      </c>
      <c r="E94" s="38"/>
      <c r="F94" s="38" t="s">
        <v>19</v>
      </c>
      <c r="G94" s="64" t="s">
        <v>117</v>
      </c>
      <c r="H94" s="49">
        <v>4300</v>
      </c>
      <c r="I94" s="49">
        <v>3690</v>
      </c>
      <c r="J94" s="49">
        <f t="shared" si="2"/>
        <v>15867000</v>
      </c>
      <c r="K94" s="38"/>
      <c r="L94" s="38"/>
    </row>
    <row r="95" spans="3:12">
      <c r="C95" s="60">
        <v>42514</v>
      </c>
      <c r="D95" s="38" t="s">
        <v>277</v>
      </c>
      <c r="E95" s="38"/>
      <c r="F95" s="38" t="s">
        <v>19</v>
      </c>
      <c r="G95" s="64" t="s">
        <v>29</v>
      </c>
      <c r="H95" s="49">
        <v>4500</v>
      </c>
      <c r="I95" s="49">
        <v>3730</v>
      </c>
      <c r="J95" s="49">
        <f t="shared" si="2"/>
        <v>16785000</v>
      </c>
      <c r="K95" s="38">
        <v>24</v>
      </c>
      <c r="L95" s="52">
        <f>J95+J94+J93+J92+J91+J90</f>
        <v>114981000</v>
      </c>
    </row>
    <row r="96" spans="3:12">
      <c r="C96" s="60">
        <v>42516</v>
      </c>
      <c r="D96" s="53" t="s">
        <v>285</v>
      </c>
      <c r="E96" s="53"/>
      <c r="F96" s="53" t="s">
        <v>19</v>
      </c>
      <c r="G96" s="64" t="s">
        <v>29</v>
      </c>
      <c r="H96" s="49">
        <v>15000</v>
      </c>
      <c r="I96" s="49">
        <v>3730</v>
      </c>
      <c r="J96" s="49">
        <f t="shared" si="2"/>
        <v>55950000</v>
      </c>
      <c r="K96" s="38"/>
      <c r="L96" s="38"/>
    </row>
    <row r="97" spans="3:12">
      <c r="C97" s="60">
        <v>42516</v>
      </c>
      <c r="D97" s="53" t="s">
        <v>285</v>
      </c>
      <c r="E97" s="53"/>
      <c r="F97" s="53" t="s">
        <v>19</v>
      </c>
      <c r="G97" s="64" t="s">
        <v>117</v>
      </c>
      <c r="H97" s="49">
        <v>5000</v>
      </c>
      <c r="I97" s="49">
        <v>3690</v>
      </c>
      <c r="J97" s="49">
        <f t="shared" si="2"/>
        <v>18450000</v>
      </c>
      <c r="K97" s="38">
        <v>26</v>
      </c>
      <c r="L97" s="52">
        <f>J97+J96</f>
        <v>74400000</v>
      </c>
    </row>
    <row r="98" spans="3:12">
      <c r="C98" s="60">
        <v>42517</v>
      </c>
      <c r="D98" s="53" t="s">
        <v>292</v>
      </c>
      <c r="E98" s="38"/>
      <c r="F98" s="53" t="s">
        <v>19</v>
      </c>
      <c r="G98" s="64" t="s">
        <v>117</v>
      </c>
      <c r="H98" s="49">
        <v>5000</v>
      </c>
      <c r="I98" s="49">
        <v>3690</v>
      </c>
      <c r="J98" s="49">
        <f t="shared" si="2"/>
        <v>18450000</v>
      </c>
      <c r="K98" s="38"/>
      <c r="L98" s="38"/>
    </row>
    <row r="99" spans="3:12">
      <c r="C99" s="60">
        <v>42517</v>
      </c>
      <c r="D99" s="53" t="s">
        <v>292</v>
      </c>
      <c r="E99" s="38"/>
      <c r="F99" s="53" t="s">
        <v>19</v>
      </c>
      <c r="G99" s="64" t="s">
        <v>29</v>
      </c>
      <c r="H99" s="49">
        <v>55900</v>
      </c>
      <c r="I99" s="49">
        <v>3730</v>
      </c>
      <c r="J99" s="49">
        <f t="shared" si="2"/>
        <v>208507000</v>
      </c>
      <c r="K99" s="38"/>
      <c r="L99" s="38"/>
    </row>
    <row r="100" spans="3:12">
      <c r="C100" s="60">
        <v>42517</v>
      </c>
      <c r="D100" s="53" t="s">
        <v>292</v>
      </c>
      <c r="E100" s="38"/>
      <c r="F100" s="53" t="s">
        <v>19</v>
      </c>
      <c r="G100" s="64" t="s">
        <v>32</v>
      </c>
      <c r="H100" s="49">
        <v>7200</v>
      </c>
      <c r="I100" s="49">
        <v>3150</v>
      </c>
      <c r="J100" s="49">
        <f t="shared" si="2"/>
        <v>22680000</v>
      </c>
      <c r="K100" s="38"/>
      <c r="L100" s="38"/>
    </row>
    <row r="101" spans="3:12">
      <c r="C101" s="60">
        <v>42517</v>
      </c>
      <c r="D101" s="53" t="s">
        <v>292</v>
      </c>
      <c r="E101" s="38"/>
      <c r="F101" s="53" t="s">
        <v>19</v>
      </c>
      <c r="G101" s="64" t="s">
        <v>28</v>
      </c>
      <c r="H101" s="49">
        <v>5300</v>
      </c>
      <c r="I101" s="49">
        <v>4200</v>
      </c>
      <c r="J101" s="49">
        <f t="shared" si="2"/>
        <v>22260000</v>
      </c>
      <c r="K101" s="38">
        <v>27</v>
      </c>
      <c r="L101" s="52">
        <f>J101+J100+J99+J98</f>
        <v>271897000</v>
      </c>
    </row>
    <row r="102" spans="3:12">
      <c r="C102" s="60">
        <v>42521</v>
      </c>
      <c r="D102" s="53" t="s">
        <v>351</v>
      </c>
      <c r="E102" s="38"/>
      <c r="F102" s="53" t="s">
        <v>19</v>
      </c>
      <c r="G102" s="64" t="s">
        <v>29</v>
      </c>
      <c r="H102" s="49">
        <v>16700</v>
      </c>
      <c r="I102" s="49">
        <v>3730</v>
      </c>
      <c r="J102" s="49">
        <f t="shared" si="2"/>
        <v>62291000</v>
      </c>
      <c r="K102" s="38">
        <v>31</v>
      </c>
      <c r="L102" s="52">
        <f>J102</f>
        <v>62291000</v>
      </c>
    </row>
    <row r="103" spans="3:12">
      <c r="H103" s="52">
        <f>SUM(H60:H102)</f>
        <v>338300</v>
      </c>
      <c r="I103" s="52">
        <f>SUM(I60:I102)</f>
        <v>158690</v>
      </c>
      <c r="J103" s="52">
        <f>SUM(J60:J102)</f>
        <v>1251333000</v>
      </c>
      <c r="K103" s="38"/>
      <c r="L103" s="52">
        <f>SUM(L60:L102)</f>
        <v>1251333000</v>
      </c>
    </row>
  </sheetData>
  <sortState ref="N8:W50">
    <sortCondition ref="S8:S50"/>
  </sortState>
  <mergeCells count="1">
    <mergeCell ref="C5:J5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4:Y64"/>
  <sheetViews>
    <sheetView topLeftCell="L1" workbookViewId="0">
      <selection activeCell="Z11" sqref="Z11:AB15"/>
    </sheetView>
  </sheetViews>
  <sheetFormatPr baseColWidth="10" defaultRowHeight="15"/>
  <cols>
    <col min="3" max="3" width="9" bestFit="1" customWidth="1"/>
    <col min="4" max="4" width="10.42578125" bestFit="1" customWidth="1"/>
    <col min="5" max="5" width="6.28515625" bestFit="1" customWidth="1"/>
    <col min="6" max="6" width="8" bestFit="1" customWidth="1"/>
    <col min="7" max="7" width="15.42578125" bestFit="1" customWidth="1"/>
    <col min="8" max="8" width="8.710937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10.42578125" bestFit="1" customWidth="1"/>
    <col min="16" max="16" width="6.28515625" bestFit="1" customWidth="1"/>
    <col min="17" max="17" width="8" bestFit="1" customWidth="1"/>
    <col min="18" max="18" width="15.42578125" bestFit="1" customWidth="1"/>
    <col min="19" max="19" width="4.710937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1.7109375" bestFit="1" customWidth="1"/>
    <col min="24" max="24" width="15.42578125" bestFit="1" customWidth="1"/>
    <col min="25" max="25" width="11.7109375" bestFit="1" customWidth="1"/>
  </cols>
  <sheetData>
    <row r="4" spans="2:25" ht="21">
      <c r="C4" s="111" t="s">
        <v>13</v>
      </c>
      <c r="D4" s="111"/>
      <c r="E4" s="111"/>
      <c r="F4" s="111"/>
      <c r="G4" s="111"/>
      <c r="H4" s="111"/>
      <c r="I4" s="111"/>
      <c r="J4" s="111"/>
    </row>
    <row r="6" spans="2:25">
      <c r="C6" s="38" t="s">
        <v>7</v>
      </c>
      <c r="D6" s="38" t="s">
        <v>0</v>
      </c>
      <c r="E6" s="38" t="s">
        <v>374</v>
      </c>
      <c r="F6" s="38" t="s">
        <v>375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374</v>
      </c>
      <c r="Q6" s="38" t="s">
        <v>375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373</v>
      </c>
      <c r="Y6" s="53" t="s">
        <v>372</v>
      </c>
    </row>
    <row r="7" spans="2:25">
      <c r="B7">
        <v>2</v>
      </c>
      <c r="C7" s="60">
        <v>42497</v>
      </c>
      <c r="D7" s="61" t="s">
        <v>35</v>
      </c>
      <c r="E7" s="38"/>
      <c r="F7" s="38" t="s">
        <v>13</v>
      </c>
      <c r="G7" s="55" t="s">
        <v>14</v>
      </c>
      <c r="H7" s="43">
        <v>83900</v>
      </c>
      <c r="I7" s="43">
        <v>3180</v>
      </c>
      <c r="J7" s="43">
        <f t="shared" ref="J7:J30" si="0">H7*I7</f>
        <v>266802000</v>
      </c>
      <c r="N7" s="60">
        <v>42497</v>
      </c>
      <c r="O7" s="61" t="s">
        <v>35</v>
      </c>
      <c r="P7" s="38"/>
      <c r="Q7" s="38" t="s">
        <v>13</v>
      </c>
      <c r="R7" s="55" t="s">
        <v>14</v>
      </c>
      <c r="S7" s="55">
        <v>1</v>
      </c>
      <c r="T7" s="43">
        <v>83900</v>
      </c>
      <c r="U7" s="43"/>
      <c r="V7" s="43">
        <v>3180</v>
      </c>
      <c r="W7" s="43">
        <f t="shared" ref="W7:W30" si="1">T7*V7</f>
        <v>266802000</v>
      </c>
      <c r="X7" s="38"/>
      <c r="Y7" s="38"/>
    </row>
    <row r="8" spans="2:25">
      <c r="B8">
        <v>2</v>
      </c>
      <c r="C8" s="60">
        <v>42497</v>
      </c>
      <c r="D8" s="61" t="s">
        <v>35</v>
      </c>
      <c r="E8" s="38"/>
      <c r="F8" s="38" t="s">
        <v>13</v>
      </c>
      <c r="G8" s="55" t="s">
        <v>36</v>
      </c>
      <c r="H8" s="43">
        <v>125900</v>
      </c>
      <c r="I8" s="43">
        <v>3685</v>
      </c>
      <c r="J8" s="43">
        <f t="shared" si="0"/>
        <v>463941500</v>
      </c>
      <c r="N8" s="60">
        <v>42503</v>
      </c>
      <c r="O8" s="38" t="s">
        <v>133</v>
      </c>
      <c r="P8" s="38"/>
      <c r="Q8" s="38" t="s">
        <v>13</v>
      </c>
      <c r="R8" s="55" t="s">
        <v>14</v>
      </c>
      <c r="S8" s="55">
        <v>1</v>
      </c>
      <c r="T8" s="43">
        <v>102200</v>
      </c>
      <c r="U8" s="43"/>
      <c r="V8" s="43">
        <v>3180</v>
      </c>
      <c r="W8" s="43">
        <f t="shared" si="1"/>
        <v>324996000</v>
      </c>
      <c r="X8" s="38"/>
      <c r="Y8" s="38"/>
    </row>
    <row r="9" spans="2:25">
      <c r="B9">
        <v>2</v>
      </c>
      <c r="C9" s="60">
        <v>42497</v>
      </c>
      <c r="D9" s="61" t="s">
        <v>35</v>
      </c>
      <c r="E9" s="38"/>
      <c r="F9" s="38" t="s">
        <v>13</v>
      </c>
      <c r="G9" s="55" t="s">
        <v>15</v>
      </c>
      <c r="H9" s="43">
        <v>4700</v>
      </c>
      <c r="I9" s="43">
        <v>4515</v>
      </c>
      <c r="J9" s="43">
        <f t="shared" si="0"/>
        <v>21220500</v>
      </c>
      <c r="N9" s="63">
        <v>42513</v>
      </c>
      <c r="O9" s="62" t="s">
        <v>213</v>
      </c>
      <c r="P9" s="62"/>
      <c r="Q9" s="38" t="s">
        <v>13</v>
      </c>
      <c r="R9" s="55" t="s">
        <v>14</v>
      </c>
      <c r="S9" s="55">
        <v>1</v>
      </c>
      <c r="T9" s="43">
        <v>161500</v>
      </c>
      <c r="U9" s="43"/>
      <c r="V9" s="43">
        <v>3180</v>
      </c>
      <c r="W9" s="43">
        <f t="shared" si="1"/>
        <v>513570000</v>
      </c>
      <c r="X9" s="38"/>
      <c r="Y9" s="38"/>
    </row>
    <row r="10" spans="2:25">
      <c r="B10">
        <v>2</v>
      </c>
      <c r="C10" s="60">
        <v>42497</v>
      </c>
      <c r="D10" s="61" t="s">
        <v>35</v>
      </c>
      <c r="E10" s="38"/>
      <c r="F10" s="38" t="s">
        <v>13</v>
      </c>
      <c r="G10" s="55" t="s">
        <v>37</v>
      </c>
      <c r="H10" s="43">
        <v>134100</v>
      </c>
      <c r="I10" s="43">
        <v>3540</v>
      </c>
      <c r="J10" s="43">
        <f t="shared" si="0"/>
        <v>474714000</v>
      </c>
      <c r="N10" s="60">
        <v>42518</v>
      </c>
      <c r="O10" s="53" t="s">
        <v>307</v>
      </c>
      <c r="P10" s="38"/>
      <c r="Q10" s="53" t="s">
        <v>13</v>
      </c>
      <c r="R10" s="64" t="s">
        <v>14</v>
      </c>
      <c r="S10" s="64">
        <v>1</v>
      </c>
      <c r="T10" s="49">
        <v>108000</v>
      </c>
      <c r="U10" s="49"/>
      <c r="V10" s="49">
        <v>3180</v>
      </c>
      <c r="W10" s="49">
        <f t="shared" si="1"/>
        <v>343440000</v>
      </c>
      <c r="X10" s="38"/>
      <c r="Y10" s="38"/>
    </row>
    <row r="11" spans="2:25">
      <c r="B11">
        <v>2</v>
      </c>
      <c r="C11" s="60">
        <v>42497</v>
      </c>
      <c r="D11" s="61" t="s">
        <v>35</v>
      </c>
      <c r="E11" s="38"/>
      <c r="F11" s="38" t="s">
        <v>13</v>
      </c>
      <c r="G11" s="55" t="s">
        <v>21</v>
      </c>
      <c r="H11" s="43">
        <v>4300</v>
      </c>
      <c r="I11" s="43">
        <v>3850</v>
      </c>
      <c r="J11" s="43">
        <f t="shared" si="0"/>
        <v>16555000</v>
      </c>
      <c r="N11" s="60">
        <v>42521</v>
      </c>
      <c r="O11" s="53" t="s">
        <v>358</v>
      </c>
      <c r="P11" s="38"/>
      <c r="Q11" s="53" t="s">
        <v>13</v>
      </c>
      <c r="R11" s="64" t="s">
        <v>14</v>
      </c>
      <c r="S11" s="64">
        <v>1</v>
      </c>
      <c r="T11" s="49">
        <v>17900</v>
      </c>
      <c r="U11" s="49">
        <f>T11+T10+T9+T8+T7</f>
        <v>473500</v>
      </c>
      <c r="V11" s="49">
        <v>3330</v>
      </c>
      <c r="W11" s="49">
        <f t="shared" si="1"/>
        <v>59607000</v>
      </c>
      <c r="X11" s="38" t="str">
        <f>R11</f>
        <v>Nafta Economica TLP</v>
      </c>
      <c r="Y11" s="52">
        <f>W10+W11+W9+W8+W7</f>
        <v>1508415000</v>
      </c>
    </row>
    <row r="12" spans="2:25">
      <c r="B12">
        <v>2</v>
      </c>
      <c r="C12" s="60">
        <v>42497</v>
      </c>
      <c r="D12" s="38" t="s">
        <v>94</v>
      </c>
      <c r="E12" s="38"/>
      <c r="F12" s="38" t="s">
        <v>13</v>
      </c>
      <c r="G12" s="55" t="s">
        <v>37</v>
      </c>
      <c r="H12" s="43">
        <v>191000</v>
      </c>
      <c r="I12" s="43">
        <v>3355</v>
      </c>
      <c r="J12" s="43">
        <f t="shared" si="0"/>
        <v>640805000</v>
      </c>
      <c r="N12" s="60">
        <v>42497</v>
      </c>
      <c r="O12" s="61" t="s">
        <v>35</v>
      </c>
      <c r="P12" s="38"/>
      <c r="Q12" s="38" t="s">
        <v>13</v>
      </c>
      <c r="R12" s="55" t="s">
        <v>15</v>
      </c>
      <c r="S12" s="55">
        <v>5</v>
      </c>
      <c r="T12" s="43">
        <v>4700</v>
      </c>
      <c r="U12" s="43"/>
      <c r="V12" s="43">
        <v>4515</v>
      </c>
      <c r="W12" s="43">
        <f t="shared" si="1"/>
        <v>21220500</v>
      </c>
      <c r="X12" s="38"/>
      <c r="Y12" s="38"/>
    </row>
    <row r="13" spans="2:25">
      <c r="B13">
        <v>2</v>
      </c>
      <c r="C13" s="60">
        <v>42503</v>
      </c>
      <c r="D13" s="38" t="s">
        <v>133</v>
      </c>
      <c r="E13" s="38"/>
      <c r="F13" s="38" t="s">
        <v>13</v>
      </c>
      <c r="G13" s="55" t="s">
        <v>14</v>
      </c>
      <c r="H13" s="43">
        <v>102200</v>
      </c>
      <c r="I13" s="43">
        <v>3180</v>
      </c>
      <c r="J13" s="43">
        <f t="shared" si="0"/>
        <v>324996000</v>
      </c>
      <c r="N13" s="63">
        <v>42513</v>
      </c>
      <c r="O13" s="62" t="s">
        <v>213</v>
      </c>
      <c r="P13" s="62"/>
      <c r="Q13" s="38" t="s">
        <v>13</v>
      </c>
      <c r="R13" s="55" t="s">
        <v>15</v>
      </c>
      <c r="S13" s="55">
        <v>5</v>
      </c>
      <c r="T13" s="43">
        <v>9000</v>
      </c>
      <c r="U13" s="43"/>
      <c r="V13" s="43">
        <v>4515</v>
      </c>
      <c r="W13" s="43">
        <f t="shared" si="1"/>
        <v>40635000</v>
      </c>
      <c r="X13" s="38"/>
      <c r="Y13" s="38"/>
    </row>
    <row r="14" spans="2:25">
      <c r="B14">
        <v>2</v>
      </c>
      <c r="C14" s="60">
        <v>42503</v>
      </c>
      <c r="D14" s="38" t="s">
        <v>133</v>
      </c>
      <c r="E14" s="38"/>
      <c r="F14" s="38" t="s">
        <v>13</v>
      </c>
      <c r="G14" s="64" t="s">
        <v>36</v>
      </c>
      <c r="H14" s="49">
        <v>50200</v>
      </c>
      <c r="I14" s="49">
        <v>3785</v>
      </c>
      <c r="J14" s="49">
        <f t="shared" si="0"/>
        <v>190007000</v>
      </c>
      <c r="N14" s="60">
        <v>42518</v>
      </c>
      <c r="O14" s="53" t="s">
        <v>307</v>
      </c>
      <c r="P14" s="38"/>
      <c r="Q14" s="53" t="s">
        <v>13</v>
      </c>
      <c r="R14" s="64" t="s">
        <v>15</v>
      </c>
      <c r="S14" s="64">
        <v>5</v>
      </c>
      <c r="T14" s="49">
        <v>5000</v>
      </c>
      <c r="U14" s="49">
        <f>T14+T13+T12</f>
        <v>18700</v>
      </c>
      <c r="V14" s="49">
        <v>4515</v>
      </c>
      <c r="W14" s="49">
        <f t="shared" si="1"/>
        <v>22575000</v>
      </c>
      <c r="X14" s="38" t="str">
        <f>R14</f>
        <v>Nafta Super TLP</v>
      </c>
      <c r="Y14" s="52">
        <f>W14+W13+W12</f>
        <v>84430500</v>
      </c>
    </row>
    <row r="15" spans="2:25">
      <c r="B15">
        <v>2</v>
      </c>
      <c r="C15" s="60">
        <v>42503</v>
      </c>
      <c r="D15" s="38" t="s">
        <v>133</v>
      </c>
      <c r="E15" s="38"/>
      <c r="F15" s="38" t="s">
        <v>13</v>
      </c>
      <c r="G15" s="64" t="s">
        <v>37</v>
      </c>
      <c r="H15" s="49">
        <v>86600</v>
      </c>
      <c r="I15" s="49">
        <v>3540</v>
      </c>
      <c r="J15" s="49">
        <f t="shared" si="0"/>
        <v>306564000</v>
      </c>
      <c r="N15" s="60">
        <v>42497</v>
      </c>
      <c r="O15" s="61" t="s">
        <v>35</v>
      </c>
      <c r="P15" s="38"/>
      <c r="Q15" s="38" t="s">
        <v>13</v>
      </c>
      <c r="R15" s="55" t="s">
        <v>36</v>
      </c>
      <c r="S15" s="55">
        <v>6</v>
      </c>
      <c r="T15" s="43">
        <v>125900</v>
      </c>
      <c r="U15" s="43"/>
      <c r="V15" s="43">
        <v>3685</v>
      </c>
      <c r="W15" s="43">
        <f t="shared" si="1"/>
        <v>463941500</v>
      </c>
      <c r="X15" s="38"/>
      <c r="Y15" s="38"/>
    </row>
    <row r="16" spans="2:25">
      <c r="B16">
        <v>2</v>
      </c>
      <c r="C16" s="60">
        <v>42503</v>
      </c>
      <c r="D16" s="38" t="s">
        <v>133</v>
      </c>
      <c r="E16" s="38"/>
      <c r="F16" s="38" t="s">
        <v>13</v>
      </c>
      <c r="G16" s="64" t="s">
        <v>21</v>
      </c>
      <c r="H16" s="49">
        <v>4700</v>
      </c>
      <c r="I16" s="49">
        <v>3850</v>
      </c>
      <c r="J16" s="49">
        <f t="shared" si="0"/>
        <v>18095000</v>
      </c>
      <c r="N16" s="60">
        <v>42503</v>
      </c>
      <c r="O16" s="38" t="s">
        <v>133</v>
      </c>
      <c r="P16" s="38"/>
      <c r="Q16" s="38" t="s">
        <v>13</v>
      </c>
      <c r="R16" s="64" t="s">
        <v>36</v>
      </c>
      <c r="S16" s="64">
        <v>6</v>
      </c>
      <c r="T16" s="49">
        <v>50200</v>
      </c>
      <c r="U16" s="49"/>
      <c r="V16" s="49">
        <v>3785</v>
      </c>
      <c r="W16" s="49">
        <f t="shared" si="1"/>
        <v>190007000</v>
      </c>
      <c r="X16" s="38"/>
      <c r="Y16" s="38"/>
    </row>
    <row r="17" spans="2:25">
      <c r="B17">
        <v>2</v>
      </c>
      <c r="C17" s="60">
        <v>42503</v>
      </c>
      <c r="D17" s="38" t="s">
        <v>160</v>
      </c>
      <c r="E17" s="38"/>
      <c r="F17" s="38" t="s">
        <v>13</v>
      </c>
      <c r="G17" s="64" t="s">
        <v>37</v>
      </c>
      <c r="H17" s="49">
        <v>106000</v>
      </c>
      <c r="I17" s="49">
        <v>3355</v>
      </c>
      <c r="J17" s="49">
        <f t="shared" si="0"/>
        <v>355630000</v>
      </c>
      <c r="N17" s="63">
        <v>42513</v>
      </c>
      <c r="O17" s="62" t="s">
        <v>213</v>
      </c>
      <c r="P17" s="62"/>
      <c r="Q17" s="38" t="s">
        <v>13</v>
      </c>
      <c r="R17" s="55" t="s">
        <v>36</v>
      </c>
      <c r="S17" s="55">
        <v>6</v>
      </c>
      <c r="T17" s="43">
        <v>100000</v>
      </c>
      <c r="U17" s="43"/>
      <c r="V17" s="43">
        <v>3785</v>
      </c>
      <c r="W17" s="43">
        <f t="shared" si="1"/>
        <v>378500000</v>
      </c>
      <c r="X17" s="38"/>
      <c r="Y17" s="38"/>
    </row>
    <row r="18" spans="2:25">
      <c r="B18">
        <v>2</v>
      </c>
      <c r="C18" s="63">
        <v>42513</v>
      </c>
      <c r="D18" s="62" t="s">
        <v>213</v>
      </c>
      <c r="E18" s="62"/>
      <c r="F18" s="38" t="s">
        <v>13</v>
      </c>
      <c r="G18" s="55" t="s">
        <v>14</v>
      </c>
      <c r="H18" s="43">
        <v>161500</v>
      </c>
      <c r="I18" s="43">
        <v>3180</v>
      </c>
      <c r="J18" s="43">
        <f t="shared" si="0"/>
        <v>513570000</v>
      </c>
      <c r="N18" s="60">
        <v>42518</v>
      </c>
      <c r="O18" s="53" t="s">
        <v>307</v>
      </c>
      <c r="P18" s="38"/>
      <c r="Q18" s="53" t="s">
        <v>13</v>
      </c>
      <c r="R18" s="64" t="s">
        <v>36</v>
      </c>
      <c r="S18" s="64">
        <v>6</v>
      </c>
      <c r="T18" s="49">
        <v>60500</v>
      </c>
      <c r="U18" s="49">
        <f>T18+T17+T16+T15</f>
        <v>336600</v>
      </c>
      <c r="V18" s="49">
        <v>3785</v>
      </c>
      <c r="W18" s="49">
        <f t="shared" si="1"/>
        <v>228992500</v>
      </c>
      <c r="X18" s="38" t="str">
        <f>R18</f>
        <v xml:space="preserve">Nafta Normal TLP </v>
      </c>
      <c r="Y18" s="52">
        <f>W18+W17+W16+W15</f>
        <v>1261441000</v>
      </c>
    </row>
    <row r="19" spans="2:25">
      <c r="B19">
        <v>2</v>
      </c>
      <c r="C19" s="63">
        <v>42513</v>
      </c>
      <c r="D19" s="62" t="s">
        <v>213</v>
      </c>
      <c r="E19" s="62"/>
      <c r="F19" s="38" t="s">
        <v>13</v>
      </c>
      <c r="G19" s="55" t="s">
        <v>36</v>
      </c>
      <c r="H19" s="43">
        <v>100000</v>
      </c>
      <c r="I19" s="43">
        <v>3785</v>
      </c>
      <c r="J19" s="43">
        <f t="shared" si="0"/>
        <v>378500000</v>
      </c>
      <c r="N19" s="60">
        <v>42497</v>
      </c>
      <c r="O19" s="61" t="s">
        <v>35</v>
      </c>
      <c r="P19" s="38"/>
      <c r="Q19" s="38" t="s">
        <v>13</v>
      </c>
      <c r="R19" s="55" t="s">
        <v>37</v>
      </c>
      <c r="S19" s="55">
        <v>7</v>
      </c>
      <c r="T19" s="43">
        <v>134100</v>
      </c>
      <c r="U19" s="43"/>
      <c r="V19" s="43">
        <v>3540</v>
      </c>
      <c r="W19" s="43">
        <f t="shared" si="1"/>
        <v>474714000</v>
      </c>
      <c r="X19" s="38"/>
      <c r="Y19" s="38"/>
    </row>
    <row r="20" spans="2:25">
      <c r="B20">
        <v>2</v>
      </c>
      <c r="C20" s="63">
        <v>42513</v>
      </c>
      <c r="D20" s="62" t="s">
        <v>213</v>
      </c>
      <c r="E20" s="62"/>
      <c r="F20" s="38" t="s">
        <v>13</v>
      </c>
      <c r="G20" s="55" t="s">
        <v>15</v>
      </c>
      <c r="H20" s="43">
        <v>9000</v>
      </c>
      <c r="I20" s="43">
        <v>4515</v>
      </c>
      <c r="J20" s="43">
        <f t="shared" si="0"/>
        <v>40635000</v>
      </c>
      <c r="N20" s="60">
        <v>42497</v>
      </c>
      <c r="O20" s="38" t="s">
        <v>94</v>
      </c>
      <c r="P20" s="38"/>
      <c r="Q20" s="38" t="s">
        <v>13</v>
      </c>
      <c r="R20" s="55" t="s">
        <v>37</v>
      </c>
      <c r="S20" s="55">
        <v>7</v>
      </c>
      <c r="T20" s="43">
        <v>191000</v>
      </c>
      <c r="U20" s="43"/>
      <c r="V20" s="43">
        <v>3355</v>
      </c>
      <c r="W20" s="43">
        <f t="shared" si="1"/>
        <v>640805000</v>
      </c>
      <c r="X20" s="38"/>
      <c r="Y20" s="38"/>
    </row>
    <row r="21" spans="2:25">
      <c r="B21">
        <v>2</v>
      </c>
      <c r="C21" s="63">
        <v>42513</v>
      </c>
      <c r="D21" s="62" t="s">
        <v>213</v>
      </c>
      <c r="E21" s="62"/>
      <c r="F21" s="38" t="s">
        <v>13</v>
      </c>
      <c r="G21" s="55" t="s">
        <v>37</v>
      </c>
      <c r="H21" s="43">
        <v>95300</v>
      </c>
      <c r="I21" s="43">
        <v>3540</v>
      </c>
      <c r="J21" s="43">
        <f t="shared" si="0"/>
        <v>337362000</v>
      </c>
      <c r="N21" s="60">
        <v>42503</v>
      </c>
      <c r="O21" s="38" t="s">
        <v>133</v>
      </c>
      <c r="P21" s="38"/>
      <c r="Q21" s="38" t="s">
        <v>13</v>
      </c>
      <c r="R21" s="64" t="s">
        <v>37</v>
      </c>
      <c r="S21" s="64">
        <v>7</v>
      </c>
      <c r="T21" s="49">
        <v>86600</v>
      </c>
      <c r="U21" s="49"/>
      <c r="V21" s="49">
        <v>3540</v>
      </c>
      <c r="W21" s="49">
        <f t="shared" si="1"/>
        <v>306564000</v>
      </c>
      <c r="X21" s="38"/>
      <c r="Y21" s="38"/>
    </row>
    <row r="22" spans="2:25">
      <c r="B22">
        <v>2</v>
      </c>
      <c r="C22" s="63">
        <v>42513</v>
      </c>
      <c r="D22" s="62" t="s">
        <v>213</v>
      </c>
      <c r="E22" s="62"/>
      <c r="F22" s="38" t="s">
        <v>13</v>
      </c>
      <c r="G22" s="64" t="s">
        <v>21</v>
      </c>
      <c r="H22" s="49">
        <v>9300</v>
      </c>
      <c r="I22" s="49">
        <v>3850</v>
      </c>
      <c r="J22" s="49">
        <f t="shared" si="0"/>
        <v>35805000</v>
      </c>
      <c r="N22" s="60">
        <v>42503</v>
      </c>
      <c r="O22" s="38" t="s">
        <v>160</v>
      </c>
      <c r="P22" s="38"/>
      <c r="Q22" s="38" t="s">
        <v>13</v>
      </c>
      <c r="R22" s="64" t="s">
        <v>37</v>
      </c>
      <c r="S22" s="64">
        <v>7</v>
      </c>
      <c r="T22" s="49">
        <v>106000</v>
      </c>
      <c r="U22" s="49"/>
      <c r="V22" s="49">
        <v>3355</v>
      </c>
      <c r="W22" s="49">
        <f t="shared" si="1"/>
        <v>355630000</v>
      </c>
      <c r="X22" s="38"/>
      <c r="Y22" s="38"/>
    </row>
    <row r="23" spans="2:25">
      <c r="B23">
        <v>2</v>
      </c>
      <c r="C23" s="60">
        <v>42513</v>
      </c>
      <c r="D23" s="38" t="s">
        <v>256</v>
      </c>
      <c r="E23" s="38"/>
      <c r="F23" s="38" t="s">
        <v>13</v>
      </c>
      <c r="G23" s="64" t="s">
        <v>37</v>
      </c>
      <c r="H23" s="49">
        <v>189000</v>
      </c>
      <c r="I23" s="49">
        <v>3355</v>
      </c>
      <c r="J23" s="49">
        <f t="shared" si="0"/>
        <v>634095000</v>
      </c>
      <c r="N23" s="63">
        <v>42513</v>
      </c>
      <c r="O23" s="62" t="s">
        <v>213</v>
      </c>
      <c r="P23" s="62"/>
      <c r="Q23" s="38" t="s">
        <v>13</v>
      </c>
      <c r="R23" s="55" t="s">
        <v>37</v>
      </c>
      <c r="S23" s="55">
        <v>7</v>
      </c>
      <c r="T23" s="43">
        <v>95300</v>
      </c>
      <c r="U23" s="43"/>
      <c r="V23" s="43">
        <v>3540</v>
      </c>
      <c r="W23" s="43">
        <f t="shared" si="1"/>
        <v>337362000</v>
      </c>
      <c r="X23" s="38"/>
      <c r="Y23" s="38"/>
    </row>
    <row r="24" spans="2:25">
      <c r="B24">
        <v>2</v>
      </c>
      <c r="C24" s="60">
        <v>42518</v>
      </c>
      <c r="D24" s="53" t="s">
        <v>307</v>
      </c>
      <c r="E24" s="38"/>
      <c r="F24" s="53" t="s">
        <v>13</v>
      </c>
      <c r="G24" s="64" t="s">
        <v>14</v>
      </c>
      <c r="H24" s="49">
        <v>108000</v>
      </c>
      <c r="I24" s="49">
        <v>3180</v>
      </c>
      <c r="J24" s="49">
        <f t="shared" si="0"/>
        <v>343440000</v>
      </c>
      <c r="N24" s="60">
        <v>42513</v>
      </c>
      <c r="O24" s="38" t="s">
        <v>256</v>
      </c>
      <c r="P24" s="38"/>
      <c r="Q24" s="38" t="s">
        <v>13</v>
      </c>
      <c r="R24" s="64" t="s">
        <v>37</v>
      </c>
      <c r="S24" s="64">
        <v>7</v>
      </c>
      <c r="T24" s="49">
        <v>189000</v>
      </c>
      <c r="U24" s="49"/>
      <c r="V24" s="49">
        <v>3355</v>
      </c>
      <c r="W24" s="49">
        <f t="shared" si="1"/>
        <v>634095000</v>
      </c>
      <c r="X24" s="38"/>
      <c r="Y24" s="38"/>
    </row>
    <row r="25" spans="2:25">
      <c r="B25">
        <v>2</v>
      </c>
      <c r="C25" s="60">
        <v>42518</v>
      </c>
      <c r="D25" s="53" t="s">
        <v>307</v>
      </c>
      <c r="E25" s="38"/>
      <c r="F25" s="53" t="s">
        <v>13</v>
      </c>
      <c r="G25" s="64" t="s">
        <v>36</v>
      </c>
      <c r="H25" s="49">
        <v>60500</v>
      </c>
      <c r="I25" s="49">
        <v>3785</v>
      </c>
      <c r="J25" s="49">
        <f t="shared" si="0"/>
        <v>228992500</v>
      </c>
      <c r="N25" s="60">
        <v>42518</v>
      </c>
      <c r="O25" s="53" t="s">
        <v>307</v>
      </c>
      <c r="P25" s="38"/>
      <c r="Q25" s="53" t="s">
        <v>13</v>
      </c>
      <c r="R25" s="64" t="s">
        <v>37</v>
      </c>
      <c r="S25" s="64">
        <v>7</v>
      </c>
      <c r="T25" s="49">
        <v>110500</v>
      </c>
      <c r="U25" s="49"/>
      <c r="V25" s="49">
        <v>3540</v>
      </c>
      <c r="W25" s="49">
        <f t="shared" si="1"/>
        <v>391170000</v>
      </c>
      <c r="X25" s="38"/>
      <c r="Y25" s="38"/>
    </row>
    <row r="26" spans="2:25">
      <c r="B26">
        <v>2</v>
      </c>
      <c r="C26" s="60">
        <v>42518</v>
      </c>
      <c r="D26" s="53" t="s">
        <v>307</v>
      </c>
      <c r="E26" s="38"/>
      <c r="F26" s="53" t="s">
        <v>13</v>
      </c>
      <c r="G26" s="64" t="s">
        <v>15</v>
      </c>
      <c r="H26" s="49">
        <v>5000</v>
      </c>
      <c r="I26" s="49">
        <v>4515</v>
      </c>
      <c r="J26" s="49">
        <f t="shared" si="0"/>
        <v>22575000</v>
      </c>
      <c r="N26" s="60">
        <v>42518</v>
      </c>
      <c r="O26" s="53" t="s">
        <v>334</v>
      </c>
      <c r="P26" s="38"/>
      <c r="Q26" s="53" t="s">
        <v>13</v>
      </c>
      <c r="R26" s="64" t="s">
        <v>37</v>
      </c>
      <c r="S26" s="64">
        <v>7</v>
      </c>
      <c r="T26" s="49">
        <v>129900</v>
      </c>
      <c r="U26" s="49"/>
      <c r="V26" s="49">
        <v>3355</v>
      </c>
      <c r="W26" s="49">
        <f t="shared" si="1"/>
        <v>435814500</v>
      </c>
      <c r="X26" s="38"/>
      <c r="Y26" s="38"/>
    </row>
    <row r="27" spans="2:25">
      <c r="B27">
        <v>2</v>
      </c>
      <c r="C27" s="60">
        <v>42518</v>
      </c>
      <c r="D27" s="53" t="s">
        <v>307</v>
      </c>
      <c r="E27" s="38"/>
      <c r="F27" s="53" t="s">
        <v>13</v>
      </c>
      <c r="G27" s="64" t="s">
        <v>37</v>
      </c>
      <c r="H27" s="49">
        <v>110500</v>
      </c>
      <c r="I27" s="49">
        <v>3540</v>
      </c>
      <c r="J27" s="49">
        <f t="shared" si="0"/>
        <v>391170000</v>
      </c>
      <c r="N27" s="60">
        <v>42521</v>
      </c>
      <c r="O27" s="53" t="s">
        <v>358</v>
      </c>
      <c r="P27" s="38"/>
      <c r="Q27" s="53" t="s">
        <v>13</v>
      </c>
      <c r="R27" s="64" t="s">
        <v>37</v>
      </c>
      <c r="S27" s="64">
        <v>7</v>
      </c>
      <c r="T27" s="49">
        <v>45800</v>
      </c>
      <c r="U27" s="49">
        <f>T27+T26+T25+T24+T23+T22+T21+T20+T19</f>
        <v>1088200</v>
      </c>
      <c r="V27" s="49">
        <v>3540</v>
      </c>
      <c r="W27" s="49">
        <f t="shared" si="1"/>
        <v>162132000</v>
      </c>
      <c r="X27" s="38" t="str">
        <f>R27</f>
        <v>Diesel Tipo I TLP</v>
      </c>
      <c r="Y27" s="52">
        <f>W27+W26+W25+W24+W23+W22+W21+W20+W19</f>
        <v>3738286500</v>
      </c>
    </row>
    <row r="28" spans="2:25">
      <c r="B28">
        <v>2</v>
      </c>
      <c r="C28" s="60">
        <v>42518</v>
      </c>
      <c r="D28" s="53" t="s">
        <v>334</v>
      </c>
      <c r="E28" s="38"/>
      <c r="F28" s="53" t="s">
        <v>13</v>
      </c>
      <c r="G28" s="64" t="s">
        <v>37</v>
      </c>
      <c r="H28" s="49">
        <v>129900</v>
      </c>
      <c r="I28" s="49">
        <v>3355</v>
      </c>
      <c r="J28" s="49">
        <f t="shared" si="0"/>
        <v>435814500</v>
      </c>
      <c r="N28" s="60">
        <v>42497</v>
      </c>
      <c r="O28" s="61" t="s">
        <v>35</v>
      </c>
      <c r="P28" s="38"/>
      <c r="Q28" s="38" t="s">
        <v>13</v>
      </c>
      <c r="R28" s="55" t="s">
        <v>21</v>
      </c>
      <c r="S28" s="55">
        <v>8</v>
      </c>
      <c r="T28" s="43">
        <v>4300</v>
      </c>
      <c r="U28" s="43"/>
      <c r="V28" s="43">
        <v>3850</v>
      </c>
      <c r="W28" s="43">
        <f t="shared" si="1"/>
        <v>16555000</v>
      </c>
      <c r="X28" s="38"/>
      <c r="Y28" s="38"/>
    </row>
    <row r="29" spans="2:25">
      <c r="B29">
        <v>2</v>
      </c>
      <c r="C29" s="60">
        <v>42521</v>
      </c>
      <c r="D29" s="53" t="s">
        <v>358</v>
      </c>
      <c r="E29" s="38"/>
      <c r="F29" s="53" t="s">
        <v>13</v>
      </c>
      <c r="G29" s="64" t="s">
        <v>14</v>
      </c>
      <c r="H29" s="49">
        <v>17900</v>
      </c>
      <c r="I29" s="49">
        <v>3330</v>
      </c>
      <c r="J29" s="49">
        <f t="shared" si="0"/>
        <v>59607000</v>
      </c>
      <c r="N29" s="60">
        <v>42503</v>
      </c>
      <c r="O29" s="38" t="s">
        <v>133</v>
      </c>
      <c r="P29" s="38"/>
      <c r="Q29" s="38" t="s">
        <v>13</v>
      </c>
      <c r="R29" s="64" t="s">
        <v>21</v>
      </c>
      <c r="S29" s="64">
        <v>8</v>
      </c>
      <c r="T29" s="49">
        <v>4700</v>
      </c>
      <c r="U29" s="49"/>
      <c r="V29" s="49">
        <v>3850</v>
      </c>
      <c r="W29" s="49">
        <f t="shared" si="1"/>
        <v>18095000</v>
      </c>
      <c r="X29" s="38"/>
      <c r="Y29" s="38"/>
    </row>
    <row r="30" spans="2:25">
      <c r="B30">
        <v>2</v>
      </c>
      <c r="C30" s="60">
        <v>42521</v>
      </c>
      <c r="D30" s="53" t="s">
        <v>358</v>
      </c>
      <c r="E30" s="38"/>
      <c r="F30" s="53" t="s">
        <v>13</v>
      </c>
      <c r="G30" s="64" t="s">
        <v>37</v>
      </c>
      <c r="H30" s="49">
        <v>45800</v>
      </c>
      <c r="I30" s="49">
        <v>3540</v>
      </c>
      <c r="J30" s="49">
        <f t="shared" si="0"/>
        <v>162132000</v>
      </c>
      <c r="N30" s="63">
        <v>42513</v>
      </c>
      <c r="O30" s="62" t="s">
        <v>213</v>
      </c>
      <c r="P30" s="62"/>
      <c r="Q30" s="38" t="s">
        <v>13</v>
      </c>
      <c r="R30" s="64" t="s">
        <v>21</v>
      </c>
      <c r="S30" s="64">
        <v>8</v>
      </c>
      <c r="T30" s="49">
        <v>9300</v>
      </c>
      <c r="U30" s="49">
        <f>T30+T29+T28</f>
        <v>18300</v>
      </c>
      <c r="V30" s="49">
        <v>3850</v>
      </c>
      <c r="W30" s="49">
        <f t="shared" si="1"/>
        <v>35805000</v>
      </c>
      <c r="X30" s="38" t="str">
        <f>R30</f>
        <v>Diesel Tipo I Extra TLP</v>
      </c>
      <c r="Y30" s="52">
        <f>W30+W29+W28</f>
        <v>70455000</v>
      </c>
    </row>
    <row r="31" spans="2:25">
      <c r="H31" s="52">
        <f>SUM(H7:H30)</f>
        <v>1935300</v>
      </c>
      <c r="I31" s="52"/>
      <c r="J31" s="52">
        <f>SUM(J7:J30)</f>
        <v>6663028000</v>
      </c>
      <c r="T31" s="52">
        <f>SUM(T7:T30)</f>
        <v>1935300</v>
      </c>
      <c r="U31" s="52">
        <f>SUM(U7:U30)</f>
        <v>1935300</v>
      </c>
      <c r="V31" s="52"/>
      <c r="W31" s="52">
        <f>SUM(W7:W30)</f>
        <v>6663028000</v>
      </c>
      <c r="X31" s="38"/>
      <c r="Y31" s="52">
        <f>SUM(Y7:Y30)</f>
        <v>6663028000</v>
      </c>
    </row>
    <row r="39" spans="3:12">
      <c r="C39" s="38" t="s">
        <v>7</v>
      </c>
      <c r="D39" s="38" t="s">
        <v>0</v>
      </c>
      <c r="E39" s="38" t="s">
        <v>374</v>
      </c>
      <c r="F39" s="38" t="s">
        <v>375</v>
      </c>
      <c r="G39" s="38" t="s">
        <v>6</v>
      </c>
      <c r="H39" s="38" t="s">
        <v>5</v>
      </c>
      <c r="I39" s="38" t="s">
        <v>8</v>
      </c>
      <c r="J39" s="38" t="s">
        <v>3</v>
      </c>
      <c r="K39" s="53" t="s">
        <v>368</v>
      </c>
      <c r="L39" s="53" t="s">
        <v>373</v>
      </c>
    </row>
    <row r="40" spans="3:12">
      <c r="C40" s="60">
        <v>42497</v>
      </c>
      <c r="D40" s="61" t="s">
        <v>35</v>
      </c>
      <c r="E40" s="38"/>
      <c r="F40" s="38" t="s">
        <v>13</v>
      </c>
      <c r="G40" s="55" t="s">
        <v>14</v>
      </c>
      <c r="H40" s="43">
        <v>83900</v>
      </c>
      <c r="I40" s="43">
        <v>3180</v>
      </c>
      <c r="J40" s="43">
        <f t="shared" ref="J40:J63" si="2">H40*I40</f>
        <v>266802000</v>
      </c>
      <c r="K40" s="38"/>
      <c r="L40" s="38"/>
    </row>
    <row r="41" spans="3:12">
      <c r="C41" s="60">
        <v>42497</v>
      </c>
      <c r="D41" s="61" t="s">
        <v>35</v>
      </c>
      <c r="E41" s="38"/>
      <c r="F41" s="38" t="s">
        <v>13</v>
      </c>
      <c r="G41" s="55" t="s">
        <v>36</v>
      </c>
      <c r="H41" s="43">
        <v>125900</v>
      </c>
      <c r="I41" s="43">
        <v>3685</v>
      </c>
      <c r="J41" s="43">
        <f t="shared" si="2"/>
        <v>463941500</v>
      </c>
      <c r="K41" s="38"/>
      <c r="L41" s="38"/>
    </row>
    <row r="42" spans="3:12">
      <c r="C42" s="60">
        <v>42497</v>
      </c>
      <c r="D42" s="61" t="s">
        <v>35</v>
      </c>
      <c r="E42" s="38"/>
      <c r="F42" s="38" t="s">
        <v>13</v>
      </c>
      <c r="G42" s="55" t="s">
        <v>15</v>
      </c>
      <c r="H42" s="43">
        <v>4700</v>
      </c>
      <c r="I42" s="43">
        <v>4515</v>
      </c>
      <c r="J42" s="43">
        <f t="shared" si="2"/>
        <v>21220500</v>
      </c>
      <c r="K42" s="38"/>
      <c r="L42" s="38"/>
    </row>
    <row r="43" spans="3:12">
      <c r="C43" s="60">
        <v>42497</v>
      </c>
      <c r="D43" s="61" t="s">
        <v>35</v>
      </c>
      <c r="E43" s="38"/>
      <c r="F43" s="38" t="s">
        <v>13</v>
      </c>
      <c r="G43" s="55" t="s">
        <v>37</v>
      </c>
      <c r="H43" s="43">
        <v>134100</v>
      </c>
      <c r="I43" s="43">
        <v>3540</v>
      </c>
      <c r="J43" s="43">
        <f t="shared" si="2"/>
        <v>474714000</v>
      </c>
      <c r="K43" s="38"/>
      <c r="L43" s="38"/>
    </row>
    <row r="44" spans="3:12">
      <c r="C44" s="60">
        <v>42497</v>
      </c>
      <c r="D44" s="61" t="s">
        <v>35</v>
      </c>
      <c r="E44" s="38"/>
      <c r="F44" s="38" t="s">
        <v>13</v>
      </c>
      <c r="G44" s="55" t="s">
        <v>21</v>
      </c>
      <c r="H44" s="43">
        <v>4300</v>
      </c>
      <c r="I44" s="43">
        <v>3850</v>
      </c>
      <c r="J44" s="43">
        <f t="shared" si="2"/>
        <v>16555000</v>
      </c>
      <c r="K44" s="38"/>
      <c r="L44" s="38"/>
    </row>
    <row r="45" spans="3:12">
      <c r="C45" s="60">
        <v>42497</v>
      </c>
      <c r="D45" s="38" t="s">
        <v>94</v>
      </c>
      <c r="E45" s="38"/>
      <c r="F45" s="38" t="s">
        <v>13</v>
      </c>
      <c r="G45" s="55" t="s">
        <v>37</v>
      </c>
      <c r="H45" s="43">
        <v>191000</v>
      </c>
      <c r="I45" s="43">
        <v>3355</v>
      </c>
      <c r="J45" s="43">
        <f t="shared" si="2"/>
        <v>640805000</v>
      </c>
      <c r="K45" s="38">
        <v>7</v>
      </c>
      <c r="L45" s="52">
        <f>J45+J44+J43+J42+J41+J40</f>
        <v>1884038000</v>
      </c>
    </row>
    <row r="46" spans="3:12">
      <c r="C46" s="60">
        <v>42503</v>
      </c>
      <c r="D46" s="38" t="s">
        <v>133</v>
      </c>
      <c r="E46" s="38"/>
      <c r="F46" s="38" t="s">
        <v>13</v>
      </c>
      <c r="G46" s="55" t="s">
        <v>14</v>
      </c>
      <c r="H46" s="43">
        <v>102200</v>
      </c>
      <c r="I46" s="43">
        <v>3180</v>
      </c>
      <c r="J46" s="43">
        <f t="shared" si="2"/>
        <v>324996000</v>
      </c>
      <c r="K46" s="38"/>
      <c r="L46" s="38"/>
    </row>
    <row r="47" spans="3:12">
      <c r="C47" s="60">
        <v>42503</v>
      </c>
      <c r="D47" s="38" t="s">
        <v>133</v>
      </c>
      <c r="E47" s="38"/>
      <c r="F47" s="38" t="s">
        <v>13</v>
      </c>
      <c r="G47" s="64" t="s">
        <v>36</v>
      </c>
      <c r="H47" s="49">
        <v>50200</v>
      </c>
      <c r="I47" s="49">
        <v>3785</v>
      </c>
      <c r="J47" s="49">
        <f t="shared" si="2"/>
        <v>190007000</v>
      </c>
      <c r="K47" s="38"/>
      <c r="L47" s="38"/>
    </row>
    <row r="48" spans="3:12">
      <c r="C48" s="60">
        <v>42503</v>
      </c>
      <c r="D48" s="38" t="s">
        <v>133</v>
      </c>
      <c r="E48" s="38"/>
      <c r="F48" s="38" t="s">
        <v>13</v>
      </c>
      <c r="G48" s="64" t="s">
        <v>37</v>
      </c>
      <c r="H48" s="49">
        <v>86600</v>
      </c>
      <c r="I48" s="49">
        <v>3540</v>
      </c>
      <c r="J48" s="49">
        <f t="shared" si="2"/>
        <v>306564000</v>
      </c>
      <c r="K48" s="38"/>
      <c r="L48" s="38"/>
    </row>
    <row r="49" spans="3:12">
      <c r="C49" s="60">
        <v>42503</v>
      </c>
      <c r="D49" s="38" t="s">
        <v>133</v>
      </c>
      <c r="E49" s="38"/>
      <c r="F49" s="38" t="s">
        <v>13</v>
      </c>
      <c r="G49" s="64" t="s">
        <v>21</v>
      </c>
      <c r="H49" s="49">
        <v>4700</v>
      </c>
      <c r="I49" s="49">
        <v>3850</v>
      </c>
      <c r="J49" s="49">
        <f t="shared" si="2"/>
        <v>18095000</v>
      </c>
      <c r="K49" s="38"/>
      <c r="L49" s="38"/>
    </row>
    <row r="50" spans="3:12">
      <c r="C50" s="60">
        <v>42503</v>
      </c>
      <c r="D50" s="38" t="s">
        <v>160</v>
      </c>
      <c r="E50" s="38"/>
      <c r="F50" s="38" t="s">
        <v>13</v>
      </c>
      <c r="G50" s="64" t="s">
        <v>37</v>
      </c>
      <c r="H50" s="49">
        <v>106000</v>
      </c>
      <c r="I50" s="49">
        <v>3355</v>
      </c>
      <c r="J50" s="49">
        <f t="shared" si="2"/>
        <v>355630000</v>
      </c>
      <c r="K50" s="38">
        <v>13</v>
      </c>
      <c r="L50" s="52">
        <f>J50+J49+J48+J47+J46</f>
        <v>1195292000</v>
      </c>
    </row>
    <row r="51" spans="3:12">
      <c r="C51" s="63">
        <v>42513</v>
      </c>
      <c r="D51" s="62" t="s">
        <v>213</v>
      </c>
      <c r="E51" s="62"/>
      <c r="F51" s="38" t="s">
        <v>13</v>
      </c>
      <c r="G51" s="55" t="s">
        <v>14</v>
      </c>
      <c r="H51" s="43">
        <v>161500</v>
      </c>
      <c r="I51" s="43">
        <v>3180</v>
      </c>
      <c r="J51" s="43">
        <f t="shared" si="2"/>
        <v>513570000</v>
      </c>
      <c r="K51" s="38"/>
      <c r="L51" s="38"/>
    </row>
    <row r="52" spans="3:12">
      <c r="C52" s="63">
        <v>42513</v>
      </c>
      <c r="D52" s="62" t="s">
        <v>213</v>
      </c>
      <c r="E52" s="62"/>
      <c r="F52" s="38" t="s">
        <v>13</v>
      </c>
      <c r="G52" s="55" t="s">
        <v>36</v>
      </c>
      <c r="H52" s="43">
        <v>100000</v>
      </c>
      <c r="I52" s="43">
        <v>3785</v>
      </c>
      <c r="J52" s="43">
        <f t="shared" si="2"/>
        <v>378500000</v>
      </c>
      <c r="K52" s="38"/>
      <c r="L52" s="38"/>
    </row>
    <row r="53" spans="3:12">
      <c r="C53" s="63">
        <v>42513</v>
      </c>
      <c r="D53" s="62" t="s">
        <v>213</v>
      </c>
      <c r="E53" s="62"/>
      <c r="F53" s="38" t="s">
        <v>13</v>
      </c>
      <c r="G53" s="55" t="s">
        <v>15</v>
      </c>
      <c r="H53" s="43">
        <v>9000</v>
      </c>
      <c r="I53" s="43">
        <v>4515</v>
      </c>
      <c r="J53" s="43">
        <f t="shared" si="2"/>
        <v>40635000</v>
      </c>
      <c r="K53" s="38"/>
      <c r="L53" s="38"/>
    </row>
    <row r="54" spans="3:12">
      <c r="C54" s="63">
        <v>42513</v>
      </c>
      <c r="D54" s="62" t="s">
        <v>213</v>
      </c>
      <c r="E54" s="62"/>
      <c r="F54" s="38" t="s">
        <v>13</v>
      </c>
      <c r="G54" s="55" t="s">
        <v>37</v>
      </c>
      <c r="H54" s="43">
        <v>95300</v>
      </c>
      <c r="I54" s="43">
        <v>3540</v>
      </c>
      <c r="J54" s="43">
        <f t="shared" si="2"/>
        <v>337362000</v>
      </c>
      <c r="K54" s="38"/>
      <c r="L54" s="38"/>
    </row>
    <row r="55" spans="3:12">
      <c r="C55" s="63">
        <v>42513</v>
      </c>
      <c r="D55" s="62" t="s">
        <v>213</v>
      </c>
      <c r="E55" s="62"/>
      <c r="F55" s="38" t="s">
        <v>13</v>
      </c>
      <c r="G55" s="64" t="s">
        <v>21</v>
      </c>
      <c r="H55" s="49">
        <v>9300</v>
      </c>
      <c r="I55" s="49">
        <v>3850</v>
      </c>
      <c r="J55" s="49">
        <f t="shared" si="2"/>
        <v>35805000</v>
      </c>
      <c r="K55" s="38"/>
      <c r="L55" s="38"/>
    </row>
    <row r="56" spans="3:12">
      <c r="C56" s="60">
        <v>42513</v>
      </c>
      <c r="D56" s="38" t="s">
        <v>256</v>
      </c>
      <c r="E56" s="38"/>
      <c r="F56" s="38" t="s">
        <v>13</v>
      </c>
      <c r="G56" s="64" t="s">
        <v>37</v>
      </c>
      <c r="H56" s="49">
        <v>189000</v>
      </c>
      <c r="I56" s="49">
        <v>3355</v>
      </c>
      <c r="J56" s="49">
        <f t="shared" si="2"/>
        <v>634095000</v>
      </c>
      <c r="K56" s="38">
        <v>23</v>
      </c>
      <c r="L56" s="52">
        <f>J56+J55+J54+J53+J52+J51</f>
        <v>1939967000</v>
      </c>
    </row>
    <row r="57" spans="3:12">
      <c r="C57" s="60">
        <v>42518</v>
      </c>
      <c r="D57" s="53" t="s">
        <v>307</v>
      </c>
      <c r="E57" s="38"/>
      <c r="F57" s="53" t="s">
        <v>13</v>
      </c>
      <c r="G57" s="64" t="s">
        <v>14</v>
      </c>
      <c r="H57" s="49">
        <v>108000</v>
      </c>
      <c r="I57" s="49">
        <v>3180</v>
      </c>
      <c r="J57" s="49">
        <f t="shared" si="2"/>
        <v>343440000</v>
      </c>
      <c r="K57" s="38"/>
      <c r="L57" s="38"/>
    </row>
    <row r="58" spans="3:12">
      <c r="C58" s="60">
        <v>42518</v>
      </c>
      <c r="D58" s="53" t="s">
        <v>307</v>
      </c>
      <c r="E58" s="38"/>
      <c r="F58" s="53" t="s">
        <v>13</v>
      </c>
      <c r="G58" s="64" t="s">
        <v>36</v>
      </c>
      <c r="H58" s="49">
        <v>60500</v>
      </c>
      <c r="I58" s="49">
        <v>3785</v>
      </c>
      <c r="J58" s="49">
        <f t="shared" si="2"/>
        <v>228992500</v>
      </c>
      <c r="K58" s="38"/>
      <c r="L58" s="38"/>
    </row>
    <row r="59" spans="3:12">
      <c r="C59" s="60">
        <v>42518</v>
      </c>
      <c r="D59" s="53" t="s">
        <v>307</v>
      </c>
      <c r="E59" s="38"/>
      <c r="F59" s="53" t="s">
        <v>13</v>
      </c>
      <c r="G59" s="64" t="s">
        <v>15</v>
      </c>
      <c r="H59" s="49">
        <v>5000</v>
      </c>
      <c r="I59" s="49">
        <v>4515</v>
      </c>
      <c r="J59" s="49">
        <f t="shared" si="2"/>
        <v>22575000</v>
      </c>
      <c r="K59" s="38"/>
      <c r="L59" s="38"/>
    </row>
    <row r="60" spans="3:12">
      <c r="C60" s="60">
        <v>42518</v>
      </c>
      <c r="D60" s="53" t="s">
        <v>307</v>
      </c>
      <c r="E60" s="38"/>
      <c r="F60" s="53" t="s">
        <v>13</v>
      </c>
      <c r="G60" s="64" t="s">
        <v>37</v>
      </c>
      <c r="H60" s="49">
        <v>110500</v>
      </c>
      <c r="I60" s="49">
        <v>3540</v>
      </c>
      <c r="J60" s="49">
        <f t="shared" si="2"/>
        <v>391170000</v>
      </c>
      <c r="K60" s="38"/>
      <c r="L60" s="38"/>
    </row>
    <row r="61" spans="3:12">
      <c r="C61" s="60">
        <v>42518</v>
      </c>
      <c r="D61" s="53" t="s">
        <v>334</v>
      </c>
      <c r="E61" s="38"/>
      <c r="F61" s="53" t="s">
        <v>13</v>
      </c>
      <c r="G61" s="64" t="s">
        <v>37</v>
      </c>
      <c r="H61" s="49">
        <v>129900</v>
      </c>
      <c r="I61" s="49">
        <v>3355</v>
      </c>
      <c r="J61" s="49">
        <f t="shared" si="2"/>
        <v>435814500</v>
      </c>
      <c r="K61" s="38">
        <v>28</v>
      </c>
      <c r="L61" s="52">
        <f>J61+J60+J59+J58+J57</f>
        <v>1421992000</v>
      </c>
    </row>
    <row r="62" spans="3:12">
      <c r="C62" s="60">
        <v>42521</v>
      </c>
      <c r="D62" s="53" t="s">
        <v>358</v>
      </c>
      <c r="E62" s="38"/>
      <c r="F62" s="53" t="s">
        <v>13</v>
      </c>
      <c r="G62" s="64" t="s">
        <v>14</v>
      </c>
      <c r="H62" s="49">
        <v>17900</v>
      </c>
      <c r="I62" s="49">
        <v>3330</v>
      </c>
      <c r="J62" s="49">
        <f t="shared" si="2"/>
        <v>59607000</v>
      </c>
      <c r="K62" s="38"/>
      <c r="L62" s="38"/>
    </row>
    <row r="63" spans="3:12">
      <c r="C63" s="60">
        <v>42521</v>
      </c>
      <c r="D63" s="53" t="s">
        <v>358</v>
      </c>
      <c r="E63" s="38"/>
      <c r="F63" s="53" t="s">
        <v>13</v>
      </c>
      <c r="G63" s="64" t="s">
        <v>37</v>
      </c>
      <c r="H63" s="49">
        <v>45800</v>
      </c>
      <c r="I63" s="49">
        <v>3540</v>
      </c>
      <c r="J63" s="49">
        <f t="shared" si="2"/>
        <v>162132000</v>
      </c>
      <c r="K63" s="38">
        <v>31</v>
      </c>
      <c r="L63" s="52">
        <f>J63+J62</f>
        <v>221739000</v>
      </c>
    </row>
    <row r="64" spans="3:12">
      <c r="H64" s="52">
        <f>SUM(H40:H63)</f>
        <v>1935300</v>
      </c>
      <c r="I64" s="52"/>
      <c r="J64" s="52">
        <f>SUM(J40:J63)</f>
        <v>6663028000</v>
      </c>
      <c r="K64" s="38"/>
      <c r="L64" s="52">
        <f>SUM(L40:L63)</f>
        <v>6663028000</v>
      </c>
    </row>
  </sheetData>
  <sortState ref="N7:W30">
    <sortCondition ref="S7:S30"/>
  </sortState>
  <mergeCells count="1">
    <mergeCell ref="C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4:Y25"/>
  <sheetViews>
    <sheetView topLeftCell="I1" workbookViewId="0">
      <selection activeCell="Z8" sqref="Z8:AB9"/>
    </sheetView>
  </sheetViews>
  <sheetFormatPr baseColWidth="10" defaultRowHeight="15"/>
  <cols>
    <col min="3" max="3" width="9" bestFit="1" customWidth="1"/>
    <col min="5" max="5" width="6.28515625" bestFit="1" customWidth="1"/>
    <col min="6" max="6" width="8" bestFit="1" customWidth="1"/>
    <col min="7" max="7" width="12.28515625" bestFit="1" customWidth="1"/>
    <col min="8" max="9" width="6.5703125" bestFit="1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5" max="15" width="11.28515625" bestFit="1" customWidth="1"/>
    <col min="16" max="16" width="6.28515625" bestFit="1" customWidth="1"/>
    <col min="17" max="17" width="8" bestFit="1" customWidth="1"/>
    <col min="18" max="18" width="12.28515625" bestFit="1" customWidth="1"/>
    <col min="19" max="19" width="4.7109375" bestFit="1" customWidth="1"/>
    <col min="20" max="20" width="6.5703125" bestFit="1" customWidth="1"/>
    <col min="21" max="21" width="6.5703125" customWidth="1"/>
    <col min="22" max="22" width="6.5703125" bestFit="1" customWidth="1"/>
    <col min="23" max="23" width="10.42578125" bestFit="1" customWidth="1"/>
    <col min="24" max="24" width="12.28515625" bestFit="1" customWidth="1"/>
    <col min="25" max="25" width="10.42578125" bestFit="1" customWidth="1"/>
  </cols>
  <sheetData>
    <row r="4" spans="2:25" ht="21">
      <c r="C4" s="111" t="s">
        <v>176</v>
      </c>
      <c r="D4" s="111"/>
      <c r="E4" s="111"/>
      <c r="F4" s="111"/>
      <c r="G4" s="111"/>
      <c r="H4" s="111"/>
      <c r="I4" s="111"/>
      <c r="J4" s="111"/>
    </row>
    <row r="6" spans="2:25">
      <c r="C6" s="38" t="s">
        <v>7</v>
      </c>
      <c r="D6" s="38" t="s">
        <v>0</v>
      </c>
      <c r="E6" s="38" t="s">
        <v>374</v>
      </c>
      <c r="F6" s="38" t="s">
        <v>375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374</v>
      </c>
      <c r="Q6" s="38" t="s">
        <v>375</v>
      </c>
      <c r="R6" s="38" t="s">
        <v>6</v>
      </c>
      <c r="S6" s="38" t="s">
        <v>370</v>
      </c>
      <c r="T6" s="38" t="s">
        <v>5</v>
      </c>
      <c r="U6" s="38" t="s">
        <v>376</v>
      </c>
      <c r="V6" s="38" t="s">
        <v>8</v>
      </c>
      <c r="W6" s="38" t="s">
        <v>3</v>
      </c>
      <c r="X6" s="53" t="s">
        <v>373</v>
      </c>
      <c r="Y6" s="53" t="s">
        <v>377</v>
      </c>
    </row>
    <row r="7" spans="2:25">
      <c r="B7">
        <v>3</v>
      </c>
      <c r="C7" s="60">
        <v>42506</v>
      </c>
      <c r="D7" s="38" t="s">
        <v>175</v>
      </c>
      <c r="E7" s="38"/>
      <c r="F7" s="38" t="s">
        <v>176</v>
      </c>
      <c r="G7" s="64" t="s">
        <v>32</v>
      </c>
      <c r="H7" s="49">
        <v>5000</v>
      </c>
      <c r="I7" s="49">
        <v>3530.97</v>
      </c>
      <c r="J7" s="49">
        <f t="shared" ref="J7:J11" si="0">H7*I7</f>
        <v>17654850</v>
      </c>
      <c r="N7" s="60">
        <v>42506</v>
      </c>
      <c r="O7" s="38" t="s">
        <v>175</v>
      </c>
      <c r="P7" s="38"/>
      <c r="Q7" s="38" t="s">
        <v>176</v>
      </c>
      <c r="R7" s="64" t="s">
        <v>32</v>
      </c>
      <c r="S7" s="64">
        <v>1</v>
      </c>
      <c r="T7" s="49">
        <v>5000</v>
      </c>
      <c r="U7" s="49"/>
      <c r="V7" s="49">
        <v>3530.97</v>
      </c>
      <c r="W7" s="49">
        <f>T7*V7</f>
        <v>17654850</v>
      </c>
      <c r="X7" s="38"/>
      <c r="Y7" s="38"/>
    </row>
    <row r="8" spans="2:25">
      <c r="B8">
        <v>3</v>
      </c>
      <c r="C8" s="60">
        <v>42506</v>
      </c>
      <c r="D8" s="38" t="s">
        <v>175</v>
      </c>
      <c r="E8" s="38"/>
      <c r="F8" s="38" t="s">
        <v>176</v>
      </c>
      <c r="G8" s="64" t="s">
        <v>177</v>
      </c>
      <c r="H8" s="43">
        <v>30000</v>
      </c>
      <c r="I8" s="43">
        <v>3796.46</v>
      </c>
      <c r="J8" s="43">
        <f t="shared" si="0"/>
        <v>113893800</v>
      </c>
      <c r="N8" s="60">
        <v>42514</v>
      </c>
      <c r="O8" s="53" t="s">
        <v>282</v>
      </c>
      <c r="P8" s="53"/>
      <c r="Q8" s="53" t="s">
        <v>176</v>
      </c>
      <c r="R8" s="64" t="s">
        <v>32</v>
      </c>
      <c r="S8" s="64">
        <v>1</v>
      </c>
      <c r="T8" s="49">
        <v>5212</v>
      </c>
      <c r="U8" s="49">
        <f>T8+T7</f>
        <v>10212</v>
      </c>
      <c r="V8" s="49">
        <v>3530.97</v>
      </c>
      <c r="W8" s="49">
        <f>T8*V8</f>
        <v>18403415.640000001</v>
      </c>
      <c r="X8" s="38" t="str">
        <f>R8</f>
        <v>Nafta Economica</v>
      </c>
      <c r="Y8" s="52">
        <f>W8+W7</f>
        <v>36058265.640000001</v>
      </c>
    </row>
    <row r="9" spans="2:25">
      <c r="B9">
        <v>3</v>
      </c>
      <c r="C9" s="60">
        <v>42508</v>
      </c>
      <c r="D9" s="62" t="s">
        <v>198</v>
      </c>
      <c r="E9" s="38"/>
      <c r="F9" s="38" t="s">
        <v>176</v>
      </c>
      <c r="G9" s="55" t="s">
        <v>177</v>
      </c>
      <c r="H9" s="43">
        <v>30000</v>
      </c>
      <c r="I9" s="43">
        <v>3796.46</v>
      </c>
      <c r="J9" s="43">
        <f t="shared" si="0"/>
        <v>113893800</v>
      </c>
      <c r="N9" s="60">
        <v>42506</v>
      </c>
      <c r="O9" s="38" t="s">
        <v>175</v>
      </c>
      <c r="P9" s="38"/>
      <c r="Q9" s="38" t="s">
        <v>176</v>
      </c>
      <c r="R9" s="64" t="s">
        <v>177</v>
      </c>
      <c r="S9" s="64">
        <v>9</v>
      </c>
      <c r="T9" s="43">
        <v>30000</v>
      </c>
      <c r="U9" s="43"/>
      <c r="V9" s="43">
        <v>3796.46</v>
      </c>
      <c r="W9" s="43">
        <f>T9*V9</f>
        <v>113893800</v>
      </c>
      <c r="X9" s="38"/>
      <c r="Y9" s="38"/>
    </row>
    <row r="10" spans="2:25">
      <c r="B10">
        <v>3</v>
      </c>
      <c r="C10" s="60">
        <v>42514</v>
      </c>
      <c r="D10" s="53" t="s">
        <v>282</v>
      </c>
      <c r="E10" s="53"/>
      <c r="F10" s="53" t="s">
        <v>176</v>
      </c>
      <c r="G10" s="64" t="s">
        <v>32</v>
      </c>
      <c r="H10" s="49">
        <v>5212</v>
      </c>
      <c r="I10" s="49">
        <v>3530.97</v>
      </c>
      <c r="J10" s="49">
        <f t="shared" si="0"/>
        <v>18403415.640000001</v>
      </c>
      <c r="N10" s="60">
        <v>42508</v>
      </c>
      <c r="O10" s="62" t="s">
        <v>198</v>
      </c>
      <c r="P10" s="38"/>
      <c r="Q10" s="38" t="s">
        <v>176</v>
      </c>
      <c r="R10" s="55" t="s">
        <v>177</v>
      </c>
      <c r="S10" s="55">
        <v>9</v>
      </c>
      <c r="T10" s="43">
        <v>30000</v>
      </c>
      <c r="U10" s="43"/>
      <c r="V10" s="43">
        <v>3796.46</v>
      </c>
      <c r="W10" s="43">
        <f>T10*V10</f>
        <v>113893800</v>
      </c>
      <c r="X10" s="38"/>
      <c r="Y10" s="38"/>
    </row>
    <row r="11" spans="2:25">
      <c r="B11">
        <v>3</v>
      </c>
      <c r="C11" s="60">
        <v>42514</v>
      </c>
      <c r="D11" s="53" t="s">
        <v>282</v>
      </c>
      <c r="E11" s="53"/>
      <c r="F11" s="53" t="s">
        <v>176</v>
      </c>
      <c r="G11" s="64" t="s">
        <v>177</v>
      </c>
      <c r="H11" s="49">
        <v>11500</v>
      </c>
      <c r="I11" s="49">
        <v>3796.46</v>
      </c>
      <c r="J11" s="49">
        <f t="shared" si="0"/>
        <v>43659290</v>
      </c>
      <c r="N11" s="60">
        <v>42514</v>
      </c>
      <c r="O11" s="53" t="s">
        <v>282</v>
      </c>
      <c r="P11" s="53"/>
      <c r="Q11" s="53" t="s">
        <v>176</v>
      </c>
      <c r="R11" s="64" t="s">
        <v>177</v>
      </c>
      <c r="S11" s="64">
        <v>9</v>
      </c>
      <c r="T11" s="49">
        <v>11500</v>
      </c>
      <c r="U11" s="49">
        <f>T11+T10+T9</f>
        <v>71500</v>
      </c>
      <c r="V11" s="49">
        <v>3796.46</v>
      </c>
      <c r="W11" s="49">
        <f>T11*V11</f>
        <v>43659290</v>
      </c>
      <c r="X11" s="52" t="str">
        <f>R11</f>
        <v>Gasoil</v>
      </c>
      <c r="Y11" s="52">
        <f>W11+W10+W9</f>
        <v>271446890</v>
      </c>
    </row>
    <row r="12" spans="2:25">
      <c r="H12" s="52">
        <f>SUM(H7:H11)</f>
        <v>81712</v>
      </c>
      <c r="I12" s="52">
        <f>SUM(I7:I11)</f>
        <v>18451.32</v>
      </c>
      <c r="J12" s="52">
        <f>SUM(J7:J11)</f>
        <v>307505155.63999999</v>
      </c>
      <c r="T12" s="52">
        <f>SUM(T7:T11)</f>
        <v>81712</v>
      </c>
      <c r="U12" s="52">
        <f>SUM(U7:U11)</f>
        <v>81712</v>
      </c>
      <c r="V12" s="52"/>
      <c r="W12" s="52">
        <f>SUM(W7:W11)</f>
        <v>307505155.63999999</v>
      </c>
      <c r="X12" s="38"/>
      <c r="Y12" s="52">
        <f>SUM(Y7:Y11)</f>
        <v>307505155.63999999</v>
      </c>
    </row>
    <row r="19" spans="3:12">
      <c r="C19" s="38" t="s">
        <v>7</v>
      </c>
      <c r="D19" s="38" t="s">
        <v>0</v>
      </c>
      <c r="E19" s="38" t="s">
        <v>374</v>
      </c>
      <c r="F19" s="38" t="s">
        <v>375</v>
      </c>
      <c r="G19" s="38" t="s">
        <v>6</v>
      </c>
      <c r="H19" s="38" t="s">
        <v>5</v>
      </c>
      <c r="I19" s="38" t="s">
        <v>8</v>
      </c>
      <c r="J19" s="38" t="s">
        <v>3</v>
      </c>
      <c r="K19" s="53" t="s">
        <v>368</v>
      </c>
      <c r="L19" s="53" t="s">
        <v>373</v>
      </c>
    </row>
    <row r="20" spans="3:12">
      <c r="C20" s="60">
        <v>42506</v>
      </c>
      <c r="D20" s="38" t="s">
        <v>175</v>
      </c>
      <c r="E20" s="38"/>
      <c r="F20" s="38" t="s">
        <v>176</v>
      </c>
      <c r="G20" s="64" t="s">
        <v>32</v>
      </c>
      <c r="H20" s="49">
        <v>5000</v>
      </c>
      <c r="I20" s="49">
        <v>3530.97</v>
      </c>
      <c r="J20" s="49">
        <f t="shared" ref="J20:J24" si="1">H20*I20</f>
        <v>17654850</v>
      </c>
      <c r="K20" s="38"/>
      <c r="L20" s="38"/>
    </row>
    <row r="21" spans="3:12">
      <c r="C21" s="60">
        <v>42506</v>
      </c>
      <c r="D21" s="38" t="s">
        <v>175</v>
      </c>
      <c r="E21" s="38"/>
      <c r="F21" s="38" t="s">
        <v>176</v>
      </c>
      <c r="G21" s="64" t="s">
        <v>177</v>
      </c>
      <c r="H21" s="43">
        <v>30000</v>
      </c>
      <c r="I21" s="43">
        <v>3796.46</v>
      </c>
      <c r="J21" s="43">
        <f t="shared" si="1"/>
        <v>113893800</v>
      </c>
      <c r="K21" s="38">
        <v>16</v>
      </c>
      <c r="L21" s="52">
        <f>J21+J20</f>
        <v>131548650</v>
      </c>
    </row>
    <row r="22" spans="3:12">
      <c r="C22" s="60">
        <v>42508</v>
      </c>
      <c r="D22" s="62" t="s">
        <v>198</v>
      </c>
      <c r="E22" s="38"/>
      <c r="F22" s="38" t="s">
        <v>176</v>
      </c>
      <c r="G22" s="55" t="s">
        <v>177</v>
      </c>
      <c r="H22" s="43">
        <v>30000</v>
      </c>
      <c r="I22" s="43">
        <v>3796.46</v>
      </c>
      <c r="J22" s="43">
        <f t="shared" si="1"/>
        <v>113893800</v>
      </c>
      <c r="K22" s="38">
        <v>18</v>
      </c>
      <c r="L22" s="52">
        <f>J22</f>
        <v>113893800</v>
      </c>
    </row>
    <row r="23" spans="3:12">
      <c r="C23" s="60">
        <v>42514</v>
      </c>
      <c r="D23" s="53" t="s">
        <v>282</v>
      </c>
      <c r="E23" s="53"/>
      <c r="F23" s="53" t="s">
        <v>176</v>
      </c>
      <c r="G23" s="64" t="s">
        <v>32</v>
      </c>
      <c r="H23" s="49">
        <v>5212</v>
      </c>
      <c r="I23" s="49">
        <v>3530.97</v>
      </c>
      <c r="J23" s="49">
        <f t="shared" si="1"/>
        <v>18403415.640000001</v>
      </c>
      <c r="K23" s="38"/>
      <c r="L23" s="38"/>
    </row>
    <row r="24" spans="3:12">
      <c r="C24" s="60">
        <v>42514</v>
      </c>
      <c r="D24" s="53" t="s">
        <v>282</v>
      </c>
      <c r="E24" s="53"/>
      <c r="F24" s="53" t="s">
        <v>176</v>
      </c>
      <c r="G24" s="64" t="s">
        <v>177</v>
      </c>
      <c r="H24" s="49">
        <v>11500</v>
      </c>
      <c r="I24" s="49">
        <v>3796.46</v>
      </c>
      <c r="J24" s="49">
        <f t="shared" si="1"/>
        <v>43659290</v>
      </c>
      <c r="K24" s="38">
        <v>24</v>
      </c>
      <c r="L24" s="52">
        <f>J24+J23</f>
        <v>62062705.640000001</v>
      </c>
    </row>
    <row r="25" spans="3:12">
      <c r="H25" s="52">
        <f>SUM(H20:H24)</f>
        <v>81712</v>
      </c>
      <c r="I25" s="52">
        <f>SUM(I20:I24)</f>
        <v>18451.32</v>
      </c>
      <c r="J25" s="52">
        <f>SUM(J20:J24)</f>
        <v>307505155.63999999</v>
      </c>
      <c r="K25" s="38"/>
      <c r="L25" s="52">
        <f>SUM(L20:L24)</f>
        <v>307505155.63999999</v>
      </c>
    </row>
  </sheetData>
  <sortState ref="N7:W11">
    <sortCondition ref="S7:S11"/>
  </sortState>
  <mergeCells count="1">
    <mergeCell ref="C4: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7:L47"/>
  <sheetViews>
    <sheetView topLeftCell="A12" workbookViewId="0">
      <selection activeCell="M47" sqref="M47"/>
    </sheetView>
  </sheetViews>
  <sheetFormatPr baseColWidth="10" defaultRowHeight="15"/>
  <cols>
    <col min="2" max="2" width="3.5703125" bestFit="1" customWidth="1"/>
    <col min="3" max="3" width="20" bestFit="1" customWidth="1"/>
    <col min="10" max="10" width="11.7109375" bestFit="1" customWidth="1"/>
  </cols>
  <sheetData>
    <row r="7" spans="2:12">
      <c r="G7" s="65" t="s">
        <v>378</v>
      </c>
    </row>
    <row r="9" spans="2:12">
      <c r="B9" s="38" t="s">
        <v>379</v>
      </c>
      <c r="C9" s="66" t="s">
        <v>380</v>
      </c>
      <c r="D9" s="67" t="s">
        <v>381</v>
      </c>
      <c r="E9" s="67" t="s">
        <v>382</v>
      </c>
      <c r="F9" s="43" t="s">
        <v>383</v>
      </c>
      <c r="G9" s="43" t="s">
        <v>384</v>
      </c>
      <c r="H9" s="43" t="s">
        <v>385</v>
      </c>
      <c r="I9" s="43" t="s">
        <v>386</v>
      </c>
      <c r="J9" s="43" t="s">
        <v>387</v>
      </c>
      <c r="K9" s="43" t="s">
        <v>388</v>
      </c>
      <c r="L9" s="68" t="s">
        <v>389</v>
      </c>
    </row>
    <row r="10" spans="2:12">
      <c r="B10" s="38">
        <v>1</v>
      </c>
      <c r="C10" s="66" t="s">
        <v>390</v>
      </c>
      <c r="D10" s="43">
        <v>309644500</v>
      </c>
      <c r="E10" s="43">
        <v>63631500</v>
      </c>
      <c r="F10" s="43">
        <v>34216000</v>
      </c>
      <c r="G10" s="43">
        <v>17415000</v>
      </c>
      <c r="H10" s="43">
        <v>45150000</v>
      </c>
      <c r="I10" s="69"/>
      <c r="J10" s="43">
        <v>81606500</v>
      </c>
      <c r="K10" s="43"/>
      <c r="L10" s="43">
        <f t="shared" ref="L10:L16" si="0">SUM(D10:K10)</f>
        <v>551663500</v>
      </c>
    </row>
    <row r="11" spans="2:12">
      <c r="B11" s="38">
        <v>2</v>
      </c>
      <c r="C11" s="55" t="s">
        <v>391</v>
      </c>
      <c r="D11" s="43">
        <v>415996500</v>
      </c>
      <c r="E11" s="43">
        <v>32355000</v>
      </c>
      <c r="F11" s="43">
        <v>231296000</v>
      </c>
      <c r="G11" s="43">
        <v>36450000</v>
      </c>
      <c r="H11" s="43">
        <v>46825000</v>
      </c>
      <c r="I11" s="43"/>
      <c r="J11" s="43">
        <v>889888000</v>
      </c>
      <c r="K11" s="43"/>
      <c r="L11" s="43">
        <f t="shared" si="0"/>
        <v>1652810500</v>
      </c>
    </row>
    <row r="12" spans="2:12">
      <c r="B12" s="38">
        <v>3</v>
      </c>
      <c r="C12" s="55" t="s">
        <v>392</v>
      </c>
      <c r="D12" s="43">
        <v>137975000</v>
      </c>
      <c r="E12" s="43">
        <v>124750000</v>
      </c>
      <c r="F12" s="43">
        <v>985251000</v>
      </c>
      <c r="G12" s="43"/>
      <c r="H12" s="43"/>
      <c r="I12" s="43"/>
      <c r="J12" s="43">
        <v>1372161500</v>
      </c>
      <c r="K12" s="43"/>
      <c r="L12" s="43">
        <f t="shared" si="0"/>
        <v>2620137500</v>
      </c>
    </row>
    <row r="13" spans="2:12">
      <c r="B13" s="38">
        <v>4</v>
      </c>
      <c r="C13" s="55" t="s">
        <v>393</v>
      </c>
      <c r="D13" s="43">
        <v>592165000</v>
      </c>
      <c r="E13" s="43"/>
      <c r="F13" s="43">
        <v>327303000</v>
      </c>
      <c r="G13" s="43">
        <v>23605000</v>
      </c>
      <c r="H13" s="43">
        <v>64595500</v>
      </c>
      <c r="I13" s="43"/>
      <c r="J13" s="43">
        <v>1169891500</v>
      </c>
      <c r="K13" s="43"/>
      <c r="L13" s="43">
        <f t="shared" si="0"/>
        <v>2177560000</v>
      </c>
    </row>
    <row r="14" spans="2:12">
      <c r="B14" s="38">
        <v>5</v>
      </c>
      <c r="C14" s="55" t="s">
        <v>394</v>
      </c>
      <c r="D14" s="43">
        <v>511200000</v>
      </c>
      <c r="E14" s="43">
        <v>107850000</v>
      </c>
      <c r="F14" s="43">
        <v>118300000</v>
      </c>
      <c r="G14" s="43"/>
      <c r="H14" s="43"/>
      <c r="I14" s="43"/>
      <c r="J14" s="43">
        <v>360828500</v>
      </c>
      <c r="K14" s="43"/>
      <c r="L14" s="43">
        <f t="shared" si="0"/>
        <v>1098178500</v>
      </c>
    </row>
    <row r="15" spans="2:12">
      <c r="B15" s="38">
        <v>6</v>
      </c>
      <c r="C15" s="55" t="s">
        <v>26</v>
      </c>
      <c r="D15" s="43">
        <v>118450000</v>
      </c>
      <c r="E15" s="43"/>
      <c r="F15" s="43"/>
      <c r="G15" s="43"/>
      <c r="H15" s="43"/>
      <c r="I15" s="43"/>
      <c r="J15" s="43"/>
      <c r="K15" s="43"/>
      <c r="L15" s="43">
        <f t="shared" si="0"/>
        <v>118450000</v>
      </c>
    </row>
    <row r="16" spans="2:12">
      <c r="B16" s="38">
        <v>7</v>
      </c>
      <c r="C16" s="55" t="s">
        <v>25</v>
      </c>
      <c r="D16" s="43">
        <v>23690000</v>
      </c>
      <c r="E16" s="43">
        <v>59850000</v>
      </c>
      <c r="F16" s="43">
        <v>18355000</v>
      </c>
      <c r="G16" s="43"/>
      <c r="H16" s="43"/>
      <c r="I16" s="43"/>
      <c r="J16" s="43">
        <v>59850000</v>
      </c>
      <c r="K16" s="43"/>
      <c r="L16" s="43">
        <f t="shared" si="0"/>
        <v>161745000</v>
      </c>
    </row>
    <row r="17" spans="2:12">
      <c r="B17" s="38">
        <v>8</v>
      </c>
      <c r="C17" s="55" t="s">
        <v>395</v>
      </c>
      <c r="D17" s="43"/>
      <c r="E17" s="43"/>
      <c r="F17" s="43"/>
      <c r="G17" s="43"/>
      <c r="H17" s="43"/>
      <c r="I17" s="43"/>
      <c r="J17" s="43"/>
      <c r="K17" s="43"/>
      <c r="L17" s="43">
        <f t="shared" ref="L17:L21" si="1">SUM(D17:J17)</f>
        <v>0</v>
      </c>
    </row>
    <row r="18" spans="2:12">
      <c r="B18" s="38">
        <v>9</v>
      </c>
      <c r="C18" s="55" t="s">
        <v>396</v>
      </c>
      <c r="D18" s="43">
        <v>36500000</v>
      </c>
      <c r="E18" s="43"/>
      <c r="F18" s="43">
        <v>16000000</v>
      </c>
      <c r="G18" s="43">
        <v>20500000</v>
      </c>
      <c r="H18" s="43"/>
      <c r="I18" s="43"/>
      <c r="J18" s="43">
        <v>17975000</v>
      </c>
      <c r="K18" s="43"/>
      <c r="L18" s="43">
        <f t="shared" si="1"/>
        <v>90975000</v>
      </c>
    </row>
    <row r="19" spans="2:12">
      <c r="B19" s="53">
        <v>10</v>
      </c>
      <c r="C19" s="61" t="s">
        <v>397</v>
      </c>
      <c r="D19" s="43"/>
      <c r="E19" s="43"/>
      <c r="F19" s="43"/>
      <c r="G19" s="43"/>
      <c r="H19" s="43"/>
      <c r="I19" s="43"/>
      <c r="J19" s="43"/>
      <c r="K19" s="43"/>
      <c r="L19" s="43">
        <f>SUM(D19:K19)</f>
        <v>0</v>
      </c>
    </row>
    <row r="20" spans="2:12">
      <c r="B20" s="53">
        <v>11</v>
      </c>
      <c r="C20" s="38" t="s">
        <v>398</v>
      </c>
      <c r="D20" s="43"/>
      <c r="E20" s="43"/>
      <c r="F20" s="43"/>
      <c r="G20" s="43"/>
      <c r="H20" s="43"/>
      <c r="I20" s="43"/>
      <c r="J20" s="43"/>
      <c r="K20" s="43"/>
      <c r="L20" s="43">
        <f>SUM(D20:K20)</f>
        <v>0</v>
      </c>
    </row>
    <row r="21" spans="2:12">
      <c r="B21" s="53">
        <v>12</v>
      </c>
      <c r="C21" s="38" t="s">
        <v>399</v>
      </c>
      <c r="D21" s="43"/>
      <c r="E21" s="43"/>
      <c r="F21" s="43"/>
      <c r="G21" s="43"/>
      <c r="H21" s="43"/>
      <c r="I21" s="43"/>
      <c r="J21" s="43"/>
      <c r="K21" s="43"/>
      <c r="L21" s="43">
        <f t="shared" si="1"/>
        <v>0</v>
      </c>
    </row>
    <row r="22" spans="2:12">
      <c r="B22" s="53">
        <v>13</v>
      </c>
      <c r="C22" s="38" t="s">
        <v>400</v>
      </c>
      <c r="D22" s="43"/>
      <c r="E22" s="43"/>
      <c r="F22" s="43"/>
      <c r="G22" s="43"/>
      <c r="H22" s="43"/>
      <c r="I22" s="43"/>
      <c r="J22" s="43"/>
      <c r="K22" s="43"/>
      <c r="L22" s="43">
        <f>SUM(D22:K22)</f>
        <v>0</v>
      </c>
    </row>
    <row r="23" spans="2:12">
      <c r="B23" s="53">
        <v>14</v>
      </c>
      <c r="C23" s="61" t="s">
        <v>401</v>
      </c>
      <c r="D23" s="43"/>
      <c r="E23" s="43"/>
      <c r="F23" s="43"/>
      <c r="G23" s="43"/>
      <c r="H23" s="43"/>
      <c r="I23" s="43"/>
      <c r="J23" s="43"/>
      <c r="K23" s="43"/>
      <c r="L23" s="43">
        <f>SUM(D23:K23)</f>
        <v>0</v>
      </c>
    </row>
    <row r="24" spans="2:12">
      <c r="B24" s="53">
        <v>15</v>
      </c>
      <c r="C24" s="61" t="s">
        <v>402</v>
      </c>
      <c r="D24" s="43"/>
      <c r="E24" s="43"/>
      <c r="F24" s="43"/>
      <c r="G24" s="43"/>
      <c r="H24" s="43"/>
      <c r="I24" s="70"/>
      <c r="J24" s="43"/>
      <c r="K24" s="43"/>
      <c r="L24" s="43">
        <f>SUM(D24:J24)</f>
        <v>0</v>
      </c>
    </row>
    <row r="25" spans="2:12">
      <c r="B25" s="61">
        <v>16</v>
      </c>
      <c r="C25" s="61" t="s">
        <v>403</v>
      </c>
      <c r="D25" s="61"/>
      <c r="E25" s="61"/>
      <c r="F25" s="61"/>
      <c r="G25" s="61"/>
      <c r="H25" s="61"/>
      <c r="I25" s="61"/>
      <c r="J25" s="43"/>
      <c r="K25" s="43"/>
      <c r="L25" s="43">
        <f>SUM(D25:K25)</f>
        <v>0</v>
      </c>
    </row>
    <row r="26" spans="2:12">
      <c r="B26" s="38"/>
      <c r="C26" s="38"/>
      <c r="D26" s="43">
        <f t="shared" ref="D26:K26" si="2">SUM(D10:D25)</f>
        <v>2145621000</v>
      </c>
      <c r="E26" s="43">
        <f t="shared" si="2"/>
        <v>388436500</v>
      </c>
      <c r="F26" s="43">
        <f t="shared" si="2"/>
        <v>1730721000</v>
      </c>
      <c r="G26" s="43">
        <f t="shared" si="2"/>
        <v>97970000</v>
      </c>
      <c r="H26" s="43">
        <f>SUM(H10:H25)</f>
        <v>156570500</v>
      </c>
      <c r="I26" s="43">
        <f t="shared" si="2"/>
        <v>0</v>
      </c>
      <c r="J26" s="43">
        <f t="shared" si="2"/>
        <v>3952201000</v>
      </c>
      <c r="K26" s="43">
        <f t="shared" si="2"/>
        <v>0</v>
      </c>
      <c r="L26" s="43">
        <f>SUM(D26:K26)</f>
        <v>8471520000</v>
      </c>
    </row>
    <row r="27" spans="2:12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18.75">
      <c r="B28" s="112" t="s">
        <v>5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</row>
    <row r="29" spans="2:12"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2:12">
      <c r="B30" s="38" t="s">
        <v>379</v>
      </c>
      <c r="C30" s="66" t="s">
        <v>380</v>
      </c>
      <c r="D30" s="68">
        <v>1</v>
      </c>
      <c r="E30" s="68">
        <v>2</v>
      </c>
      <c r="F30" s="68">
        <v>3</v>
      </c>
      <c r="G30" s="68">
        <v>4</v>
      </c>
      <c r="H30" s="68">
        <v>5</v>
      </c>
      <c r="I30" s="68">
        <v>6</v>
      </c>
      <c r="J30" s="68">
        <v>7</v>
      </c>
      <c r="K30" s="68">
        <v>8</v>
      </c>
      <c r="L30" s="68" t="s">
        <v>404</v>
      </c>
    </row>
    <row r="31" spans="2:12">
      <c r="B31" s="38">
        <v>1</v>
      </c>
      <c r="C31" s="66" t="s">
        <v>390</v>
      </c>
      <c r="D31" s="43">
        <v>83300</v>
      </c>
      <c r="E31" s="43">
        <v>17700</v>
      </c>
      <c r="F31" s="43">
        <v>10400</v>
      </c>
      <c r="G31" s="43">
        <v>4300</v>
      </c>
      <c r="H31" s="43">
        <v>10500</v>
      </c>
      <c r="I31" s="43"/>
      <c r="J31" s="43">
        <v>22700</v>
      </c>
      <c r="K31" s="43"/>
      <c r="L31" s="52">
        <f>SUM(D31:K31)</f>
        <v>148900</v>
      </c>
    </row>
    <row r="32" spans="2:12">
      <c r="B32" s="38">
        <v>2</v>
      </c>
      <c r="C32" s="55" t="s">
        <v>391</v>
      </c>
      <c r="D32" s="43">
        <v>108800</v>
      </c>
      <c r="E32" s="43">
        <v>9000</v>
      </c>
      <c r="F32" s="43">
        <v>69400</v>
      </c>
      <c r="G32" s="43">
        <v>9000</v>
      </c>
      <c r="H32" s="43">
        <v>10000</v>
      </c>
      <c r="I32" s="43"/>
      <c r="J32" s="43">
        <v>247400</v>
      </c>
      <c r="K32" s="43"/>
      <c r="L32" s="52">
        <f>SUM(D32:K32)</f>
        <v>453600</v>
      </c>
    </row>
    <row r="33" spans="2:12">
      <c r="B33" s="38">
        <v>3</v>
      </c>
      <c r="C33" s="55" t="s">
        <v>392</v>
      </c>
      <c r="D33" s="43">
        <v>35000</v>
      </c>
      <c r="E33" s="43">
        <v>35000</v>
      </c>
      <c r="F33" s="43">
        <v>290700</v>
      </c>
      <c r="G33" s="43"/>
      <c r="H33" s="43"/>
      <c r="I33" s="43"/>
      <c r="J33" s="43">
        <v>397700</v>
      </c>
      <c r="K33" s="43"/>
      <c r="L33" s="52">
        <f>SUM(D33:K33)</f>
        <v>758400</v>
      </c>
    </row>
    <row r="34" spans="2:12">
      <c r="B34" s="38">
        <v>4</v>
      </c>
      <c r="C34" s="55" t="s">
        <v>393</v>
      </c>
      <c r="D34" s="43">
        <v>149000</v>
      </c>
      <c r="E34" s="43"/>
      <c r="F34" s="43">
        <v>96600</v>
      </c>
      <c r="G34" s="43">
        <v>5000</v>
      </c>
      <c r="H34" s="43">
        <v>13700</v>
      </c>
      <c r="I34" s="43"/>
      <c r="J34" s="43">
        <v>339800</v>
      </c>
      <c r="K34" s="43"/>
      <c r="L34" s="52">
        <f>SUM(D34:K34)</f>
        <v>604100</v>
      </c>
    </row>
    <row r="35" spans="2:12">
      <c r="B35" s="38">
        <v>5</v>
      </c>
      <c r="C35" s="55" t="s">
        <v>394</v>
      </c>
      <c r="D35" s="43">
        <v>135000</v>
      </c>
      <c r="E35" s="43">
        <v>30000</v>
      </c>
      <c r="F35" s="43">
        <v>35000</v>
      </c>
      <c r="G35" s="43"/>
      <c r="H35" s="43"/>
      <c r="I35" s="43"/>
      <c r="J35" s="43">
        <v>100300</v>
      </c>
      <c r="K35" s="43"/>
      <c r="L35" s="52">
        <f>SUM(D35:J35)</f>
        <v>300300</v>
      </c>
    </row>
    <row r="36" spans="2:12">
      <c r="B36" s="38">
        <v>6</v>
      </c>
      <c r="C36" s="55" t="s">
        <v>26</v>
      </c>
      <c r="D36" s="43">
        <v>25000</v>
      </c>
      <c r="E36" s="43"/>
      <c r="F36" s="43"/>
      <c r="G36" s="43"/>
      <c r="H36" s="43"/>
      <c r="I36" s="43"/>
      <c r="J36" s="43"/>
      <c r="K36" s="43"/>
      <c r="L36" s="52">
        <f>SUM(D36:K36)</f>
        <v>25000</v>
      </c>
    </row>
    <row r="37" spans="2:12">
      <c r="B37" s="38">
        <v>7</v>
      </c>
      <c r="C37" s="55" t="s">
        <v>25</v>
      </c>
      <c r="D37" s="43">
        <v>5000</v>
      </c>
      <c r="E37" s="43">
        <v>15000</v>
      </c>
      <c r="F37" s="43">
        <v>5000</v>
      </c>
      <c r="G37" s="43"/>
      <c r="H37" s="43"/>
      <c r="I37" s="43"/>
      <c r="J37" s="43">
        <v>15000</v>
      </c>
      <c r="K37" s="43"/>
      <c r="L37" s="52">
        <f>SUM(D37:K37)</f>
        <v>40000</v>
      </c>
    </row>
    <row r="38" spans="2:12">
      <c r="B38" s="38">
        <v>8</v>
      </c>
      <c r="C38" s="55" t="s">
        <v>395</v>
      </c>
      <c r="D38" s="43"/>
      <c r="E38" s="43"/>
      <c r="F38" s="43"/>
      <c r="G38" s="43"/>
      <c r="H38" s="43"/>
      <c r="I38" s="43"/>
      <c r="J38" s="43"/>
      <c r="K38" s="43"/>
      <c r="L38" s="52">
        <f t="shared" ref="L38" si="3">SUM(D38:J38)</f>
        <v>0</v>
      </c>
    </row>
    <row r="39" spans="2:12">
      <c r="B39" s="38">
        <v>9</v>
      </c>
      <c r="C39" s="55" t="s">
        <v>396</v>
      </c>
      <c r="D39" s="43">
        <v>10000</v>
      </c>
      <c r="E39" s="43"/>
      <c r="F39" s="43">
        <v>5000</v>
      </c>
      <c r="G39" s="43">
        <v>5000</v>
      </c>
      <c r="H39" s="43"/>
      <c r="I39" s="43"/>
      <c r="J39" s="43">
        <v>5000</v>
      </c>
      <c r="K39" s="43"/>
      <c r="L39" s="52">
        <f>SUM(D39:K39)</f>
        <v>25000</v>
      </c>
    </row>
    <row r="40" spans="2:12">
      <c r="B40" s="53">
        <v>10</v>
      </c>
      <c r="C40" s="61" t="s">
        <v>397</v>
      </c>
      <c r="D40" s="38"/>
      <c r="E40" s="71"/>
      <c r="F40" s="38"/>
      <c r="G40" s="38"/>
      <c r="H40" s="38"/>
      <c r="I40" s="43"/>
      <c r="J40" s="38"/>
      <c r="K40" s="38"/>
      <c r="L40" s="52">
        <f>SUM(D40:K40)</f>
        <v>0</v>
      </c>
    </row>
    <row r="41" spans="2:12">
      <c r="B41" s="53">
        <v>11</v>
      </c>
      <c r="C41" s="38" t="s">
        <v>398</v>
      </c>
      <c r="D41" s="38"/>
      <c r="E41" s="71"/>
      <c r="F41" s="71"/>
      <c r="G41" s="71"/>
      <c r="H41" s="71"/>
      <c r="I41" s="71"/>
      <c r="J41" s="71"/>
      <c r="K41" s="71"/>
      <c r="L41" s="52">
        <f>SUM(D41:K41)</f>
        <v>0</v>
      </c>
    </row>
    <row r="42" spans="2:12">
      <c r="B42" s="53">
        <v>12</v>
      </c>
      <c r="C42" s="38" t="s">
        <v>399</v>
      </c>
      <c r="D42" s="38"/>
      <c r="E42" s="71"/>
      <c r="F42" s="71"/>
      <c r="G42" s="71"/>
      <c r="H42" s="71"/>
      <c r="I42" s="71"/>
      <c r="J42" s="71"/>
      <c r="K42" s="71"/>
      <c r="L42" s="43">
        <f t="shared" ref="L42:L45" si="4">SUM(D42:J42)</f>
        <v>0</v>
      </c>
    </row>
    <row r="43" spans="2:12">
      <c r="B43" s="53">
        <v>13</v>
      </c>
      <c r="C43" s="38" t="s">
        <v>400</v>
      </c>
      <c r="D43" s="38"/>
      <c r="E43" s="71"/>
      <c r="F43" s="71"/>
      <c r="G43" s="71"/>
      <c r="H43" s="71"/>
      <c r="I43" s="71"/>
      <c r="J43" s="71"/>
      <c r="K43" s="71"/>
      <c r="L43" s="43">
        <f>SUM(D43:K43)</f>
        <v>0</v>
      </c>
    </row>
    <row r="44" spans="2:12">
      <c r="B44" s="53">
        <v>14</v>
      </c>
      <c r="C44" s="61" t="s">
        <v>401</v>
      </c>
      <c r="D44" s="38"/>
      <c r="E44" s="71"/>
      <c r="F44" s="71"/>
      <c r="G44" s="71"/>
      <c r="H44" s="71"/>
      <c r="I44" s="71"/>
      <c r="J44" s="71"/>
      <c r="K44" s="71"/>
      <c r="L44" s="43">
        <f>SUM(D44:K44)</f>
        <v>0</v>
      </c>
    </row>
    <row r="45" spans="2:12">
      <c r="B45" s="53">
        <v>15</v>
      </c>
      <c r="C45" s="61" t="s">
        <v>402</v>
      </c>
      <c r="D45" s="38"/>
      <c r="E45" s="71"/>
      <c r="F45" s="71"/>
      <c r="G45" s="71"/>
      <c r="H45" s="71"/>
      <c r="I45" s="71"/>
      <c r="J45" s="71"/>
      <c r="K45" s="71"/>
      <c r="L45" s="43">
        <f t="shared" si="4"/>
        <v>0</v>
      </c>
    </row>
    <row r="46" spans="2:12">
      <c r="B46" s="53">
        <v>16</v>
      </c>
      <c r="C46" s="61" t="s">
        <v>403</v>
      </c>
      <c r="D46" s="38"/>
      <c r="E46" s="71"/>
      <c r="F46" s="71"/>
      <c r="G46" s="71"/>
      <c r="H46" s="71"/>
      <c r="I46" s="71"/>
      <c r="J46" s="71"/>
      <c r="K46" s="71"/>
      <c r="L46" s="43">
        <f>SUM(K46)</f>
        <v>0</v>
      </c>
    </row>
    <row r="47" spans="2:12">
      <c r="B47" s="38"/>
      <c r="C47" s="38"/>
      <c r="D47" s="52">
        <f t="shared" ref="D47:K47" si="5">SUM(D31:D46)</f>
        <v>551100</v>
      </c>
      <c r="E47" s="52">
        <f t="shared" si="5"/>
        <v>106700</v>
      </c>
      <c r="F47" s="52">
        <f t="shared" si="5"/>
        <v>512100</v>
      </c>
      <c r="G47" s="52">
        <f t="shared" si="5"/>
        <v>23300</v>
      </c>
      <c r="H47" s="52">
        <f t="shared" si="5"/>
        <v>34200</v>
      </c>
      <c r="I47" s="52">
        <f t="shared" si="5"/>
        <v>0</v>
      </c>
      <c r="J47" s="52">
        <f t="shared" si="5"/>
        <v>1127900</v>
      </c>
      <c r="K47" s="52">
        <f t="shared" si="5"/>
        <v>0</v>
      </c>
      <c r="L47" s="43">
        <f>SUM(D47:K47)</f>
        <v>2355300</v>
      </c>
    </row>
  </sheetData>
  <mergeCells count="1">
    <mergeCell ref="B28:L2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7:M21"/>
  <sheetViews>
    <sheetView workbookViewId="0">
      <selection activeCell="N14" sqref="N14:P15"/>
    </sheetView>
  </sheetViews>
  <sheetFormatPr baseColWidth="10" defaultRowHeight="15"/>
  <cols>
    <col min="3" max="3" width="11.7109375" bestFit="1" customWidth="1"/>
    <col min="8" max="9" width="11.7109375" bestFit="1" customWidth="1"/>
    <col min="10" max="10" width="13.7109375" bestFit="1" customWidth="1"/>
  </cols>
  <sheetData>
    <row r="7" spans="2:13" ht="18.75">
      <c r="B7" s="72"/>
      <c r="C7" s="72"/>
      <c r="D7" s="72"/>
      <c r="E7" s="72"/>
      <c r="F7" s="72"/>
      <c r="G7" s="72"/>
      <c r="H7" s="72" t="s">
        <v>378</v>
      </c>
      <c r="I7" s="72"/>
      <c r="J7" s="72"/>
      <c r="K7" s="72"/>
      <c r="L7" s="72"/>
      <c r="M7" s="72"/>
    </row>
    <row r="9" spans="2:13">
      <c r="B9" s="38" t="s">
        <v>380</v>
      </c>
      <c r="C9" s="38" t="s">
        <v>405</v>
      </c>
      <c r="D9" s="38" t="s">
        <v>117</v>
      </c>
      <c r="E9" s="38" t="s">
        <v>406</v>
      </c>
      <c r="F9" s="38" t="s">
        <v>29</v>
      </c>
      <c r="G9" s="43" t="s">
        <v>407</v>
      </c>
      <c r="H9" s="43" t="s">
        <v>386</v>
      </c>
      <c r="I9" s="43" t="s">
        <v>387</v>
      </c>
      <c r="J9" s="43" t="s">
        <v>408</v>
      </c>
      <c r="K9" s="43" t="s">
        <v>409</v>
      </c>
      <c r="L9" s="49" t="s">
        <v>410</v>
      </c>
      <c r="M9" s="68" t="s">
        <v>389</v>
      </c>
    </row>
    <row r="10" spans="2:13">
      <c r="B10" s="38" t="s">
        <v>411</v>
      </c>
      <c r="C10" s="43">
        <v>105210000</v>
      </c>
      <c r="D10" s="43">
        <v>222138000</v>
      </c>
      <c r="E10" s="43"/>
      <c r="F10" s="43">
        <v>800085000</v>
      </c>
      <c r="G10" s="43">
        <v>65100000</v>
      </c>
      <c r="H10" s="43"/>
      <c r="I10" s="43">
        <v>58800000</v>
      </c>
      <c r="J10" s="43"/>
      <c r="K10" s="43"/>
      <c r="L10" s="43"/>
      <c r="M10" s="43">
        <f>SUM(C10:L10)</f>
        <v>1251333000</v>
      </c>
    </row>
    <row r="11" spans="2:13">
      <c r="B11" s="38" t="s">
        <v>412</v>
      </c>
      <c r="C11" s="43">
        <v>1508415000</v>
      </c>
      <c r="D11" s="43"/>
      <c r="E11" s="43"/>
      <c r="F11" s="43"/>
      <c r="G11" s="43">
        <v>84430500</v>
      </c>
      <c r="H11" s="43">
        <v>1261441000</v>
      </c>
      <c r="I11" s="43">
        <v>3738286500</v>
      </c>
      <c r="J11" s="43">
        <v>70455000</v>
      </c>
      <c r="K11" s="43"/>
      <c r="L11" s="43"/>
      <c r="M11" s="43">
        <f>SUM(C11:L11)</f>
        <v>6663028000</v>
      </c>
    </row>
    <row r="12" spans="2:13">
      <c r="B12" s="38" t="s">
        <v>176</v>
      </c>
      <c r="C12" s="43">
        <v>36058266</v>
      </c>
      <c r="D12" s="43"/>
      <c r="E12" s="43"/>
      <c r="F12" s="43"/>
      <c r="G12" s="43"/>
      <c r="H12" s="43"/>
      <c r="I12" s="43"/>
      <c r="J12" s="43"/>
      <c r="K12" s="43">
        <v>271446890</v>
      </c>
      <c r="L12" s="43"/>
      <c r="M12" s="43">
        <f>SUM(C12:L12)</f>
        <v>307505156</v>
      </c>
    </row>
    <row r="13" spans="2:13">
      <c r="B13" s="70"/>
      <c r="C13" s="43">
        <f>SUM(C10:C12)</f>
        <v>1649683266</v>
      </c>
      <c r="D13" s="43">
        <f t="shared" ref="D13:L13" si="0">SUM(D10:D11)</f>
        <v>222138000</v>
      </c>
      <c r="E13" s="43">
        <f t="shared" si="0"/>
        <v>0</v>
      </c>
      <c r="F13" s="43">
        <f t="shared" si="0"/>
        <v>800085000</v>
      </c>
      <c r="G13" s="43">
        <f t="shared" si="0"/>
        <v>149530500</v>
      </c>
      <c r="H13" s="43">
        <f t="shared" si="0"/>
        <v>1261441000</v>
      </c>
      <c r="I13" s="43">
        <f t="shared" si="0"/>
        <v>3797086500</v>
      </c>
      <c r="J13" s="43">
        <f t="shared" si="0"/>
        <v>70455000</v>
      </c>
      <c r="K13" s="43">
        <f>SUM(K12)</f>
        <v>271446890</v>
      </c>
      <c r="L13" s="43">
        <f t="shared" si="0"/>
        <v>0</v>
      </c>
      <c r="M13" s="43">
        <f>SUM(C13:L13)</f>
        <v>8221866156</v>
      </c>
    </row>
    <row r="14" spans="2:13">
      <c r="B14" s="70"/>
      <c r="C14" s="69"/>
      <c r="D14" s="69"/>
      <c r="E14" s="69"/>
      <c r="F14" s="69"/>
      <c r="G14" s="69"/>
      <c r="H14" s="69"/>
      <c r="I14" s="70"/>
      <c r="J14" s="70"/>
      <c r="K14" s="70"/>
      <c r="L14" s="70"/>
      <c r="M14" s="70"/>
    </row>
    <row r="15" spans="2:13" ht="18.75">
      <c r="B15" s="72"/>
      <c r="C15" s="73"/>
      <c r="D15" s="73"/>
      <c r="E15" s="73"/>
      <c r="F15" s="73"/>
      <c r="G15" s="73"/>
      <c r="H15" s="73" t="s">
        <v>5</v>
      </c>
      <c r="I15" s="72"/>
      <c r="J15" s="72"/>
      <c r="K15" s="72"/>
      <c r="L15" s="72"/>
      <c r="M15" s="72"/>
    </row>
    <row r="16" spans="2:13"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2:13">
      <c r="B17" s="38" t="s">
        <v>380</v>
      </c>
      <c r="C17" s="38" t="s">
        <v>405</v>
      </c>
      <c r="D17" s="38" t="s">
        <v>117</v>
      </c>
      <c r="E17" s="38" t="s">
        <v>406</v>
      </c>
      <c r="F17" s="38" t="s">
        <v>29</v>
      </c>
      <c r="G17" s="43" t="s">
        <v>407</v>
      </c>
      <c r="H17" s="43" t="s">
        <v>386</v>
      </c>
      <c r="I17" s="43" t="s">
        <v>387</v>
      </c>
      <c r="J17" s="43" t="s">
        <v>408</v>
      </c>
      <c r="K17" s="43" t="s">
        <v>409</v>
      </c>
      <c r="L17" s="49" t="s">
        <v>410</v>
      </c>
      <c r="M17" s="68" t="s">
        <v>389</v>
      </c>
    </row>
    <row r="18" spans="2:13">
      <c r="B18" s="38" t="s">
        <v>411</v>
      </c>
      <c r="C18" s="43">
        <v>33400</v>
      </c>
      <c r="D18" s="43">
        <v>60200</v>
      </c>
      <c r="E18" s="43"/>
      <c r="F18" s="43">
        <v>214500</v>
      </c>
      <c r="G18" s="43">
        <v>15500</v>
      </c>
      <c r="H18" s="43"/>
      <c r="I18" s="43">
        <v>14700</v>
      </c>
      <c r="J18" s="43"/>
      <c r="K18" s="43"/>
      <c r="L18" s="43"/>
      <c r="M18" s="43">
        <f>SUM(C18:L18)</f>
        <v>338300</v>
      </c>
    </row>
    <row r="19" spans="2:13">
      <c r="B19" s="38" t="s">
        <v>412</v>
      </c>
      <c r="C19" s="43">
        <v>473500</v>
      </c>
      <c r="D19" s="43"/>
      <c r="E19" s="43"/>
      <c r="F19" s="43"/>
      <c r="G19" s="43">
        <v>18700</v>
      </c>
      <c r="H19" s="43">
        <v>336600</v>
      </c>
      <c r="I19" s="43">
        <v>1088200</v>
      </c>
      <c r="J19" s="43">
        <v>18300</v>
      </c>
      <c r="K19" s="43"/>
      <c r="L19" s="43"/>
      <c r="M19" s="43">
        <f>SUM(C19:L19)</f>
        <v>1935300</v>
      </c>
    </row>
    <row r="20" spans="2:13">
      <c r="B20" s="38" t="s">
        <v>176</v>
      </c>
      <c r="C20" s="43">
        <v>10212</v>
      </c>
      <c r="D20" s="43"/>
      <c r="E20" s="43"/>
      <c r="F20" s="43"/>
      <c r="G20" s="43"/>
      <c r="H20" s="43"/>
      <c r="I20" s="43"/>
      <c r="J20" s="43"/>
      <c r="K20" s="43">
        <v>71500</v>
      </c>
      <c r="L20" s="43"/>
      <c r="M20" s="43">
        <f>SUM(C20:L20)</f>
        <v>81712</v>
      </c>
    </row>
    <row r="21" spans="2:13">
      <c r="B21" s="70"/>
      <c r="C21" s="43">
        <f>SUM(C18:C20)</f>
        <v>517112</v>
      </c>
      <c r="D21" s="43">
        <f t="shared" ref="D21:L21" si="1">SUM(D18:D19)</f>
        <v>60200</v>
      </c>
      <c r="E21" s="43">
        <f t="shared" si="1"/>
        <v>0</v>
      </c>
      <c r="F21" s="43">
        <f t="shared" si="1"/>
        <v>214500</v>
      </c>
      <c r="G21" s="43">
        <f>SUM(G18:G19)</f>
        <v>34200</v>
      </c>
      <c r="H21" s="43">
        <f>SUM(H18:H19)</f>
        <v>336600</v>
      </c>
      <c r="I21" s="43">
        <f t="shared" si="1"/>
        <v>1102900</v>
      </c>
      <c r="J21" s="43">
        <f>SUM(J18:J19)</f>
        <v>18300</v>
      </c>
      <c r="K21" s="43">
        <f>SUM(K18:K20)</f>
        <v>71500</v>
      </c>
      <c r="L21" s="43">
        <f t="shared" si="1"/>
        <v>0</v>
      </c>
      <c r="M21" s="43">
        <f>SUM(C21:L21)</f>
        <v>2355312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110"/>
  <sheetViews>
    <sheetView topLeftCell="J65" workbookViewId="0">
      <selection activeCell="S81" sqref="S81"/>
    </sheetView>
  </sheetViews>
  <sheetFormatPr baseColWidth="10" defaultColWidth="10.7109375" defaultRowHeight="15"/>
  <cols>
    <col min="2" max="2" width="16.140625" customWidth="1"/>
    <col min="3" max="3" width="12.42578125" bestFit="1" customWidth="1"/>
    <col min="4" max="4" width="24.140625" customWidth="1"/>
    <col min="5" max="5" width="25.7109375" customWidth="1"/>
    <col min="6" max="6" width="13.140625" customWidth="1"/>
    <col min="7" max="7" width="12.5703125" bestFit="1" customWidth="1"/>
    <col min="8" max="8" width="14.140625" bestFit="1" customWidth="1"/>
    <col min="12" max="12" width="9" bestFit="1" customWidth="1"/>
    <col min="13" max="13" width="11.28515625" bestFit="1" customWidth="1"/>
    <col min="14" max="14" width="6.28515625" bestFit="1" customWidth="1"/>
    <col min="15" max="15" width="16.28515625" bestFit="1" customWidth="1"/>
    <col min="16" max="16" width="16.5703125" bestFit="1" customWidth="1"/>
    <col min="17" max="17" width="8.7109375" bestFit="1" customWidth="1"/>
    <col min="18" max="18" width="7.42578125" bestFit="1" customWidth="1"/>
    <col min="19" max="19" width="11.7109375" bestFit="1" customWidth="1"/>
  </cols>
  <sheetData>
    <row r="3" spans="1:19">
      <c r="F3" s="98" t="s">
        <v>4</v>
      </c>
      <c r="G3" s="98"/>
    </row>
    <row r="4" spans="1:19">
      <c r="A4" s="1" t="s">
        <v>7</v>
      </c>
      <c r="B4" s="1" t="s">
        <v>0</v>
      </c>
      <c r="C4" s="1" t="s">
        <v>1</v>
      </c>
      <c r="D4" s="1" t="s">
        <v>10</v>
      </c>
      <c r="E4" s="1" t="s">
        <v>6</v>
      </c>
      <c r="F4" s="1" t="s">
        <v>5</v>
      </c>
      <c r="G4" s="1" t="s">
        <v>8</v>
      </c>
      <c r="H4" s="1" t="s">
        <v>3</v>
      </c>
      <c r="L4" s="38" t="s">
        <v>7</v>
      </c>
      <c r="M4" s="38" t="s">
        <v>0</v>
      </c>
      <c r="N4" s="38" t="s">
        <v>374</v>
      </c>
      <c r="O4" s="38" t="s">
        <v>10</v>
      </c>
      <c r="P4" s="38" t="s">
        <v>6</v>
      </c>
      <c r="Q4" s="38" t="s">
        <v>5</v>
      </c>
      <c r="R4" s="38" t="s">
        <v>8</v>
      </c>
      <c r="S4" s="38" t="s">
        <v>3</v>
      </c>
    </row>
    <row r="5" spans="1:19">
      <c r="A5" s="5">
        <v>42495</v>
      </c>
      <c r="B5" s="7" t="s">
        <v>30</v>
      </c>
      <c r="C5" s="1"/>
      <c r="D5" s="1" t="s">
        <v>19</v>
      </c>
      <c r="E5" s="1" t="s">
        <v>31</v>
      </c>
      <c r="F5" s="2">
        <v>5000</v>
      </c>
      <c r="G5" s="2">
        <v>4000</v>
      </c>
      <c r="H5" s="2">
        <f>F5*G5</f>
        <v>20000000</v>
      </c>
      <c r="K5">
        <v>1</v>
      </c>
      <c r="L5" s="60">
        <v>42495</v>
      </c>
      <c r="M5" s="61" t="s">
        <v>30</v>
      </c>
      <c r="N5" s="38"/>
      <c r="O5" s="38" t="s">
        <v>19</v>
      </c>
      <c r="P5" s="55" t="s">
        <v>31</v>
      </c>
      <c r="Q5" s="43">
        <v>5000</v>
      </c>
      <c r="R5" s="43">
        <v>4000</v>
      </c>
      <c r="S5" s="43">
        <f t="shared" ref="S5:S36" si="0">Q5*R5</f>
        <v>20000000</v>
      </c>
    </row>
    <row r="6" spans="1:19">
      <c r="A6" s="5">
        <v>42495</v>
      </c>
      <c r="B6" s="7" t="s">
        <v>30</v>
      </c>
      <c r="C6" s="1"/>
      <c r="D6" s="1" t="s">
        <v>19</v>
      </c>
      <c r="E6" s="1" t="s">
        <v>32</v>
      </c>
      <c r="F6" s="2">
        <v>6000</v>
      </c>
      <c r="G6" s="2">
        <v>3150</v>
      </c>
      <c r="H6" s="2">
        <f t="shared" ref="H6:H14" si="1">F6*G6</f>
        <v>18900000</v>
      </c>
      <c r="K6">
        <v>1</v>
      </c>
      <c r="L6" s="60">
        <v>42495</v>
      </c>
      <c r="M6" s="61" t="s">
        <v>30</v>
      </c>
      <c r="N6" s="38"/>
      <c r="O6" s="38" t="s">
        <v>19</v>
      </c>
      <c r="P6" s="55" t="s">
        <v>32</v>
      </c>
      <c r="Q6" s="43">
        <v>6000</v>
      </c>
      <c r="R6" s="43">
        <v>3150</v>
      </c>
      <c r="S6" s="43">
        <f t="shared" si="0"/>
        <v>18900000</v>
      </c>
    </row>
    <row r="7" spans="1:19">
      <c r="A7" s="5">
        <v>42495</v>
      </c>
      <c r="B7" s="7" t="s">
        <v>30</v>
      </c>
      <c r="C7" s="1"/>
      <c r="D7" s="1" t="s">
        <v>19</v>
      </c>
      <c r="E7" s="1" t="s">
        <v>31</v>
      </c>
      <c r="F7" s="2">
        <v>4700</v>
      </c>
      <c r="G7" s="2">
        <v>4000</v>
      </c>
      <c r="H7" s="2">
        <f t="shared" si="1"/>
        <v>18800000</v>
      </c>
      <c r="K7">
        <v>1</v>
      </c>
      <c r="L7" s="60">
        <v>42495</v>
      </c>
      <c r="M7" s="61" t="s">
        <v>30</v>
      </c>
      <c r="N7" s="38"/>
      <c r="O7" s="38" t="s">
        <v>19</v>
      </c>
      <c r="P7" s="55" t="s">
        <v>31</v>
      </c>
      <c r="Q7" s="43">
        <v>4700</v>
      </c>
      <c r="R7" s="43">
        <v>4000</v>
      </c>
      <c r="S7" s="43">
        <f t="shared" si="0"/>
        <v>18800000</v>
      </c>
    </row>
    <row r="8" spans="1:19">
      <c r="A8" s="5">
        <v>42497</v>
      </c>
      <c r="B8" s="7" t="s">
        <v>35</v>
      </c>
      <c r="C8" s="1"/>
      <c r="D8" s="1" t="s">
        <v>13</v>
      </c>
      <c r="E8" s="1" t="s">
        <v>14</v>
      </c>
      <c r="F8" s="2">
        <v>83900</v>
      </c>
      <c r="G8" s="2">
        <v>3180</v>
      </c>
      <c r="H8" s="2">
        <f t="shared" si="1"/>
        <v>266802000</v>
      </c>
      <c r="K8">
        <v>1</v>
      </c>
      <c r="L8" s="60">
        <v>42499</v>
      </c>
      <c r="M8" s="38" t="s">
        <v>116</v>
      </c>
      <c r="N8" s="38"/>
      <c r="O8" s="38" t="s">
        <v>19</v>
      </c>
      <c r="P8" s="55" t="s">
        <v>29</v>
      </c>
      <c r="Q8" s="43">
        <v>10000</v>
      </c>
      <c r="R8" s="43">
        <v>3730</v>
      </c>
      <c r="S8" s="43">
        <f t="shared" si="0"/>
        <v>37300000</v>
      </c>
    </row>
    <row r="9" spans="1:19">
      <c r="A9" s="5">
        <v>42497</v>
      </c>
      <c r="B9" s="7" t="s">
        <v>35</v>
      </c>
      <c r="C9" s="1"/>
      <c r="D9" s="1" t="s">
        <v>13</v>
      </c>
      <c r="E9" s="1" t="s">
        <v>36</v>
      </c>
      <c r="F9" s="2">
        <v>125900</v>
      </c>
      <c r="G9" s="2">
        <v>3685</v>
      </c>
      <c r="H9" s="2">
        <f t="shared" si="1"/>
        <v>463941500</v>
      </c>
      <c r="K9">
        <v>1</v>
      </c>
      <c r="L9" s="60">
        <v>42499</v>
      </c>
      <c r="M9" s="38" t="s">
        <v>116</v>
      </c>
      <c r="N9" s="38"/>
      <c r="O9" s="38" t="s">
        <v>19</v>
      </c>
      <c r="P9" s="55" t="s">
        <v>32</v>
      </c>
      <c r="Q9" s="43">
        <v>5000</v>
      </c>
      <c r="R9" s="43">
        <v>3150</v>
      </c>
      <c r="S9" s="43">
        <f t="shared" si="0"/>
        <v>15750000</v>
      </c>
    </row>
    <row r="10" spans="1:19">
      <c r="A10" s="5">
        <v>42497</v>
      </c>
      <c r="B10" s="7" t="s">
        <v>35</v>
      </c>
      <c r="C10" s="1"/>
      <c r="D10" s="1" t="s">
        <v>13</v>
      </c>
      <c r="E10" s="1" t="s">
        <v>15</v>
      </c>
      <c r="F10" s="2">
        <v>4700</v>
      </c>
      <c r="G10" s="2">
        <v>4515</v>
      </c>
      <c r="H10" s="2">
        <f t="shared" si="1"/>
        <v>21220500</v>
      </c>
      <c r="K10">
        <v>1</v>
      </c>
      <c r="L10" s="60">
        <v>42499</v>
      </c>
      <c r="M10" s="38" t="s">
        <v>116</v>
      </c>
      <c r="N10" s="38"/>
      <c r="O10" s="38" t="s">
        <v>19</v>
      </c>
      <c r="P10" s="55" t="s">
        <v>117</v>
      </c>
      <c r="Q10" s="43">
        <v>5000</v>
      </c>
      <c r="R10" s="43">
        <v>3690</v>
      </c>
      <c r="S10" s="43">
        <f t="shared" si="0"/>
        <v>18450000</v>
      </c>
    </row>
    <row r="11" spans="1:19">
      <c r="A11" s="5">
        <v>42497</v>
      </c>
      <c r="B11" s="7" t="s">
        <v>35</v>
      </c>
      <c r="C11" s="1"/>
      <c r="D11" s="1" t="s">
        <v>13</v>
      </c>
      <c r="E11" s="1" t="s">
        <v>37</v>
      </c>
      <c r="F11" s="2">
        <v>134100</v>
      </c>
      <c r="G11" s="2">
        <v>3540</v>
      </c>
      <c r="H11" s="2">
        <f t="shared" si="1"/>
        <v>474714000</v>
      </c>
      <c r="K11">
        <v>1</v>
      </c>
      <c r="L11" s="60">
        <v>42499</v>
      </c>
      <c r="M11" s="38" t="s">
        <v>116</v>
      </c>
      <c r="N11" s="38"/>
      <c r="O11" s="38" t="s">
        <v>19</v>
      </c>
      <c r="P11" s="55" t="s">
        <v>117</v>
      </c>
      <c r="Q11" s="43">
        <v>5000</v>
      </c>
      <c r="R11" s="43">
        <v>3690</v>
      </c>
      <c r="S11" s="43">
        <f t="shared" si="0"/>
        <v>18450000</v>
      </c>
    </row>
    <row r="12" spans="1:19">
      <c r="A12" s="5">
        <v>42497</v>
      </c>
      <c r="B12" s="7" t="s">
        <v>35</v>
      </c>
      <c r="C12" s="1"/>
      <c r="D12" s="1" t="s">
        <v>13</v>
      </c>
      <c r="E12" s="1" t="s">
        <v>21</v>
      </c>
      <c r="F12" s="2">
        <v>4300</v>
      </c>
      <c r="G12" s="2">
        <v>3850</v>
      </c>
      <c r="H12" s="2">
        <f t="shared" si="1"/>
        <v>16555000</v>
      </c>
      <c r="K12">
        <v>1</v>
      </c>
      <c r="L12" s="60">
        <v>42502</v>
      </c>
      <c r="M12" s="38" t="s">
        <v>122</v>
      </c>
      <c r="N12" s="38"/>
      <c r="O12" s="38" t="s">
        <v>19</v>
      </c>
      <c r="P12" s="55" t="s">
        <v>29</v>
      </c>
      <c r="Q12" s="43">
        <v>11500</v>
      </c>
      <c r="R12" s="43">
        <v>3730</v>
      </c>
      <c r="S12" s="43">
        <f t="shared" si="0"/>
        <v>42895000</v>
      </c>
    </row>
    <row r="13" spans="1:19">
      <c r="A13" s="5">
        <v>42497</v>
      </c>
      <c r="B13" s="1" t="s">
        <v>94</v>
      </c>
      <c r="C13" s="1"/>
      <c r="D13" s="1" t="s">
        <v>13</v>
      </c>
      <c r="E13" s="1" t="s">
        <v>37</v>
      </c>
      <c r="F13" s="2">
        <v>191000</v>
      </c>
      <c r="G13" s="2">
        <v>3355</v>
      </c>
      <c r="H13" s="2">
        <f t="shared" si="1"/>
        <v>640805000</v>
      </c>
      <c r="K13">
        <v>1</v>
      </c>
      <c r="L13" s="60">
        <v>42502</v>
      </c>
      <c r="M13" s="38" t="s">
        <v>122</v>
      </c>
      <c r="N13" s="38"/>
      <c r="O13" s="38" t="s">
        <v>19</v>
      </c>
      <c r="P13" s="55" t="s">
        <v>32</v>
      </c>
      <c r="Q13" s="43">
        <v>5200</v>
      </c>
      <c r="R13" s="43">
        <v>3150</v>
      </c>
      <c r="S13" s="43">
        <f t="shared" si="0"/>
        <v>16380000</v>
      </c>
    </row>
    <row r="14" spans="1:19">
      <c r="A14" s="5">
        <v>42499</v>
      </c>
      <c r="B14" s="1" t="s">
        <v>116</v>
      </c>
      <c r="C14" s="1"/>
      <c r="D14" s="1" t="s">
        <v>19</v>
      </c>
      <c r="E14" s="1" t="s">
        <v>29</v>
      </c>
      <c r="F14" s="2">
        <v>10000</v>
      </c>
      <c r="G14" s="2">
        <v>3730</v>
      </c>
      <c r="H14" s="2">
        <f t="shared" si="1"/>
        <v>37300000</v>
      </c>
      <c r="K14">
        <v>1</v>
      </c>
      <c r="L14" s="60">
        <v>42503</v>
      </c>
      <c r="M14" s="38" t="s">
        <v>125</v>
      </c>
      <c r="N14" s="38"/>
      <c r="O14" s="38" t="s">
        <v>19</v>
      </c>
      <c r="P14" s="55" t="s">
        <v>29</v>
      </c>
      <c r="Q14" s="43">
        <v>20000</v>
      </c>
      <c r="R14" s="43">
        <v>3730</v>
      </c>
      <c r="S14" s="43">
        <f t="shared" si="0"/>
        <v>74600000</v>
      </c>
    </row>
    <row r="15" spans="1:19">
      <c r="A15" s="5">
        <v>42499</v>
      </c>
      <c r="B15" s="1" t="s">
        <v>116</v>
      </c>
      <c r="C15" s="1"/>
      <c r="D15" s="1" t="s">
        <v>19</v>
      </c>
      <c r="E15" s="1" t="s">
        <v>32</v>
      </c>
      <c r="F15" s="2">
        <v>5000</v>
      </c>
      <c r="G15" s="2">
        <v>3150</v>
      </c>
      <c r="H15" s="2">
        <f t="shared" ref="H15:H110" si="2">F15*G15</f>
        <v>15750000</v>
      </c>
      <c r="K15">
        <v>1</v>
      </c>
      <c r="L15" s="60">
        <v>42503</v>
      </c>
      <c r="M15" s="38" t="s">
        <v>125</v>
      </c>
      <c r="N15" s="38"/>
      <c r="O15" s="38" t="s">
        <v>19</v>
      </c>
      <c r="P15" s="55" t="s">
        <v>117</v>
      </c>
      <c r="Q15" s="43">
        <v>10000</v>
      </c>
      <c r="R15" s="43">
        <v>3690</v>
      </c>
      <c r="S15" s="43">
        <f t="shared" si="0"/>
        <v>36900000</v>
      </c>
    </row>
    <row r="16" spans="1:19">
      <c r="A16" s="5">
        <v>42499</v>
      </c>
      <c r="B16" s="1" t="s">
        <v>116</v>
      </c>
      <c r="C16" s="1"/>
      <c r="D16" s="1" t="s">
        <v>19</v>
      </c>
      <c r="E16" s="1" t="s">
        <v>117</v>
      </c>
      <c r="F16" s="2">
        <v>5000</v>
      </c>
      <c r="G16" s="2">
        <v>3690</v>
      </c>
      <c r="H16" s="2">
        <f t="shared" si="2"/>
        <v>18450000</v>
      </c>
      <c r="K16">
        <v>1</v>
      </c>
      <c r="L16" s="60">
        <v>42506</v>
      </c>
      <c r="M16" s="38" t="s">
        <v>181</v>
      </c>
      <c r="N16" s="38"/>
      <c r="O16" s="38" t="s">
        <v>19</v>
      </c>
      <c r="P16" s="64" t="s">
        <v>15</v>
      </c>
      <c r="Q16" s="43">
        <v>5000</v>
      </c>
      <c r="R16" s="43">
        <v>4200</v>
      </c>
      <c r="S16" s="43">
        <f t="shared" si="0"/>
        <v>21000000</v>
      </c>
    </row>
    <row r="17" spans="1:19">
      <c r="A17" s="5">
        <v>42499</v>
      </c>
      <c r="B17" s="1" t="s">
        <v>116</v>
      </c>
      <c r="C17" s="1"/>
      <c r="D17" s="1" t="s">
        <v>19</v>
      </c>
      <c r="E17" s="1" t="s">
        <v>117</v>
      </c>
      <c r="F17" s="2">
        <v>5000</v>
      </c>
      <c r="G17" s="2">
        <v>3690</v>
      </c>
      <c r="H17" s="2">
        <f t="shared" si="2"/>
        <v>18450000</v>
      </c>
      <c r="K17">
        <v>1</v>
      </c>
      <c r="L17" s="60">
        <v>42506</v>
      </c>
      <c r="M17" s="38" t="s">
        <v>181</v>
      </c>
      <c r="N17" s="38"/>
      <c r="O17" s="38" t="s">
        <v>19</v>
      </c>
      <c r="P17" s="55" t="s">
        <v>29</v>
      </c>
      <c r="Q17" s="43">
        <v>6000</v>
      </c>
      <c r="R17" s="43">
        <v>3730</v>
      </c>
      <c r="S17" s="43">
        <f t="shared" si="0"/>
        <v>22380000</v>
      </c>
    </row>
    <row r="18" spans="1:19">
      <c r="A18" s="5">
        <v>42502</v>
      </c>
      <c r="B18" s="1" t="s">
        <v>122</v>
      </c>
      <c r="C18" s="1"/>
      <c r="D18" s="1" t="s">
        <v>19</v>
      </c>
      <c r="E18" s="1" t="s">
        <v>29</v>
      </c>
      <c r="F18" s="2">
        <v>11500</v>
      </c>
      <c r="G18" s="2">
        <v>3730</v>
      </c>
      <c r="H18" s="2">
        <f t="shared" si="2"/>
        <v>42895000</v>
      </c>
      <c r="K18">
        <v>1</v>
      </c>
      <c r="L18" s="60">
        <v>42506</v>
      </c>
      <c r="M18" s="38" t="s">
        <v>181</v>
      </c>
      <c r="N18" s="38"/>
      <c r="O18" s="38" t="s">
        <v>19</v>
      </c>
      <c r="P18" s="55" t="s">
        <v>29</v>
      </c>
      <c r="Q18" s="43">
        <v>4700</v>
      </c>
      <c r="R18" s="43">
        <v>3730</v>
      </c>
      <c r="S18" s="43">
        <f t="shared" si="0"/>
        <v>17531000</v>
      </c>
    </row>
    <row r="19" spans="1:19">
      <c r="A19" s="5">
        <v>42502</v>
      </c>
      <c r="B19" s="1" t="s">
        <v>122</v>
      </c>
      <c r="C19" s="1"/>
      <c r="D19" s="1" t="s">
        <v>19</v>
      </c>
      <c r="E19" s="1" t="s">
        <v>32</v>
      </c>
      <c r="F19" s="2">
        <v>5200</v>
      </c>
      <c r="G19" s="2">
        <v>3150</v>
      </c>
      <c r="H19" s="2">
        <f t="shared" si="2"/>
        <v>16380000</v>
      </c>
      <c r="K19">
        <v>1</v>
      </c>
      <c r="L19" s="60">
        <v>42506</v>
      </c>
      <c r="M19" s="38" t="s">
        <v>184</v>
      </c>
      <c r="N19" s="38"/>
      <c r="O19" s="38" t="s">
        <v>19</v>
      </c>
      <c r="P19" s="55" t="s">
        <v>117</v>
      </c>
      <c r="Q19" s="43">
        <v>5000</v>
      </c>
      <c r="R19" s="43">
        <v>3690</v>
      </c>
      <c r="S19" s="43">
        <f t="shared" si="0"/>
        <v>18450000</v>
      </c>
    </row>
    <row r="20" spans="1:19">
      <c r="A20" s="5">
        <v>42503</v>
      </c>
      <c r="B20" s="1" t="s">
        <v>125</v>
      </c>
      <c r="C20" s="1"/>
      <c r="D20" s="1" t="s">
        <v>19</v>
      </c>
      <c r="E20" s="1" t="s">
        <v>29</v>
      </c>
      <c r="F20" s="2">
        <v>20000</v>
      </c>
      <c r="G20" s="2">
        <v>3730</v>
      </c>
      <c r="H20" s="2">
        <f t="shared" si="2"/>
        <v>74600000</v>
      </c>
      <c r="K20">
        <v>1</v>
      </c>
      <c r="L20" s="60">
        <v>42507</v>
      </c>
      <c r="M20" s="38" t="s">
        <v>187</v>
      </c>
      <c r="N20" s="38"/>
      <c r="O20" s="38" t="s">
        <v>19</v>
      </c>
      <c r="P20" s="55" t="s">
        <v>29</v>
      </c>
      <c r="Q20" s="43">
        <v>10000</v>
      </c>
      <c r="R20" s="43">
        <v>3730</v>
      </c>
      <c r="S20" s="43">
        <f t="shared" si="0"/>
        <v>37300000</v>
      </c>
    </row>
    <row r="21" spans="1:19">
      <c r="A21" s="5">
        <v>42503</v>
      </c>
      <c r="B21" s="1" t="s">
        <v>125</v>
      </c>
      <c r="C21" s="1"/>
      <c r="D21" s="1" t="s">
        <v>19</v>
      </c>
      <c r="E21" s="1" t="s">
        <v>117</v>
      </c>
      <c r="F21" s="2">
        <v>10000</v>
      </c>
      <c r="G21" s="2">
        <v>3690</v>
      </c>
      <c r="H21" s="2">
        <f t="shared" si="2"/>
        <v>36900000</v>
      </c>
      <c r="K21">
        <v>1</v>
      </c>
      <c r="L21" s="60">
        <v>42507</v>
      </c>
      <c r="M21" s="38" t="s">
        <v>187</v>
      </c>
      <c r="N21" s="38"/>
      <c r="O21" s="38" t="s">
        <v>19</v>
      </c>
      <c r="P21" s="55" t="s">
        <v>29</v>
      </c>
      <c r="Q21" s="43">
        <v>5000</v>
      </c>
      <c r="R21" s="43">
        <v>3730</v>
      </c>
      <c r="S21" s="43">
        <f t="shared" si="0"/>
        <v>18650000</v>
      </c>
    </row>
    <row r="22" spans="1:19">
      <c r="A22" s="5">
        <v>42503</v>
      </c>
      <c r="B22" s="1" t="s">
        <v>133</v>
      </c>
      <c r="C22" s="1"/>
      <c r="D22" s="1" t="s">
        <v>13</v>
      </c>
      <c r="E22" s="1" t="s">
        <v>14</v>
      </c>
      <c r="F22" s="2">
        <v>102200</v>
      </c>
      <c r="G22" s="2">
        <v>3180</v>
      </c>
      <c r="H22" s="2">
        <f t="shared" si="2"/>
        <v>324996000</v>
      </c>
      <c r="K22">
        <v>1</v>
      </c>
      <c r="L22" s="60">
        <v>42507</v>
      </c>
      <c r="M22" s="38" t="s">
        <v>187</v>
      </c>
      <c r="N22" s="38"/>
      <c r="O22" s="38" t="s">
        <v>19</v>
      </c>
      <c r="P22" s="55" t="s">
        <v>117</v>
      </c>
      <c r="Q22" s="43">
        <v>5000</v>
      </c>
      <c r="R22" s="43">
        <v>3690</v>
      </c>
      <c r="S22" s="43">
        <f t="shared" si="0"/>
        <v>18450000</v>
      </c>
    </row>
    <row r="23" spans="1:19">
      <c r="A23" s="5">
        <v>42503</v>
      </c>
      <c r="B23" s="1" t="s">
        <v>133</v>
      </c>
      <c r="C23" s="1"/>
      <c r="D23" s="1" t="s">
        <v>13</v>
      </c>
      <c r="E23" s="9" t="s">
        <v>36</v>
      </c>
      <c r="F23" s="10">
        <v>50200</v>
      </c>
      <c r="G23" s="10">
        <v>3785</v>
      </c>
      <c r="H23" s="10">
        <f t="shared" si="2"/>
        <v>190007000</v>
      </c>
      <c r="I23" s="4"/>
      <c r="K23">
        <v>1</v>
      </c>
      <c r="L23" s="60">
        <v>42507</v>
      </c>
      <c r="M23" s="38" t="s">
        <v>187</v>
      </c>
      <c r="N23" s="38"/>
      <c r="O23" s="38" t="s">
        <v>19</v>
      </c>
      <c r="P23" s="55" t="s">
        <v>188</v>
      </c>
      <c r="Q23" s="43">
        <v>5000</v>
      </c>
      <c r="R23" s="43">
        <v>4000</v>
      </c>
      <c r="S23" s="43">
        <f t="shared" si="0"/>
        <v>20000000</v>
      </c>
    </row>
    <row r="24" spans="1:19">
      <c r="A24" s="5">
        <v>42503</v>
      </c>
      <c r="B24" s="1" t="s">
        <v>133</v>
      </c>
      <c r="C24" s="1"/>
      <c r="D24" s="1" t="s">
        <v>13</v>
      </c>
      <c r="E24" s="9" t="s">
        <v>37</v>
      </c>
      <c r="F24" s="10">
        <v>86600</v>
      </c>
      <c r="G24" s="10">
        <v>3540</v>
      </c>
      <c r="H24" s="10">
        <f t="shared" si="2"/>
        <v>306564000</v>
      </c>
      <c r="K24">
        <v>1</v>
      </c>
      <c r="L24" s="60">
        <v>42507</v>
      </c>
      <c r="M24" s="38" t="s">
        <v>187</v>
      </c>
      <c r="N24" s="38"/>
      <c r="O24" s="38" t="s">
        <v>19</v>
      </c>
      <c r="P24" s="64" t="s">
        <v>32</v>
      </c>
      <c r="Q24" s="43">
        <v>5000</v>
      </c>
      <c r="R24" s="43">
        <v>3150</v>
      </c>
      <c r="S24" s="43">
        <f t="shared" si="0"/>
        <v>15750000</v>
      </c>
    </row>
    <row r="25" spans="1:19">
      <c r="A25" s="5">
        <v>42503</v>
      </c>
      <c r="B25" s="1" t="s">
        <v>133</v>
      </c>
      <c r="C25" s="1"/>
      <c r="D25" s="1" t="s">
        <v>13</v>
      </c>
      <c r="E25" s="9" t="s">
        <v>21</v>
      </c>
      <c r="F25" s="10">
        <v>4700</v>
      </c>
      <c r="G25" s="10">
        <v>3850</v>
      </c>
      <c r="H25" s="10">
        <f t="shared" si="2"/>
        <v>18095000</v>
      </c>
      <c r="K25">
        <v>1</v>
      </c>
      <c r="L25" s="60">
        <v>42508</v>
      </c>
      <c r="M25" s="53" t="s">
        <v>193</v>
      </c>
      <c r="N25" s="53"/>
      <c r="O25" s="53" t="s">
        <v>19</v>
      </c>
      <c r="P25" s="55" t="s">
        <v>29</v>
      </c>
      <c r="Q25" s="43">
        <v>6200</v>
      </c>
      <c r="R25" s="43">
        <v>3730</v>
      </c>
      <c r="S25" s="43">
        <f t="shared" si="0"/>
        <v>23126000</v>
      </c>
    </row>
    <row r="26" spans="1:19">
      <c r="A26" s="5">
        <v>42503</v>
      </c>
      <c r="B26" s="1" t="s">
        <v>160</v>
      </c>
      <c r="C26" s="1"/>
      <c r="D26" s="1" t="s">
        <v>13</v>
      </c>
      <c r="E26" s="9" t="s">
        <v>37</v>
      </c>
      <c r="F26" s="10">
        <v>106000</v>
      </c>
      <c r="G26" s="10">
        <v>3355</v>
      </c>
      <c r="H26" s="10">
        <f t="shared" si="2"/>
        <v>355630000</v>
      </c>
      <c r="K26">
        <v>1</v>
      </c>
      <c r="L26" s="60">
        <v>42508</v>
      </c>
      <c r="M26" s="53" t="s">
        <v>193</v>
      </c>
      <c r="N26" s="53"/>
      <c r="O26" s="53" t="s">
        <v>19</v>
      </c>
      <c r="P26" s="55" t="s">
        <v>29</v>
      </c>
      <c r="Q26" s="43">
        <v>5200</v>
      </c>
      <c r="R26" s="43">
        <v>3730</v>
      </c>
      <c r="S26" s="43">
        <f t="shared" si="0"/>
        <v>19396000</v>
      </c>
    </row>
    <row r="27" spans="1:19">
      <c r="A27" s="5">
        <v>42506</v>
      </c>
      <c r="B27" s="1" t="s">
        <v>175</v>
      </c>
      <c r="C27" s="1"/>
      <c r="D27" s="1" t="s">
        <v>176</v>
      </c>
      <c r="E27" s="9" t="s">
        <v>32</v>
      </c>
      <c r="F27" s="10">
        <v>5000</v>
      </c>
      <c r="G27" s="10">
        <v>3530.97</v>
      </c>
      <c r="H27" s="10">
        <f t="shared" si="2"/>
        <v>17654850</v>
      </c>
      <c r="K27">
        <v>1</v>
      </c>
      <c r="L27" s="60">
        <v>42508</v>
      </c>
      <c r="M27" s="53" t="s">
        <v>193</v>
      </c>
      <c r="N27" s="53"/>
      <c r="O27" s="53" t="s">
        <v>19</v>
      </c>
      <c r="P27" s="55" t="s">
        <v>29</v>
      </c>
      <c r="Q27" s="43">
        <v>5300</v>
      </c>
      <c r="R27" s="43">
        <v>3730</v>
      </c>
      <c r="S27" s="43">
        <f t="shared" si="0"/>
        <v>19769000</v>
      </c>
    </row>
    <row r="28" spans="1:19">
      <c r="A28" s="5">
        <v>42506</v>
      </c>
      <c r="B28" s="1" t="s">
        <v>175</v>
      </c>
      <c r="C28" s="1"/>
      <c r="D28" s="1" t="s">
        <v>176</v>
      </c>
      <c r="E28" s="9" t="s">
        <v>177</v>
      </c>
      <c r="F28" s="2">
        <v>30000</v>
      </c>
      <c r="G28" s="2">
        <v>3796.46</v>
      </c>
      <c r="H28" s="2">
        <f t="shared" si="2"/>
        <v>113893800</v>
      </c>
      <c r="K28">
        <v>1</v>
      </c>
      <c r="L28" s="60">
        <v>42510</v>
      </c>
      <c r="M28" s="62" t="s">
        <v>201</v>
      </c>
      <c r="N28" s="38"/>
      <c r="O28" s="38" t="s">
        <v>19</v>
      </c>
      <c r="P28" s="55" t="s">
        <v>117</v>
      </c>
      <c r="Q28" s="43">
        <v>6200</v>
      </c>
      <c r="R28" s="43">
        <v>3690</v>
      </c>
      <c r="S28" s="43">
        <f t="shared" si="0"/>
        <v>22878000</v>
      </c>
    </row>
    <row r="29" spans="1:19">
      <c r="A29" s="5">
        <v>42506</v>
      </c>
      <c r="B29" s="1" t="s">
        <v>181</v>
      </c>
      <c r="C29" s="1"/>
      <c r="D29" s="1" t="s">
        <v>19</v>
      </c>
      <c r="E29" s="9" t="s">
        <v>15</v>
      </c>
      <c r="F29" s="2">
        <v>5000</v>
      </c>
      <c r="G29" s="2">
        <v>4200</v>
      </c>
      <c r="H29" s="2">
        <f t="shared" si="2"/>
        <v>21000000</v>
      </c>
      <c r="K29">
        <v>1</v>
      </c>
      <c r="L29" s="60">
        <v>42510</v>
      </c>
      <c r="M29" s="62" t="s">
        <v>201</v>
      </c>
      <c r="N29" s="38"/>
      <c r="O29" s="38" t="s">
        <v>19</v>
      </c>
      <c r="P29" s="55" t="s">
        <v>202</v>
      </c>
      <c r="Q29" s="43">
        <v>5200</v>
      </c>
      <c r="R29" s="43">
        <v>4200</v>
      </c>
      <c r="S29" s="43">
        <f t="shared" si="0"/>
        <v>21840000</v>
      </c>
    </row>
    <row r="30" spans="1:19">
      <c r="A30" s="5">
        <v>42506</v>
      </c>
      <c r="B30" s="1" t="s">
        <v>181</v>
      </c>
      <c r="C30" s="1"/>
      <c r="D30" s="1" t="s">
        <v>19</v>
      </c>
      <c r="E30" s="1" t="s">
        <v>29</v>
      </c>
      <c r="F30" s="2">
        <v>6000</v>
      </c>
      <c r="G30" s="2">
        <v>3730</v>
      </c>
      <c r="H30" s="2">
        <f t="shared" si="2"/>
        <v>22380000</v>
      </c>
      <c r="K30">
        <v>1</v>
      </c>
      <c r="L30" s="60">
        <v>42510</v>
      </c>
      <c r="M30" s="62" t="s">
        <v>201</v>
      </c>
      <c r="N30" s="38"/>
      <c r="O30" s="38" t="s">
        <v>19</v>
      </c>
      <c r="P30" s="55" t="s">
        <v>29</v>
      </c>
      <c r="Q30" s="43">
        <v>5300</v>
      </c>
      <c r="R30" s="43">
        <v>3730</v>
      </c>
      <c r="S30" s="43">
        <f t="shared" si="0"/>
        <v>19769000</v>
      </c>
    </row>
    <row r="31" spans="1:19">
      <c r="A31" s="5">
        <v>42506</v>
      </c>
      <c r="B31" s="1" t="s">
        <v>181</v>
      </c>
      <c r="C31" s="1"/>
      <c r="D31" s="1" t="s">
        <v>19</v>
      </c>
      <c r="E31" s="1" t="s">
        <v>29</v>
      </c>
      <c r="F31" s="2">
        <v>4700</v>
      </c>
      <c r="G31" s="2">
        <v>3730</v>
      </c>
      <c r="H31" s="2">
        <f t="shared" si="2"/>
        <v>17531000</v>
      </c>
      <c r="K31">
        <v>1</v>
      </c>
      <c r="L31" s="60">
        <v>42510</v>
      </c>
      <c r="M31" s="62" t="s">
        <v>201</v>
      </c>
      <c r="N31" s="38"/>
      <c r="O31" s="38" t="s">
        <v>19</v>
      </c>
      <c r="P31" s="55" t="s">
        <v>29</v>
      </c>
      <c r="Q31" s="43">
        <v>10000</v>
      </c>
      <c r="R31" s="43">
        <v>3730</v>
      </c>
      <c r="S31" s="43">
        <f t="shared" si="0"/>
        <v>37300000</v>
      </c>
    </row>
    <row r="32" spans="1:19">
      <c r="A32" s="5">
        <v>42506</v>
      </c>
      <c r="B32" s="1" t="s">
        <v>184</v>
      </c>
      <c r="C32" s="1"/>
      <c r="D32" s="1" t="s">
        <v>19</v>
      </c>
      <c r="E32" s="1" t="s">
        <v>117</v>
      </c>
      <c r="F32" s="2">
        <v>5000</v>
      </c>
      <c r="G32" s="2">
        <v>3690</v>
      </c>
      <c r="H32" s="2">
        <f t="shared" si="2"/>
        <v>18450000</v>
      </c>
      <c r="K32">
        <v>1</v>
      </c>
      <c r="L32" s="60">
        <v>42510</v>
      </c>
      <c r="M32" s="62" t="s">
        <v>201</v>
      </c>
      <c r="N32" s="38"/>
      <c r="O32" s="38" t="s">
        <v>19</v>
      </c>
      <c r="P32" s="55" t="s">
        <v>29</v>
      </c>
      <c r="Q32" s="43">
        <v>5000</v>
      </c>
      <c r="R32" s="43">
        <v>3730</v>
      </c>
      <c r="S32" s="43">
        <f t="shared" si="0"/>
        <v>18650000</v>
      </c>
    </row>
    <row r="33" spans="1:19">
      <c r="A33" s="5">
        <v>42507</v>
      </c>
      <c r="B33" s="1" t="s">
        <v>187</v>
      </c>
      <c r="C33" s="1"/>
      <c r="D33" s="1" t="s">
        <v>19</v>
      </c>
      <c r="E33" s="1" t="s">
        <v>29</v>
      </c>
      <c r="F33" s="2">
        <v>10000</v>
      </c>
      <c r="G33" s="2">
        <v>3730</v>
      </c>
      <c r="H33" s="2">
        <f t="shared" si="2"/>
        <v>37300000</v>
      </c>
      <c r="K33">
        <v>1</v>
      </c>
      <c r="L33" s="60">
        <v>42510</v>
      </c>
      <c r="M33" s="62" t="s">
        <v>201</v>
      </c>
      <c r="N33" s="38"/>
      <c r="O33" s="38" t="s">
        <v>19</v>
      </c>
      <c r="P33" s="55" t="s">
        <v>29</v>
      </c>
      <c r="Q33" s="43">
        <v>5000</v>
      </c>
      <c r="R33" s="43">
        <v>3730</v>
      </c>
      <c r="S33" s="43">
        <f t="shared" si="0"/>
        <v>18650000</v>
      </c>
    </row>
    <row r="34" spans="1:19">
      <c r="A34" s="5">
        <v>42507</v>
      </c>
      <c r="B34" s="1" t="s">
        <v>187</v>
      </c>
      <c r="C34" s="1"/>
      <c r="D34" s="1" t="s">
        <v>19</v>
      </c>
      <c r="E34" s="1" t="s">
        <v>29</v>
      </c>
      <c r="F34" s="2">
        <v>5000</v>
      </c>
      <c r="G34" s="2">
        <v>3730</v>
      </c>
      <c r="H34" s="2">
        <f t="shared" si="2"/>
        <v>18650000</v>
      </c>
      <c r="K34">
        <v>1</v>
      </c>
      <c r="L34" s="60">
        <v>42510</v>
      </c>
      <c r="M34" s="62" t="s">
        <v>201</v>
      </c>
      <c r="N34" s="38"/>
      <c r="O34" s="38" t="s">
        <v>19</v>
      </c>
      <c r="P34" s="55" t="s">
        <v>117</v>
      </c>
      <c r="Q34" s="43">
        <v>5000</v>
      </c>
      <c r="R34" s="43">
        <v>3690</v>
      </c>
      <c r="S34" s="43">
        <f t="shared" si="0"/>
        <v>18450000</v>
      </c>
    </row>
    <row r="35" spans="1:19">
      <c r="A35" s="5">
        <v>42507</v>
      </c>
      <c r="B35" s="1" t="s">
        <v>187</v>
      </c>
      <c r="C35" s="1"/>
      <c r="D35" s="1" t="s">
        <v>19</v>
      </c>
      <c r="E35" s="1" t="s">
        <v>117</v>
      </c>
      <c r="F35" s="2">
        <v>5000</v>
      </c>
      <c r="G35" s="2">
        <v>3690</v>
      </c>
      <c r="H35" s="2">
        <f t="shared" si="2"/>
        <v>18450000</v>
      </c>
      <c r="K35">
        <v>1</v>
      </c>
      <c r="L35" s="60">
        <v>42514</v>
      </c>
      <c r="M35" s="38" t="s">
        <v>277</v>
      </c>
      <c r="N35" s="38"/>
      <c r="O35" s="38" t="s">
        <v>19</v>
      </c>
      <c r="P35" s="64" t="s">
        <v>32</v>
      </c>
      <c r="Q35" s="49">
        <v>5000</v>
      </c>
      <c r="R35" s="49">
        <v>3150</v>
      </c>
      <c r="S35" s="49">
        <f t="shared" si="0"/>
        <v>15750000</v>
      </c>
    </row>
    <row r="36" spans="1:19">
      <c r="A36" s="5">
        <v>42507</v>
      </c>
      <c r="B36" s="1" t="s">
        <v>187</v>
      </c>
      <c r="C36" s="1"/>
      <c r="D36" s="1" t="s">
        <v>19</v>
      </c>
      <c r="E36" s="1" t="s">
        <v>188</v>
      </c>
      <c r="F36" s="2">
        <v>5000</v>
      </c>
      <c r="G36" s="2">
        <v>4000</v>
      </c>
      <c r="H36" s="2">
        <f t="shared" si="2"/>
        <v>20000000</v>
      </c>
      <c r="K36">
        <v>1</v>
      </c>
      <c r="L36" s="60">
        <v>42514</v>
      </c>
      <c r="M36" s="38" t="s">
        <v>277</v>
      </c>
      <c r="N36" s="38"/>
      <c r="O36" s="38" t="s">
        <v>19</v>
      </c>
      <c r="P36" s="64" t="s">
        <v>29</v>
      </c>
      <c r="Q36" s="49">
        <v>6000</v>
      </c>
      <c r="R36" s="49">
        <v>3730</v>
      </c>
      <c r="S36" s="49">
        <f t="shared" si="0"/>
        <v>22380000</v>
      </c>
    </row>
    <row r="37" spans="1:19">
      <c r="A37" s="5">
        <v>42507</v>
      </c>
      <c r="B37" s="1" t="s">
        <v>187</v>
      </c>
      <c r="C37" s="1"/>
      <c r="D37" s="1" t="s">
        <v>19</v>
      </c>
      <c r="E37" s="9" t="s">
        <v>32</v>
      </c>
      <c r="F37" s="2">
        <v>5000</v>
      </c>
      <c r="G37" s="2">
        <v>3150</v>
      </c>
      <c r="H37" s="2">
        <f t="shared" si="2"/>
        <v>15750000</v>
      </c>
      <c r="K37">
        <v>1</v>
      </c>
      <c r="L37" s="60">
        <v>42514</v>
      </c>
      <c r="M37" s="38" t="s">
        <v>277</v>
      </c>
      <c r="N37" s="38"/>
      <c r="O37" s="38" t="s">
        <v>19</v>
      </c>
      <c r="P37" s="64" t="s">
        <v>117</v>
      </c>
      <c r="Q37" s="49">
        <v>4700</v>
      </c>
      <c r="R37" s="49">
        <v>3690</v>
      </c>
      <c r="S37" s="49">
        <f t="shared" ref="S37:S68" si="3">Q37*R37</f>
        <v>17343000</v>
      </c>
    </row>
    <row r="38" spans="1:19">
      <c r="A38" s="5">
        <v>42508</v>
      </c>
      <c r="B38" s="9" t="s">
        <v>193</v>
      </c>
      <c r="C38" s="9"/>
      <c r="D38" s="9" t="s">
        <v>19</v>
      </c>
      <c r="E38" s="1" t="s">
        <v>29</v>
      </c>
      <c r="F38" s="2">
        <v>6200</v>
      </c>
      <c r="G38" s="2">
        <v>3730</v>
      </c>
      <c r="H38" s="2">
        <f t="shared" si="2"/>
        <v>23126000</v>
      </c>
      <c r="K38">
        <v>1</v>
      </c>
      <c r="L38" s="60">
        <v>42514</v>
      </c>
      <c r="M38" s="38" t="s">
        <v>277</v>
      </c>
      <c r="N38" s="38"/>
      <c r="O38" s="38" t="s">
        <v>19</v>
      </c>
      <c r="P38" s="64" t="s">
        <v>29</v>
      </c>
      <c r="Q38" s="49">
        <v>7200</v>
      </c>
      <c r="R38" s="49">
        <v>3730</v>
      </c>
      <c r="S38" s="49">
        <f t="shared" si="3"/>
        <v>26856000</v>
      </c>
    </row>
    <row r="39" spans="1:19">
      <c r="A39" s="5">
        <v>42508</v>
      </c>
      <c r="B39" s="9" t="s">
        <v>193</v>
      </c>
      <c r="C39" s="9"/>
      <c r="D39" s="9" t="s">
        <v>19</v>
      </c>
      <c r="E39" s="1" t="s">
        <v>29</v>
      </c>
      <c r="F39" s="2">
        <v>5200</v>
      </c>
      <c r="G39" s="2">
        <v>3730</v>
      </c>
      <c r="H39" s="2">
        <f t="shared" si="2"/>
        <v>19396000</v>
      </c>
      <c r="K39">
        <v>1</v>
      </c>
      <c r="L39" s="60">
        <v>42514</v>
      </c>
      <c r="M39" s="38" t="s">
        <v>277</v>
      </c>
      <c r="N39" s="38"/>
      <c r="O39" s="38" t="s">
        <v>19</v>
      </c>
      <c r="P39" s="64" t="s">
        <v>117</v>
      </c>
      <c r="Q39" s="49">
        <v>4300</v>
      </c>
      <c r="R39" s="49">
        <v>3690</v>
      </c>
      <c r="S39" s="49">
        <f t="shared" si="3"/>
        <v>15867000</v>
      </c>
    </row>
    <row r="40" spans="1:19">
      <c r="A40" s="5">
        <v>42508</v>
      </c>
      <c r="B40" s="9" t="s">
        <v>193</v>
      </c>
      <c r="C40" s="9"/>
      <c r="D40" s="9" t="s">
        <v>19</v>
      </c>
      <c r="E40" s="1" t="s">
        <v>29</v>
      </c>
      <c r="F40" s="2">
        <v>5300</v>
      </c>
      <c r="G40" s="2">
        <v>3730</v>
      </c>
      <c r="H40" s="2">
        <f t="shared" si="2"/>
        <v>19769000</v>
      </c>
      <c r="K40">
        <v>1</v>
      </c>
      <c r="L40" s="60">
        <v>42514</v>
      </c>
      <c r="M40" s="38" t="s">
        <v>277</v>
      </c>
      <c r="N40" s="38"/>
      <c r="O40" s="38" t="s">
        <v>19</v>
      </c>
      <c r="P40" s="64" t="s">
        <v>29</v>
      </c>
      <c r="Q40" s="49">
        <v>4500</v>
      </c>
      <c r="R40" s="49">
        <v>3730</v>
      </c>
      <c r="S40" s="49">
        <f t="shared" si="3"/>
        <v>16785000</v>
      </c>
    </row>
    <row r="41" spans="1:19">
      <c r="A41" s="5">
        <v>42508</v>
      </c>
      <c r="B41" s="18" t="s">
        <v>198</v>
      </c>
      <c r="C41" s="1"/>
      <c r="D41" s="1" t="s">
        <v>176</v>
      </c>
      <c r="E41" s="1" t="s">
        <v>177</v>
      </c>
      <c r="F41" s="2">
        <v>30000</v>
      </c>
      <c r="G41" s="2">
        <v>3796.46</v>
      </c>
      <c r="H41" s="2">
        <f t="shared" si="2"/>
        <v>113893800</v>
      </c>
      <c r="K41">
        <v>1</v>
      </c>
      <c r="L41" s="60">
        <v>42516</v>
      </c>
      <c r="M41" s="53" t="s">
        <v>285</v>
      </c>
      <c r="N41" s="53"/>
      <c r="O41" s="53" t="s">
        <v>19</v>
      </c>
      <c r="P41" s="64" t="s">
        <v>29</v>
      </c>
      <c r="Q41" s="49">
        <v>15000</v>
      </c>
      <c r="R41" s="49">
        <v>3730</v>
      </c>
      <c r="S41" s="49">
        <f t="shared" si="3"/>
        <v>55950000</v>
      </c>
    </row>
    <row r="42" spans="1:19">
      <c r="A42" s="5">
        <v>42510</v>
      </c>
      <c r="B42" s="18" t="s">
        <v>201</v>
      </c>
      <c r="C42" s="1"/>
      <c r="D42" s="1" t="s">
        <v>19</v>
      </c>
      <c r="E42" s="1" t="s">
        <v>117</v>
      </c>
      <c r="F42" s="2">
        <v>6200</v>
      </c>
      <c r="G42" s="2">
        <v>3690</v>
      </c>
      <c r="H42" s="2">
        <f t="shared" si="2"/>
        <v>22878000</v>
      </c>
      <c r="K42">
        <v>1</v>
      </c>
      <c r="L42" s="60">
        <v>42516</v>
      </c>
      <c r="M42" s="53" t="s">
        <v>285</v>
      </c>
      <c r="N42" s="53"/>
      <c r="O42" s="53" t="s">
        <v>19</v>
      </c>
      <c r="P42" s="64" t="s">
        <v>117</v>
      </c>
      <c r="Q42" s="49">
        <v>5000</v>
      </c>
      <c r="R42" s="49">
        <v>3690</v>
      </c>
      <c r="S42" s="49">
        <f t="shared" si="3"/>
        <v>18450000</v>
      </c>
    </row>
    <row r="43" spans="1:19">
      <c r="A43" s="5">
        <v>42510</v>
      </c>
      <c r="B43" s="18" t="s">
        <v>201</v>
      </c>
      <c r="C43" s="1"/>
      <c r="D43" s="1" t="s">
        <v>19</v>
      </c>
      <c r="E43" s="1" t="s">
        <v>202</v>
      </c>
      <c r="F43" s="2">
        <v>5200</v>
      </c>
      <c r="G43" s="2">
        <v>4200</v>
      </c>
      <c r="H43" s="2">
        <f t="shared" si="2"/>
        <v>21840000</v>
      </c>
      <c r="K43">
        <v>1</v>
      </c>
      <c r="L43" s="60">
        <v>42517</v>
      </c>
      <c r="M43" s="53" t="s">
        <v>292</v>
      </c>
      <c r="N43" s="38"/>
      <c r="O43" s="53" t="s">
        <v>19</v>
      </c>
      <c r="P43" s="64" t="s">
        <v>117</v>
      </c>
      <c r="Q43" s="49">
        <v>5000</v>
      </c>
      <c r="R43" s="49">
        <v>3690</v>
      </c>
      <c r="S43" s="49">
        <f t="shared" si="3"/>
        <v>18450000</v>
      </c>
    </row>
    <row r="44" spans="1:19">
      <c r="A44" s="5">
        <v>42510</v>
      </c>
      <c r="B44" s="18" t="s">
        <v>201</v>
      </c>
      <c r="C44" s="1"/>
      <c r="D44" s="1" t="s">
        <v>19</v>
      </c>
      <c r="E44" s="1" t="s">
        <v>29</v>
      </c>
      <c r="F44" s="2">
        <v>5300</v>
      </c>
      <c r="G44" s="2">
        <v>3730</v>
      </c>
      <c r="H44" s="2">
        <f t="shared" si="2"/>
        <v>19769000</v>
      </c>
      <c r="K44">
        <v>1</v>
      </c>
      <c r="L44" s="60">
        <v>42517</v>
      </c>
      <c r="M44" s="53" t="s">
        <v>292</v>
      </c>
      <c r="N44" s="38"/>
      <c r="O44" s="53" t="s">
        <v>19</v>
      </c>
      <c r="P44" s="64" t="s">
        <v>29</v>
      </c>
      <c r="Q44" s="49">
        <v>55900</v>
      </c>
      <c r="R44" s="49">
        <v>3730</v>
      </c>
      <c r="S44" s="49">
        <f t="shared" si="3"/>
        <v>208507000</v>
      </c>
    </row>
    <row r="45" spans="1:19">
      <c r="A45" s="5">
        <v>42510</v>
      </c>
      <c r="B45" s="18" t="s">
        <v>201</v>
      </c>
      <c r="C45" s="1"/>
      <c r="D45" s="1" t="s">
        <v>19</v>
      </c>
      <c r="E45" s="1" t="s">
        <v>29</v>
      </c>
      <c r="F45" s="2">
        <v>10000</v>
      </c>
      <c r="G45" s="2">
        <v>3730</v>
      </c>
      <c r="H45" s="2">
        <f t="shared" si="2"/>
        <v>37300000</v>
      </c>
      <c r="K45">
        <v>1</v>
      </c>
      <c r="L45" s="60">
        <v>42517</v>
      </c>
      <c r="M45" s="53" t="s">
        <v>292</v>
      </c>
      <c r="N45" s="38"/>
      <c r="O45" s="53" t="s">
        <v>19</v>
      </c>
      <c r="P45" s="64" t="s">
        <v>32</v>
      </c>
      <c r="Q45" s="49">
        <v>7200</v>
      </c>
      <c r="R45" s="49">
        <v>3150</v>
      </c>
      <c r="S45" s="49">
        <f t="shared" si="3"/>
        <v>22680000</v>
      </c>
    </row>
    <row r="46" spans="1:19">
      <c r="A46" s="5">
        <v>42510</v>
      </c>
      <c r="B46" s="18" t="s">
        <v>201</v>
      </c>
      <c r="C46" s="1"/>
      <c r="D46" s="1" t="s">
        <v>19</v>
      </c>
      <c r="E46" s="1" t="s">
        <v>29</v>
      </c>
      <c r="F46" s="2">
        <v>5000</v>
      </c>
      <c r="G46" s="2">
        <v>3730</v>
      </c>
      <c r="H46" s="2">
        <f t="shared" si="2"/>
        <v>18650000</v>
      </c>
      <c r="K46">
        <v>1</v>
      </c>
      <c r="L46" s="60">
        <v>42517</v>
      </c>
      <c r="M46" s="53" t="s">
        <v>292</v>
      </c>
      <c r="N46" s="38"/>
      <c r="O46" s="53" t="s">
        <v>19</v>
      </c>
      <c r="P46" s="64" t="s">
        <v>28</v>
      </c>
      <c r="Q46" s="49">
        <v>5300</v>
      </c>
      <c r="R46" s="49">
        <v>4200</v>
      </c>
      <c r="S46" s="49">
        <f t="shared" si="3"/>
        <v>22260000</v>
      </c>
    </row>
    <row r="47" spans="1:19">
      <c r="A47" s="5">
        <v>42510</v>
      </c>
      <c r="B47" s="18" t="s">
        <v>201</v>
      </c>
      <c r="C47" s="1"/>
      <c r="D47" s="1" t="s">
        <v>19</v>
      </c>
      <c r="E47" s="1" t="s">
        <v>29</v>
      </c>
      <c r="F47" s="2">
        <v>5000</v>
      </c>
      <c r="G47" s="2">
        <v>3730</v>
      </c>
      <c r="H47" s="2">
        <f t="shared" si="2"/>
        <v>18650000</v>
      </c>
      <c r="K47">
        <v>1</v>
      </c>
      <c r="L47" s="60">
        <v>42521</v>
      </c>
      <c r="M47" s="53" t="s">
        <v>351</v>
      </c>
      <c r="N47" s="38"/>
      <c r="O47" s="53" t="s">
        <v>19</v>
      </c>
      <c r="P47" s="64" t="s">
        <v>29</v>
      </c>
      <c r="Q47" s="49">
        <v>16700</v>
      </c>
      <c r="R47" s="49">
        <v>3730</v>
      </c>
      <c r="S47" s="49">
        <f t="shared" si="3"/>
        <v>62291000</v>
      </c>
    </row>
    <row r="48" spans="1:19">
      <c r="A48" s="5">
        <v>42510</v>
      </c>
      <c r="B48" s="18" t="s">
        <v>201</v>
      </c>
      <c r="C48" s="1"/>
      <c r="D48" s="1" t="s">
        <v>19</v>
      </c>
      <c r="E48" s="1" t="s">
        <v>117</v>
      </c>
      <c r="F48" s="2">
        <v>5000</v>
      </c>
      <c r="G48" s="2">
        <v>3690</v>
      </c>
      <c r="H48" s="2">
        <f>F48*G48</f>
        <v>18450000</v>
      </c>
      <c r="K48">
        <v>2</v>
      </c>
      <c r="L48" s="60">
        <v>42497</v>
      </c>
      <c r="M48" s="61" t="s">
        <v>35</v>
      </c>
      <c r="N48" s="38"/>
      <c r="O48" s="38" t="s">
        <v>13</v>
      </c>
      <c r="P48" s="55" t="s">
        <v>14</v>
      </c>
      <c r="Q48" s="43">
        <v>83900</v>
      </c>
      <c r="R48" s="43">
        <v>3180</v>
      </c>
      <c r="S48" s="43">
        <f t="shared" si="3"/>
        <v>266802000</v>
      </c>
    </row>
    <row r="49" spans="1:19">
      <c r="A49" s="14">
        <v>42513</v>
      </c>
      <c r="B49" s="18" t="s">
        <v>213</v>
      </c>
      <c r="C49" s="18"/>
      <c r="D49" s="1" t="s">
        <v>13</v>
      </c>
      <c r="E49" s="1" t="s">
        <v>14</v>
      </c>
      <c r="F49" s="2">
        <v>161500</v>
      </c>
      <c r="G49" s="2">
        <v>3180</v>
      </c>
      <c r="H49" s="2">
        <f t="shared" si="2"/>
        <v>513570000</v>
      </c>
      <c r="K49">
        <v>2</v>
      </c>
      <c r="L49" s="60">
        <v>42497</v>
      </c>
      <c r="M49" s="61" t="s">
        <v>35</v>
      </c>
      <c r="N49" s="38"/>
      <c r="O49" s="38" t="s">
        <v>13</v>
      </c>
      <c r="P49" s="55" t="s">
        <v>36</v>
      </c>
      <c r="Q49" s="43">
        <v>125900</v>
      </c>
      <c r="R49" s="43">
        <v>3685</v>
      </c>
      <c r="S49" s="43">
        <f t="shared" si="3"/>
        <v>463941500</v>
      </c>
    </row>
    <row r="50" spans="1:19">
      <c r="A50" s="14">
        <v>42513</v>
      </c>
      <c r="B50" s="18" t="s">
        <v>213</v>
      </c>
      <c r="C50" s="18"/>
      <c r="D50" s="1" t="s">
        <v>13</v>
      </c>
      <c r="E50" s="1" t="s">
        <v>36</v>
      </c>
      <c r="F50" s="2">
        <v>100000</v>
      </c>
      <c r="G50" s="2">
        <v>3785</v>
      </c>
      <c r="H50" s="2">
        <f t="shared" si="2"/>
        <v>378500000</v>
      </c>
      <c r="K50">
        <v>2</v>
      </c>
      <c r="L50" s="60">
        <v>42497</v>
      </c>
      <c r="M50" s="61" t="s">
        <v>35</v>
      </c>
      <c r="N50" s="38"/>
      <c r="O50" s="38" t="s">
        <v>13</v>
      </c>
      <c r="P50" s="55" t="s">
        <v>15</v>
      </c>
      <c r="Q50" s="43">
        <v>4700</v>
      </c>
      <c r="R50" s="43">
        <v>4515</v>
      </c>
      <c r="S50" s="43">
        <f t="shared" si="3"/>
        <v>21220500</v>
      </c>
    </row>
    <row r="51" spans="1:19">
      <c r="A51" s="14">
        <v>42513</v>
      </c>
      <c r="B51" s="18" t="s">
        <v>213</v>
      </c>
      <c r="C51" s="18"/>
      <c r="D51" s="1" t="s">
        <v>13</v>
      </c>
      <c r="E51" s="1" t="s">
        <v>15</v>
      </c>
      <c r="F51" s="2">
        <v>9000</v>
      </c>
      <c r="G51" s="2">
        <v>4515</v>
      </c>
      <c r="H51" s="2">
        <f t="shared" si="2"/>
        <v>40635000</v>
      </c>
      <c r="K51">
        <v>2</v>
      </c>
      <c r="L51" s="60">
        <v>42497</v>
      </c>
      <c r="M51" s="61" t="s">
        <v>35</v>
      </c>
      <c r="N51" s="38"/>
      <c r="O51" s="38" t="s">
        <v>13</v>
      </c>
      <c r="P51" s="55" t="s">
        <v>37</v>
      </c>
      <c r="Q51" s="43">
        <v>134100</v>
      </c>
      <c r="R51" s="43">
        <v>3540</v>
      </c>
      <c r="S51" s="43">
        <f t="shared" si="3"/>
        <v>474714000</v>
      </c>
    </row>
    <row r="52" spans="1:19">
      <c r="A52" s="14">
        <v>42513</v>
      </c>
      <c r="B52" s="18" t="s">
        <v>213</v>
      </c>
      <c r="C52" s="18"/>
      <c r="D52" s="1" t="s">
        <v>13</v>
      </c>
      <c r="E52" s="1" t="s">
        <v>37</v>
      </c>
      <c r="F52" s="2">
        <v>95300</v>
      </c>
      <c r="G52" s="2">
        <v>3540</v>
      </c>
      <c r="H52" s="2">
        <f t="shared" si="2"/>
        <v>337362000</v>
      </c>
      <c r="K52">
        <v>2</v>
      </c>
      <c r="L52" s="60">
        <v>42497</v>
      </c>
      <c r="M52" s="61" t="s">
        <v>35</v>
      </c>
      <c r="N52" s="38"/>
      <c r="O52" s="38" t="s">
        <v>13</v>
      </c>
      <c r="P52" s="55" t="s">
        <v>21</v>
      </c>
      <c r="Q52" s="43">
        <v>4300</v>
      </c>
      <c r="R52" s="43">
        <v>3850</v>
      </c>
      <c r="S52" s="43">
        <f t="shared" si="3"/>
        <v>16555000</v>
      </c>
    </row>
    <row r="53" spans="1:19">
      <c r="A53" s="14">
        <v>42513</v>
      </c>
      <c r="B53" s="18" t="s">
        <v>213</v>
      </c>
      <c r="C53" s="18"/>
      <c r="D53" s="1" t="s">
        <v>13</v>
      </c>
      <c r="E53" s="9" t="s">
        <v>21</v>
      </c>
      <c r="F53" s="10">
        <v>9300</v>
      </c>
      <c r="G53" s="10">
        <v>3850</v>
      </c>
      <c r="H53" s="10">
        <f t="shared" si="2"/>
        <v>35805000</v>
      </c>
      <c r="K53">
        <v>2</v>
      </c>
      <c r="L53" s="60">
        <v>42497</v>
      </c>
      <c r="M53" s="38" t="s">
        <v>94</v>
      </c>
      <c r="N53" s="38"/>
      <c r="O53" s="38" t="s">
        <v>13</v>
      </c>
      <c r="P53" s="55" t="s">
        <v>37</v>
      </c>
      <c r="Q53" s="43">
        <v>191000</v>
      </c>
      <c r="R53" s="43">
        <v>3355</v>
      </c>
      <c r="S53" s="43">
        <f t="shared" si="3"/>
        <v>640805000</v>
      </c>
    </row>
    <row r="54" spans="1:19">
      <c r="A54" s="5">
        <v>42513</v>
      </c>
      <c r="B54" s="1" t="s">
        <v>256</v>
      </c>
      <c r="C54" s="1"/>
      <c r="D54" s="1" t="s">
        <v>13</v>
      </c>
      <c r="E54" s="9" t="s">
        <v>37</v>
      </c>
      <c r="F54" s="10">
        <v>189000</v>
      </c>
      <c r="G54" s="10">
        <v>3355</v>
      </c>
      <c r="H54" s="10">
        <f t="shared" si="2"/>
        <v>634095000</v>
      </c>
      <c r="K54">
        <v>2</v>
      </c>
      <c r="L54" s="60">
        <v>42503</v>
      </c>
      <c r="M54" s="38" t="s">
        <v>133</v>
      </c>
      <c r="N54" s="38"/>
      <c r="O54" s="38" t="s">
        <v>13</v>
      </c>
      <c r="P54" s="55" t="s">
        <v>14</v>
      </c>
      <c r="Q54" s="43">
        <v>102200</v>
      </c>
      <c r="R54" s="43">
        <v>3180</v>
      </c>
      <c r="S54" s="43">
        <f t="shared" si="3"/>
        <v>324996000</v>
      </c>
    </row>
    <row r="55" spans="1:19">
      <c r="A55" s="5">
        <v>42514</v>
      </c>
      <c r="B55" s="1" t="s">
        <v>277</v>
      </c>
      <c r="C55" s="1"/>
      <c r="D55" s="1" t="s">
        <v>19</v>
      </c>
      <c r="E55" s="9" t="s">
        <v>32</v>
      </c>
      <c r="F55" s="10">
        <v>5000</v>
      </c>
      <c r="G55" s="10">
        <v>3150</v>
      </c>
      <c r="H55" s="10">
        <f t="shared" si="2"/>
        <v>15750000</v>
      </c>
      <c r="K55">
        <v>2</v>
      </c>
      <c r="L55" s="60">
        <v>42503</v>
      </c>
      <c r="M55" s="38" t="s">
        <v>133</v>
      </c>
      <c r="N55" s="38"/>
      <c r="O55" s="38" t="s">
        <v>13</v>
      </c>
      <c r="P55" s="64" t="s">
        <v>36</v>
      </c>
      <c r="Q55" s="49">
        <v>50200</v>
      </c>
      <c r="R55" s="49">
        <v>3785</v>
      </c>
      <c r="S55" s="49">
        <f t="shared" si="3"/>
        <v>190007000</v>
      </c>
    </row>
    <row r="56" spans="1:19">
      <c r="A56" s="5">
        <v>42514</v>
      </c>
      <c r="B56" s="1" t="s">
        <v>277</v>
      </c>
      <c r="C56" s="1"/>
      <c r="D56" s="1" t="s">
        <v>19</v>
      </c>
      <c r="E56" s="9" t="s">
        <v>29</v>
      </c>
      <c r="F56" s="10">
        <v>6000</v>
      </c>
      <c r="G56" s="10">
        <v>3730</v>
      </c>
      <c r="H56" s="10">
        <f t="shared" si="2"/>
        <v>22380000</v>
      </c>
      <c r="K56">
        <v>2</v>
      </c>
      <c r="L56" s="60">
        <v>42503</v>
      </c>
      <c r="M56" s="38" t="s">
        <v>133</v>
      </c>
      <c r="N56" s="38"/>
      <c r="O56" s="38" t="s">
        <v>13</v>
      </c>
      <c r="P56" s="64" t="s">
        <v>37</v>
      </c>
      <c r="Q56" s="49">
        <v>86600</v>
      </c>
      <c r="R56" s="49">
        <v>3540</v>
      </c>
      <c r="S56" s="49">
        <f t="shared" si="3"/>
        <v>306564000</v>
      </c>
    </row>
    <row r="57" spans="1:19">
      <c r="A57" s="5">
        <v>42514</v>
      </c>
      <c r="B57" s="1" t="s">
        <v>277</v>
      </c>
      <c r="C57" s="1"/>
      <c r="D57" s="1" t="s">
        <v>19</v>
      </c>
      <c r="E57" s="9" t="s">
        <v>117</v>
      </c>
      <c r="F57" s="10">
        <v>4700</v>
      </c>
      <c r="G57" s="10">
        <v>3690</v>
      </c>
      <c r="H57" s="10">
        <f t="shared" si="2"/>
        <v>17343000</v>
      </c>
      <c r="K57">
        <v>2</v>
      </c>
      <c r="L57" s="60">
        <v>42503</v>
      </c>
      <c r="M57" s="38" t="s">
        <v>133</v>
      </c>
      <c r="N57" s="38"/>
      <c r="O57" s="38" t="s">
        <v>13</v>
      </c>
      <c r="P57" s="64" t="s">
        <v>21</v>
      </c>
      <c r="Q57" s="49">
        <v>4700</v>
      </c>
      <c r="R57" s="49">
        <v>3850</v>
      </c>
      <c r="S57" s="49">
        <f t="shared" si="3"/>
        <v>18095000</v>
      </c>
    </row>
    <row r="58" spans="1:19">
      <c r="A58" s="5">
        <v>42514</v>
      </c>
      <c r="B58" s="1" t="s">
        <v>277</v>
      </c>
      <c r="C58" s="1"/>
      <c r="D58" s="1" t="s">
        <v>19</v>
      </c>
      <c r="E58" s="9" t="s">
        <v>29</v>
      </c>
      <c r="F58" s="10">
        <v>7200</v>
      </c>
      <c r="G58" s="10">
        <v>3730</v>
      </c>
      <c r="H58" s="10">
        <f t="shared" si="2"/>
        <v>26856000</v>
      </c>
      <c r="K58">
        <v>2</v>
      </c>
      <c r="L58" s="60">
        <v>42503</v>
      </c>
      <c r="M58" s="38" t="s">
        <v>160</v>
      </c>
      <c r="N58" s="38"/>
      <c r="O58" s="38" t="s">
        <v>13</v>
      </c>
      <c r="P58" s="64" t="s">
        <v>37</v>
      </c>
      <c r="Q58" s="49">
        <v>106000</v>
      </c>
      <c r="R58" s="49">
        <v>3355</v>
      </c>
      <c r="S58" s="49">
        <f t="shared" si="3"/>
        <v>355630000</v>
      </c>
    </row>
    <row r="59" spans="1:19">
      <c r="A59" s="5">
        <v>42514</v>
      </c>
      <c r="B59" s="1" t="s">
        <v>277</v>
      </c>
      <c r="C59" s="1"/>
      <c r="D59" s="1" t="s">
        <v>19</v>
      </c>
      <c r="E59" s="9" t="s">
        <v>117</v>
      </c>
      <c r="F59" s="10">
        <v>4300</v>
      </c>
      <c r="G59" s="10">
        <v>3690</v>
      </c>
      <c r="H59" s="10">
        <f t="shared" si="2"/>
        <v>15867000</v>
      </c>
      <c r="K59">
        <v>2</v>
      </c>
      <c r="L59" s="63">
        <v>42513</v>
      </c>
      <c r="M59" s="62" t="s">
        <v>213</v>
      </c>
      <c r="N59" s="62"/>
      <c r="O59" s="38" t="s">
        <v>13</v>
      </c>
      <c r="P59" s="55" t="s">
        <v>14</v>
      </c>
      <c r="Q59" s="43">
        <v>161500</v>
      </c>
      <c r="R59" s="43">
        <v>3180</v>
      </c>
      <c r="S59" s="43">
        <f t="shared" si="3"/>
        <v>513570000</v>
      </c>
    </row>
    <row r="60" spans="1:19">
      <c r="A60" s="5">
        <v>42514</v>
      </c>
      <c r="B60" s="1" t="s">
        <v>277</v>
      </c>
      <c r="C60" s="1"/>
      <c r="D60" s="1" t="s">
        <v>19</v>
      </c>
      <c r="E60" s="9" t="s">
        <v>29</v>
      </c>
      <c r="F60" s="10">
        <v>4500</v>
      </c>
      <c r="G60" s="10">
        <v>3730</v>
      </c>
      <c r="H60" s="10">
        <f t="shared" si="2"/>
        <v>16785000</v>
      </c>
      <c r="K60">
        <v>2</v>
      </c>
      <c r="L60" s="63">
        <v>42513</v>
      </c>
      <c r="M60" s="62" t="s">
        <v>213</v>
      </c>
      <c r="N60" s="62"/>
      <c r="O60" s="38" t="s">
        <v>13</v>
      </c>
      <c r="P60" s="55" t="s">
        <v>36</v>
      </c>
      <c r="Q60" s="43">
        <v>100000</v>
      </c>
      <c r="R60" s="43">
        <v>3785</v>
      </c>
      <c r="S60" s="43">
        <f t="shared" si="3"/>
        <v>378500000</v>
      </c>
    </row>
    <row r="61" spans="1:19">
      <c r="A61" s="5">
        <v>42514</v>
      </c>
      <c r="B61" s="9" t="s">
        <v>282</v>
      </c>
      <c r="C61" s="9"/>
      <c r="D61" s="9" t="s">
        <v>176</v>
      </c>
      <c r="E61" s="9" t="s">
        <v>32</v>
      </c>
      <c r="F61" s="10">
        <v>5212</v>
      </c>
      <c r="G61" s="10">
        <v>3530.97</v>
      </c>
      <c r="H61" s="10">
        <f t="shared" si="2"/>
        <v>18403415.640000001</v>
      </c>
      <c r="K61">
        <v>2</v>
      </c>
      <c r="L61" s="63">
        <v>42513</v>
      </c>
      <c r="M61" s="62" t="s">
        <v>213</v>
      </c>
      <c r="N61" s="62"/>
      <c r="O61" s="38" t="s">
        <v>13</v>
      </c>
      <c r="P61" s="55" t="s">
        <v>15</v>
      </c>
      <c r="Q61" s="43">
        <v>9000</v>
      </c>
      <c r="R61" s="43">
        <v>4515</v>
      </c>
      <c r="S61" s="43">
        <f t="shared" si="3"/>
        <v>40635000</v>
      </c>
    </row>
    <row r="62" spans="1:19">
      <c r="A62" s="5">
        <v>42514</v>
      </c>
      <c r="B62" s="9" t="s">
        <v>282</v>
      </c>
      <c r="C62" s="9"/>
      <c r="D62" s="9" t="s">
        <v>176</v>
      </c>
      <c r="E62" s="9" t="s">
        <v>177</v>
      </c>
      <c r="F62" s="10">
        <v>11500</v>
      </c>
      <c r="G62" s="10">
        <v>3796.46</v>
      </c>
      <c r="H62" s="10">
        <f t="shared" si="2"/>
        <v>43659290</v>
      </c>
      <c r="K62">
        <v>2</v>
      </c>
      <c r="L62" s="63">
        <v>42513</v>
      </c>
      <c r="M62" s="62" t="s">
        <v>213</v>
      </c>
      <c r="N62" s="62"/>
      <c r="O62" s="38" t="s">
        <v>13</v>
      </c>
      <c r="P62" s="55" t="s">
        <v>37</v>
      </c>
      <c r="Q62" s="43">
        <v>95300</v>
      </c>
      <c r="R62" s="43">
        <v>3540</v>
      </c>
      <c r="S62" s="43">
        <f t="shared" si="3"/>
        <v>337362000</v>
      </c>
    </row>
    <row r="63" spans="1:19">
      <c r="A63" s="5">
        <v>42516</v>
      </c>
      <c r="B63" s="9" t="s">
        <v>285</v>
      </c>
      <c r="C63" s="9"/>
      <c r="D63" s="9" t="s">
        <v>19</v>
      </c>
      <c r="E63" s="9" t="s">
        <v>29</v>
      </c>
      <c r="F63" s="10">
        <v>15000</v>
      </c>
      <c r="G63" s="10">
        <v>3730</v>
      </c>
      <c r="H63" s="10">
        <f t="shared" si="2"/>
        <v>55950000</v>
      </c>
      <c r="K63">
        <v>2</v>
      </c>
      <c r="L63" s="63">
        <v>42513</v>
      </c>
      <c r="M63" s="62" t="s">
        <v>213</v>
      </c>
      <c r="N63" s="62"/>
      <c r="O63" s="38" t="s">
        <v>13</v>
      </c>
      <c r="P63" s="64" t="s">
        <v>21</v>
      </c>
      <c r="Q63" s="49">
        <v>9300</v>
      </c>
      <c r="R63" s="49">
        <v>3850</v>
      </c>
      <c r="S63" s="49">
        <f t="shared" si="3"/>
        <v>35805000</v>
      </c>
    </row>
    <row r="64" spans="1:19">
      <c r="A64" s="5">
        <v>42516</v>
      </c>
      <c r="B64" s="9" t="s">
        <v>285</v>
      </c>
      <c r="C64" s="9"/>
      <c r="D64" s="9" t="s">
        <v>19</v>
      </c>
      <c r="E64" s="9" t="s">
        <v>117</v>
      </c>
      <c r="F64" s="10">
        <v>5000</v>
      </c>
      <c r="G64" s="10">
        <v>3690</v>
      </c>
      <c r="H64" s="10">
        <f t="shared" si="2"/>
        <v>18450000</v>
      </c>
      <c r="K64">
        <v>2</v>
      </c>
      <c r="L64" s="60">
        <v>42513</v>
      </c>
      <c r="M64" s="38" t="s">
        <v>256</v>
      </c>
      <c r="N64" s="38"/>
      <c r="O64" s="38" t="s">
        <v>13</v>
      </c>
      <c r="P64" s="64" t="s">
        <v>37</v>
      </c>
      <c r="Q64" s="49">
        <v>189000</v>
      </c>
      <c r="R64" s="49">
        <v>3355</v>
      </c>
      <c r="S64" s="49">
        <f t="shared" si="3"/>
        <v>634095000</v>
      </c>
    </row>
    <row r="65" spans="1:19">
      <c r="A65" s="5">
        <v>42517</v>
      </c>
      <c r="B65" s="9" t="s">
        <v>292</v>
      </c>
      <c r="C65" s="1"/>
      <c r="D65" s="9" t="s">
        <v>19</v>
      </c>
      <c r="E65" s="9" t="s">
        <v>117</v>
      </c>
      <c r="F65" s="10">
        <v>5000</v>
      </c>
      <c r="G65" s="10">
        <v>3690</v>
      </c>
      <c r="H65" s="10">
        <f t="shared" si="2"/>
        <v>18450000</v>
      </c>
      <c r="K65">
        <v>2</v>
      </c>
      <c r="L65" s="60">
        <v>42518</v>
      </c>
      <c r="M65" s="53" t="s">
        <v>307</v>
      </c>
      <c r="N65" s="38"/>
      <c r="O65" s="53" t="s">
        <v>13</v>
      </c>
      <c r="P65" s="64" t="s">
        <v>14</v>
      </c>
      <c r="Q65" s="49">
        <v>108000</v>
      </c>
      <c r="R65" s="49">
        <v>3180</v>
      </c>
      <c r="S65" s="49">
        <f t="shared" si="3"/>
        <v>343440000</v>
      </c>
    </row>
    <row r="66" spans="1:19">
      <c r="A66" s="5">
        <v>42517</v>
      </c>
      <c r="B66" s="9" t="s">
        <v>292</v>
      </c>
      <c r="C66" s="1"/>
      <c r="D66" s="9" t="s">
        <v>19</v>
      </c>
      <c r="E66" s="9" t="s">
        <v>29</v>
      </c>
      <c r="F66" s="10">
        <v>55900</v>
      </c>
      <c r="G66" s="10">
        <v>3730</v>
      </c>
      <c r="H66" s="10">
        <f t="shared" si="2"/>
        <v>208507000</v>
      </c>
      <c r="K66">
        <v>2</v>
      </c>
      <c r="L66" s="60">
        <v>42518</v>
      </c>
      <c r="M66" s="53" t="s">
        <v>307</v>
      </c>
      <c r="N66" s="38"/>
      <c r="O66" s="53" t="s">
        <v>13</v>
      </c>
      <c r="P66" s="64" t="s">
        <v>36</v>
      </c>
      <c r="Q66" s="49">
        <v>60500</v>
      </c>
      <c r="R66" s="49">
        <v>3785</v>
      </c>
      <c r="S66" s="49">
        <f t="shared" si="3"/>
        <v>228992500</v>
      </c>
    </row>
    <row r="67" spans="1:19">
      <c r="A67" s="5">
        <v>42517</v>
      </c>
      <c r="B67" s="9" t="s">
        <v>292</v>
      </c>
      <c r="C67" s="1"/>
      <c r="D67" s="9" t="s">
        <v>19</v>
      </c>
      <c r="E67" s="9" t="s">
        <v>32</v>
      </c>
      <c r="F67" s="10">
        <v>7200</v>
      </c>
      <c r="G67" s="10">
        <v>3150</v>
      </c>
      <c r="H67" s="10">
        <f t="shared" si="2"/>
        <v>22680000</v>
      </c>
      <c r="K67">
        <v>2</v>
      </c>
      <c r="L67" s="60">
        <v>42518</v>
      </c>
      <c r="M67" s="53" t="s">
        <v>307</v>
      </c>
      <c r="N67" s="38"/>
      <c r="O67" s="53" t="s">
        <v>13</v>
      </c>
      <c r="P67" s="64" t="s">
        <v>15</v>
      </c>
      <c r="Q67" s="49">
        <v>5000</v>
      </c>
      <c r="R67" s="49">
        <v>4515</v>
      </c>
      <c r="S67" s="49">
        <f t="shared" si="3"/>
        <v>22575000</v>
      </c>
    </row>
    <row r="68" spans="1:19">
      <c r="A68" s="5">
        <v>42517</v>
      </c>
      <c r="B68" s="9" t="s">
        <v>292</v>
      </c>
      <c r="C68" s="1"/>
      <c r="D68" s="9" t="s">
        <v>19</v>
      </c>
      <c r="E68" s="9" t="s">
        <v>28</v>
      </c>
      <c r="F68" s="10">
        <v>5300</v>
      </c>
      <c r="G68" s="10">
        <v>4200</v>
      </c>
      <c r="H68" s="10">
        <f t="shared" si="2"/>
        <v>22260000</v>
      </c>
      <c r="K68">
        <v>2</v>
      </c>
      <c r="L68" s="60">
        <v>42518</v>
      </c>
      <c r="M68" s="53" t="s">
        <v>307</v>
      </c>
      <c r="N68" s="38"/>
      <c r="O68" s="53" t="s">
        <v>13</v>
      </c>
      <c r="P68" s="64" t="s">
        <v>37</v>
      </c>
      <c r="Q68" s="49">
        <v>110500</v>
      </c>
      <c r="R68" s="49">
        <v>3540</v>
      </c>
      <c r="S68" s="49">
        <f t="shared" si="3"/>
        <v>391170000</v>
      </c>
    </row>
    <row r="69" spans="1:19">
      <c r="A69" s="5">
        <v>42518</v>
      </c>
      <c r="B69" s="9" t="s">
        <v>307</v>
      </c>
      <c r="C69" s="1"/>
      <c r="D69" s="9" t="s">
        <v>13</v>
      </c>
      <c r="E69" s="9" t="s">
        <v>14</v>
      </c>
      <c r="F69" s="10">
        <v>108000</v>
      </c>
      <c r="G69" s="10">
        <v>3180</v>
      </c>
      <c r="H69" s="10">
        <f t="shared" si="2"/>
        <v>343440000</v>
      </c>
      <c r="K69">
        <v>2</v>
      </c>
      <c r="L69" s="60">
        <v>42518</v>
      </c>
      <c r="M69" s="53" t="s">
        <v>334</v>
      </c>
      <c r="N69" s="38"/>
      <c r="O69" s="53" t="s">
        <v>13</v>
      </c>
      <c r="P69" s="64" t="s">
        <v>37</v>
      </c>
      <c r="Q69" s="49">
        <v>129900</v>
      </c>
      <c r="R69" s="49">
        <v>3355</v>
      </c>
      <c r="S69" s="49">
        <f t="shared" ref="S69:S76" si="4">Q69*R69</f>
        <v>435814500</v>
      </c>
    </row>
    <row r="70" spans="1:19">
      <c r="A70" s="5">
        <v>42518</v>
      </c>
      <c r="B70" s="9" t="s">
        <v>307</v>
      </c>
      <c r="C70" s="1"/>
      <c r="D70" s="9" t="s">
        <v>13</v>
      </c>
      <c r="E70" s="9" t="s">
        <v>36</v>
      </c>
      <c r="F70" s="10">
        <v>60500</v>
      </c>
      <c r="G70" s="10">
        <v>3785</v>
      </c>
      <c r="H70" s="10">
        <f t="shared" si="2"/>
        <v>228992500</v>
      </c>
      <c r="K70">
        <v>2</v>
      </c>
      <c r="L70" s="60">
        <v>42521</v>
      </c>
      <c r="M70" s="53" t="s">
        <v>358</v>
      </c>
      <c r="N70" s="38"/>
      <c r="O70" s="53" t="s">
        <v>13</v>
      </c>
      <c r="P70" s="64" t="s">
        <v>14</v>
      </c>
      <c r="Q70" s="49">
        <v>17900</v>
      </c>
      <c r="R70" s="49">
        <v>3330</v>
      </c>
      <c r="S70" s="49">
        <f t="shared" si="4"/>
        <v>59607000</v>
      </c>
    </row>
    <row r="71" spans="1:19">
      <c r="A71" s="5">
        <v>42518</v>
      </c>
      <c r="B71" s="9" t="s">
        <v>307</v>
      </c>
      <c r="C71" s="1"/>
      <c r="D71" s="9" t="s">
        <v>13</v>
      </c>
      <c r="E71" s="9" t="s">
        <v>15</v>
      </c>
      <c r="F71" s="10">
        <v>5000</v>
      </c>
      <c r="G71" s="10">
        <v>4515</v>
      </c>
      <c r="H71" s="10">
        <f t="shared" si="2"/>
        <v>22575000</v>
      </c>
      <c r="K71">
        <v>2</v>
      </c>
      <c r="L71" s="60">
        <v>42521</v>
      </c>
      <c r="M71" s="53" t="s">
        <v>358</v>
      </c>
      <c r="N71" s="38"/>
      <c r="O71" s="53" t="s">
        <v>13</v>
      </c>
      <c r="P71" s="64" t="s">
        <v>37</v>
      </c>
      <c r="Q71" s="49">
        <v>45800</v>
      </c>
      <c r="R71" s="49">
        <v>3540</v>
      </c>
      <c r="S71" s="49">
        <f t="shared" si="4"/>
        <v>162132000</v>
      </c>
    </row>
    <row r="72" spans="1:19">
      <c r="A72" s="5">
        <v>42518</v>
      </c>
      <c r="B72" s="9" t="s">
        <v>307</v>
      </c>
      <c r="C72" s="1"/>
      <c r="D72" s="9" t="s">
        <v>13</v>
      </c>
      <c r="E72" s="9" t="s">
        <v>37</v>
      </c>
      <c r="F72" s="10">
        <v>110500</v>
      </c>
      <c r="G72" s="10">
        <v>3540</v>
      </c>
      <c r="H72" s="10">
        <f t="shared" si="2"/>
        <v>391170000</v>
      </c>
      <c r="K72">
        <v>3</v>
      </c>
      <c r="L72" s="60">
        <v>42506</v>
      </c>
      <c r="M72" s="38" t="s">
        <v>175</v>
      </c>
      <c r="N72" s="38"/>
      <c r="O72" s="38" t="s">
        <v>176</v>
      </c>
      <c r="P72" s="64" t="s">
        <v>32</v>
      </c>
      <c r="Q72" s="49">
        <v>5000</v>
      </c>
      <c r="R72" s="49">
        <v>3530.97</v>
      </c>
      <c r="S72" s="49">
        <f t="shared" si="4"/>
        <v>17654850</v>
      </c>
    </row>
    <row r="73" spans="1:19">
      <c r="A73" s="5">
        <v>42518</v>
      </c>
      <c r="B73" s="9" t="s">
        <v>334</v>
      </c>
      <c r="C73" s="1"/>
      <c r="D73" s="9" t="s">
        <v>13</v>
      </c>
      <c r="E73" s="9" t="s">
        <v>37</v>
      </c>
      <c r="F73" s="10">
        <v>129900</v>
      </c>
      <c r="G73" s="10">
        <v>3355</v>
      </c>
      <c r="H73" s="10">
        <f t="shared" si="2"/>
        <v>435814500</v>
      </c>
      <c r="K73">
        <v>3</v>
      </c>
      <c r="L73" s="60">
        <v>42506</v>
      </c>
      <c r="M73" s="38" t="s">
        <v>175</v>
      </c>
      <c r="N73" s="38"/>
      <c r="O73" s="38" t="s">
        <v>176</v>
      </c>
      <c r="P73" s="64" t="s">
        <v>177</v>
      </c>
      <c r="Q73" s="43">
        <v>30000</v>
      </c>
      <c r="R73" s="43">
        <v>3796.46</v>
      </c>
      <c r="S73" s="43">
        <f t="shared" si="4"/>
        <v>113893800</v>
      </c>
    </row>
    <row r="74" spans="1:19">
      <c r="A74" s="5">
        <v>42521</v>
      </c>
      <c r="B74" s="9" t="s">
        <v>351</v>
      </c>
      <c r="C74" s="1"/>
      <c r="D74" s="9" t="s">
        <v>19</v>
      </c>
      <c r="E74" s="9" t="s">
        <v>29</v>
      </c>
      <c r="F74" s="10">
        <v>16700</v>
      </c>
      <c r="G74" s="10">
        <v>3730</v>
      </c>
      <c r="H74" s="10">
        <f t="shared" si="2"/>
        <v>62291000</v>
      </c>
      <c r="K74">
        <v>3</v>
      </c>
      <c r="L74" s="60">
        <v>42508</v>
      </c>
      <c r="M74" s="62" t="s">
        <v>198</v>
      </c>
      <c r="N74" s="38"/>
      <c r="O74" s="38" t="s">
        <v>176</v>
      </c>
      <c r="P74" s="55" t="s">
        <v>177</v>
      </c>
      <c r="Q74" s="43">
        <v>30000</v>
      </c>
      <c r="R74" s="43">
        <v>3796.46</v>
      </c>
      <c r="S74" s="43">
        <f t="shared" si="4"/>
        <v>113893800</v>
      </c>
    </row>
    <row r="75" spans="1:19">
      <c r="A75" s="5">
        <v>42521</v>
      </c>
      <c r="B75" s="9" t="s">
        <v>358</v>
      </c>
      <c r="C75" s="1"/>
      <c r="D75" s="9" t="s">
        <v>13</v>
      </c>
      <c r="E75" s="9" t="s">
        <v>14</v>
      </c>
      <c r="F75" s="10">
        <v>17900</v>
      </c>
      <c r="G75" s="10">
        <v>3330</v>
      </c>
      <c r="H75" s="10">
        <f t="shared" si="2"/>
        <v>59607000</v>
      </c>
      <c r="K75">
        <v>3</v>
      </c>
      <c r="L75" s="60">
        <v>42514</v>
      </c>
      <c r="M75" s="53" t="s">
        <v>282</v>
      </c>
      <c r="N75" s="53"/>
      <c r="O75" s="53" t="s">
        <v>176</v>
      </c>
      <c r="P75" s="64" t="s">
        <v>32</v>
      </c>
      <c r="Q75" s="49">
        <v>5212</v>
      </c>
      <c r="R75" s="49">
        <v>3530.97</v>
      </c>
      <c r="S75" s="49">
        <f t="shared" si="4"/>
        <v>18403415.640000001</v>
      </c>
    </row>
    <row r="76" spans="1:19">
      <c r="A76" s="5">
        <v>42521</v>
      </c>
      <c r="B76" s="9" t="s">
        <v>358</v>
      </c>
      <c r="C76" s="1"/>
      <c r="D76" s="9" t="s">
        <v>13</v>
      </c>
      <c r="E76" s="9" t="s">
        <v>37</v>
      </c>
      <c r="F76" s="10">
        <v>45800</v>
      </c>
      <c r="G76" s="10">
        <v>3540</v>
      </c>
      <c r="H76" s="10">
        <f t="shared" si="2"/>
        <v>162132000</v>
      </c>
      <c r="K76">
        <v>3</v>
      </c>
      <c r="L76" s="60">
        <v>42514</v>
      </c>
      <c r="M76" s="53" t="s">
        <v>282</v>
      </c>
      <c r="N76" s="53"/>
      <c r="O76" s="53" t="s">
        <v>176</v>
      </c>
      <c r="P76" s="64" t="s">
        <v>177</v>
      </c>
      <c r="Q76" s="49">
        <v>11500</v>
      </c>
      <c r="R76" s="49">
        <v>3796.46</v>
      </c>
      <c r="S76" s="49">
        <f t="shared" si="4"/>
        <v>43659290</v>
      </c>
    </row>
    <row r="77" spans="1:19">
      <c r="A77" s="11"/>
      <c r="B77" s="3"/>
      <c r="D77" s="3"/>
      <c r="E77" s="3"/>
      <c r="F77" s="10"/>
      <c r="G77" s="10"/>
      <c r="H77" s="10">
        <f t="shared" si="2"/>
        <v>0</v>
      </c>
      <c r="Q77" s="52">
        <f>SUM(Q5:Q76)</f>
        <v>2355312</v>
      </c>
      <c r="R77" s="52"/>
      <c r="S77" s="52">
        <f>SUM(S5:S76)</f>
        <v>8221866155.6400003</v>
      </c>
    </row>
    <row r="78" spans="1:19">
      <c r="A78" s="11"/>
      <c r="B78" s="3"/>
      <c r="D78" s="3"/>
      <c r="E78" s="3"/>
      <c r="F78" s="10"/>
      <c r="G78" s="10"/>
      <c r="H78" s="10">
        <f t="shared" si="2"/>
        <v>0</v>
      </c>
    </row>
    <row r="79" spans="1:19">
      <c r="A79" s="11"/>
      <c r="B79" s="3"/>
      <c r="D79" s="3"/>
      <c r="E79" s="3"/>
      <c r="F79" s="10"/>
      <c r="G79" s="10"/>
      <c r="H79" s="10">
        <f t="shared" si="2"/>
        <v>0</v>
      </c>
    </row>
    <row r="80" spans="1:19">
      <c r="A80" s="11"/>
      <c r="B80" s="3"/>
      <c r="D80" s="3"/>
      <c r="E80" s="3"/>
      <c r="F80" s="10"/>
      <c r="G80" s="10"/>
      <c r="H80" s="10">
        <f t="shared" si="2"/>
        <v>0</v>
      </c>
    </row>
    <row r="81" spans="1:8">
      <c r="A81" s="11"/>
      <c r="B81" s="3"/>
      <c r="D81" s="3"/>
      <c r="E81" s="3"/>
      <c r="F81" s="10"/>
      <c r="G81" s="10"/>
      <c r="H81" s="10">
        <f t="shared" si="2"/>
        <v>0</v>
      </c>
    </row>
    <row r="82" spans="1:8">
      <c r="A82" s="11"/>
      <c r="B82" s="3"/>
      <c r="D82" s="3"/>
      <c r="E82" s="3"/>
      <c r="F82" s="10"/>
      <c r="G82" s="10"/>
      <c r="H82" s="10">
        <f t="shared" si="2"/>
        <v>0</v>
      </c>
    </row>
    <row r="83" spans="1:8">
      <c r="A83" s="11"/>
      <c r="B83" s="3"/>
      <c r="D83" s="3"/>
      <c r="E83" s="3"/>
      <c r="F83" s="10"/>
      <c r="G83" s="10"/>
      <c r="H83" s="10">
        <f t="shared" si="2"/>
        <v>0</v>
      </c>
    </row>
    <row r="84" spans="1:8">
      <c r="A84" s="11"/>
      <c r="B84" s="3"/>
      <c r="D84" s="3"/>
      <c r="E84" s="3"/>
      <c r="F84" s="10"/>
      <c r="G84" s="10"/>
      <c r="H84" s="10">
        <f t="shared" si="2"/>
        <v>0</v>
      </c>
    </row>
    <row r="85" spans="1:8">
      <c r="A85" s="11"/>
      <c r="B85" s="1"/>
      <c r="D85" s="3"/>
      <c r="E85" s="3"/>
      <c r="F85" s="10"/>
      <c r="G85" s="10"/>
      <c r="H85" s="10">
        <f t="shared" si="2"/>
        <v>0</v>
      </c>
    </row>
    <row r="86" spans="1:8">
      <c r="A86" s="11"/>
      <c r="B86" s="1"/>
      <c r="D86" s="3"/>
      <c r="E86" s="3"/>
      <c r="F86" s="10"/>
      <c r="G86" s="10"/>
      <c r="H86" s="10">
        <f t="shared" si="2"/>
        <v>0</v>
      </c>
    </row>
    <row r="87" spans="1:8">
      <c r="A87" s="11"/>
      <c r="B87" s="3"/>
      <c r="D87" s="3"/>
      <c r="E87" s="3"/>
      <c r="F87" s="10"/>
      <c r="G87" s="10"/>
      <c r="H87" s="10">
        <f t="shared" si="2"/>
        <v>0</v>
      </c>
    </row>
    <row r="88" spans="1:8">
      <c r="A88" s="11"/>
      <c r="B88" s="3"/>
      <c r="D88" s="3"/>
      <c r="E88" s="3"/>
      <c r="F88" s="10"/>
      <c r="G88" s="10"/>
      <c r="H88" s="10">
        <f t="shared" si="2"/>
        <v>0</v>
      </c>
    </row>
    <row r="89" spans="1:8">
      <c r="A89" s="11"/>
      <c r="B89" s="3"/>
      <c r="D89" s="3"/>
      <c r="E89" s="3"/>
      <c r="F89" s="3"/>
      <c r="G89" s="3"/>
      <c r="H89" s="3">
        <f t="shared" si="2"/>
        <v>0</v>
      </c>
    </row>
    <row r="90" spans="1:8">
      <c r="A90" s="11"/>
      <c r="B90" s="3"/>
      <c r="D90" s="3"/>
      <c r="E90" s="3"/>
      <c r="F90" s="3"/>
      <c r="G90" s="3"/>
      <c r="H90" s="3">
        <f t="shared" si="2"/>
        <v>0</v>
      </c>
    </row>
    <row r="91" spans="1:8">
      <c r="A91" s="11"/>
      <c r="B91" s="3"/>
      <c r="D91" s="3"/>
      <c r="E91" s="3"/>
      <c r="F91" s="3"/>
      <c r="G91" s="3"/>
      <c r="H91" s="3">
        <f t="shared" si="2"/>
        <v>0</v>
      </c>
    </row>
    <row r="92" spans="1:8">
      <c r="A92" s="11"/>
      <c r="B92" s="3"/>
      <c r="D92" s="3"/>
      <c r="E92" s="3"/>
      <c r="F92" s="3"/>
      <c r="G92" s="3"/>
      <c r="H92" s="3">
        <f t="shared" si="2"/>
        <v>0</v>
      </c>
    </row>
    <row r="93" spans="1:8">
      <c r="A93" s="11"/>
      <c r="B93" s="3"/>
      <c r="D93" s="3"/>
      <c r="E93" s="3"/>
      <c r="F93" s="3"/>
      <c r="G93" s="3"/>
      <c r="H93" s="3">
        <f t="shared" si="2"/>
        <v>0</v>
      </c>
    </row>
    <row r="94" spans="1:8">
      <c r="A94" s="11"/>
      <c r="B94" s="3"/>
      <c r="D94" s="3"/>
      <c r="E94" s="3"/>
      <c r="F94" s="3"/>
      <c r="G94" s="3"/>
      <c r="H94" s="3">
        <f t="shared" si="2"/>
        <v>0</v>
      </c>
    </row>
    <row r="95" spans="1:8">
      <c r="A95" s="11"/>
      <c r="B95" s="3"/>
      <c r="D95" s="3"/>
      <c r="E95" s="3"/>
      <c r="F95" s="3"/>
      <c r="G95" s="3"/>
      <c r="H95" s="3">
        <f t="shared" si="2"/>
        <v>0</v>
      </c>
    </row>
    <row r="96" spans="1:8">
      <c r="A96" s="11"/>
      <c r="B96" s="3"/>
      <c r="D96" s="3"/>
      <c r="E96" s="3"/>
      <c r="F96" s="3"/>
      <c r="G96" s="3"/>
      <c r="H96" s="3">
        <f t="shared" si="2"/>
        <v>0</v>
      </c>
    </row>
    <row r="97" spans="1:8">
      <c r="A97" s="11"/>
      <c r="B97" s="3"/>
      <c r="D97" s="3"/>
      <c r="E97" s="3"/>
      <c r="F97" s="3"/>
      <c r="G97" s="3"/>
      <c r="H97" s="3">
        <f t="shared" si="2"/>
        <v>0</v>
      </c>
    </row>
    <row r="98" spans="1:8">
      <c r="A98" s="11"/>
      <c r="B98" s="3"/>
      <c r="D98" s="3"/>
      <c r="E98" s="3"/>
      <c r="F98" s="3"/>
      <c r="G98" s="3"/>
      <c r="H98" s="3">
        <f t="shared" si="2"/>
        <v>0</v>
      </c>
    </row>
    <row r="99" spans="1:8">
      <c r="A99" s="11"/>
      <c r="B99" s="3"/>
      <c r="D99" s="3"/>
      <c r="E99" s="3"/>
      <c r="F99" s="3"/>
      <c r="G99" s="3"/>
      <c r="H99" s="3">
        <f t="shared" si="2"/>
        <v>0</v>
      </c>
    </row>
    <row r="100" spans="1:8">
      <c r="A100" s="11"/>
      <c r="B100" s="3"/>
      <c r="D100" s="3"/>
      <c r="E100" s="3"/>
      <c r="F100" s="3"/>
      <c r="G100" s="3"/>
      <c r="H100" s="3">
        <f t="shared" si="2"/>
        <v>0</v>
      </c>
    </row>
    <row r="101" spans="1:8">
      <c r="A101" s="11"/>
      <c r="B101" s="3"/>
      <c r="D101" s="3"/>
      <c r="E101" s="3"/>
      <c r="F101" s="3"/>
      <c r="G101" s="3"/>
      <c r="H101" s="3">
        <f t="shared" si="2"/>
        <v>0</v>
      </c>
    </row>
    <row r="102" spans="1:8">
      <c r="A102" s="11"/>
      <c r="B102" s="3"/>
      <c r="D102" s="3"/>
      <c r="E102" s="3"/>
      <c r="F102" s="3"/>
      <c r="G102" s="3"/>
      <c r="H102" s="3">
        <f t="shared" si="2"/>
        <v>0</v>
      </c>
    </row>
    <row r="103" spans="1:8">
      <c r="A103" s="11"/>
      <c r="B103" s="3"/>
      <c r="D103" s="3"/>
      <c r="E103" s="3"/>
      <c r="F103" s="3"/>
      <c r="G103" s="3"/>
      <c r="H103" s="3">
        <f t="shared" si="2"/>
        <v>0</v>
      </c>
    </row>
    <row r="104" spans="1:8">
      <c r="A104" s="11"/>
      <c r="B104" s="3"/>
      <c r="D104" s="3"/>
      <c r="E104" s="3"/>
      <c r="F104" s="3"/>
      <c r="G104" s="3"/>
      <c r="H104" s="3">
        <f t="shared" si="2"/>
        <v>0</v>
      </c>
    </row>
    <row r="105" spans="1:8">
      <c r="A105" s="11"/>
      <c r="B105" s="3"/>
      <c r="D105" s="3"/>
      <c r="E105" s="3"/>
      <c r="F105" s="3"/>
      <c r="G105" s="3"/>
      <c r="H105" s="3">
        <f t="shared" si="2"/>
        <v>0</v>
      </c>
    </row>
    <row r="106" spans="1:8">
      <c r="A106" s="11"/>
      <c r="B106" s="3"/>
      <c r="D106" s="3"/>
      <c r="E106" s="3"/>
      <c r="F106" s="3"/>
      <c r="G106" s="3"/>
      <c r="H106" s="3">
        <f t="shared" si="2"/>
        <v>0</v>
      </c>
    </row>
    <row r="107" spans="1:8">
      <c r="A107" s="11"/>
      <c r="B107" s="3"/>
      <c r="D107" s="3"/>
      <c r="E107" s="3"/>
      <c r="F107" s="3"/>
      <c r="G107" s="3"/>
      <c r="H107" s="3">
        <f t="shared" si="2"/>
        <v>0</v>
      </c>
    </row>
    <row r="108" spans="1:8">
      <c r="A108" s="11"/>
      <c r="B108" s="3"/>
      <c r="D108" s="3"/>
      <c r="E108" s="3"/>
      <c r="F108" s="3"/>
      <c r="G108" s="3"/>
      <c r="H108" s="3">
        <f t="shared" si="2"/>
        <v>0</v>
      </c>
    </row>
    <row r="109" spans="1:8">
      <c r="A109" s="11"/>
      <c r="B109" s="3"/>
      <c r="D109" s="3"/>
      <c r="E109" s="3"/>
      <c r="F109" s="3"/>
      <c r="G109" s="3"/>
      <c r="H109" s="3">
        <f t="shared" si="2"/>
        <v>0</v>
      </c>
    </row>
    <row r="110" spans="1:8">
      <c r="A110" s="11"/>
      <c r="B110" s="3"/>
      <c r="D110" s="3"/>
      <c r="E110" s="3"/>
      <c r="F110" s="3"/>
      <c r="G110" s="3"/>
      <c r="H110" s="3">
        <f t="shared" si="2"/>
        <v>0</v>
      </c>
    </row>
  </sheetData>
  <sortState ref="K5:S76">
    <sortCondition ref="K5:K76"/>
  </sortState>
  <mergeCells count="1"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60"/>
  <sheetViews>
    <sheetView topLeftCell="B41" zoomScale="110" zoomScaleNormal="110" workbookViewId="0">
      <selection activeCell="D56" sqref="D56"/>
    </sheetView>
  </sheetViews>
  <sheetFormatPr baseColWidth="10" defaultColWidth="10.7109375" defaultRowHeight="15"/>
  <cols>
    <col min="2" max="2" width="14.5703125" customWidth="1"/>
    <col min="3" max="3" width="17.28515625" customWidth="1"/>
    <col min="4" max="4" width="15.140625" customWidth="1"/>
  </cols>
  <sheetData>
    <row r="1" spans="2:4">
      <c r="D1" s="74">
        <v>42491</v>
      </c>
    </row>
    <row r="2" spans="2:4">
      <c r="B2" s="31">
        <v>42492</v>
      </c>
      <c r="C2" s="29" t="s">
        <v>88</v>
      </c>
    </row>
    <row r="3" spans="2:4">
      <c r="B3" s="31">
        <v>42492</v>
      </c>
      <c r="C3" s="29" t="s">
        <v>38</v>
      </c>
    </row>
    <row r="4" spans="2:4">
      <c r="B4" s="31">
        <v>42492</v>
      </c>
      <c r="C4" s="31" t="s">
        <v>95</v>
      </c>
    </row>
    <row r="5" spans="2:4">
      <c r="B5" s="31">
        <v>42492</v>
      </c>
      <c r="C5" s="29" t="s">
        <v>40</v>
      </c>
    </row>
    <row r="6" spans="2:4">
      <c r="B6" s="31">
        <v>42493</v>
      </c>
      <c r="C6" s="29" t="s">
        <v>99</v>
      </c>
    </row>
    <row r="7" spans="2:4">
      <c r="B7" s="31">
        <v>42493</v>
      </c>
      <c r="C7" s="29" t="s">
        <v>97</v>
      </c>
    </row>
    <row r="8" spans="2:4">
      <c r="B8" s="31">
        <v>42493</v>
      </c>
      <c r="C8" s="29" t="s">
        <v>42</v>
      </c>
    </row>
    <row r="9" spans="2:4">
      <c r="B9" s="31">
        <v>42493</v>
      </c>
      <c r="C9" s="29" t="s">
        <v>44</v>
      </c>
    </row>
    <row r="10" spans="2:4">
      <c r="B10" s="31">
        <v>42493</v>
      </c>
      <c r="C10" s="29" t="s">
        <v>46</v>
      </c>
    </row>
    <row r="11" spans="2:4">
      <c r="B11" s="31">
        <v>42493</v>
      </c>
      <c r="C11" s="29" t="s">
        <v>48</v>
      </c>
    </row>
    <row r="12" spans="2:4">
      <c r="B12" s="31">
        <v>42493</v>
      </c>
      <c r="C12" s="29" t="s">
        <v>50</v>
      </c>
    </row>
    <row r="13" spans="2:4">
      <c r="B13" s="31">
        <v>42493</v>
      </c>
      <c r="C13" s="29" t="s">
        <v>52</v>
      </c>
    </row>
    <row r="14" spans="2:4">
      <c r="B14" s="31">
        <v>42493</v>
      </c>
      <c r="D14" s="29" t="s">
        <v>418</v>
      </c>
    </row>
    <row r="15" spans="2:4">
      <c r="B15" s="31">
        <v>42493</v>
      </c>
      <c r="C15" s="29" t="s">
        <v>54</v>
      </c>
    </row>
    <row r="16" spans="2:4">
      <c r="B16" s="31">
        <v>42493</v>
      </c>
      <c r="C16" s="29" t="s">
        <v>101</v>
      </c>
    </row>
    <row r="17" spans="2:3">
      <c r="B17" s="31">
        <v>42493</v>
      </c>
      <c r="C17" s="29" t="s">
        <v>56</v>
      </c>
    </row>
    <row r="18" spans="2:3">
      <c r="B18" s="31">
        <v>42494</v>
      </c>
      <c r="C18" s="29" t="s">
        <v>58</v>
      </c>
    </row>
    <row r="19" spans="2:3">
      <c r="B19" s="31">
        <v>42494</v>
      </c>
      <c r="C19" s="29" t="s">
        <v>60</v>
      </c>
    </row>
    <row r="20" spans="2:3">
      <c r="B20" s="31">
        <v>42494</v>
      </c>
      <c r="C20" s="29" t="s">
        <v>62</v>
      </c>
    </row>
    <row r="21" spans="2:3">
      <c r="B21" s="31">
        <v>42494</v>
      </c>
      <c r="C21" s="29" t="s">
        <v>103</v>
      </c>
    </row>
    <row r="22" spans="2:3">
      <c r="B22" s="31">
        <v>42494</v>
      </c>
      <c r="C22" s="29" t="s">
        <v>64</v>
      </c>
    </row>
    <row r="23" spans="2:3">
      <c r="B23" s="31">
        <v>42495</v>
      </c>
      <c r="C23" s="29" t="s">
        <v>105</v>
      </c>
    </row>
    <row r="24" spans="2:3">
      <c r="B24" s="31">
        <v>42495</v>
      </c>
      <c r="C24" s="29" t="s">
        <v>66</v>
      </c>
    </row>
    <row r="25" spans="2:3">
      <c r="B25" s="31">
        <v>42495</v>
      </c>
      <c r="C25" s="29" t="s">
        <v>107</v>
      </c>
    </row>
    <row r="26" spans="2:3">
      <c r="B26" s="31">
        <v>42495</v>
      </c>
      <c r="C26" s="29" t="s">
        <v>109</v>
      </c>
    </row>
    <row r="27" spans="2:3">
      <c r="B27" s="31">
        <v>42495</v>
      </c>
      <c r="C27" s="29" t="s">
        <v>68</v>
      </c>
    </row>
    <row r="28" spans="2:3">
      <c r="B28" s="31">
        <v>42495</v>
      </c>
      <c r="C28" s="29" t="s">
        <v>70</v>
      </c>
    </row>
    <row r="29" spans="2:3">
      <c r="B29" s="31">
        <v>42495</v>
      </c>
      <c r="C29" s="29" t="s">
        <v>33</v>
      </c>
    </row>
    <row r="30" spans="2:3">
      <c r="B30" s="31">
        <v>42496</v>
      </c>
      <c r="C30" s="29" t="s">
        <v>72</v>
      </c>
    </row>
    <row r="31" spans="2:3">
      <c r="B31" s="31">
        <v>42496</v>
      </c>
      <c r="C31" s="29" t="s">
        <v>74</v>
      </c>
    </row>
    <row r="32" spans="2:3">
      <c r="B32" s="31">
        <v>42496</v>
      </c>
      <c r="C32" s="29" t="s">
        <v>76</v>
      </c>
    </row>
    <row r="33" spans="2:3">
      <c r="B33" s="31">
        <v>43226</v>
      </c>
      <c r="C33" s="29" t="s">
        <v>78</v>
      </c>
    </row>
    <row r="34" spans="2:3">
      <c r="B34" s="31">
        <v>42496</v>
      </c>
      <c r="C34" s="29" t="s">
        <v>80</v>
      </c>
    </row>
    <row r="35" spans="2:3">
      <c r="B35" s="31">
        <v>42496</v>
      </c>
      <c r="C35" s="29" t="s">
        <v>182</v>
      </c>
    </row>
    <row r="36" spans="2:3">
      <c r="B36" s="31">
        <v>42496</v>
      </c>
      <c r="C36" s="29" t="s">
        <v>111</v>
      </c>
    </row>
    <row r="37" spans="2:3">
      <c r="B37" s="31">
        <v>42496</v>
      </c>
      <c r="C37" s="29" t="s">
        <v>113</v>
      </c>
    </row>
    <row r="38" spans="2:3">
      <c r="B38" s="31">
        <v>42496</v>
      </c>
      <c r="C38" s="29" t="s">
        <v>82</v>
      </c>
    </row>
    <row r="39" spans="2:3">
      <c r="B39" s="31">
        <v>42499</v>
      </c>
      <c r="C39" s="29" t="s">
        <v>161</v>
      </c>
    </row>
    <row r="40" spans="2:3">
      <c r="B40" s="31">
        <v>42499</v>
      </c>
      <c r="C40" s="29" t="s">
        <v>136</v>
      </c>
    </row>
    <row r="41" spans="2:3">
      <c r="B41" s="31">
        <v>42499</v>
      </c>
      <c r="C41" s="29" t="s">
        <v>163</v>
      </c>
    </row>
    <row r="42" spans="2:3">
      <c r="B42" s="31">
        <v>42499</v>
      </c>
      <c r="C42" s="29" t="s">
        <v>138</v>
      </c>
    </row>
    <row r="43" spans="2:3">
      <c r="B43" s="31">
        <v>42499</v>
      </c>
      <c r="C43" s="29" t="s">
        <v>150</v>
      </c>
    </row>
    <row r="44" spans="2:3">
      <c r="B44" s="31">
        <v>42499</v>
      </c>
      <c r="C44" s="29" t="s">
        <v>120</v>
      </c>
    </row>
    <row r="45" spans="2:3">
      <c r="B45" s="31">
        <v>42499</v>
      </c>
      <c r="C45" s="29" t="s">
        <v>118</v>
      </c>
    </row>
    <row r="46" spans="2:3">
      <c r="B46" s="31">
        <v>42499</v>
      </c>
      <c r="C46" s="29" t="s">
        <v>165</v>
      </c>
    </row>
    <row r="47" spans="2:3">
      <c r="B47" s="31">
        <v>42493</v>
      </c>
      <c r="C47" s="29" t="s">
        <v>86</v>
      </c>
    </row>
    <row r="48" spans="2:3">
      <c r="B48" s="31">
        <v>42500</v>
      </c>
      <c r="C48" s="29" t="s">
        <v>152</v>
      </c>
    </row>
    <row r="49" spans="2:4">
      <c r="B49" s="31">
        <v>42500</v>
      </c>
      <c r="C49" s="29" t="s">
        <v>148</v>
      </c>
    </row>
    <row r="50" spans="2:4">
      <c r="B50" s="31">
        <v>42500</v>
      </c>
      <c r="C50" s="29" t="s">
        <v>146</v>
      </c>
    </row>
    <row r="51" spans="2:4">
      <c r="B51" s="31">
        <v>42500</v>
      </c>
      <c r="C51" s="29" t="s">
        <v>158</v>
      </c>
    </row>
    <row r="52" spans="2:4">
      <c r="B52" s="31">
        <v>42501</v>
      </c>
      <c r="C52" s="29" t="s">
        <v>167</v>
      </c>
    </row>
    <row r="53" spans="2:4">
      <c r="B53" s="31">
        <v>42501</v>
      </c>
      <c r="C53" s="29" t="s">
        <v>169</v>
      </c>
    </row>
    <row r="54" spans="2:4">
      <c r="B54" s="31">
        <v>42501</v>
      </c>
      <c r="C54" s="29" t="s">
        <v>140</v>
      </c>
    </row>
    <row r="55" spans="2:4">
      <c r="B55" s="31">
        <v>42501</v>
      </c>
      <c r="C55" s="29" t="s">
        <v>142</v>
      </c>
    </row>
    <row r="56" spans="2:4">
      <c r="B56" s="31">
        <v>42501</v>
      </c>
      <c r="C56" s="29" t="s">
        <v>154</v>
      </c>
      <c r="D56" s="29"/>
    </row>
    <row r="57" spans="2:4">
      <c r="B57" s="31"/>
      <c r="C57" s="29"/>
      <c r="D57" s="29" t="s">
        <v>419</v>
      </c>
    </row>
    <row r="58" spans="2:4">
      <c r="B58" s="31"/>
      <c r="C58" s="29"/>
      <c r="D58" s="29" t="s">
        <v>420</v>
      </c>
    </row>
    <row r="59" spans="2:4">
      <c r="B59" s="31">
        <v>42503</v>
      </c>
      <c r="C59" s="29" t="s">
        <v>156</v>
      </c>
    </row>
    <row r="60" spans="2:4">
      <c r="B60" s="31">
        <v>42503</v>
      </c>
      <c r="C60" s="29" t="s">
        <v>173</v>
      </c>
    </row>
    <row r="61" spans="2:4">
      <c r="B61" s="31">
        <v>42502</v>
      </c>
      <c r="C61" s="29" t="s">
        <v>123</v>
      </c>
    </row>
    <row r="62" spans="2:4">
      <c r="B62" s="31">
        <v>42503</v>
      </c>
      <c r="C62" s="29" t="s">
        <v>131</v>
      </c>
    </row>
    <row r="63" spans="2:4">
      <c r="B63" s="31">
        <v>42503</v>
      </c>
      <c r="C63" s="29" t="s">
        <v>129</v>
      </c>
    </row>
    <row r="64" spans="2:4">
      <c r="B64" s="31">
        <v>42503</v>
      </c>
      <c r="C64" s="29" t="s">
        <v>126</v>
      </c>
      <c r="D64" s="29"/>
    </row>
    <row r="65" spans="2:4">
      <c r="B65" s="31"/>
      <c r="C65" s="29"/>
      <c r="D65" s="29" t="s">
        <v>421</v>
      </c>
    </row>
    <row r="66" spans="2:4">
      <c r="B66" s="31">
        <v>42502</v>
      </c>
      <c r="C66" s="29" t="s">
        <v>171</v>
      </c>
    </row>
    <row r="67" spans="2:4">
      <c r="B67" s="31">
        <v>42502</v>
      </c>
      <c r="C67" s="29" t="s">
        <v>144</v>
      </c>
    </row>
    <row r="68" spans="2:4">
      <c r="B68" s="31">
        <v>42506</v>
      </c>
      <c r="C68" s="29" t="s">
        <v>178</v>
      </c>
    </row>
    <row r="69" spans="2:4">
      <c r="B69" s="31">
        <v>42506</v>
      </c>
      <c r="C69" s="29" t="s">
        <v>257</v>
      </c>
    </row>
    <row r="70" spans="2:4">
      <c r="B70" s="31">
        <v>42506</v>
      </c>
      <c r="C70" s="29" t="s">
        <v>214</v>
      </c>
    </row>
    <row r="71" spans="2:4">
      <c r="B71" s="31">
        <v>42506</v>
      </c>
      <c r="C71" s="29" t="s">
        <v>185</v>
      </c>
    </row>
    <row r="72" spans="2:4">
      <c r="B72" s="31">
        <v>42506</v>
      </c>
      <c r="C72" s="29" t="s">
        <v>216</v>
      </c>
    </row>
    <row r="73" spans="2:4">
      <c r="B73" s="31">
        <v>42506</v>
      </c>
      <c r="D73" s="29" t="s">
        <v>422</v>
      </c>
    </row>
    <row r="74" spans="2:4">
      <c r="B74" s="31"/>
      <c r="D74" s="29" t="s">
        <v>218</v>
      </c>
    </row>
    <row r="75" spans="2:4">
      <c r="B75" s="31">
        <v>42506</v>
      </c>
      <c r="C75" s="29" t="s">
        <v>218</v>
      </c>
    </row>
    <row r="76" spans="2:4">
      <c r="B76" s="31">
        <v>42506</v>
      </c>
      <c r="C76" s="29" t="s">
        <v>220</v>
      </c>
    </row>
    <row r="77" spans="2:4">
      <c r="B77" s="31">
        <v>42507</v>
      </c>
      <c r="C77" s="29" t="s">
        <v>259</v>
      </c>
    </row>
    <row r="78" spans="2:4">
      <c r="B78" s="31"/>
      <c r="C78" s="29"/>
      <c r="D78" s="29" t="s">
        <v>423</v>
      </c>
    </row>
    <row r="79" spans="2:4">
      <c r="B79" s="31">
        <v>42506</v>
      </c>
      <c r="C79" s="29" t="s">
        <v>222</v>
      </c>
    </row>
    <row r="80" spans="2:4">
      <c r="B80" s="31">
        <v>42503</v>
      </c>
      <c r="C80" s="29" t="s">
        <v>134</v>
      </c>
    </row>
    <row r="81" spans="2:4">
      <c r="B81" s="31">
        <v>42507</v>
      </c>
      <c r="C81" s="29" t="s">
        <v>189</v>
      </c>
    </row>
    <row r="82" spans="2:4">
      <c r="B82" s="31">
        <v>42507</v>
      </c>
      <c r="C82" s="29" t="s">
        <v>191</v>
      </c>
    </row>
    <row r="83" spans="2:4">
      <c r="B83" s="31">
        <v>42507</v>
      </c>
      <c r="C83" s="29" t="s">
        <v>261</v>
      </c>
    </row>
    <row r="84" spans="2:4">
      <c r="B84" s="31">
        <v>42507</v>
      </c>
      <c r="C84" s="29" t="s">
        <v>263</v>
      </c>
    </row>
    <row r="85" spans="2:4">
      <c r="B85" s="31">
        <v>42507</v>
      </c>
      <c r="C85" s="29" t="s">
        <v>224</v>
      </c>
    </row>
    <row r="86" spans="2:4">
      <c r="B86" s="31">
        <v>42507</v>
      </c>
      <c r="C86" s="29" t="s">
        <v>224</v>
      </c>
    </row>
    <row r="87" spans="2:4">
      <c r="B87" s="31">
        <v>42507</v>
      </c>
      <c r="C87" s="29" t="s">
        <v>265</v>
      </c>
    </row>
    <row r="88" spans="2:4">
      <c r="B88" s="31">
        <v>42507</v>
      </c>
      <c r="C88" s="29" t="s">
        <v>226</v>
      </c>
    </row>
    <row r="89" spans="2:4">
      <c r="B89" s="31">
        <v>42508</v>
      </c>
      <c r="C89" s="29" t="s">
        <v>228</v>
      </c>
    </row>
    <row r="90" spans="2:4">
      <c r="B90" s="31">
        <v>42508</v>
      </c>
      <c r="C90" s="29" t="s">
        <v>196</v>
      </c>
    </row>
    <row r="91" spans="2:4">
      <c r="B91" s="31">
        <v>42508</v>
      </c>
      <c r="C91" s="29" t="s">
        <v>194</v>
      </c>
    </row>
    <row r="92" spans="2:4">
      <c r="B92" s="31">
        <v>42508</v>
      </c>
      <c r="C92" s="29" t="s">
        <v>199</v>
      </c>
    </row>
    <row r="93" spans="2:4">
      <c r="B93" s="31"/>
      <c r="D93" s="29" t="s">
        <v>424</v>
      </c>
    </row>
    <row r="94" spans="2:4">
      <c r="B94" s="31">
        <v>42509</v>
      </c>
      <c r="C94" s="29" t="s">
        <v>230</v>
      </c>
    </row>
    <row r="95" spans="2:4">
      <c r="B95" s="31">
        <v>42509</v>
      </c>
      <c r="C95" s="29" t="s">
        <v>267</v>
      </c>
    </row>
    <row r="96" spans="2:4">
      <c r="B96" s="31">
        <v>42509</v>
      </c>
      <c r="C96" s="29" t="s">
        <v>232</v>
      </c>
    </row>
    <row r="97" spans="2:3">
      <c r="B97" s="31">
        <v>42509</v>
      </c>
      <c r="C97" s="29" t="s">
        <v>269</v>
      </c>
    </row>
    <row r="98" spans="2:3">
      <c r="B98" s="31">
        <v>42509</v>
      </c>
      <c r="C98" s="29" t="s">
        <v>234</v>
      </c>
    </row>
    <row r="99" spans="2:3">
      <c r="B99" s="27">
        <v>42494</v>
      </c>
      <c r="C99" s="32" t="s">
        <v>84</v>
      </c>
    </row>
    <row r="100" spans="2:3">
      <c r="B100" s="31">
        <v>42509</v>
      </c>
      <c r="C100" s="29" t="s">
        <v>236</v>
      </c>
    </row>
    <row r="101" spans="2:3">
      <c r="B101" s="31">
        <v>42509</v>
      </c>
      <c r="C101" s="29" t="s">
        <v>238</v>
      </c>
    </row>
    <row r="102" spans="2:3">
      <c r="B102" s="31">
        <v>42510</v>
      </c>
      <c r="C102" s="29" t="s">
        <v>240</v>
      </c>
    </row>
    <row r="103" spans="2:3">
      <c r="B103" s="31">
        <v>42510</v>
      </c>
      <c r="C103" s="29" t="s">
        <v>242</v>
      </c>
    </row>
    <row r="104" spans="2:3">
      <c r="B104" s="31">
        <v>42510</v>
      </c>
      <c r="C104" s="29" t="s">
        <v>203</v>
      </c>
    </row>
    <row r="105" spans="2:3">
      <c r="B105" s="31">
        <v>42510</v>
      </c>
      <c r="C105" s="29" t="s">
        <v>205</v>
      </c>
    </row>
    <row r="106" spans="2:3">
      <c r="B106" s="31">
        <v>42510</v>
      </c>
      <c r="C106" s="29" t="s">
        <v>244</v>
      </c>
    </row>
    <row r="107" spans="2:3">
      <c r="B107" s="31">
        <v>42510</v>
      </c>
      <c r="C107" s="29" t="s">
        <v>271</v>
      </c>
    </row>
    <row r="108" spans="2:3">
      <c r="B108" s="31">
        <v>42510</v>
      </c>
      <c r="C108" s="29" t="s">
        <v>246</v>
      </c>
    </row>
    <row r="109" spans="2:3">
      <c r="B109" s="31">
        <v>42510</v>
      </c>
      <c r="C109" s="29" t="s">
        <v>207</v>
      </c>
    </row>
    <row r="110" spans="2:3">
      <c r="B110" s="31">
        <v>42510</v>
      </c>
      <c r="C110" s="29" t="s">
        <v>209</v>
      </c>
    </row>
    <row r="111" spans="2:3">
      <c r="B111" s="31">
        <v>42510</v>
      </c>
      <c r="C111" s="29" t="s">
        <v>211</v>
      </c>
    </row>
    <row r="112" spans="2:3">
      <c r="B112" s="31">
        <v>42510</v>
      </c>
      <c r="C112" s="29" t="s">
        <v>248</v>
      </c>
    </row>
    <row r="113" spans="2:3">
      <c r="B113" s="31">
        <v>42510</v>
      </c>
      <c r="C113" s="29" t="s">
        <v>273</v>
      </c>
    </row>
    <row r="114" spans="2:3">
      <c r="B114" s="34">
        <v>42510</v>
      </c>
      <c r="C114" s="35" t="s">
        <v>250</v>
      </c>
    </row>
    <row r="115" spans="2:3">
      <c r="B115" s="31">
        <v>42510</v>
      </c>
      <c r="C115" s="29" t="s">
        <v>275</v>
      </c>
    </row>
    <row r="116" spans="2:3">
      <c r="B116" s="31">
        <v>42510</v>
      </c>
      <c r="C116" s="29" t="s">
        <v>252</v>
      </c>
    </row>
    <row r="117" spans="2:3">
      <c r="B117" s="31">
        <v>42510</v>
      </c>
      <c r="C117" s="29" t="s">
        <v>252</v>
      </c>
    </row>
    <row r="118" spans="2:3">
      <c r="B118" s="31">
        <v>42513</v>
      </c>
      <c r="C118" s="29" t="s">
        <v>308</v>
      </c>
    </row>
    <row r="119" spans="2:3">
      <c r="B119" s="31">
        <v>42513</v>
      </c>
      <c r="C119" s="29" t="s">
        <v>310</v>
      </c>
    </row>
    <row r="120" spans="2:3">
      <c r="B120" s="31">
        <v>42513</v>
      </c>
      <c r="C120" s="29" t="s">
        <v>312</v>
      </c>
    </row>
    <row r="121" spans="2:3">
      <c r="B121" s="31">
        <v>42514</v>
      </c>
      <c r="C121" s="29" t="s">
        <v>335</v>
      </c>
    </row>
    <row r="122" spans="2:3">
      <c r="B122" s="31">
        <v>42514</v>
      </c>
      <c r="C122" s="29" t="s">
        <v>337</v>
      </c>
    </row>
    <row r="123" spans="2:3">
      <c r="B123" s="31">
        <v>42514</v>
      </c>
      <c r="C123" s="29" t="s">
        <v>314</v>
      </c>
    </row>
    <row r="124" spans="2:3">
      <c r="B124" s="31">
        <v>42514</v>
      </c>
      <c r="C124" s="29" t="s">
        <v>283</v>
      </c>
    </row>
    <row r="125" spans="2:3">
      <c r="B125" s="31">
        <v>42514</v>
      </c>
      <c r="C125" s="29" t="s">
        <v>278</v>
      </c>
    </row>
    <row r="126" spans="2:3">
      <c r="B126" s="31">
        <v>42514</v>
      </c>
      <c r="C126" s="29" t="s">
        <v>280</v>
      </c>
    </row>
    <row r="127" spans="2:3">
      <c r="B127" s="31">
        <v>42514</v>
      </c>
      <c r="C127" s="29" t="s">
        <v>316</v>
      </c>
    </row>
    <row r="128" spans="2:3">
      <c r="B128" s="31">
        <v>42514</v>
      </c>
      <c r="C128" s="29" t="s">
        <v>339</v>
      </c>
    </row>
    <row r="129" spans="2:3">
      <c r="B129" s="31">
        <v>42514</v>
      </c>
      <c r="C129" s="29" t="s">
        <v>318</v>
      </c>
    </row>
    <row r="130" spans="2:3">
      <c r="B130" s="31">
        <v>42515</v>
      </c>
      <c r="C130" s="29" t="s">
        <v>341</v>
      </c>
    </row>
    <row r="131" spans="2:3">
      <c r="B131" s="31">
        <v>42515</v>
      </c>
      <c r="C131" s="29" t="s">
        <v>320</v>
      </c>
    </row>
    <row r="132" spans="2:3">
      <c r="B132" s="31">
        <v>42507</v>
      </c>
      <c r="C132" s="29" t="s">
        <v>254</v>
      </c>
    </row>
    <row r="133" spans="2:3">
      <c r="B133" s="31">
        <v>42515</v>
      </c>
      <c r="C133" s="29" t="s">
        <v>286</v>
      </c>
    </row>
    <row r="134" spans="2:3">
      <c r="B134" s="31">
        <v>42515</v>
      </c>
      <c r="C134" s="29" t="s">
        <v>288</v>
      </c>
    </row>
    <row r="135" spans="2:3">
      <c r="B135" s="31">
        <v>42515</v>
      </c>
      <c r="C135" s="29" t="s">
        <v>290</v>
      </c>
    </row>
    <row r="136" spans="2:3">
      <c r="B136" s="31">
        <v>42516</v>
      </c>
      <c r="C136" s="29" t="s">
        <v>322</v>
      </c>
    </row>
    <row r="137" spans="2:3">
      <c r="B137" s="31">
        <v>42516</v>
      </c>
      <c r="C137" s="29" t="s">
        <v>322</v>
      </c>
    </row>
    <row r="138" spans="2:3">
      <c r="B138" s="31">
        <v>42516</v>
      </c>
      <c r="C138" s="29" t="s">
        <v>343</v>
      </c>
    </row>
    <row r="139" spans="2:3">
      <c r="B139" s="31">
        <v>42516</v>
      </c>
      <c r="C139" s="29" t="s">
        <v>324</v>
      </c>
    </row>
    <row r="140" spans="2:3">
      <c r="B140" s="31">
        <v>42517</v>
      </c>
      <c r="C140" s="29" t="s">
        <v>293</v>
      </c>
    </row>
    <row r="141" spans="2:3">
      <c r="B141" s="31">
        <v>42517</v>
      </c>
      <c r="C141" s="29" t="s">
        <v>345</v>
      </c>
    </row>
    <row r="142" spans="2:3">
      <c r="B142" s="31">
        <v>42517</v>
      </c>
      <c r="C142" s="29" t="s">
        <v>347</v>
      </c>
    </row>
    <row r="143" spans="2:3">
      <c r="B143" s="31">
        <v>42517</v>
      </c>
      <c r="C143" s="29" t="s">
        <v>326</v>
      </c>
    </row>
    <row r="144" spans="2:3">
      <c r="B144" s="31">
        <v>42517</v>
      </c>
      <c r="C144" s="29" t="s">
        <v>349</v>
      </c>
    </row>
    <row r="145" spans="2:3">
      <c r="B145" s="31">
        <v>42517</v>
      </c>
      <c r="C145" s="29" t="s">
        <v>328</v>
      </c>
    </row>
    <row r="146" spans="2:3">
      <c r="B146" s="31">
        <v>42517</v>
      </c>
      <c r="C146" s="29" t="s">
        <v>295</v>
      </c>
    </row>
    <row r="147" spans="2:3">
      <c r="B147" s="31">
        <v>42517</v>
      </c>
      <c r="C147" s="29" t="s">
        <v>297</v>
      </c>
    </row>
    <row r="148" spans="2:3">
      <c r="B148" s="31">
        <v>42517</v>
      </c>
      <c r="C148" s="29" t="s">
        <v>299</v>
      </c>
    </row>
    <row r="149" spans="2:3">
      <c r="B149" s="31">
        <v>42517</v>
      </c>
      <c r="C149" s="29" t="s">
        <v>330</v>
      </c>
    </row>
    <row r="150" spans="2:3">
      <c r="B150" s="31">
        <v>42517</v>
      </c>
      <c r="C150" s="29" t="s">
        <v>332</v>
      </c>
    </row>
    <row r="151" spans="2:3">
      <c r="B151" s="31">
        <v>42517</v>
      </c>
      <c r="C151" s="29" t="s">
        <v>301</v>
      </c>
    </row>
    <row r="152" spans="2:3">
      <c r="B152" s="31">
        <v>42517</v>
      </c>
      <c r="C152" s="29" t="s">
        <v>303</v>
      </c>
    </row>
    <row r="153" spans="2:3">
      <c r="B153" s="31">
        <v>42517</v>
      </c>
      <c r="C153" s="29" t="s">
        <v>305</v>
      </c>
    </row>
    <row r="154" spans="2:3">
      <c r="B154" s="31">
        <v>42520</v>
      </c>
      <c r="C154" s="29" t="s">
        <v>359</v>
      </c>
    </row>
    <row r="155" spans="2:3">
      <c r="B155" s="31">
        <v>42520</v>
      </c>
      <c r="C155" s="29" t="s">
        <v>361</v>
      </c>
    </row>
    <row r="156" spans="2:3">
      <c r="B156" s="31">
        <v>42520</v>
      </c>
      <c r="C156" s="29" t="s">
        <v>363</v>
      </c>
    </row>
    <row r="157" spans="2:3">
      <c r="B157" s="31">
        <v>42520</v>
      </c>
      <c r="C157" s="29" t="s">
        <v>365</v>
      </c>
    </row>
    <row r="158" spans="2:3">
      <c r="B158" s="31">
        <v>42521</v>
      </c>
      <c r="C158" s="29" t="s">
        <v>352</v>
      </c>
    </row>
    <row r="159" spans="2:3">
      <c r="B159" s="31">
        <v>42521</v>
      </c>
      <c r="C159" s="29" t="s">
        <v>354</v>
      </c>
    </row>
    <row r="160" spans="2:3">
      <c r="B160" s="31">
        <v>42521</v>
      </c>
      <c r="C160" s="29" t="s">
        <v>357</v>
      </c>
    </row>
  </sheetData>
  <sortState ref="B2:C221">
    <sortCondition ref="C2:C2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O228"/>
  <sheetViews>
    <sheetView tabSelected="1" zoomScale="80" zoomScaleNormal="80" workbookViewId="0">
      <selection activeCell="R22" sqref="R22"/>
    </sheetView>
  </sheetViews>
  <sheetFormatPr baseColWidth="10" defaultColWidth="10.7109375" defaultRowHeight="15"/>
  <cols>
    <col min="1" max="1" width="13.28515625" style="75" bestFit="1" customWidth="1"/>
    <col min="2" max="2" width="11.28515625" style="75" bestFit="1" customWidth="1"/>
    <col min="3" max="3" width="12.140625" style="75" bestFit="1" customWidth="1"/>
    <col min="4" max="4" width="14.140625" style="75" bestFit="1" customWidth="1"/>
    <col min="5" max="5" width="20.7109375" style="75" bestFit="1" customWidth="1"/>
    <col min="6" max="6" width="15" style="75" bestFit="1" customWidth="1"/>
    <col min="7" max="7" width="10" style="75" bestFit="1" customWidth="1"/>
    <col min="8" max="8" width="7.5703125" style="75" bestFit="1" customWidth="1"/>
    <col min="9" max="9" width="13.42578125" style="75" bestFit="1" customWidth="1"/>
    <col min="10" max="10" width="10.7109375" style="75"/>
    <col min="11" max="11" width="11.5703125" style="75" bestFit="1" customWidth="1"/>
    <col min="12" max="12" width="15.140625" style="75" bestFit="1" customWidth="1"/>
    <col min="13" max="13" width="13.5703125" style="75" bestFit="1" customWidth="1"/>
    <col min="14" max="14" width="14.140625" style="75" bestFit="1" customWidth="1"/>
    <col min="15" max="16384" width="10.7109375" style="75"/>
  </cols>
  <sheetData>
    <row r="3" spans="2:14" ht="18.75">
      <c r="G3" s="80" t="s">
        <v>425</v>
      </c>
    </row>
    <row r="4" spans="2:14">
      <c r="G4" s="75" t="s">
        <v>417</v>
      </c>
      <c r="L4" s="81"/>
    </row>
    <row r="5" spans="2:14">
      <c r="L5" s="78"/>
    </row>
    <row r="7" spans="2:14">
      <c r="B7" s="87" t="s">
        <v>7</v>
      </c>
      <c r="C7" s="87" t="s">
        <v>0</v>
      </c>
      <c r="D7" s="87" t="s">
        <v>1</v>
      </c>
      <c r="E7" s="87" t="s">
        <v>367</v>
      </c>
      <c r="F7" s="87" t="s">
        <v>6</v>
      </c>
      <c r="G7" s="87" t="s">
        <v>5</v>
      </c>
      <c r="H7" s="87" t="s">
        <v>8</v>
      </c>
      <c r="I7" s="87" t="s">
        <v>3</v>
      </c>
      <c r="J7" s="88" t="s">
        <v>413</v>
      </c>
      <c r="K7" s="88" t="s">
        <v>7</v>
      </c>
      <c r="L7" s="89" t="s">
        <v>414</v>
      </c>
      <c r="M7" s="88" t="s">
        <v>415</v>
      </c>
      <c r="N7" s="88" t="s">
        <v>416</v>
      </c>
    </row>
    <row r="8" spans="2:14">
      <c r="B8" s="90">
        <v>42492</v>
      </c>
      <c r="C8" s="91" t="s">
        <v>88</v>
      </c>
      <c r="D8" s="91" t="s">
        <v>89</v>
      </c>
      <c r="E8" s="91" t="s">
        <v>20</v>
      </c>
      <c r="F8" s="91" t="s">
        <v>16</v>
      </c>
      <c r="G8" s="92">
        <v>15300</v>
      </c>
      <c r="H8" s="92">
        <v>3595</v>
      </c>
      <c r="I8" s="92">
        <f t="shared" ref="I8:I71" si="0">G8*H8</f>
        <v>55003500</v>
      </c>
      <c r="J8" s="75">
        <v>15158444</v>
      </c>
      <c r="K8" s="77">
        <v>42522</v>
      </c>
      <c r="L8" s="79">
        <v>55003500</v>
      </c>
      <c r="M8" s="75" t="s">
        <v>427</v>
      </c>
      <c r="N8" s="75" t="s">
        <v>430</v>
      </c>
    </row>
    <row r="9" spans="2:14">
      <c r="B9" s="90">
        <v>42492</v>
      </c>
      <c r="C9" s="91" t="s">
        <v>38</v>
      </c>
      <c r="D9" s="90" t="s">
        <v>39</v>
      </c>
      <c r="E9" s="91" t="s">
        <v>23</v>
      </c>
      <c r="F9" s="91" t="s">
        <v>16</v>
      </c>
      <c r="G9" s="92">
        <v>5000</v>
      </c>
      <c r="H9" s="92">
        <v>3595</v>
      </c>
      <c r="I9" s="92">
        <f t="shared" si="0"/>
        <v>17975000</v>
      </c>
      <c r="J9" s="75">
        <v>1546716</v>
      </c>
      <c r="K9" s="77">
        <v>42522</v>
      </c>
      <c r="L9" s="79"/>
      <c r="M9" s="75" t="s">
        <v>427</v>
      </c>
      <c r="N9" s="75" t="s">
        <v>430</v>
      </c>
    </row>
    <row r="10" spans="2:14">
      <c r="B10" s="90">
        <v>42492</v>
      </c>
      <c r="C10" s="91" t="s">
        <v>38</v>
      </c>
      <c r="D10" s="90" t="s">
        <v>39</v>
      </c>
      <c r="E10" s="91" t="s">
        <v>23</v>
      </c>
      <c r="F10" s="91" t="s">
        <v>22</v>
      </c>
      <c r="G10" s="92">
        <v>5000</v>
      </c>
      <c r="H10" s="92">
        <v>3885</v>
      </c>
      <c r="I10" s="92">
        <f t="shared" si="0"/>
        <v>19425000</v>
      </c>
      <c r="J10" s="75">
        <v>1546716</v>
      </c>
      <c r="K10" s="77">
        <v>42522</v>
      </c>
      <c r="L10" s="79">
        <v>37400000</v>
      </c>
      <c r="M10" s="76" t="s">
        <v>427</v>
      </c>
      <c r="N10" s="76" t="s">
        <v>427</v>
      </c>
    </row>
    <row r="11" spans="2:14">
      <c r="B11" s="90">
        <v>42492</v>
      </c>
      <c r="C11" s="90" t="s">
        <v>95</v>
      </c>
      <c r="D11" s="91" t="s">
        <v>96</v>
      </c>
      <c r="E11" s="91" t="s">
        <v>11</v>
      </c>
      <c r="F11" s="91" t="s">
        <v>16</v>
      </c>
      <c r="G11" s="92">
        <v>10600</v>
      </c>
      <c r="H11" s="92">
        <v>3410</v>
      </c>
      <c r="I11" s="92">
        <f t="shared" si="0"/>
        <v>36146000</v>
      </c>
      <c r="J11" s="76">
        <v>1944813</v>
      </c>
      <c r="K11" s="77">
        <v>42524</v>
      </c>
      <c r="L11" s="79">
        <v>36146000</v>
      </c>
      <c r="M11" s="76" t="s">
        <v>431</v>
      </c>
      <c r="N11" s="76" t="s">
        <v>427</v>
      </c>
    </row>
    <row r="12" spans="2:14">
      <c r="B12" s="90">
        <v>42492</v>
      </c>
      <c r="C12" s="91" t="s">
        <v>40</v>
      </c>
      <c r="D12" s="91" t="s">
        <v>41</v>
      </c>
      <c r="E12" s="91" t="s">
        <v>11</v>
      </c>
      <c r="F12" s="91" t="s">
        <v>12</v>
      </c>
      <c r="G12" s="92">
        <v>5200</v>
      </c>
      <c r="H12" s="92">
        <v>3380</v>
      </c>
      <c r="I12" s="92">
        <f t="shared" si="0"/>
        <v>17576000</v>
      </c>
      <c r="J12" s="75">
        <v>2116321</v>
      </c>
      <c r="K12" s="77">
        <v>42522</v>
      </c>
      <c r="L12" s="79">
        <v>17576000</v>
      </c>
      <c r="M12" s="75" t="s">
        <v>431</v>
      </c>
      <c r="N12" s="75" t="s">
        <v>427</v>
      </c>
    </row>
    <row r="13" spans="2:14">
      <c r="B13" s="90">
        <v>42493</v>
      </c>
      <c r="C13" s="91" t="s">
        <v>99</v>
      </c>
      <c r="D13" s="91" t="s">
        <v>100</v>
      </c>
      <c r="E13" s="91" t="s">
        <v>17</v>
      </c>
      <c r="F13" s="91" t="s">
        <v>16</v>
      </c>
      <c r="G13" s="92">
        <v>33700</v>
      </c>
      <c r="H13" s="92">
        <v>3410</v>
      </c>
      <c r="I13" s="93">
        <f t="shared" si="0"/>
        <v>114917000</v>
      </c>
      <c r="J13" s="76">
        <v>15229703</v>
      </c>
      <c r="K13" s="77">
        <v>42529</v>
      </c>
      <c r="L13" s="79">
        <v>114917000</v>
      </c>
      <c r="M13" s="76" t="s">
        <v>427</v>
      </c>
      <c r="N13" s="76" t="s">
        <v>426</v>
      </c>
    </row>
    <row r="14" spans="2:14">
      <c r="B14" s="90">
        <v>42493</v>
      </c>
      <c r="C14" s="91" t="s">
        <v>97</v>
      </c>
      <c r="D14" s="91" t="s">
        <v>98</v>
      </c>
      <c r="E14" s="91" t="s">
        <v>17</v>
      </c>
      <c r="F14" s="91" t="s">
        <v>16</v>
      </c>
      <c r="G14" s="92">
        <v>25000</v>
      </c>
      <c r="H14" s="92">
        <v>3410</v>
      </c>
      <c r="I14" s="94">
        <f t="shared" si="0"/>
        <v>85250000</v>
      </c>
      <c r="J14" s="76">
        <v>15229702</v>
      </c>
      <c r="K14" s="77">
        <v>42534</v>
      </c>
      <c r="L14" s="79"/>
      <c r="M14" s="76" t="s">
        <v>427</v>
      </c>
      <c r="N14" s="76" t="s">
        <v>426</v>
      </c>
    </row>
    <row r="15" spans="2:14">
      <c r="B15" s="90">
        <v>42493</v>
      </c>
      <c r="C15" s="91" t="s">
        <v>42</v>
      </c>
      <c r="D15" s="91" t="s">
        <v>43</v>
      </c>
      <c r="E15" s="91" t="s">
        <v>17</v>
      </c>
      <c r="F15" s="91" t="s">
        <v>12</v>
      </c>
      <c r="G15" s="92">
        <v>10000</v>
      </c>
      <c r="H15" s="92">
        <v>3380</v>
      </c>
      <c r="I15" s="93">
        <f t="shared" si="0"/>
        <v>33800000</v>
      </c>
      <c r="J15" s="76">
        <v>15229702</v>
      </c>
      <c r="K15" s="77">
        <v>42534</v>
      </c>
      <c r="L15" s="79"/>
      <c r="M15" s="76" t="s">
        <v>427</v>
      </c>
      <c r="N15" s="76" t="s">
        <v>426</v>
      </c>
    </row>
    <row r="16" spans="2:14">
      <c r="B16" s="90">
        <v>42493</v>
      </c>
      <c r="C16" s="91" t="s">
        <v>44</v>
      </c>
      <c r="D16" s="91" t="s">
        <v>45</v>
      </c>
      <c r="E16" s="91" t="s">
        <v>18</v>
      </c>
      <c r="F16" s="91" t="s">
        <v>22</v>
      </c>
      <c r="G16" s="92">
        <v>11500</v>
      </c>
      <c r="H16" s="92">
        <v>3885</v>
      </c>
      <c r="I16" s="92">
        <f t="shared" si="0"/>
        <v>44677500</v>
      </c>
      <c r="J16" s="76">
        <v>15158446</v>
      </c>
      <c r="K16" s="77">
        <v>42524</v>
      </c>
      <c r="L16" s="79">
        <v>44677500</v>
      </c>
      <c r="M16" s="76" t="s">
        <v>427</v>
      </c>
      <c r="N16" s="76" t="s">
        <v>427</v>
      </c>
    </row>
    <row r="17" spans="2:14">
      <c r="B17" s="90">
        <v>42493</v>
      </c>
      <c r="C17" s="91" t="s">
        <v>46</v>
      </c>
      <c r="D17" s="91" t="s">
        <v>47</v>
      </c>
      <c r="E17" s="91" t="s">
        <v>18</v>
      </c>
      <c r="F17" s="91" t="s">
        <v>22</v>
      </c>
      <c r="G17" s="92">
        <v>5200</v>
      </c>
      <c r="H17" s="92">
        <v>3885</v>
      </c>
      <c r="I17" s="92">
        <f t="shared" si="0"/>
        <v>20202000</v>
      </c>
      <c r="J17" s="76">
        <v>15158445</v>
      </c>
      <c r="K17" s="77">
        <v>42506</v>
      </c>
      <c r="L17" s="79">
        <v>20202000</v>
      </c>
      <c r="M17" s="76" t="s">
        <v>427</v>
      </c>
      <c r="N17" s="76" t="s">
        <v>428</v>
      </c>
    </row>
    <row r="18" spans="2:14">
      <c r="B18" s="90">
        <v>42493</v>
      </c>
      <c r="C18" s="91" t="s">
        <v>48</v>
      </c>
      <c r="D18" s="91" t="s">
        <v>49</v>
      </c>
      <c r="E18" s="91" t="s">
        <v>20</v>
      </c>
      <c r="F18" s="91" t="s">
        <v>27</v>
      </c>
      <c r="G18" s="92">
        <v>4300</v>
      </c>
      <c r="H18" s="92">
        <v>4050</v>
      </c>
      <c r="I18" s="92">
        <f t="shared" si="0"/>
        <v>17415000</v>
      </c>
      <c r="J18" s="76">
        <v>15229733</v>
      </c>
      <c r="K18" s="77">
        <v>42529</v>
      </c>
      <c r="L18" s="79"/>
      <c r="M18" s="76" t="s">
        <v>427</v>
      </c>
      <c r="N18" s="76" t="s">
        <v>430</v>
      </c>
    </row>
    <row r="19" spans="2:14">
      <c r="B19" s="90">
        <v>42493</v>
      </c>
      <c r="C19" s="91" t="s">
        <v>48</v>
      </c>
      <c r="D19" s="91" t="s">
        <v>49</v>
      </c>
      <c r="E19" s="91" t="s">
        <v>20</v>
      </c>
      <c r="F19" s="91" t="s">
        <v>12</v>
      </c>
      <c r="G19" s="92">
        <v>5000</v>
      </c>
      <c r="H19" s="92">
        <v>3380</v>
      </c>
      <c r="I19" s="92">
        <f t="shared" si="0"/>
        <v>16900000</v>
      </c>
      <c r="J19" s="76">
        <v>15229733</v>
      </c>
      <c r="K19" s="77">
        <v>42529</v>
      </c>
      <c r="L19" s="79"/>
      <c r="M19" s="76" t="s">
        <v>427</v>
      </c>
      <c r="N19" s="76" t="s">
        <v>430</v>
      </c>
    </row>
    <row r="20" spans="2:14">
      <c r="B20" s="90">
        <v>42493</v>
      </c>
      <c r="C20" s="91" t="s">
        <v>48</v>
      </c>
      <c r="D20" s="91" t="s">
        <v>49</v>
      </c>
      <c r="E20" s="91" t="s">
        <v>20</v>
      </c>
      <c r="F20" s="91" t="s">
        <v>22</v>
      </c>
      <c r="G20" s="92">
        <v>9200</v>
      </c>
      <c r="H20" s="92">
        <v>3885</v>
      </c>
      <c r="I20" s="92">
        <f t="shared" si="0"/>
        <v>35742000</v>
      </c>
      <c r="J20" s="76">
        <v>15229733</v>
      </c>
      <c r="K20" s="77">
        <v>42529</v>
      </c>
      <c r="L20" s="79">
        <v>70057000</v>
      </c>
      <c r="M20" s="76" t="s">
        <v>427</v>
      </c>
      <c r="N20" s="76" t="s">
        <v>430</v>
      </c>
    </row>
    <row r="21" spans="2:14">
      <c r="B21" s="90">
        <v>42493</v>
      </c>
      <c r="C21" s="91" t="s">
        <v>50</v>
      </c>
      <c r="D21" s="91" t="s">
        <v>51</v>
      </c>
      <c r="E21" s="91" t="s">
        <v>20</v>
      </c>
      <c r="F21" s="91" t="s">
        <v>12</v>
      </c>
      <c r="G21" s="92">
        <v>13200</v>
      </c>
      <c r="H21" s="92">
        <v>3380</v>
      </c>
      <c r="I21" s="92">
        <f t="shared" si="0"/>
        <v>44616000</v>
      </c>
      <c r="J21" s="76">
        <v>15158453</v>
      </c>
      <c r="K21" s="77">
        <v>42522</v>
      </c>
      <c r="L21" s="79">
        <v>44616000</v>
      </c>
      <c r="M21" s="76" t="s">
        <v>427</v>
      </c>
      <c r="N21" s="76" t="s">
        <v>430</v>
      </c>
    </row>
    <row r="22" spans="2:14">
      <c r="B22" s="90">
        <v>42493</v>
      </c>
      <c r="C22" s="91" t="s">
        <v>52</v>
      </c>
      <c r="D22" s="91" t="s">
        <v>53</v>
      </c>
      <c r="E22" s="91" t="s">
        <v>23</v>
      </c>
      <c r="F22" s="91" t="s">
        <v>16</v>
      </c>
      <c r="G22" s="92">
        <v>10000</v>
      </c>
      <c r="H22" s="92">
        <v>3595</v>
      </c>
      <c r="I22" s="92">
        <f t="shared" si="0"/>
        <v>35950000</v>
      </c>
      <c r="J22" s="76">
        <v>1546717</v>
      </c>
      <c r="K22" s="77">
        <v>42522</v>
      </c>
      <c r="L22" s="79"/>
      <c r="M22" s="76" t="s">
        <v>427</v>
      </c>
      <c r="N22" s="76" t="s">
        <v>430</v>
      </c>
    </row>
    <row r="23" spans="2:14">
      <c r="B23" s="90">
        <v>42493</v>
      </c>
      <c r="C23" s="91" t="s">
        <v>52</v>
      </c>
      <c r="D23" s="91" t="s">
        <v>53</v>
      </c>
      <c r="E23" s="91" t="s">
        <v>23</v>
      </c>
      <c r="F23" s="91" t="s">
        <v>22</v>
      </c>
      <c r="G23" s="92">
        <v>20000</v>
      </c>
      <c r="H23" s="92">
        <v>3885</v>
      </c>
      <c r="I23" s="92">
        <f t="shared" si="0"/>
        <v>77700000</v>
      </c>
      <c r="J23" s="76">
        <v>1546717</v>
      </c>
      <c r="K23" s="77">
        <v>42522</v>
      </c>
      <c r="L23" s="79">
        <v>113650000</v>
      </c>
      <c r="M23" s="76" t="s">
        <v>427</v>
      </c>
      <c r="N23" s="76" t="s">
        <v>430</v>
      </c>
    </row>
    <row r="24" spans="2:14">
      <c r="B24" s="90">
        <v>42493</v>
      </c>
      <c r="C24" s="91" t="s">
        <v>54</v>
      </c>
      <c r="D24" s="91" t="s">
        <v>55</v>
      </c>
      <c r="E24" s="91" t="s">
        <v>20</v>
      </c>
      <c r="F24" s="91" t="s">
        <v>16</v>
      </c>
      <c r="G24" s="92">
        <v>9000</v>
      </c>
      <c r="H24" s="92">
        <v>3595</v>
      </c>
      <c r="I24" s="92">
        <f t="shared" si="0"/>
        <v>32355000</v>
      </c>
      <c r="J24" s="76">
        <v>15158462</v>
      </c>
      <c r="K24" s="77">
        <v>42522</v>
      </c>
      <c r="L24" s="79">
        <v>32355000</v>
      </c>
      <c r="M24" s="76" t="s">
        <v>427</v>
      </c>
      <c r="N24" s="76" t="s">
        <v>430</v>
      </c>
    </row>
    <row r="25" spans="2:14">
      <c r="B25" s="90">
        <v>42493</v>
      </c>
      <c r="C25" s="91" t="s">
        <v>101</v>
      </c>
      <c r="D25" s="91" t="s">
        <v>102</v>
      </c>
      <c r="E25" s="91" t="s">
        <v>11</v>
      </c>
      <c r="F25" s="91" t="s">
        <v>16</v>
      </c>
      <c r="G25" s="92">
        <v>9300</v>
      </c>
      <c r="H25" s="92">
        <v>3410</v>
      </c>
      <c r="I25" s="92">
        <f t="shared" si="0"/>
        <v>31713000</v>
      </c>
      <c r="J25" s="75">
        <v>2116727</v>
      </c>
      <c r="K25" s="77">
        <v>42524</v>
      </c>
      <c r="L25" s="79">
        <v>31713000</v>
      </c>
      <c r="M25" s="75" t="s">
        <v>431</v>
      </c>
      <c r="N25" s="75" t="s">
        <v>427</v>
      </c>
    </row>
    <row r="26" spans="2:14">
      <c r="B26" s="90">
        <v>42493</v>
      </c>
      <c r="C26" s="91" t="s">
        <v>56</v>
      </c>
      <c r="D26" s="91" t="s">
        <v>57</v>
      </c>
      <c r="E26" s="91" t="s">
        <v>11</v>
      </c>
      <c r="F26" s="91" t="s">
        <v>22</v>
      </c>
      <c r="G26" s="92">
        <v>4900</v>
      </c>
      <c r="H26" s="92">
        <v>3885</v>
      </c>
      <c r="I26" s="92">
        <f t="shared" si="0"/>
        <v>19036500</v>
      </c>
      <c r="J26" s="76">
        <v>2116325</v>
      </c>
      <c r="K26" s="77">
        <v>42522</v>
      </c>
      <c r="L26" s="79">
        <v>19036500</v>
      </c>
      <c r="M26" s="76" t="s">
        <v>431</v>
      </c>
      <c r="N26" s="76" t="s">
        <v>427</v>
      </c>
    </row>
    <row r="27" spans="2:14">
      <c r="B27" s="90">
        <v>42494</v>
      </c>
      <c r="C27" s="91" t="s">
        <v>58</v>
      </c>
      <c r="D27" s="91" t="s">
        <v>59</v>
      </c>
      <c r="E27" s="91" t="s">
        <v>23</v>
      </c>
      <c r="F27" s="91" t="s">
        <v>16</v>
      </c>
      <c r="G27" s="92">
        <v>5000</v>
      </c>
      <c r="H27" s="92">
        <v>3595</v>
      </c>
      <c r="I27" s="92">
        <f t="shared" si="0"/>
        <v>17975000</v>
      </c>
      <c r="J27" s="76">
        <v>1546721</v>
      </c>
      <c r="K27" s="77">
        <v>42524</v>
      </c>
      <c r="L27" s="79"/>
      <c r="M27" s="76" t="s">
        <v>427</v>
      </c>
      <c r="N27" s="76" t="s">
        <v>429</v>
      </c>
    </row>
    <row r="28" spans="2:14">
      <c r="B28" s="90">
        <v>42494</v>
      </c>
      <c r="C28" s="91" t="s">
        <v>58</v>
      </c>
      <c r="D28" s="91" t="s">
        <v>59</v>
      </c>
      <c r="E28" s="91" t="s">
        <v>23</v>
      </c>
      <c r="F28" s="91" t="s">
        <v>22</v>
      </c>
      <c r="G28" s="92">
        <v>10000</v>
      </c>
      <c r="H28" s="92">
        <v>3885</v>
      </c>
      <c r="I28" s="92">
        <f t="shared" si="0"/>
        <v>38850000</v>
      </c>
      <c r="J28" s="76">
        <v>1546721</v>
      </c>
      <c r="K28" s="77">
        <v>42524</v>
      </c>
      <c r="L28" s="79">
        <v>56825000</v>
      </c>
      <c r="M28" s="76" t="s">
        <v>427</v>
      </c>
      <c r="N28" s="76" t="s">
        <v>429</v>
      </c>
    </row>
    <row r="29" spans="2:14">
      <c r="B29" s="90">
        <v>42494</v>
      </c>
      <c r="C29" s="91" t="s">
        <v>60</v>
      </c>
      <c r="D29" s="91" t="s">
        <v>61</v>
      </c>
      <c r="E29" s="91" t="s">
        <v>25</v>
      </c>
      <c r="F29" s="91" t="s">
        <v>16</v>
      </c>
      <c r="G29" s="92">
        <v>10000</v>
      </c>
      <c r="H29" s="92">
        <v>3990</v>
      </c>
      <c r="I29" s="92">
        <f t="shared" si="0"/>
        <v>39900000</v>
      </c>
      <c r="J29" s="76">
        <v>15158450</v>
      </c>
      <c r="K29" s="77">
        <v>42523</v>
      </c>
      <c r="L29" s="79">
        <v>39900000</v>
      </c>
      <c r="M29" s="76" t="s">
        <v>427</v>
      </c>
      <c r="N29" s="76" t="s">
        <v>427</v>
      </c>
    </row>
    <row r="30" spans="2:14">
      <c r="B30" s="90">
        <v>42494</v>
      </c>
      <c r="C30" s="91" t="s">
        <v>62</v>
      </c>
      <c r="D30" s="91" t="s">
        <v>63</v>
      </c>
      <c r="E30" s="91" t="s">
        <v>26</v>
      </c>
      <c r="F30" s="91" t="s">
        <v>22</v>
      </c>
      <c r="G30" s="92">
        <v>5000</v>
      </c>
      <c r="H30" s="92">
        <v>4738</v>
      </c>
      <c r="I30" s="92">
        <f t="shared" si="0"/>
        <v>23690000</v>
      </c>
      <c r="J30" s="76">
        <v>15158449</v>
      </c>
      <c r="K30" s="77">
        <v>42510</v>
      </c>
      <c r="L30" s="79">
        <v>23690000</v>
      </c>
      <c r="M30" s="76" t="s">
        <v>427</v>
      </c>
      <c r="N30" s="76" t="s">
        <v>427</v>
      </c>
    </row>
    <row r="31" spans="2:14">
      <c r="B31" s="90">
        <v>42494</v>
      </c>
      <c r="C31" s="91" t="s">
        <v>103</v>
      </c>
      <c r="D31" s="91" t="s">
        <v>104</v>
      </c>
      <c r="E31" s="91" t="s">
        <v>11</v>
      </c>
      <c r="F31" s="91" t="s">
        <v>16</v>
      </c>
      <c r="G31" s="92">
        <v>20300</v>
      </c>
      <c r="H31" s="92">
        <v>3410</v>
      </c>
      <c r="I31" s="92">
        <f t="shared" si="0"/>
        <v>69223000</v>
      </c>
      <c r="J31" s="76">
        <v>2116308</v>
      </c>
      <c r="K31" s="77">
        <v>42522</v>
      </c>
      <c r="L31" s="79">
        <v>69223000</v>
      </c>
      <c r="M31" s="76" t="s">
        <v>431</v>
      </c>
      <c r="N31" s="76" t="s">
        <v>427</v>
      </c>
    </row>
    <row r="32" spans="2:14">
      <c r="B32" s="90">
        <v>42494</v>
      </c>
      <c r="C32" s="91" t="s">
        <v>64</v>
      </c>
      <c r="D32" s="91" t="s">
        <v>65</v>
      </c>
      <c r="E32" s="91" t="s">
        <v>11</v>
      </c>
      <c r="F32" s="91" t="s">
        <v>16</v>
      </c>
      <c r="G32" s="92">
        <v>5200</v>
      </c>
      <c r="H32" s="92">
        <v>3595</v>
      </c>
      <c r="I32" s="92">
        <f t="shared" si="0"/>
        <v>18694000</v>
      </c>
      <c r="J32" s="76">
        <v>2119393</v>
      </c>
      <c r="K32" s="77">
        <v>42522</v>
      </c>
      <c r="L32" s="79"/>
      <c r="M32" s="76" t="s">
        <v>431</v>
      </c>
      <c r="N32" s="76" t="s">
        <v>427</v>
      </c>
    </row>
    <row r="33" spans="2:14">
      <c r="B33" s="90">
        <v>42494</v>
      </c>
      <c r="C33" s="91" t="s">
        <v>64</v>
      </c>
      <c r="D33" s="91" t="s">
        <v>65</v>
      </c>
      <c r="E33" s="91" t="s">
        <v>11</v>
      </c>
      <c r="F33" s="91" t="s">
        <v>12</v>
      </c>
      <c r="G33" s="92">
        <v>5400</v>
      </c>
      <c r="H33" s="92">
        <v>3380</v>
      </c>
      <c r="I33" s="92">
        <f t="shared" si="0"/>
        <v>18252000</v>
      </c>
      <c r="J33" s="76">
        <v>2119393</v>
      </c>
      <c r="K33" s="77">
        <v>42522</v>
      </c>
      <c r="L33" s="79"/>
      <c r="M33" s="76" t="s">
        <v>431</v>
      </c>
      <c r="N33" s="76" t="s">
        <v>427</v>
      </c>
    </row>
    <row r="34" spans="2:14">
      <c r="B34" s="90">
        <v>42494</v>
      </c>
      <c r="C34" s="91" t="s">
        <v>64</v>
      </c>
      <c r="D34" s="91" t="s">
        <v>65</v>
      </c>
      <c r="E34" s="91" t="s">
        <v>11</v>
      </c>
      <c r="F34" s="91" t="s">
        <v>22</v>
      </c>
      <c r="G34" s="92">
        <v>5200</v>
      </c>
      <c r="H34" s="92">
        <v>3885</v>
      </c>
      <c r="I34" s="92">
        <f t="shared" si="0"/>
        <v>20202000</v>
      </c>
      <c r="J34" s="76">
        <v>2119393</v>
      </c>
      <c r="K34" s="77">
        <v>42522</v>
      </c>
      <c r="L34" s="79">
        <v>57148000</v>
      </c>
      <c r="M34" s="76" t="s">
        <v>431</v>
      </c>
      <c r="N34" s="76" t="s">
        <v>427</v>
      </c>
    </row>
    <row r="35" spans="2:14">
      <c r="B35" s="90">
        <v>42495</v>
      </c>
      <c r="C35" s="91" t="s">
        <v>105</v>
      </c>
      <c r="D35" s="91" t="s">
        <v>106</v>
      </c>
      <c r="E35" s="91" t="s">
        <v>17</v>
      </c>
      <c r="F35" s="91" t="s">
        <v>16</v>
      </c>
      <c r="G35" s="92">
        <v>25000</v>
      </c>
      <c r="H35" s="92">
        <v>3410</v>
      </c>
      <c r="I35" s="93">
        <f t="shared" si="0"/>
        <v>85250000</v>
      </c>
      <c r="J35" s="76">
        <v>15229702</v>
      </c>
      <c r="K35" s="77">
        <v>42534</v>
      </c>
      <c r="L35" s="79"/>
      <c r="M35" s="76" t="s">
        <v>427</v>
      </c>
      <c r="N35" s="76" t="s">
        <v>426</v>
      </c>
    </row>
    <row r="36" spans="2:14">
      <c r="B36" s="90">
        <v>42495</v>
      </c>
      <c r="C36" s="91" t="s">
        <v>66</v>
      </c>
      <c r="D36" s="91" t="s">
        <v>67</v>
      </c>
      <c r="E36" s="91" t="s">
        <v>17</v>
      </c>
      <c r="F36" s="91" t="s">
        <v>12</v>
      </c>
      <c r="G36" s="92">
        <v>10000</v>
      </c>
      <c r="H36" s="92">
        <v>3380</v>
      </c>
      <c r="I36" s="93">
        <f t="shared" si="0"/>
        <v>33800000</v>
      </c>
      <c r="J36" s="76">
        <v>15229702</v>
      </c>
      <c r="K36" s="77">
        <v>42534</v>
      </c>
      <c r="L36" s="79">
        <v>238100000</v>
      </c>
      <c r="M36" s="76" t="s">
        <v>427</v>
      </c>
      <c r="N36" s="76" t="s">
        <v>426</v>
      </c>
    </row>
    <row r="37" spans="2:14">
      <c r="B37" s="90">
        <v>42495</v>
      </c>
      <c r="C37" s="91" t="s">
        <v>107</v>
      </c>
      <c r="D37" s="91" t="s">
        <v>108</v>
      </c>
      <c r="E37" s="91" t="s">
        <v>17</v>
      </c>
      <c r="F37" s="91" t="s">
        <v>16</v>
      </c>
      <c r="G37" s="92">
        <v>10800</v>
      </c>
      <c r="H37" s="92">
        <v>3410</v>
      </c>
      <c r="I37" s="93">
        <f t="shared" si="0"/>
        <v>36828000</v>
      </c>
      <c r="J37" s="76">
        <v>15229716</v>
      </c>
      <c r="K37" s="77">
        <v>42536</v>
      </c>
      <c r="L37" s="79"/>
      <c r="M37" s="76" t="s">
        <v>427</v>
      </c>
      <c r="N37" s="76" t="s">
        <v>426</v>
      </c>
    </row>
    <row r="38" spans="2:14">
      <c r="B38" s="90">
        <v>42495</v>
      </c>
      <c r="C38" s="91" t="s">
        <v>109</v>
      </c>
      <c r="D38" s="91" t="s">
        <v>110</v>
      </c>
      <c r="E38" s="91" t="s">
        <v>17</v>
      </c>
      <c r="F38" s="91" t="s">
        <v>16</v>
      </c>
      <c r="G38" s="92">
        <v>5000</v>
      </c>
      <c r="H38" s="92">
        <v>3410</v>
      </c>
      <c r="I38" s="93">
        <f t="shared" si="0"/>
        <v>17050000</v>
      </c>
      <c r="J38" s="76">
        <v>15229716</v>
      </c>
      <c r="K38" s="77">
        <v>42536</v>
      </c>
      <c r="L38" s="79"/>
      <c r="M38" s="76" t="s">
        <v>427</v>
      </c>
      <c r="N38" s="76" t="s">
        <v>426</v>
      </c>
    </row>
    <row r="39" spans="2:14">
      <c r="B39" s="90">
        <v>42495</v>
      </c>
      <c r="C39" s="91" t="s">
        <v>68</v>
      </c>
      <c r="D39" s="91" t="s">
        <v>69</v>
      </c>
      <c r="E39" s="91" t="s">
        <v>18</v>
      </c>
      <c r="F39" s="91" t="s">
        <v>16</v>
      </c>
      <c r="G39" s="92">
        <v>11500</v>
      </c>
      <c r="H39" s="92">
        <v>3595</v>
      </c>
      <c r="I39" s="92">
        <f t="shared" si="0"/>
        <v>41342500</v>
      </c>
      <c r="J39" s="76">
        <v>15158448</v>
      </c>
      <c r="K39" s="77">
        <v>42527</v>
      </c>
      <c r="L39" s="79">
        <v>41342500</v>
      </c>
      <c r="M39" s="76" t="s">
        <v>427</v>
      </c>
      <c r="N39" s="76" t="s">
        <v>427</v>
      </c>
    </row>
    <row r="40" spans="2:14">
      <c r="B40" s="90">
        <v>42495</v>
      </c>
      <c r="C40" s="91" t="s">
        <v>70</v>
      </c>
      <c r="D40" s="91" t="s">
        <v>71</v>
      </c>
      <c r="E40" s="91" t="s">
        <v>18</v>
      </c>
      <c r="F40" s="91" t="s">
        <v>16</v>
      </c>
      <c r="G40" s="92">
        <v>5200</v>
      </c>
      <c r="H40" s="92">
        <v>3595</v>
      </c>
      <c r="I40" s="92">
        <f t="shared" si="0"/>
        <v>18694000</v>
      </c>
      <c r="J40" s="76">
        <v>15158447</v>
      </c>
      <c r="K40" s="77">
        <v>42527</v>
      </c>
      <c r="L40" s="79">
        <v>18694000</v>
      </c>
      <c r="M40" s="76" t="s">
        <v>427</v>
      </c>
      <c r="N40" s="76" t="s">
        <v>427</v>
      </c>
    </row>
    <row r="41" spans="2:14">
      <c r="B41" s="90">
        <v>42495</v>
      </c>
      <c r="C41" s="91" t="s">
        <v>33</v>
      </c>
      <c r="D41" s="91" t="s">
        <v>34</v>
      </c>
      <c r="E41" s="91" t="s">
        <v>20</v>
      </c>
      <c r="F41" s="91" t="s">
        <v>16</v>
      </c>
      <c r="G41" s="92">
        <v>9700</v>
      </c>
      <c r="H41" s="92">
        <v>3645</v>
      </c>
      <c r="I41" s="92">
        <f t="shared" si="0"/>
        <v>35356500</v>
      </c>
      <c r="J41" s="76">
        <v>15229679</v>
      </c>
      <c r="K41" s="77">
        <v>42524</v>
      </c>
      <c r="L41" s="79"/>
      <c r="M41" s="76" t="s">
        <v>427</v>
      </c>
      <c r="N41" s="76" t="s">
        <v>430</v>
      </c>
    </row>
    <row r="42" spans="2:14">
      <c r="B42" s="90">
        <v>42495</v>
      </c>
      <c r="C42" s="91" t="s">
        <v>33</v>
      </c>
      <c r="D42" s="91" t="s">
        <v>34</v>
      </c>
      <c r="E42" s="91" t="s">
        <v>20</v>
      </c>
      <c r="F42" s="91" t="s">
        <v>12</v>
      </c>
      <c r="G42" s="92">
        <v>6000</v>
      </c>
      <c r="H42" s="92">
        <v>3200</v>
      </c>
      <c r="I42" s="92">
        <f t="shared" si="0"/>
        <v>19200000</v>
      </c>
      <c r="J42" s="76">
        <v>15229679</v>
      </c>
      <c r="K42" s="77">
        <v>42524</v>
      </c>
      <c r="L42" s="79">
        <v>54556500</v>
      </c>
      <c r="M42" s="76" t="s">
        <v>427</v>
      </c>
      <c r="N42" s="76" t="s">
        <v>430</v>
      </c>
    </row>
    <row r="43" spans="2:14">
      <c r="B43" s="90">
        <v>42496</v>
      </c>
      <c r="C43" s="91" t="s">
        <v>72</v>
      </c>
      <c r="D43" s="91" t="s">
        <v>73</v>
      </c>
      <c r="E43" s="91" t="s">
        <v>17</v>
      </c>
      <c r="F43" s="91" t="s">
        <v>16</v>
      </c>
      <c r="G43" s="92">
        <v>10000</v>
      </c>
      <c r="H43" s="92">
        <v>3595</v>
      </c>
      <c r="I43" s="93">
        <f t="shared" si="0"/>
        <v>35950000</v>
      </c>
      <c r="J43" s="76">
        <v>15229716</v>
      </c>
      <c r="K43" s="77">
        <v>42536</v>
      </c>
      <c r="L43" s="79"/>
      <c r="M43" s="76" t="s">
        <v>427</v>
      </c>
      <c r="N43" s="76" t="s">
        <v>426</v>
      </c>
    </row>
    <row r="44" spans="2:14">
      <c r="B44" s="90">
        <v>42496</v>
      </c>
      <c r="C44" s="91" t="s">
        <v>72</v>
      </c>
      <c r="D44" s="91" t="s">
        <v>73</v>
      </c>
      <c r="E44" s="91" t="s">
        <v>17</v>
      </c>
      <c r="F44" s="91" t="s">
        <v>12</v>
      </c>
      <c r="G44" s="92">
        <v>10000</v>
      </c>
      <c r="H44" s="92">
        <v>3380</v>
      </c>
      <c r="I44" s="93">
        <f t="shared" si="0"/>
        <v>33800000</v>
      </c>
      <c r="J44" s="76">
        <v>15229716</v>
      </c>
      <c r="K44" s="77">
        <v>42536</v>
      </c>
      <c r="L44" s="79"/>
      <c r="M44" s="76" t="s">
        <v>427</v>
      </c>
      <c r="N44" s="76" t="s">
        <v>426</v>
      </c>
    </row>
    <row r="45" spans="2:14">
      <c r="B45" s="90">
        <v>42496</v>
      </c>
      <c r="C45" s="91" t="s">
        <v>72</v>
      </c>
      <c r="D45" s="91" t="s">
        <v>73</v>
      </c>
      <c r="E45" s="91" t="s">
        <v>17</v>
      </c>
      <c r="F45" s="91" t="s">
        <v>22</v>
      </c>
      <c r="G45" s="92">
        <v>15000</v>
      </c>
      <c r="H45" s="92">
        <v>3885</v>
      </c>
      <c r="I45" s="93">
        <f t="shared" si="0"/>
        <v>58275000</v>
      </c>
      <c r="J45" s="76">
        <v>15229716</v>
      </c>
      <c r="K45" s="77">
        <v>42536</v>
      </c>
      <c r="L45" s="79"/>
      <c r="M45" s="76" t="s">
        <v>427</v>
      </c>
      <c r="N45" s="76" t="s">
        <v>426</v>
      </c>
    </row>
    <row r="46" spans="2:14">
      <c r="B46" s="90">
        <v>42496</v>
      </c>
      <c r="C46" s="91" t="s">
        <v>74</v>
      </c>
      <c r="D46" s="91" t="s">
        <v>75</v>
      </c>
      <c r="E46" s="91" t="s">
        <v>17</v>
      </c>
      <c r="F46" s="91" t="s">
        <v>16</v>
      </c>
      <c r="G46" s="92">
        <v>17900</v>
      </c>
      <c r="H46" s="92">
        <v>3595</v>
      </c>
      <c r="I46" s="93">
        <f t="shared" si="0"/>
        <v>64350500</v>
      </c>
      <c r="J46" s="76">
        <v>15229716</v>
      </c>
      <c r="K46" s="77">
        <v>42536</v>
      </c>
      <c r="L46" s="79"/>
      <c r="M46" s="76" t="s">
        <v>427</v>
      </c>
      <c r="N46" s="76" t="s">
        <v>426</v>
      </c>
    </row>
    <row r="47" spans="2:14">
      <c r="B47" s="90">
        <v>42496</v>
      </c>
      <c r="C47" s="91" t="s">
        <v>74</v>
      </c>
      <c r="D47" s="91" t="s">
        <v>75</v>
      </c>
      <c r="E47" s="91" t="s">
        <v>17</v>
      </c>
      <c r="F47" s="91" t="s">
        <v>12</v>
      </c>
      <c r="G47" s="92">
        <v>15800</v>
      </c>
      <c r="H47" s="92">
        <v>3380</v>
      </c>
      <c r="I47" s="93">
        <f t="shared" si="0"/>
        <v>53404000</v>
      </c>
      <c r="J47" s="76">
        <v>15229716</v>
      </c>
      <c r="K47" s="77">
        <v>42536</v>
      </c>
      <c r="L47" s="79">
        <v>299657500</v>
      </c>
      <c r="M47" s="76" t="s">
        <v>427</v>
      </c>
      <c r="N47" s="76" t="s">
        <v>426</v>
      </c>
    </row>
    <row r="48" spans="2:14">
      <c r="B48" s="90">
        <v>42496</v>
      </c>
      <c r="C48" s="91" t="s">
        <v>76</v>
      </c>
      <c r="D48" s="91" t="s">
        <v>77</v>
      </c>
      <c r="E48" s="91" t="s">
        <v>20</v>
      </c>
      <c r="F48" s="91" t="s">
        <v>16</v>
      </c>
      <c r="G48" s="92">
        <v>5000</v>
      </c>
      <c r="H48" s="92">
        <v>3595</v>
      </c>
      <c r="I48" s="92">
        <f t="shared" si="0"/>
        <v>17975000</v>
      </c>
      <c r="J48" s="76">
        <v>15158443</v>
      </c>
      <c r="K48" s="77">
        <v>42524</v>
      </c>
      <c r="L48" s="79"/>
      <c r="M48" s="76" t="s">
        <v>427</v>
      </c>
      <c r="N48" s="76" t="s">
        <v>430</v>
      </c>
    </row>
    <row r="49" spans="2:14">
      <c r="B49" s="90">
        <v>42496</v>
      </c>
      <c r="C49" s="91" t="s">
        <v>76</v>
      </c>
      <c r="D49" s="91" t="s">
        <v>77</v>
      </c>
      <c r="E49" s="91" t="s">
        <v>20</v>
      </c>
      <c r="F49" s="91" t="s">
        <v>12</v>
      </c>
      <c r="G49" s="92">
        <v>4000</v>
      </c>
      <c r="H49" s="92">
        <v>3380</v>
      </c>
      <c r="I49" s="92">
        <f t="shared" si="0"/>
        <v>13520000</v>
      </c>
      <c r="J49" s="76">
        <v>15158443</v>
      </c>
      <c r="K49" s="77">
        <v>42524</v>
      </c>
      <c r="L49" s="79">
        <v>31495000</v>
      </c>
      <c r="M49" s="76" t="s">
        <v>427</v>
      </c>
      <c r="N49" s="76" t="s">
        <v>430</v>
      </c>
    </row>
    <row r="50" spans="2:14">
      <c r="B50" s="90">
        <v>42496</v>
      </c>
      <c r="C50" s="91" t="s">
        <v>78</v>
      </c>
      <c r="D50" s="91" t="s">
        <v>79</v>
      </c>
      <c r="E50" s="91" t="s">
        <v>23</v>
      </c>
      <c r="F50" s="91" t="s">
        <v>16</v>
      </c>
      <c r="G50" s="92">
        <v>5000</v>
      </c>
      <c r="H50" s="92">
        <v>3595</v>
      </c>
      <c r="I50" s="92">
        <f t="shared" si="0"/>
        <v>17975000</v>
      </c>
      <c r="J50" s="76">
        <v>15229699</v>
      </c>
      <c r="K50" s="77">
        <v>42527</v>
      </c>
      <c r="L50" s="79"/>
      <c r="M50" s="76" t="s">
        <v>427</v>
      </c>
      <c r="N50" s="76" t="s">
        <v>430</v>
      </c>
    </row>
    <row r="51" spans="2:14">
      <c r="B51" s="90">
        <v>42496</v>
      </c>
      <c r="C51" s="91" t="s">
        <v>78</v>
      </c>
      <c r="D51" s="91" t="s">
        <v>79</v>
      </c>
      <c r="E51" s="91" t="s">
        <v>23</v>
      </c>
      <c r="F51" s="91" t="s">
        <v>22</v>
      </c>
      <c r="G51" s="92">
        <v>5000</v>
      </c>
      <c r="H51" s="92">
        <v>3885</v>
      </c>
      <c r="I51" s="92">
        <f t="shared" si="0"/>
        <v>19425000</v>
      </c>
      <c r="J51" s="76">
        <v>15229699</v>
      </c>
      <c r="K51" s="77">
        <v>42527</v>
      </c>
      <c r="L51" s="79">
        <v>37400000</v>
      </c>
      <c r="M51" s="76" t="s">
        <v>427</v>
      </c>
      <c r="N51" s="76" t="s">
        <v>430</v>
      </c>
    </row>
    <row r="52" spans="2:14">
      <c r="B52" s="90">
        <v>42496</v>
      </c>
      <c r="C52" s="91" t="s">
        <v>80</v>
      </c>
      <c r="D52" s="91" t="s">
        <v>81</v>
      </c>
      <c r="E52" s="91" t="s">
        <v>23</v>
      </c>
      <c r="F52" s="91" t="s">
        <v>16</v>
      </c>
      <c r="G52" s="92">
        <v>10000</v>
      </c>
      <c r="H52" s="92">
        <v>3595</v>
      </c>
      <c r="I52" s="92">
        <f t="shared" si="0"/>
        <v>35950000</v>
      </c>
      <c r="J52" s="75">
        <v>15158460</v>
      </c>
      <c r="K52" s="77">
        <v>42527</v>
      </c>
      <c r="L52" s="79"/>
      <c r="M52" s="75" t="s">
        <v>427</v>
      </c>
      <c r="N52" s="75" t="s">
        <v>430</v>
      </c>
    </row>
    <row r="53" spans="2:14">
      <c r="B53" s="90">
        <v>42496</v>
      </c>
      <c r="C53" s="91" t="s">
        <v>80</v>
      </c>
      <c r="D53" s="91" t="s">
        <v>81</v>
      </c>
      <c r="E53" s="91" t="s">
        <v>23</v>
      </c>
      <c r="F53" s="91" t="s">
        <v>22</v>
      </c>
      <c r="G53" s="92">
        <v>20000</v>
      </c>
      <c r="H53" s="92">
        <v>3885</v>
      </c>
      <c r="I53" s="92">
        <f t="shared" si="0"/>
        <v>77700000</v>
      </c>
      <c r="J53" s="75">
        <v>15158460</v>
      </c>
      <c r="K53" s="77">
        <v>42527</v>
      </c>
      <c r="L53" s="79">
        <v>113650000</v>
      </c>
      <c r="M53" s="75" t="s">
        <v>427</v>
      </c>
      <c r="N53" s="75" t="s">
        <v>430</v>
      </c>
    </row>
    <row r="54" spans="2:14">
      <c r="B54" s="90">
        <v>42496</v>
      </c>
      <c r="C54" s="91" t="s">
        <v>182</v>
      </c>
      <c r="D54" s="91" t="s">
        <v>183</v>
      </c>
      <c r="E54" s="91" t="s">
        <v>20</v>
      </c>
      <c r="F54" s="91" t="s">
        <v>22</v>
      </c>
      <c r="G54" s="92">
        <v>10700</v>
      </c>
      <c r="H54" s="92">
        <v>3750</v>
      </c>
      <c r="I54" s="92">
        <f t="shared" si="0"/>
        <v>40125000</v>
      </c>
      <c r="J54" s="76">
        <v>15229680</v>
      </c>
      <c r="K54" s="77">
        <v>42524</v>
      </c>
      <c r="L54" s="79"/>
      <c r="M54" s="76" t="s">
        <v>427</v>
      </c>
      <c r="N54" s="76" t="s">
        <v>430</v>
      </c>
    </row>
    <row r="55" spans="2:14">
      <c r="B55" s="90">
        <v>42496</v>
      </c>
      <c r="C55" s="91" t="s">
        <v>182</v>
      </c>
      <c r="D55" s="91" t="s">
        <v>183</v>
      </c>
      <c r="E55" s="91" t="s">
        <v>20</v>
      </c>
      <c r="F55" s="91" t="s">
        <v>24</v>
      </c>
      <c r="G55" s="92">
        <v>5000</v>
      </c>
      <c r="H55" s="92">
        <v>4650</v>
      </c>
      <c r="I55" s="92">
        <f t="shared" si="0"/>
        <v>23250000</v>
      </c>
      <c r="J55" s="76">
        <v>15229680</v>
      </c>
      <c r="K55" s="77">
        <v>42524</v>
      </c>
      <c r="L55" s="79">
        <v>63375000</v>
      </c>
      <c r="M55" s="76" t="s">
        <v>427</v>
      </c>
      <c r="N55" s="76" t="s">
        <v>430</v>
      </c>
    </row>
    <row r="56" spans="2:14">
      <c r="B56" s="90">
        <v>42496</v>
      </c>
      <c r="C56" s="91" t="s">
        <v>111</v>
      </c>
      <c r="D56" s="91" t="s">
        <v>112</v>
      </c>
      <c r="E56" s="91" t="s">
        <v>11</v>
      </c>
      <c r="F56" s="91" t="s">
        <v>16</v>
      </c>
      <c r="G56" s="92">
        <v>20300</v>
      </c>
      <c r="H56" s="92">
        <v>3410</v>
      </c>
      <c r="I56" s="92">
        <f t="shared" si="0"/>
        <v>69223000</v>
      </c>
      <c r="J56" s="76">
        <v>2116333</v>
      </c>
      <c r="K56" s="77">
        <v>42524</v>
      </c>
      <c r="L56" s="79">
        <v>69223000</v>
      </c>
      <c r="M56" s="76" t="s">
        <v>431</v>
      </c>
      <c r="N56" s="76" t="s">
        <v>427</v>
      </c>
    </row>
    <row r="57" spans="2:14">
      <c r="B57" s="90">
        <v>42496</v>
      </c>
      <c r="C57" s="91" t="s">
        <v>113</v>
      </c>
      <c r="D57" s="91" t="s">
        <v>114</v>
      </c>
      <c r="E57" s="91" t="s">
        <v>11</v>
      </c>
      <c r="F57" s="91" t="s">
        <v>16</v>
      </c>
      <c r="G57" s="92">
        <v>15500</v>
      </c>
      <c r="H57" s="92">
        <v>3410</v>
      </c>
      <c r="I57" s="92">
        <f t="shared" si="0"/>
        <v>52855000</v>
      </c>
      <c r="J57" s="75">
        <v>2116335</v>
      </c>
      <c r="K57" s="77">
        <v>42522</v>
      </c>
      <c r="L57" s="79">
        <v>52855000</v>
      </c>
      <c r="M57" s="75" t="s">
        <v>431</v>
      </c>
      <c r="N57" s="75" t="s">
        <v>427</v>
      </c>
    </row>
    <row r="58" spans="2:14">
      <c r="B58" s="90">
        <v>42496</v>
      </c>
      <c r="C58" s="91" t="s">
        <v>82</v>
      </c>
      <c r="D58" s="91" t="s">
        <v>83</v>
      </c>
      <c r="E58" s="91" t="s">
        <v>11</v>
      </c>
      <c r="F58" s="91" t="s">
        <v>22</v>
      </c>
      <c r="G58" s="92">
        <v>9900</v>
      </c>
      <c r="H58" s="92">
        <v>3885</v>
      </c>
      <c r="I58" s="92">
        <f t="shared" si="0"/>
        <v>38461500</v>
      </c>
      <c r="J58" s="76">
        <v>2116334</v>
      </c>
      <c r="K58" s="77">
        <v>42524</v>
      </c>
      <c r="L58" s="79"/>
      <c r="M58" s="76" t="s">
        <v>431</v>
      </c>
      <c r="N58" s="76" t="s">
        <v>427</v>
      </c>
    </row>
    <row r="59" spans="2:14">
      <c r="B59" s="90">
        <v>42496</v>
      </c>
      <c r="C59" s="91" t="s">
        <v>82</v>
      </c>
      <c r="D59" s="91" t="s">
        <v>83</v>
      </c>
      <c r="E59" s="91" t="s">
        <v>11</v>
      </c>
      <c r="F59" s="91" t="s">
        <v>24</v>
      </c>
      <c r="G59" s="92">
        <v>4700</v>
      </c>
      <c r="H59" s="92">
        <v>4715</v>
      </c>
      <c r="I59" s="92">
        <f t="shared" si="0"/>
        <v>22160500</v>
      </c>
      <c r="J59" s="76">
        <v>2116334</v>
      </c>
      <c r="K59" s="77">
        <v>42524</v>
      </c>
      <c r="L59" s="79">
        <v>60622000</v>
      </c>
      <c r="M59" s="76" t="s">
        <v>431</v>
      </c>
      <c r="N59" s="76" t="s">
        <v>427</v>
      </c>
    </row>
    <row r="60" spans="2:14">
      <c r="B60" s="90">
        <v>42499</v>
      </c>
      <c r="C60" s="91" t="s">
        <v>161</v>
      </c>
      <c r="D60" s="91" t="s">
        <v>162</v>
      </c>
      <c r="E60" s="91" t="s">
        <v>17</v>
      </c>
      <c r="F60" s="91" t="s">
        <v>16</v>
      </c>
      <c r="G60" s="92">
        <v>30000</v>
      </c>
      <c r="H60" s="92">
        <v>3410</v>
      </c>
      <c r="I60" s="93">
        <f t="shared" si="0"/>
        <v>102300000</v>
      </c>
      <c r="J60" s="76">
        <v>15229698</v>
      </c>
      <c r="K60" s="77">
        <v>42541</v>
      </c>
      <c r="L60" s="79"/>
      <c r="M60" s="76" t="s">
        <v>427</v>
      </c>
      <c r="N60" s="76" t="s">
        <v>426</v>
      </c>
    </row>
    <row r="61" spans="2:14">
      <c r="B61" s="90">
        <v>42499</v>
      </c>
      <c r="C61" s="91" t="s">
        <v>136</v>
      </c>
      <c r="D61" s="91" t="s">
        <v>137</v>
      </c>
      <c r="E61" s="91" t="s">
        <v>17</v>
      </c>
      <c r="F61" s="91" t="s">
        <v>12</v>
      </c>
      <c r="G61" s="92">
        <v>5000</v>
      </c>
      <c r="H61" s="92">
        <v>3380</v>
      </c>
      <c r="I61" s="93">
        <f t="shared" si="0"/>
        <v>16900000</v>
      </c>
      <c r="J61" s="76">
        <v>15229698</v>
      </c>
      <c r="K61" s="77">
        <v>42541</v>
      </c>
      <c r="L61" s="79"/>
      <c r="M61" s="76" t="s">
        <v>427</v>
      </c>
      <c r="N61" s="76" t="s">
        <v>426</v>
      </c>
    </row>
    <row r="62" spans="2:14">
      <c r="B62" s="90">
        <v>42499</v>
      </c>
      <c r="C62" s="91" t="s">
        <v>163</v>
      </c>
      <c r="D62" s="91" t="s">
        <v>164</v>
      </c>
      <c r="E62" s="91" t="s">
        <v>17</v>
      </c>
      <c r="F62" s="91" t="s">
        <v>16</v>
      </c>
      <c r="G62" s="92">
        <v>12000</v>
      </c>
      <c r="H62" s="92">
        <v>3410</v>
      </c>
      <c r="I62" s="93">
        <f t="shared" si="0"/>
        <v>40920000</v>
      </c>
      <c r="J62" s="76">
        <v>15229698</v>
      </c>
      <c r="K62" s="77">
        <v>42541</v>
      </c>
      <c r="L62" s="79"/>
      <c r="M62" s="76" t="s">
        <v>427</v>
      </c>
      <c r="N62" s="76" t="s">
        <v>426</v>
      </c>
    </row>
    <row r="63" spans="2:14">
      <c r="B63" s="90">
        <v>42499</v>
      </c>
      <c r="C63" s="91" t="s">
        <v>138</v>
      </c>
      <c r="D63" s="91" t="s">
        <v>139</v>
      </c>
      <c r="E63" s="91" t="s">
        <v>17</v>
      </c>
      <c r="F63" s="91" t="s">
        <v>16</v>
      </c>
      <c r="G63" s="92">
        <v>5800</v>
      </c>
      <c r="H63" s="92">
        <v>3595</v>
      </c>
      <c r="I63" s="93">
        <f t="shared" si="0"/>
        <v>20851000</v>
      </c>
      <c r="J63" s="76">
        <v>15229698</v>
      </c>
      <c r="K63" s="77">
        <v>42541</v>
      </c>
      <c r="L63" s="79"/>
      <c r="M63" s="76" t="s">
        <v>427</v>
      </c>
      <c r="N63" s="76" t="s">
        <v>426</v>
      </c>
    </row>
    <row r="64" spans="2:14">
      <c r="B64" s="90">
        <v>42499</v>
      </c>
      <c r="C64" s="91" t="s">
        <v>138</v>
      </c>
      <c r="D64" s="91" t="s">
        <v>139</v>
      </c>
      <c r="E64" s="91" t="s">
        <v>17</v>
      </c>
      <c r="F64" s="91" t="s">
        <v>12</v>
      </c>
      <c r="G64" s="92">
        <v>15900</v>
      </c>
      <c r="H64" s="92">
        <v>3380</v>
      </c>
      <c r="I64" s="93">
        <f t="shared" si="0"/>
        <v>53742000</v>
      </c>
      <c r="J64" s="76">
        <v>15229698</v>
      </c>
      <c r="K64" s="77">
        <v>42541</v>
      </c>
      <c r="L64" s="79">
        <v>234713000</v>
      </c>
      <c r="M64" s="76" t="s">
        <v>427</v>
      </c>
      <c r="N64" s="76" t="s">
        <v>426</v>
      </c>
    </row>
    <row r="65" spans="1:15">
      <c r="B65" s="90">
        <v>42499</v>
      </c>
      <c r="C65" s="91" t="s">
        <v>150</v>
      </c>
      <c r="D65" s="91" t="s">
        <v>151</v>
      </c>
      <c r="E65" s="91" t="s">
        <v>20</v>
      </c>
      <c r="F65" s="91" t="s">
        <v>16</v>
      </c>
      <c r="G65" s="92">
        <v>25700</v>
      </c>
      <c r="H65" s="92">
        <v>3595</v>
      </c>
      <c r="I65" s="92">
        <f t="shared" si="0"/>
        <v>92391500</v>
      </c>
      <c r="J65" s="76">
        <v>1546718</v>
      </c>
      <c r="K65" s="77">
        <v>42522</v>
      </c>
      <c r="L65" s="79"/>
      <c r="M65" s="76" t="s">
        <v>427</v>
      </c>
      <c r="N65" s="76" t="s">
        <v>430</v>
      </c>
      <c r="O65" s="75" t="s">
        <v>433</v>
      </c>
    </row>
    <row r="66" spans="1:15">
      <c r="B66" s="90">
        <v>42499</v>
      </c>
      <c r="C66" s="91" t="s">
        <v>150</v>
      </c>
      <c r="D66" s="91" t="s">
        <v>151</v>
      </c>
      <c r="E66" s="91" t="s">
        <v>20</v>
      </c>
      <c r="F66" s="91" t="s">
        <v>12</v>
      </c>
      <c r="G66" s="92">
        <v>6000</v>
      </c>
      <c r="H66" s="92">
        <v>3380</v>
      </c>
      <c r="I66" s="92">
        <f t="shared" si="0"/>
        <v>20280000</v>
      </c>
      <c r="J66" s="76">
        <v>1546718</v>
      </c>
      <c r="K66" s="77">
        <v>42522</v>
      </c>
      <c r="L66" s="79">
        <v>112671500</v>
      </c>
      <c r="M66" s="76" t="s">
        <v>427</v>
      </c>
      <c r="N66" s="76" t="s">
        <v>430</v>
      </c>
      <c r="O66" s="75" t="s">
        <v>433</v>
      </c>
    </row>
    <row r="67" spans="1:15">
      <c r="B67" s="90">
        <v>42499</v>
      </c>
      <c r="C67" s="91" t="s">
        <v>120</v>
      </c>
      <c r="D67" s="91" t="s">
        <v>121</v>
      </c>
      <c r="E67" s="91" t="s">
        <v>23</v>
      </c>
      <c r="F67" s="91" t="s">
        <v>16</v>
      </c>
      <c r="G67" s="92">
        <v>5000</v>
      </c>
      <c r="H67" s="92">
        <v>3645</v>
      </c>
      <c r="I67" s="92">
        <f t="shared" si="0"/>
        <v>18225000</v>
      </c>
      <c r="J67" s="76">
        <v>15158461</v>
      </c>
      <c r="K67" s="77">
        <v>42528</v>
      </c>
      <c r="L67" s="79"/>
      <c r="M67" s="76" t="s">
        <v>427</v>
      </c>
      <c r="N67" s="76" t="s">
        <v>429</v>
      </c>
    </row>
    <row r="68" spans="1:15">
      <c r="B68" s="90">
        <v>42499</v>
      </c>
      <c r="C68" s="91" t="s">
        <v>120</v>
      </c>
      <c r="D68" s="91" t="s">
        <v>121</v>
      </c>
      <c r="E68" s="91" t="s">
        <v>23</v>
      </c>
      <c r="F68" s="91" t="s">
        <v>22</v>
      </c>
      <c r="G68" s="92">
        <v>10000</v>
      </c>
      <c r="H68" s="92">
        <v>3750</v>
      </c>
      <c r="I68" s="92">
        <f t="shared" si="0"/>
        <v>37500000</v>
      </c>
      <c r="J68" s="76">
        <v>15158461</v>
      </c>
      <c r="K68" s="77">
        <v>42528</v>
      </c>
      <c r="L68" s="79">
        <v>55725000</v>
      </c>
      <c r="M68" s="76" t="s">
        <v>427</v>
      </c>
      <c r="N68" s="76" t="s">
        <v>429</v>
      </c>
    </row>
    <row r="69" spans="1:15">
      <c r="B69" s="90">
        <v>42499</v>
      </c>
      <c r="C69" s="91" t="s">
        <v>118</v>
      </c>
      <c r="D69" s="91" t="s">
        <v>119</v>
      </c>
      <c r="E69" s="91" t="s">
        <v>25</v>
      </c>
      <c r="F69" s="91" t="s">
        <v>16</v>
      </c>
      <c r="G69" s="92">
        <v>5000</v>
      </c>
      <c r="H69" s="92">
        <v>3990</v>
      </c>
      <c r="I69" s="92">
        <f t="shared" si="0"/>
        <v>19950000</v>
      </c>
      <c r="J69" s="75">
        <v>15158423</v>
      </c>
      <c r="K69" s="77">
        <v>42530</v>
      </c>
      <c r="L69" s="79"/>
      <c r="M69" s="75" t="s">
        <v>427</v>
      </c>
      <c r="N69" s="75" t="s">
        <v>428</v>
      </c>
    </row>
    <row r="70" spans="1:15">
      <c r="B70" s="90">
        <v>42499</v>
      </c>
      <c r="C70" s="91" t="s">
        <v>118</v>
      </c>
      <c r="D70" s="91" t="s">
        <v>119</v>
      </c>
      <c r="E70" s="91" t="s">
        <v>25</v>
      </c>
      <c r="F70" s="91" t="s">
        <v>12</v>
      </c>
      <c r="G70" s="92">
        <v>5000</v>
      </c>
      <c r="H70" s="92">
        <v>3671</v>
      </c>
      <c r="I70" s="92">
        <f t="shared" si="0"/>
        <v>18355000</v>
      </c>
      <c r="J70" s="75">
        <v>15158423</v>
      </c>
      <c r="K70" s="77">
        <v>42530</v>
      </c>
      <c r="L70" s="79">
        <v>38305000</v>
      </c>
      <c r="M70" s="75" t="s">
        <v>427</v>
      </c>
      <c r="N70" s="75" t="s">
        <v>428</v>
      </c>
    </row>
    <row r="71" spans="1:15">
      <c r="B71" s="90">
        <v>42499</v>
      </c>
      <c r="C71" s="91" t="s">
        <v>165</v>
      </c>
      <c r="D71" s="91" t="s">
        <v>166</v>
      </c>
      <c r="E71" s="91" t="s">
        <v>11</v>
      </c>
      <c r="F71" s="91" t="s">
        <v>16</v>
      </c>
      <c r="G71" s="92">
        <v>16600</v>
      </c>
      <c r="H71" s="92">
        <v>3410</v>
      </c>
      <c r="I71" s="92">
        <f t="shared" si="0"/>
        <v>56606000</v>
      </c>
      <c r="J71" s="75">
        <v>2116347</v>
      </c>
      <c r="K71" s="77">
        <v>42524</v>
      </c>
      <c r="L71" s="79">
        <v>56606000</v>
      </c>
      <c r="M71" s="75" t="s">
        <v>431</v>
      </c>
      <c r="N71" s="75" t="s">
        <v>427</v>
      </c>
    </row>
    <row r="72" spans="1:15">
      <c r="A72" s="75" t="s">
        <v>432</v>
      </c>
      <c r="B72" s="90">
        <v>42493</v>
      </c>
      <c r="C72" s="91" t="s">
        <v>86</v>
      </c>
      <c r="D72" s="91" t="s">
        <v>87</v>
      </c>
      <c r="E72" s="91" t="s">
        <v>20</v>
      </c>
      <c r="F72" s="91" t="s">
        <v>16</v>
      </c>
      <c r="G72" s="92">
        <v>10000</v>
      </c>
      <c r="H72" s="92">
        <v>3595</v>
      </c>
      <c r="I72" s="92">
        <f t="shared" ref="I72:I135" si="1">G72*H72</f>
        <v>35950000</v>
      </c>
      <c r="J72" s="75">
        <v>15158468</v>
      </c>
      <c r="K72" s="77">
        <v>42522</v>
      </c>
      <c r="L72" s="79"/>
      <c r="M72" s="75" t="s">
        <v>427</v>
      </c>
      <c r="N72" s="75" t="s">
        <v>430</v>
      </c>
    </row>
    <row r="73" spans="1:15">
      <c r="A73" s="75" t="s">
        <v>432</v>
      </c>
      <c r="B73" s="90">
        <v>42493</v>
      </c>
      <c r="C73" s="91" t="s">
        <v>86</v>
      </c>
      <c r="D73" s="91" t="s">
        <v>87</v>
      </c>
      <c r="E73" s="91" t="s">
        <v>20</v>
      </c>
      <c r="F73" s="91" t="s">
        <v>12</v>
      </c>
      <c r="G73" s="92">
        <v>5300</v>
      </c>
      <c r="H73" s="92">
        <v>3380</v>
      </c>
      <c r="I73" s="92">
        <f t="shared" si="1"/>
        <v>17914000</v>
      </c>
      <c r="J73" s="75">
        <v>15158468</v>
      </c>
      <c r="K73" s="77">
        <v>42522</v>
      </c>
      <c r="L73" s="79">
        <v>53864000</v>
      </c>
      <c r="M73" s="75" t="s">
        <v>427</v>
      </c>
      <c r="N73" s="75" t="s">
        <v>430</v>
      </c>
    </row>
    <row r="74" spans="1:15">
      <c r="B74" s="90">
        <v>42500</v>
      </c>
      <c r="C74" s="91" t="s">
        <v>152</v>
      </c>
      <c r="D74" s="91" t="s">
        <v>153</v>
      </c>
      <c r="E74" s="91" t="s">
        <v>20</v>
      </c>
      <c r="F74" s="91" t="s">
        <v>16</v>
      </c>
      <c r="G74" s="92">
        <v>30000</v>
      </c>
      <c r="H74" s="92">
        <v>3595</v>
      </c>
      <c r="I74" s="92">
        <f t="shared" si="1"/>
        <v>107850000</v>
      </c>
      <c r="J74" s="76">
        <v>15158442</v>
      </c>
      <c r="K74" s="77">
        <v>42529</v>
      </c>
      <c r="L74" s="79">
        <v>107850000</v>
      </c>
      <c r="M74" s="76" t="s">
        <v>427</v>
      </c>
      <c r="N74" s="76" t="s">
        <v>430</v>
      </c>
    </row>
    <row r="75" spans="1:15">
      <c r="B75" s="90">
        <v>42500</v>
      </c>
      <c r="C75" s="91" t="s">
        <v>148</v>
      </c>
      <c r="D75" s="91" t="s">
        <v>149</v>
      </c>
      <c r="E75" s="91" t="s">
        <v>11</v>
      </c>
      <c r="F75" s="91" t="s">
        <v>22</v>
      </c>
      <c r="G75" s="92">
        <v>34900</v>
      </c>
      <c r="H75" s="92">
        <v>3985</v>
      </c>
      <c r="I75" s="92">
        <f t="shared" si="1"/>
        <v>139076500</v>
      </c>
      <c r="J75" s="76">
        <v>2116314</v>
      </c>
      <c r="K75" s="77">
        <v>42529</v>
      </c>
      <c r="L75" s="79">
        <v>139076500</v>
      </c>
      <c r="M75" s="76" t="s">
        <v>431</v>
      </c>
      <c r="N75" s="76" t="s">
        <v>427</v>
      </c>
    </row>
    <row r="76" spans="1:15">
      <c r="B76" s="90">
        <v>42500</v>
      </c>
      <c r="C76" s="91" t="s">
        <v>146</v>
      </c>
      <c r="D76" s="91" t="s">
        <v>147</v>
      </c>
      <c r="E76" s="91" t="s">
        <v>11</v>
      </c>
      <c r="F76" s="91" t="s">
        <v>12</v>
      </c>
      <c r="G76" s="92">
        <v>10200</v>
      </c>
      <c r="H76" s="92">
        <v>3380</v>
      </c>
      <c r="I76" s="92">
        <f t="shared" si="1"/>
        <v>34476000</v>
      </c>
      <c r="J76" s="76">
        <v>2116299</v>
      </c>
      <c r="K76" s="77">
        <v>42513</v>
      </c>
      <c r="L76" s="79"/>
      <c r="M76" s="76" t="s">
        <v>431</v>
      </c>
      <c r="O76" s="75" t="s">
        <v>434</v>
      </c>
    </row>
    <row r="77" spans="1:15">
      <c r="B77" s="90">
        <v>42500</v>
      </c>
      <c r="C77" s="91" t="s">
        <v>146</v>
      </c>
      <c r="D77" s="91" t="s">
        <v>147</v>
      </c>
      <c r="E77" s="91" t="s">
        <v>11</v>
      </c>
      <c r="F77" s="91" t="s">
        <v>22</v>
      </c>
      <c r="G77" s="92">
        <v>5300</v>
      </c>
      <c r="H77" s="92">
        <v>3985</v>
      </c>
      <c r="I77" s="92">
        <f t="shared" si="1"/>
        <v>21120500</v>
      </c>
      <c r="J77" s="76">
        <v>2116299</v>
      </c>
      <c r="K77" s="77">
        <v>42513</v>
      </c>
      <c r="L77" s="79">
        <v>55596500</v>
      </c>
      <c r="M77" s="76" t="s">
        <v>431</v>
      </c>
      <c r="O77" s="75" t="s">
        <v>434</v>
      </c>
    </row>
    <row r="78" spans="1:15">
      <c r="B78" s="90">
        <v>42500</v>
      </c>
      <c r="C78" s="91" t="s">
        <v>158</v>
      </c>
      <c r="D78" s="91" t="s">
        <v>159</v>
      </c>
      <c r="E78" s="91" t="s">
        <v>20</v>
      </c>
      <c r="F78" s="91" t="s">
        <v>27</v>
      </c>
      <c r="G78" s="92">
        <v>4700</v>
      </c>
      <c r="H78" s="92">
        <v>4050</v>
      </c>
      <c r="I78" s="92">
        <f t="shared" si="1"/>
        <v>19035000</v>
      </c>
      <c r="J78" s="76">
        <v>1546722</v>
      </c>
      <c r="K78" s="77">
        <v>42527</v>
      </c>
      <c r="L78" s="79"/>
      <c r="M78" s="76" t="s">
        <v>427</v>
      </c>
      <c r="N78" s="76" t="s">
        <v>430</v>
      </c>
    </row>
    <row r="79" spans="1:15">
      <c r="B79" s="90">
        <v>42500</v>
      </c>
      <c r="C79" s="91" t="s">
        <v>158</v>
      </c>
      <c r="D79" s="91" t="s">
        <v>159</v>
      </c>
      <c r="E79" s="91" t="s">
        <v>20</v>
      </c>
      <c r="F79" s="91" t="s">
        <v>12</v>
      </c>
      <c r="G79" s="92">
        <v>6000</v>
      </c>
      <c r="H79" s="92">
        <v>3380</v>
      </c>
      <c r="I79" s="92">
        <f t="shared" si="1"/>
        <v>20280000</v>
      </c>
      <c r="J79" s="76">
        <v>1546722</v>
      </c>
      <c r="K79" s="77">
        <v>42527</v>
      </c>
      <c r="L79" s="79"/>
      <c r="M79" s="76" t="s">
        <v>427</v>
      </c>
      <c r="N79" s="76" t="s">
        <v>430</v>
      </c>
    </row>
    <row r="80" spans="1:15">
      <c r="B80" s="90">
        <v>42500</v>
      </c>
      <c r="C80" s="91" t="s">
        <v>158</v>
      </c>
      <c r="D80" s="91" t="s">
        <v>159</v>
      </c>
      <c r="E80" s="91" t="s">
        <v>20</v>
      </c>
      <c r="F80" s="91" t="s">
        <v>22</v>
      </c>
      <c r="G80" s="92">
        <v>5000</v>
      </c>
      <c r="H80" s="92">
        <v>3985</v>
      </c>
      <c r="I80" s="92">
        <f t="shared" si="1"/>
        <v>19925000</v>
      </c>
      <c r="J80" s="76">
        <v>1546722</v>
      </c>
      <c r="K80" s="77">
        <v>42527</v>
      </c>
      <c r="L80" s="79">
        <v>59240000</v>
      </c>
      <c r="M80" s="76" t="s">
        <v>427</v>
      </c>
      <c r="N80" s="76" t="s">
        <v>430</v>
      </c>
    </row>
    <row r="81" spans="2:15">
      <c r="B81" s="90">
        <v>42501</v>
      </c>
      <c r="C81" s="91" t="s">
        <v>167</v>
      </c>
      <c r="D81" s="91" t="s">
        <v>168</v>
      </c>
      <c r="E81" s="91" t="s">
        <v>17</v>
      </c>
      <c r="F81" s="91" t="s">
        <v>16</v>
      </c>
      <c r="G81" s="92">
        <v>10800</v>
      </c>
      <c r="H81" s="92">
        <v>3410</v>
      </c>
      <c r="I81" s="92">
        <f t="shared" si="1"/>
        <v>36828000</v>
      </c>
      <c r="J81" s="76">
        <v>15514083</v>
      </c>
      <c r="K81" s="77">
        <v>42542</v>
      </c>
      <c r="L81" s="79"/>
      <c r="M81" s="76" t="s">
        <v>427</v>
      </c>
      <c r="N81" s="76" t="s">
        <v>426</v>
      </c>
    </row>
    <row r="82" spans="2:15">
      <c r="B82" s="90">
        <v>42501</v>
      </c>
      <c r="C82" s="91" t="s">
        <v>169</v>
      </c>
      <c r="D82" s="91" t="s">
        <v>170</v>
      </c>
      <c r="E82" s="91" t="s">
        <v>17</v>
      </c>
      <c r="F82" s="91" t="s">
        <v>16</v>
      </c>
      <c r="G82" s="92">
        <v>5000</v>
      </c>
      <c r="H82" s="92">
        <v>3410</v>
      </c>
      <c r="I82" s="92">
        <f t="shared" si="1"/>
        <v>17050000</v>
      </c>
      <c r="J82" s="76">
        <v>15514083</v>
      </c>
      <c r="K82" s="77">
        <v>42542</v>
      </c>
      <c r="L82" s="79"/>
      <c r="M82" s="76" t="s">
        <v>427</v>
      </c>
      <c r="N82" s="76" t="s">
        <v>426</v>
      </c>
    </row>
    <row r="83" spans="2:15">
      <c r="B83" s="90">
        <v>42501</v>
      </c>
      <c r="C83" s="91" t="s">
        <v>140</v>
      </c>
      <c r="D83" s="91" t="s">
        <v>141</v>
      </c>
      <c r="E83" s="91" t="s">
        <v>17</v>
      </c>
      <c r="F83" s="91" t="s">
        <v>12</v>
      </c>
      <c r="G83" s="92">
        <v>10800</v>
      </c>
      <c r="H83" s="92">
        <v>3380</v>
      </c>
      <c r="I83" s="92">
        <f t="shared" si="1"/>
        <v>36504000</v>
      </c>
      <c r="J83" s="76">
        <v>15514083</v>
      </c>
      <c r="K83" s="77">
        <v>42542</v>
      </c>
      <c r="L83" s="79"/>
      <c r="M83" s="76" t="s">
        <v>427</v>
      </c>
      <c r="N83" s="76" t="s">
        <v>426</v>
      </c>
    </row>
    <row r="84" spans="2:15">
      <c r="B84" s="90">
        <v>42501</v>
      </c>
      <c r="C84" s="91" t="s">
        <v>142</v>
      </c>
      <c r="D84" s="91" t="s">
        <v>143</v>
      </c>
      <c r="E84" s="91" t="s">
        <v>17</v>
      </c>
      <c r="F84" s="91" t="s">
        <v>12</v>
      </c>
      <c r="G84" s="92">
        <v>22900</v>
      </c>
      <c r="H84" s="92">
        <v>3380</v>
      </c>
      <c r="I84" s="92">
        <f t="shared" si="1"/>
        <v>77402000</v>
      </c>
      <c r="J84" s="76">
        <v>15514083</v>
      </c>
      <c r="K84" s="77">
        <v>42542</v>
      </c>
      <c r="L84" s="79">
        <v>167784000</v>
      </c>
      <c r="M84" s="76" t="s">
        <v>427</v>
      </c>
      <c r="N84" s="76" t="s">
        <v>426</v>
      </c>
    </row>
    <row r="85" spans="2:15">
      <c r="B85" s="90">
        <v>42501</v>
      </c>
      <c r="C85" s="91" t="s">
        <v>154</v>
      </c>
      <c r="D85" s="91" t="s">
        <v>155</v>
      </c>
      <c r="E85" s="91" t="s">
        <v>20</v>
      </c>
      <c r="F85" s="91" t="s">
        <v>16</v>
      </c>
      <c r="G85" s="92">
        <v>9000</v>
      </c>
      <c r="H85" s="92">
        <v>3595</v>
      </c>
      <c r="I85" s="92">
        <f t="shared" si="1"/>
        <v>32355000</v>
      </c>
      <c r="J85" s="76">
        <v>1546725</v>
      </c>
      <c r="K85" s="77">
        <v>42527</v>
      </c>
      <c r="L85" s="79">
        <v>32355000</v>
      </c>
      <c r="M85" s="76" t="s">
        <v>427</v>
      </c>
      <c r="N85" s="76" t="s">
        <v>430</v>
      </c>
    </row>
    <row r="86" spans="2:15">
      <c r="B86" s="90">
        <v>42503</v>
      </c>
      <c r="C86" s="91" t="s">
        <v>156</v>
      </c>
      <c r="D86" s="91" t="s">
        <v>157</v>
      </c>
      <c r="E86" s="91" t="s">
        <v>20</v>
      </c>
      <c r="F86" s="91" t="s">
        <v>16</v>
      </c>
      <c r="G86" s="92">
        <v>10700</v>
      </c>
      <c r="H86" s="92">
        <v>3595</v>
      </c>
      <c r="I86" s="92">
        <f t="shared" si="1"/>
        <v>38466500</v>
      </c>
      <c r="J86" s="76">
        <v>15229670</v>
      </c>
      <c r="K86" s="77">
        <v>42534</v>
      </c>
      <c r="L86" s="79"/>
      <c r="M86" s="76" t="s">
        <v>427</v>
      </c>
      <c r="N86" s="76" t="s">
        <v>430</v>
      </c>
    </row>
    <row r="87" spans="2:15">
      <c r="B87" s="90">
        <v>42503</v>
      </c>
      <c r="C87" s="91" t="s">
        <v>156</v>
      </c>
      <c r="D87" s="91" t="s">
        <v>157</v>
      </c>
      <c r="E87" s="91" t="s">
        <v>20</v>
      </c>
      <c r="F87" s="91" t="s">
        <v>22</v>
      </c>
      <c r="G87" s="92">
        <v>5000</v>
      </c>
      <c r="H87" s="92">
        <v>3985</v>
      </c>
      <c r="I87" s="92">
        <f t="shared" si="1"/>
        <v>19925000</v>
      </c>
      <c r="J87" s="76">
        <v>15229670</v>
      </c>
      <c r="K87" s="77">
        <v>42534</v>
      </c>
      <c r="L87" s="79">
        <v>58391500</v>
      </c>
      <c r="M87" s="76" t="s">
        <v>427</v>
      </c>
      <c r="N87" s="76" t="s">
        <v>430</v>
      </c>
    </row>
    <row r="88" spans="2:15">
      <c r="B88" s="90">
        <v>42503</v>
      </c>
      <c r="C88" s="91" t="s">
        <v>173</v>
      </c>
      <c r="D88" s="91" t="s">
        <v>174</v>
      </c>
      <c r="E88" s="91" t="s">
        <v>11</v>
      </c>
      <c r="F88" s="91" t="s">
        <v>16</v>
      </c>
      <c r="G88" s="92">
        <v>16600</v>
      </c>
      <c r="H88" s="92">
        <v>3410</v>
      </c>
      <c r="I88" s="92">
        <f t="shared" si="1"/>
        <v>56606000</v>
      </c>
      <c r="J88" s="76">
        <v>15513538</v>
      </c>
      <c r="K88" s="77">
        <v>42531</v>
      </c>
      <c r="L88" s="79">
        <v>56606000</v>
      </c>
      <c r="M88" s="76" t="s">
        <v>427</v>
      </c>
      <c r="N88" s="76" t="s">
        <v>427</v>
      </c>
    </row>
    <row r="89" spans="2:15">
      <c r="B89" s="90">
        <v>42502</v>
      </c>
      <c r="C89" s="91" t="s">
        <v>123</v>
      </c>
      <c r="D89" s="91" t="s">
        <v>124</v>
      </c>
      <c r="E89" s="91" t="s">
        <v>18</v>
      </c>
      <c r="F89" s="91" t="s">
        <v>12</v>
      </c>
      <c r="G89" s="92">
        <v>5200</v>
      </c>
      <c r="H89" s="92">
        <v>3200</v>
      </c>
      <c r="I89" s="92">
        <f t="shared" si="1"/>
        <v>16640000</v>
      </c>
      <c r="J89" s="75">
        <v>15158436</v>
      </c>
      <c r="K89" s="77">
        <v>42534</v>
      </c>
      <c r="L89" s="79"/>
      <c r="M89" s="75" t="s">
        <v>427</v>
      </c>
      <c r="N89" s="75" t="s">
        <v>427</v>
      </c>
    </row>
    <row r="90" spans="2:15">
      <c r="B90" s="90">
        <v>42502</v>
      </c>
      <c r="C90" s="91" t="s">
        <v>123</v>
      </c>
      <c r="D90" s="91" t="s">
        <v>124</v>
      </c>
      <c r="E90" s="91" t="s">
        <v>18</v>
      </c>
      <c r="F90" s="91" t="s">
        <v>22</v>
      </c>
      <c r="G90" s="92">
        <v>11500</v>
      </c>
      <c r="H90" s="92">
        <v>3650</v>
      </c>
      <c r="I90" s="92">
        <f t="shared" si="1"/>
        <v>41975000</v>
      </c>
      <c r="J90" s="75">
        <v>15158436</v>
      </c>
      <c r="K90" s="77">
        <v>42534</v>
      </c>
      <c r="L90" s="79">
        <v>52738714</v>
      </c>
      <c r="M90" s="75" t="s">
        <v>427</v>
      </c>
      <c r="N90" s="75" t="s">
        <v>427</v>
      </c>
      <c r="O90" s="75" t="s">
        <v>435</v>
      </c>
    </row>
    <row r="91" spans="2:15">
      <c r="B91" s="90">
        <v>42503</v>
      </c>
      <c r="C91" s="91" t="s">
        <v>131</v>
      </c>
      <c r="D91" s="91" t="s">
        <v>132</v>
      </c>
      <c r="E91" s="91" t="s">
        <v>23</v>
      </c>
      <c r="F91" s="91" t="s">
        <v>16</v>
      </c>
      <c r="G91" s="92">
        <v>10000</v>
      </c>
      <c r="H91" s="92">
        <v>3595</v>
      </c>
      <c r="I91" s="92">
        <f t="shared" si="1"/>
        <v>35950000</v>
      </c>
      <c r="J91" s="76">
        <v>15229669</v>
      </c>
      <c r="K91" s="77">
        <v>42529</v>
      </c>
      <c r="L91" s="79"/>
      <c r="M91" s="76" t="s">
        <v>427</v>
      </c>
      <c r="N91" s="76" t="s">
        <v>429</v>
      </c>
    </row>
    <row r="92" spans="2:15">
      <c r="B92" s="90">
        <v>42503</v>
      </c>
      <c r="C92" s="91" t="s">
        <v>131</v>
      </c>
      <c r="D92" s="91" t="s">
        <v>132</v>
      </c>
      <c r="E92" s="91" t="s">
        <v>23</v>
      </c>
      <c r="F92" s="91" t="s">
        <v>22</v>
      </c>
      <c r="G92" s="92">
        <v>10000</v>
      </c>
      <c r="H92" s="92">
        <v>3650</v>
      </c>
      <c r="I92" s="92">
        <f t="shared" si="1"/>
        <v>36500000</v>
      </c>
      <c r="J92" s="76">
        <v>15229669</v>
      </c>
      <c r="K92" s="77">
        <v>42529</v>
      </c>
      <c r="L92" s="79">
        <v>72450000</v>
      </c>
      <c r="M92" s="76" t="s">
        <v>427</v>
      </c>
      <c r="N92" s="76" t="s">
        <v>429</v>
      </c>
    </row>
    <row r="93" spans="2:15">
      <c r="B93" s="90">
        <v>42503</v>
      </c>
      <c r="C93" s="91" t="s">
        <v>129</v>
      </c>
      <c r="D93" s="91" t="s">
        <v>130</v>
      </c>
      <c r="E93" s="91" t="s">
        <v>26</v>
      </c>
      <c r="F93" s="91" t="s">
        <v>22</v>
      </c>
      <c r="G93" s="92">
        <v>5000</v>
      </c>
      <c r="H93" s="92">
        <v>4738</v>
      </c>
      <c r="I93" s="92">
        <f t="shared" si="1"/>
        <v>23690000</v>
      </c>
      <c r="J93" s="76">
        <v>15158424</v>
      </c>
      <c r="K93" s="77">
        <v>42520</v>
      </c>
      <c r="L93" s="79">
        <v>23690000</v>
      </c>
      <c r="M93" s="76" t="s">
        <v>427</v>
      </c>
      <c r="N93" s="76" t="s">
        <v>427</v>
      </c>
    </row>
    <row r="94" spans="2:15">
      <c r="B94" s="90">
        <v>42503</v>
      </c>
      <c r="C94" s="91" t="s">
        <v>126</v>
      </c>
      <c r="D94" s="91" t="s">
        <v>127</v>
      </c>
      <c r="E94" s="91" t="s">
        <v>128</v>
      </c>
      <c r="F94" s="91" t="s">
        <v>22</v>
      </c>
      <c r="G94" s="92">
        <v>5000</v>
      </c>
      <c r="H94" s="92">
        <v>3650</v>
      </c>
      <c r="I94" s="92">
        <f t="shared" si="1"/>
        <v>18250000</v>
      </c>
      <c r="J94" s="75">
        <v>15229720</v>
      </c>
      <c r="K94" s="77">
        <v>42534</v>
      </c>
      <c r="L94" s="79">
        <v>15825000</v>
      </c>
      <c r="M94" s="75" t="s">
        <v>427</v>
      </c>
      <c r="N94" s="75" t="s">
        <v>426</v>
      </c>
      <c r="O94" s="75" t="s">
        <v>436</v>
      </c>
    </row>
    <row r="95" spans="2:15">
      <c r="B95" s="90">
        <v>42502</v>
      </c>
      <c r="C95" s="91" t="s">
        <v>171</v>
      </c>
      <c r="D95" s="91" t="s">
        <v>172</v>
      </c>
      <c r="E95" s="91" t="s">
        <v>11</v>
      </c>
      <c r="F95" s="91" t="s">
        <v>16</v>
      </c>
      <c r="G95" s="92">
        <v>15000</v>
      </c>
      <c r="H95" s="92">
        <v>3410</v>
      </c>
      <c r="I95" s="92">
        <f t="shared" si="1"/>
        <v>51150000</v>
      </c>
      <c r="J95" s="75">
        <v>15513539</v>
      </c>
      <c r="K95" s="77">
        <v>42531</v>
      </c>
      <c r="L95" s="79">
        <v>51150000</v>
      </c>
      <c r="M95" s="75" t="s">
        <v>427</v>
      </c>
      <c r="N95" s="75" t="s">
        <v>427</v>
      </c>
    </row>
    <row r="96" spans="2:15">
      <c r="B96" s="90">
        <v>42502</v>
      </c>
      <c r="C96" s="91" t="s">
        <v>144</v>
      </c>
      <c r="D96" s="91" t="s">
        <v>145</v>
      </c>
      <c r="E96" s="91" t="s">
        <v>11</v>
      </c>
      <c r="F96" s="91" t="s">
        <v>12</v>
      </c>
      <c r="G96" s="92">
        <v>15000</v>
      </c>
      <c r="H96" s="92">
        <v>3380</v>
      </c>
      <c r="I96" s="92">
        <f t="shared" si="1"/>
        <v>50700000</v>
      </c>
      <c r="J96" s="75">
        <v>15513540</v>
      </c>
      <c r="K96" s="77">
        <v>42531</v>
      </c>
      <c r="L96" s="79">
        <v>50700000</v>
      </c>
      <c r="M96" s="75" t="s">
        <v>427</v>
      </c>
      <c r="N96" s="75" t="s">
        <v>427</v>
      </c>
    </row>
    <row r="97" spans="2:14">
      <c r="B97" s="90">
        <v>42506</v>
      </c>
      <c r="C97" s="91" t="s">
        <v>178</v>
      </c>
      <c r="D97" s="91" t="s">
        <v>179</v>
      </c>
      <c r="E97" s="91" t="s">
        <v>17</v>
      </c>
      <c r="F97" s="91" t="s">
        <v>180</v>
      </c>
      <c r="G97" s="92">
        <v>30000</v>
      </c>
      <c r="H97" s="92">
        <v>3595</v>
      </c>
      <c r="I97" s="92">
        <f t="shared" si="1"/>
        <v>107850000</v>
      </c>
      <c r="J97" s="76">
        <v>15514084</v>
      </c>
      <c r="K97" s="77">
        <v>42543</v>
      </c>
      <c r="L97" s="79"/>
      <c r="M97" s="75" t="s">
        <v>427</v>
      </c>
      <c r="N97" s="76" t="s">
        <v>426</v>
      </c>
    </row>
    <row r="98" spans="2:14">
      <c r="B98" s="90">
        <v>42506</v>
      </c>
      <c r="C98" s="91" t="s">
        <v>178</v>
      </c>
      <c r="D98" s="91" t="s">
        <v>179</v>
      </c>
      <c r="E98" s="91" t="s">
        <v>17</v>
      </c>
      <c r="F98" s="91" t="s">
        <v>180</v>
      </c>
      <c r="G98" s="92">
        <v>5000</v>
      </c>
      <c r="H98" s="92">
        <v>3380</v>
      </c>
      <c r="I98" s="92">
        <f t="shared" si="1"/>
        <v>16900000</v>
      </c>
      <c r="J98" s="76">
        <v>15514084</v>
      </c>
      <c r="K98" s="77">
        <v>42543</v>
      </c>
      <c r="L98" s="79"/>
      <c r="M98" s="75" t="s">
        <v>427</v>
      </c>
      <c r="N98" s="76" t="s">
        <v>426</v>
      </c>
    </row>
    <row r="99" spans="2:14">
      <c r="B99" s="90">
        <v>42506</v>
      </c>
      <c r="C99" s="91" t="s">
        <v>257</v>
      </c>
      <c r="D99" s="91" t="s">
        <v>258</v>
      </c>
      <c r="E99" s="91" t="s">
        <v>17</v>
      </c>
      <c r="F99" s="91" t="s">
        <v>16</v>
      </c>
      <c r="G99" s="92">
        <v>10000</v>
      </c>
      <c r="H99" s="92">
        <v>3410</v>
      </c>
      <c r="I99" s="92">
        <f t="shared" si="1"/>
        <v>34100000</v>
      </c>
      <c r="J99" s="76">
        <v>15514084</v>
      </c>
      <c r="K99" s="77">
        <v>42543</v>
      </c>
      <c r="L99" s="79"/>
      <c r="M99" s="75" t="s">
        <v>427</v>
      </c>
      <c r="N99" s="76" t="s">
        <v>426</v>
      </c>
    </row>
    <row r="100" spans="2:14">
      <c r="B100" s="90">
        <v>42506</v>
      </c>
      <c r="C100" s="91" t="s">
        <v>214</v>
      </c>
      <c r="D100" s="91" t="s">
        <v>215</v>
      </c>
      <c r="E100" s="91" t="s">
        <v>17</v>
      </c>
      <c r="F100" s="91" t="s">
        <v>16</v>
      </c>
      <c r="G100" s="92">
        <v>5000</v>
      </c>
      <c r="H100" s="92">
        <v>3595</v>
      </c>
      <c r="I100" s="92">
        <f t="shared" si="1"/>
        <v>17975000</v>
      </c>
      <c r="J100" s="76">
        <v>15514084</v>
      </c>
      <c r="K100" s="77">
        <v>42543</v>
      </c>
      <c r="L100" s="79"/>
      <c r="M100" s="75" t="s">
        <v>427</v>
      </c>
      <c r="N100" s="76" t="s">
        <v>426</v>
      </c>
    </row>
    <row r="101" spans="2:14">
      <c r="B101" s="90">
        <v>42506</v>
      </c>
      <c r="C101" s="91" t="s">
        <v>214</v>
      </c>
      <c r="D101" s="91" t="s">
        <v>215</v>
      </c>
      <c r="E101" s="91" t="s">
        <v>17</v>
      </c>
      <c r="F101" s="91" t="s">
        <v>12</v>
      </c>
      <c r="G101" s="92">
        <v>15000</v>
      </c>
      <c r="H101" s="92">
        <v>3380</v>
      </c>
      <c r="I101" s="92">
        <f t="shared" si="1"/>
        <v>50700000</v>
      </c>
      <c r="J101" s="76">
        <v>15514084</v>
      </c>
      <c r="K101" s="77">
        <v>42543</v>
      </c>
      <c r="L101" s="79">
        <v>193725000</v>
      </c>
      <c r="M101" s="75" t="s">
        <v>427</v>
      </c>
      <c r="N101" s="76" t="s">
        <v>426</v>
      </c>
    </row>
    <row r="102" spans="2:14">
      <c r="B102" s="90">
        <v>42506</v>
      </c>
      <c r="C102" s="91" t="s">
        <v>185</v>
      </c>
      <c r="D102" s="91" t="s">
        <v>186</v>
      </c>
      <c r="E102" s="91" t="s">
        <v>23</v>
      </c>
      <c r="F102" s="91" t="s">
        <v>16</v>
      </c>
      <c r="G102" s="92">
        <v>5000</v>
      </c>
      <c r="H102" s="92">
        <v>3595</v>
      </c>
      <c r="I102" s="92">
        <f t="shared" si="1"/>
        <v>17975000</v>
      </c>
      <c r="J102" s="76">
        <v>15229696</v>
      </c>
      <c r="K102" s="77">
        <v>42535</v>
      </c>
      <c r="L102" s="79">
        <v>17975000</v>
      </c>
      <c r="M102" s="76" t="s">
        <v>427</v>
      </c>
      <c r="N102" s="76" t="s">
        <v>430</v>
      </c>
    </row>
    <row r="103" spans="2:14">
      <c r="B103" s="90">
        <v>42506</v>
      </c>
      <c r="C103" s="91" t="s">
        <v>216</v>
      </c>
      <c r="D103" s="91" t="s">
        <v>217</v>
      </c>
      <c r="E103" s="91" t="s">
        <v>20</v>
      </c>
      <c r="F103" s="91" t="s">
        <v>16</v>
      </c>
      <c r="G103" s="92">
        <v>4700</v>
      </c>
      <c r="H103" s="92">
        <v>3595</v>
      </c>
      <c r="I103" s="92">
        <f t="shared" si="1"/>
        <v>16896500</v>
      </c>
      <c r="J103" s="76">
        <v>15229671</v>
      </c>
      <c r="K103" s="77">
        <v>42536</v>
      </c>
      <c r="L103" s="79"/>
      <c r="M103" s="76" t="s">
        <v>427</v>
      </c>
      <c r="N103" s="76" t="s">
        <v>430</v>
      </c>
    </row>
    <row r="104" spans="2:14">
      <c r="B104" s="90">
        <v>42506</v>
      </c>
      <c r="C104" s="91" t="s">
        <v>216</v>
      </c>
      <c r="D104" s="91" t="s">
        <v>217</v>
      </c>
      <c r="E104" s="91" t="s">
        <v>20</v>
      </c>
      <c r="F104" s="91" t="s">
        <v>22</v>
      </c>
      <c r="G104" s="92">
        <v>11700</v>
      </c>
      <c r="H104" s="92">
        <v>3985</v>
      </c>
      <c r="I104" s="92">
        <f t="shared" si="1"/>
        <v>46624500</v>
      </c>
      <c r="J104" s="76">
        <v>15229671</v>
      </c>
      <c r="K104" s="77">
        <v>42536</v>
      </c>
      <c r="L104" s="79">
        <v>63521000</v>
      </c>
      <c r="M104" s="76" t="s">
        <v>427</v>
      </c>
      <c r="N104" s="76" t="s">
        <v>430</v>
      </c>
    </row>
    <row r="105" spans="2:14">
      <c r="B105" s="90">
        <v>42506</v>
      </c>
      <c r="C105" s="91" t="s">
        <v>218</v>
      </c>
      <c r="D105" s="91" t="s">
        <v>219</v>
      </c>
      <c r="E105" s="91" t="s">
        <v>20</v>
      </c>
      <c r="F105" s="91" t="s">
        <v>16</v>
      </c>
      <c r="G105" s="92">
        <v>9000</v>
      </c>
      <c r="H105" s="92">
        <v>3595</v>
      </c>
      <c r="I105" s="92">
        <f t="shared" si="1"/>
        <v>32355000</v>
      </c>
      <c r="J105" s="76">
        <v>15229672</v>
      </c>
      <c r="K105" s="77">
        <v>42536</v>
      </c>
      <c r="L105" s="79">
        <v>32355000</v>
      </c>
      <c r="M105" s="76" t="s">
        <v>427</v>
      </c>
      <c r="N105" s="76" t="s">
        <v>430</v>
      </c>
    </row>
    <row r="106" spans="2:14">
      <c r="B106" s="90">
        <v>42506</v>
      </c>
      <c r="C106" s="91" t="s">
        <v>220</v>
      </c>
      <c r="D106" s="91" t="s">
        <v>221</v>
      </c>
      <c r="E106" s="91" t="s">
        <v>23</v>
      </c>
      <c r="F106" s="91" t="s">
        <v>16</v>
      </c>
      <c r="G106" s="92">
        <v>20000</v>
      </c>
      <c r="H106" s="92">
        <v>3595</v>
      </c>
      <c r="I106" s="92">
        <f t="shared" si="1"/>
        <v>71900000</v>
      </c>
      <c r="J106" s="76">
        <v>15229719</v>
      </c>
      <c r="K106" s="77">
        <v>42535</v>
      </c>
      <c r="L106" s="79"/>
      <c r="M106" s="76" t="s">
        <v>427</v>
      </c>
      <c r="N106" s="76" t="s">
        <v>430</v>
      </c>
    </row>
    <row r="107" spans="2:14">
      <c r="B107" s="90">
        <v>42506</v>
      </c>
      <c r="C107" s="91" t="s">
        <v>220</v>
      </c>
      <c r="D107" s="91" t="s">
        <v>221</v>
      </c>
      <c r="E107" s="91" t="s">
        <v>23</v>
      </c>
      <c r="F107" s="91" t="s">
        <v>22</v>
      </c>
      <c r="G107" s="92">
        <v>10000</v>
      </c>
      <c r="H107" s="92">
        <v>3985</v>
      </c>
      <c r="I107" s="92">
        <f t="shared" si="1"/>
        <v>39850000</v>
      </c>
      <c r="J107" s="76">
        <v>15229719</v>
      </c>
      <c r="K107" s="77">
        <v>42535</v>
      </c>
      <c r="L107" s="79">
        <v>111750000</v>
      </c>
      <c r="M107" s="76" t="s">
        <v>427</v>
      </c>
      <c r="N107" s="76" t="s">
        <v>430</v>
      </c>
    </row>
    <row r="108" spans="2:14">
      <c r="B108" s="90">
        <v>42507</v>
      </c>
      <c r="C108" s="91" t="s">
        <v>259</v>
      </c>
      <c r="D108" s="91" t="s">
        <v>260</v>
      </c>
      <c r="E108" s="91" t="s">
        <v>17</v>
      </c>
      <c r="F108" s="91" t="s">
        <v>16</v>
      </c>
      <c r="G108" s="92">
        <v>33700</v>
      </c>
      <c r="H108" s="92">
        <v>3410</v>
      </c>
      <c r="I108" s="93">
        <f t="shared" si="1"/>
        <v>114917000</v>
      </c>
      <c r="J108" s="75">
        <v>15229695</v>
      </c>
      <c r="K108" s="77">
        <v>42545</v>
      </c>
      <c r="L108" s="79"/>
      <c r="M108" s="76" t="s">
        <v>427</v>
      </c>
      <c r="N108" s="76" t="s">
        <v>426</v>
      </c>
    </row>
    <row r="109" spans="2:14">
      <c r="B109" s="90">
        <v>42506</v>
      </c>
      <c r="C109" s="91" t="s">
        <v>222</v>
      </c>
      <c r="D109" s="91" t="s">
        <v>223</v>
      </c>
      <c r="E109" s="91" t="s">
        <v>18</v>
      </c>
      <c r="F109" s="91" t="s">
        <v>16</v>
      </c>
      <c r="G109" s="92">
        <v>6000</v>
      </c>
      <c r="H109" s="92">
        <v>3595</v>
      </c>
      <c r="I109" s="92">
        <f t="shared" si="1"/>
        <v>21570000</v>
      </c>
      <c r="J109" s="75">
        <v>15229664</v>
      </c>
      <c r="K109" s="77">
        <v>42537</v>
      </c>
      <c r="L109" s="79"/>
      <c r="M109" s="75" t="s">
        <v>427</v>
      </c>
      <c r="N109" s="75" t="s">
        <v>427</v>
      </c>
    </row>
    <row r="110" spans="2:14">
      <c r="B110" s="90">
        <v>42506</v>
      </c>
      <c r="C110" s="91" t="s">
        <v>222</v>
      </c>
      <c r="D110" s="91" t="s">
        <v>223</v>
      </c>
      <c r="E110" s="91" t="s">
        <v>18</v>
      </c>
      <c r="F110" s="91" t="s">
        <v>92</v>
      </c>
      <c r="G110" s="92">
        <v>4300</v>
      </c>
      <c r="H110" s="92">
        <v>4050</v>
      </c>
      <c r="I110" s="92">
        <f t="shared" si="1"/>
        <v>17415000</v>
      </c>
      <c r="J110" s="75">
        <v>15229664</v>
      </c>
      <c r="K110" s="77">
        <v>42537</v>
      </c>
      <c r="L110" s="79">
        <v>38935000</v>
      </c>
      <c r="M110" s="75" t="s">
        <v>427</v>
      </c>
      <c r="N110" s="75" t="s">
        <v>427</v>
      </c>
    </row>
    <row r="111" spans="2:14">
      <c r="B111" s="90">
        <v>42506</v>
      </c>
      <c r="C111" s="91" t="s">
        <v>222</v>
      </c>
      <c r="D111" s="91" t="s">
        <v>223</v>
      </c>
      <c r="E111" s="91" t="s">
        <v>18</v>
      </c>
      <c r="F111" s="91" t="s">
        <v>22</v>
      </c>
      <c r="G111" s="92">
        <v>5000</v>
      </c>
      <c r="H111" s="92">
        <v>3985</v>
      </c>
      <c r="I111" s="92">
        <f t="shared" si="1"/>
        <v>19925000</v>
      </c>
      <c r="J111" s="75">
        <v>15229668</v>
      </c>
      <c r="K111" s="77">
        <v>42537</v>
      </c>
      <c r="L111" s="79">
        <v>19925000</v>
      </c>
      <c r="M111" s="75" t="s">
        <v>427</v>
      </c>
      <c r="N111" s="75" t="s">
        <v>427</v>
      </c>
    </row>
    <row r="112" spans="2:14">
      <c r="B112" s="90">
        <v>42503</v>
      </c>
      <c r="C112" s="91" t="s">
        <v>134</v>
      </c>
      <c r="D112" s="91" t="s">
        <v>135</v>
      </c>
      <c r="E112" s="91" t="s">
        <v>11</v>
      </c>
      <c r="F112" s="91" t="s">
        <v>16</v>
      </c>
      <c r="G112" s="92">
        <v>5400</v>
      </c>
      <c r="H112" s="92">
        <v>3595</v>
      </c>
      <c r="I112" s="92">
        <f t="shared" si="1"/>
        <v>19413000</v>
      </c>
      <c r="J112" s="75">
        <v>15513537</v>
      </c>
      <c r="K112" s="77">
        <v>42531</v>
      </c>
      <c r="L112" s="79"/>
      <c r="M112" s="75" t="s">
        <v>427</v>
      </c>
      <c r="N112" s="75" t="s">
        <v>427</v>
      </c>
    </row>
    <row r="113" spans="2:14">
      <c r="B113" s="90">
        <v>42503</v>
      </c>
      <c r="C113" s="91" t="s">
        <v>134</v>
      </c>
      <c r="D113" s="91" t="s">
        <v>135</v>
      </c>
      <c r="E113" s="91" t="s">
        <v>11</v>
      </c>
      <c r="F113" s="91" t="s">
        <v>12</v>
      </c>
      <c r="G113" s="92">
        <v>10400</v>
      </c>
      <c r="H113" s="92">
        <v>3380</v>
      </c>
      <c r="I113" s="92">
        <f t="shared" si="1"/>
        <v>35152000</v>
      </c>
      <c r="J113" s="75">
        <v>15513537</v>
      </c>
      <c r="K113" s="77">
        <v>42531</v>
      </c>
      <c r="L113" s="79">
        <v>54565000</v>
      </c>
      <c r="M113" s="75" t="s">
        <v>427</v>
      </c>
      <c r="N113" s="75" t="s">
        <v>427</v>
      </c>
    </row>
    <row r="114" spans="2:14">
      <c r="B114" s="90">
        <v>42507</v>
      </c>
      <c r="C114" s="91" t="s">
        <v>189</v>
      </c>
      <c r="D114" s="91" t="s">
        <v>190</v>
      </c>
      <c r="E114" s="91" t="s">
        <v>23</v>
      </c>
      <c r="F114" s="91" t="s">
        <v>22</v>
      </c>
      <c r="G114" s="92">
        <v>10000</v>
      </c>
      <c r="H114" s="92">
        <v>3650</v>
      </c>
      <c r="I114" s="92">
        <f t="shared" si="1"/>
        <v>36500000</v>
      </c>
      <c r="J114" s="76">
        <v>15229722</v>
      </c>
      <c r="K114" s="77">
        <v>42530</v>
      </c>
      <c r="L114" s="79">
        <v>36500000</v>
      </c>
      <c r="M114" s="76" t="s">
        <v>427</v>
      </c>
      <c r="N114" s="76" t="s">
        <v>429</v>
      </c>
    </row>
    <row r="115" spans="2:14">
      <c r="B115" s="90">
        <v>42507</v>
      </c>
      <c r="C115" s="91" t="s">
        <v>191</v>
      </c>
      <c r="D115" s="91" t="s">
        <v>192</v>
      </c>
      <c r="E115" s="91" t="s">
        <v>128</v>
      </c>
      <c r="F115" s="91" t="s">
        <v>16</v>
      </c>
      <c r="G115" s="92">
        <v>5000</v>
      </c>
      <c r="H115" s="92">
        <v>3595</v>
      </c>
      <c r="I115" s="92">
        <f t="shared" si="1"/>
        <v>17975000</v>
      </c>
      <c r="J115" s="76">
        <v>15229721</v>
      </c>
      <c r="K115" s="77">
        <v>42536</v>
      </c>
      <c r="L115" s="79"/>
      <c r="M115" s="76" t="s">
        <v>427</v>
      </c>
      <c r="N115" s="76" t="s">
        <v>426</v>
      </c>
    </row>
    <row r="116" spans="2:14">
      <c r="B116" s="90">
        <v>42507</v>
      </c>
      <c r="C116" s="91" t="s">
        <v>191</v>
      </c>
      <c r="D116" s="91" t="s">
        <v>192</v>
      </c>
      <c r="E116" s="91" t="s">
        <v>128</v>
      </c>
      <c r="F116" s="91" t="s">
        <v>27</v>
      </c>
      <c r="G116" s="92">
        <v>5000</v>
      </c>
      <c r="H116" s="92">
        <v>4100</v>
      </c>
      <c r="I116" s="92">
        <f t="shared" si="1"/>
        <v>20500000</v>
      </c>
      <c r="J116" s="76">
        <v>15229721</v>
      </c>
      <c r="K116" s="77">
        <v>42536</v>
      </c>
      <c r="L116" s="79"/>
      <c r="M116" s="76" t="s">
        <v>427</v>
      </c>
      <c r="N116" s="76" t="s">
        <v>426</v>
      </c>
    </row>
    <row r="117" spans="2:14">
      <c r="B117" s="90">
        <v>42507</v>
      </c>
      <c r="C117" s="91" t="s">
        <v>191</v>
      </c>
      <c r="D117" s="91" t="s">
        <v>192</v>
      </c>
      <c r="E117" s="91" t="s">
        <v>128</v>
      </c>
      <c r="F117" s="91" t="s">
        <v>12</v>
      </c>
      <c r="G117" s="92">
        <v>5000</v>
      </c>
      <c r="H117" s="92">
        <v>3200</v>
      </c>
      <c r="I117" s="92">
        <f t="shared" si="1"/>
        <v>16000000</v>
      </c>
      <c r="J117" s="76">
        <v>15229721</v>
      </c>
      <c r="K117" s="77">
        <v>42536</v>
      </c>
      <c r="L117" s="79"/>
      <c r="M117" s="76" t="s">
        <v>427</v>
      </c>
      <c r="N117" s="76" t="s">
        <v>426</v>
      </c>
    </row>
    <row r="118" spans="2:14">
      <c r="B118" s="90">
        <v>42507</v>
      </c>
      <c r="C118" s="91" t="s">
        <v>191</v>
      </c>
      <c r="D118" s="91" t="s">
        <v>192</v>
      </c>
      <c r="E118" s="91" t="s">
        <v>128</v>
      </c>
      <c r="F118" s="91" t="s">
        <v>22</v>
      </c>
      <c r="G118" s="92">
        <v>5000</v>
      </c>
      <c r="H118" s="92">
        <v>3650</v>
      </c>
      <c r="I118" s="92">
        <f t="shared" si="1"/>
        <v>18250000</v>
      </c>
      <c r="J118" s="76">
        <v>15229721</v>
      </c>
      <c r="K118" s="77">
        <v>42536</v>
      </c>
      <c r="L118" s="79">
        <v>72725000</v>
      </c>
      <c r="M118" s="76" t="s">
        <v>427</v>
      </c>
      <c r="N118" s="76" t="s">
        <v>426</v>
      </c>
    </row>
    <row r="119" spans="2:14">
      <c r="B119" s="90">
        <v>42507</v>
      </c>
      <c r="C119" s="91" t="s">
        <v>261</v>
      </c>
      <c r="D119" s="91" t="s">
        <v>262</v>
      </c>
      <c r="E119" s="91" t="s">
        <v>11</v>
      </c>
      <c r="F119" s="91" t="s">
        <v>16</v>
      </c>
      <c r="G119" s="92">
        <v>34900</v>
      </c>
      <c r="H119" s="92">
        <v>3410</v>
      </c>
      <c r="I119" s="92">
        <f t="shared" si="1"/>
        <v>119009000</v>
      </c>
      <c r="J119" s="76">
        <v>2116355</v>
      </c>
      <c r="K119" s="77">
        <v>42535</v>
      </c>
      <c r="L119" s="79">
        <v>119009000</v>
      </c>
      <c r="M119" s="76" t="s">
        <v>431</v>
      </c>
      <c r="N119" s="76" t="s">
        <v>427</v>
      </c>
    </row>
    <row r="120" spans="2:14">
      <c r="B120" s="90">
        <v>42507</v>
      </c>
      <c r="C120" s="91" t="s">
        <v>263</v>
      </c>
      <c r="D120" s="91" t="s">
        <v>264</v>
      </c>
      <c r="E120" s="91" t="s">
        <v>11</v>
      </c>
      <c r="F120" s="91" t="s">
        <v>16</v>
      </c>
      <c r="G120" s="92">
        <v>20000</v>
      </c>
      <c r="H120" s="92">
        <v>3410</v>
      </c>
      <c r="I120" s="92">
        <f t="shared" si="1"/>
        <v>68200000</v>
      </c>
      <c r="J120" s="76">
        <v>15229685</v>
      </c>
      <c r="K120" s="77">
        <v>42534</v>
      </c>
      <c r="L120" s="79">
        <v>68200000</v>
      </c>
      <c r="M120" s="76" t="s">
        <v>427</v>
      </c>
      <c r="N120" s="76" t="s">
        <v>427</v>
      </c>
    </row>
    <row r="121" spans="2:14">
      <c r="B121" s="90">
        <v>42507</v>
      </c>
      <c r="C121" s="91" t="s">
        <v>224</v>
      </c>
      <c r="D121" s="91" t="s">
        <v>225</v>
      </c>
      <c r="E121" s="91" t="s">
        <v>11</v>
      </c>
      <c r="F121" s="91" t="s">
        <v>12</v>
      </c>
      <c r="G121" s="92">
        <v>5000</v>
      </c>
      <c r="H121" s="92">
        <v>3380</v>
      </c>
      <c r="I121" s="92">
        <f t="shared" si="1"/>
        <v>16900000</v>
      </c>
      <c r="J121" s="76">
        <v>1546719</v>
      </c>
      <c r="K121" s="77">
        <v>42522</v>
      </c>
      <c r="L121" s="79"/>
      <c r="M121" s="76" t="s">
        <v>427</v>
      </c>
      <c r="N121" s="76" t="s">
        <v>427</v>
      </c>
    </row>
    <row r="122" spans="2:14">
      <c r="B122" s="90">
        <v>42507</v>
      </c>
      <c r="C122" s="91" t="s">
        <v>224</v>
      </c>
      <c r="D122" s="91" t="s">
        <v>225</v>
      </c>
      <c r="E122" s="91" t="s">
        <v>11</v>
      </c>
      <c r="F122" s="91" t="s">
        <v>22</v>
      </c>
      <c r="G122" s="92">
        <v>5000</v>
      </c>
      <c r="H122" s="92">
        <v>3985</v>
      </c>
      <c r="I122" s="92">
        <f t="shared" si="1"/>
        <v>19925000</v>
      </c>
      <c r="J122" s="76">
        <v>1546719</v>
      </c>
      <c r="K122" s="77">
        <v>42522</v>
      </c>
      <c r="L122" s="79">
        <v>36825000</v>
      </c>
      <c r="M122" s="76" t="s">
        <v>427</v>
      </c>
      <c r="N122" s="76" t="s">
        <v>427</v>
      </c>
    </row>
    <row r="123" spans="2:14">
      <c r="B123" s="90">
        <v>42507</v>
      </c>
      <c r="C123" s="91" t="s">
        <v>265</v>
      </c>
      <c r="D123" s="91" t="s">
        <v>266</v>
      </c>
      <c r="E123" s="91" t="s">
        <v>11</v>
      </c>
      <c r="F123" s="91" t="s">
        <v>16</v>
      </c>
      <c r="G123" s="92">
        <v>11500</v>
      </c>
      <c r="H123" s="92">
        <v>3410</v>
      </c>
      <c r="I123" s="92">
        <f t="shared" si="1"/>
        <v>39215000</v>
      </c>
      <c r="J123" s="76">
        <v>2116328</v>
      </c>
      <c r="K123" s="77">
        <v>42537</v>
      </c>
      <c r="L123" s="79">
        <v>39215000</v>
      </c>
      <c r="M123" s="76" t="s">
        <v>431</v>
      </c>
      <c r="N123" s="76" t="s">
        <v>427</v>
      </c>
    </row>
    <row r="124" spans="2:14">
      <c r="B124" s="90">
        <v>42507</v>
      </c>
      <c r="C124" s="91" t="s">
        <v>226</v>
      </c>
      <c r="D124" s="91" t="s">
        <v>227</v>
      </c>
      <c r="E124" s="91" t="s">
        <v>11</v>
      </c>
      <c r="F124" s="91" t="s">
        <v>22</v>
      </c>
      <c r="G124" s="92">
        <v>4000</v>
      </c>
      <c r="H124" s="92">
        <v>3985</v>
      </c>
      <c r="I124" s="92">
        <f t="shared" si="1"/>
        <v>15940000</v>
      </c>
      <c r="J124" s="75">
        <v>2116336</v>
      </c>
      <c r="K124" s="77">
        <v>42529</v>
      </c>
      <c r="L124" s="84">
        <v>15940000</v>
      </c>
      <c r="M124" s="75" t="s">
        <v>431</v>
      </c>
      <c r="N124" s="75" t="s">
        <v>427</v>
      </c>
    </row>
    <row r="125" spans="2:14">
      <c r="B125" s="90">
        <v>42508</v>
      </c>
      <c r="C125" s="91" t="s">
        <v>228</v>
      </c>
      <c r="D125" s="91" t="s">
        <v>229</v>
      </c>
      <c r="E125" s="91" t="s">
        <v>17</v>
      </c>
      <c r="F125" s="91" t="s">
        <v>16</v>
      </c>
      <c r="G125" s="92">
        <v>15000</v>
      </c>
      <c r="H125" s="92">
        <v>3595</v>
      </c>
      <c r="I125" s="93">
        <f t="shared" si="1"/>
        <v>53925000</v>
      </c>
      <c r="J125" s="75">
        <v>15229695</v>
      </c>
      <c r="K125" s="77">
        <v>42545</v>
      </c>
      <c r="L125" s="79"/>
      <c r="M125" s="75" t="s">
        <v>427</v>
      </c>
      <c r="N125" s="75" t="s">
        <v>426</v>
      </c>
    </row>
    <row r="126" spans="2:14">
      <c r="B126" s="90">
        <v>42508</v>
      </c>
      <c r="C126" s="91" t="s">
        <v>228</v>
      </c>
      <c r="D126" s="91" t="s">
        <v>229</v>
      </c>
      <c r="E126" s="91" t="s">
        <v>17</v>
      </c>
      <c r="F126" s="91" t="s">
        <v>12</v>
      </c>
      <c r="G126" s="92">
        <v>15000</v>
      </c>
      <c r="H126" s="92">
        <v>3380</v>
      </c>
      <c r="I126" s="93">
        <f t="shared" si="1"/>
        <v>50700000</v>
      </c>
      <c r="J126" s="75">
        <v>15229695</v>
      </c>
      <c r="K126" s="77">
        <v>42545</v>
      </c>
      <c r="L126" s="79"/>
      <c r="M126" s="75" t="s">
        <v>427</v>
      </c>
      <c r="N126" s="75" t="s">
        <v>426</v>
      </c>
    </row>
    <row r="127" spans="2:14">
      <c r="B127" s="90">
        <v>42508</v>
      </c>
      <c r="C127" s="91" t="s">
        <v>228</v>
      </c>
      <c r="D127" s="91" t="s">
        <v>229</v>
      </c>
      <c r="E127" s="91" t="s">
        <v>17</v>
      </c>
      <c r="F127" s="91" t="s">
        <v>22</v>
      </c>
      <c r="G127" s="92">
        <v>5000</v>
      </c>
      <c r="H127" s="92">
        <v>3985</v>
      </c>
      <c r="I127" s="93">
        <f t="shared" si="1"/>
        <v>19925000</v>
      </c>
      <c r="J127" s="75">
        <v>15229695</v>
      </c>
      <c r="K127" s="77">
        <v>42545</v>
      </c>
      <c r="L127" s="79"/>
      <c r="M127" s="75" t="s">
        <v>427</v>
      </c>
      <c r="N127" s="75" t="s">
        <v>426</v>
      </c>
    </row>
    <row r="128" spans="2:14">
      <c r="B128" s="90">
        <v>42508</v>
      </c>
      <c r="C128" s="91" t="s">
        <v>196</v>
      </c>
      <c r="D128" s="91" t="s">
        <v>197</v>
      </c>
      <c r="E128" s="91" t="s">
        <v>18</v>
      </c>
      <c r="F128" s="91" t="s">
        <v>22</v>
      </c>
      <c r="G128" s="92">
        <v>5300</v>
      </c>
      <c r="H128" s="92">
        <v>3650</v>
      </c>
      <c r="I128" s="92">
        <f t="shared" si="1"/>
        <v>19345000</v>
      </c>
      <c r="J128" s="76">
        <v>15229667</v>
      </c>
      <c r="K128" s="77">
        <v>42520</v>
      </c>
      <c r="L128" s="79">
        <v>19345000</v>
      </c>
      <c r="M128" s="76" t="s">
        <v>427</v>
      </c>
      <c r="N128" s="76" t="s">
        <v>428</v>
      </c>
    </row>
    <row r="129" spans="1:14">
      <c r="B129" s="90">
        <v>42508</v>
      </c>
      <c r="C129" s="91" t="s">
        <v>194</v>
      </c>
      <c r="D129" s="91" t="s">
        <v>195</v>
      </c>
      <c r="E129" s="91" t="s">
        <v>18</v>
      </c>
      <c r="F129" s="91" t="s">
        <v>22</v>
      </c>
      <c r="G129" s="92">
        <v>11400</v>
      </c>
      <c r="H129" s="92">
        <v>3650</v>
      </c>
      <c r="I129" s="92">
        <f t="shared" si="1"/>
        <v>41610000</v>
      </c>
      <c r="J129" s="76">
        <v>15229665</v>
      </c>
      <c r="K129" s="77">
        <v>42541</v>
      </c>
      <c r="L129" s="79">
        <v>41610000</v>
      </c>
      <c r="M129" s="76" t="s">
        <v>427</v>
      </c>
      <c r="N129" s="76" t="s">
        <v>427</v>
      </c>
    </row>
    <row r="130" spans="1:14">
      <c r="B130" s="90">
        <v>42508</v>
      </c>
      <c r="C130" s="91" t="s">
        <v>199</v>
      </c>
      <c r="D130" s="91" t="s">
        <v>200</v>
      </c>
      <c r="E130" s="91" t="s">
        <v>23</v>
      </c>
      <c r="F130" s="91" t="s">
        <v>180</v>
      </c>
      <c r="G130" s="92">
        <v>30000</v>
      </c>
      <c r="H130" s="92">
        <v>3595</v>
      </c>
      <c r="I130" s="92">
        <f t="shared" si="1"/>
        <v>107850000</v>
      </c>
      <c r="J130" s="76">
        <v>15229723</v>
      </c>
      <c r="K130" s="77">
        <v>42537</v>
      </c>
      <c r="L130" s="79">
        <v>107850000</v>
      </c>
      <c r="M130" s="76" t="s">
        <v>427</v>
      </c>
      <c r="N130" s="76" t="s">
        <v>430</v>
      </c>
    </row>
    <row r="131" spans="1:14">
      <c r="B131" s="90">
        <v>42509</v>
      </c>
      <c r="C131" s="91" t="s">
        <v>230</v>
      </c>
      <c r="D131" s="91" t="s">
        <v>231</v>
      </c>
      <c r="E131" s="91" t="s">
        <v>23</v>
      </c>
      <c r="F131" s="91" t="s">
        <v>16</v>
      </c>
      <c r="G131" s="92">
        <v>5300</v>
      </c>
      <c r="H131" s="92">
        <v>3595</v>
      </c>
      <c r="I131" s="92">
        <f t="shared" si="1"/>
        <v>19053500</v>
      </c>
      <c r="J131" s="75">
        <v>15514051</v>
      </c>
      <c r="K131" s="77">
        <v>42545</v>
      </c>
      <c r="L131" s="79">
        <v>200000</v>
      </c>
      <c r="M131" s="75" t="s">
        <v>427</v>
      </c>
      <c r="N131" s="75" t="s">
        <v>430</v>
      </c>
    </row>
    <row r="132" spans="1:14">
      <c r="B132" s="90">
        <v>42509</v>
      </c>
      <c r="C132" s="91" t="s">
        <v>230</v>
      </c>
      <c r="D132" s="91" t="s">
        <v>231</v>
      </c>
      <c r="E132" s="91" t="s">
        <v>23</v>
      </c>
      <c r="F132" s="91" t="s">
        <v>12</v>
      </c>
      <c r="G132" s="92">
        <v>10000</v>
      </c>
      <c r="H132" s="92">
        <v>3380</v>
      </c>
      <c r="I132" s="92">
        <f t="shared" si="1"/>
        <v>33800000</v>
      </c>
      <c r="J132" s="75">
        <v>15229700</v>
      </c>
      <c r="K132" s="77">
        <v>42538</v>
      </c>
      <c r="L132" s="79">
        <v>52653500</v>
      </c>
      <c r="M132" s="75" t="s">
        <v>427</v>
      </c>
      <c r="N132" s="75" t="s">
        <v>430</v>
      </c>
    </row>
    <row r="133" spans="1:14">
      <c r="B133" s="90">
        <v>42509</v>
      </c>
      <c r="C133" s="91" t="s">
        <v>267</v>
      </c>
      <c r="D133" s="91" t="s">
        <v>268</v>
      </c>
      <c r="E133" s="91" t="s">
        <v>11</v>
      </c>
      <c r="F133" s="91" t="s">
        <v>16</v>
      </c>
      <c r="G133" s="92">
        <v>11500</v>
      </c>
      <c r="H133" s="92">
        <v>3410</v>
      </c>
      <c r="I133" s="92">
        <f t="shared" si="1"/>
        <v>39215000</v>
      </c>
      <c r="J133" s="75">
        <v>2116353</v>
      </c>
      <c r="K133" s="77">
        <v>42534</v>
      </c>
      <c r="L133" s="79">
        <v>39215000</v>
      </c>
      <c r="M133" s="75" t="s">
        <v>431</v>
      </c>
      <c r="N133" s="75" t="s">
        <v>427</v>
      </c>
    </row>
    <row r="134" spans="1:14">
      <c r="B134" s="90">
        <v>42509</v>
      </c>
      <c r="C134" s="91" t="s">
        <v>232</v>
      </c>
      <c r="D134" s="91" t="s">
        <v>233</v>
      </c>
      <c r="E134" s="91" t="s">
        <v>11</v>
      </c>
      <c r="F134" s="91" t="s">
        <v>24</v>
      </c>
      <c r="G134" s="92">
        <v>4000</v>
      </c>
      <c r="H134" s="92">
        <v>4715</v>
      </c>
      <c r="I134" s="92">
        <f t="shared" si="1"/>
        <v>18860000</v>
      </c>
      <c r="J134" s="75">
        <v>1546724</v>
      </c>
      <c r="K134" s="77">
        <v>42527</v>
      </c>
      <c r="L134" s="79">
        <v>18860000</v>
      </c>
      <c r="M134" s="75" t="s">
        <v>427</v>
      </c>
      <c r="N134" s="75" t="s">
        <v>427</v>
      </c>
    </row>
    <row r="135" spans="1:14">
      <c r="B135" s="90">
        <v>42509</v>
      </c>
      <c r="C135" s="91" t="s">
        <v>269</v>
      </c>
      <c r="D135" s="91" t="s">
        <v>270</v>
      </c>
      <c r="E135" s="91" t="s">
        <v>11</v>
      </c>
      <c r="F135" s="91" t="s">
        <v>16</v>
      </c>
      <c r="G135" s="92">
        <v>15000</v>
      </c>
      <c r="H135" s="92">
        <v>3410</v>
      </c>
      <c r="I135" s="92">
        <f t="shared" si="1"/>
        <v>51150000</v>
      </c>
      <c r="J135" s="75">
        <v>2116330</v>
      </c>
      <c r="K135" s="77">
        <v>42536</v>
      </c>
      <c r="L135" s="79">
        <v>51150000</v>
      </c>
      <c r="M135" s="75" t="s">
        <v>431</v>
      </c>
      <c r="N135" s="75" t="s">
        <v>427</v>
      </c>
    </row>
    <row r="136" spans="1:14">
      <c r="B136" s="90">
        <v>42509</v>
      </c>
      <c r="C136" s="91" t="s">
        <v>234</v>
      </c>
      <c r="D136" s="91" t="s">
        <v>235</v>
      </c>
      <c r="E136" s="91" t="s">
        <v>11</v>
      </c>
      <c r="F136" s="91" t="s">
        <v>12</v>
      </c>
      <c r="G136" s="92">
        <v>5000</v>
      </c>
      <c r="H136" s="92">
        <v>3380</v>
      </c>
      <c r="I136" s="92">
        <f t="shared" ref="I136:I199" si="2">G136*H136</f>
        <v>16900000</v>
      </c>
      <c r="J136" s="85">
        <v>1607365</v>
      </c>
      <c r="K136" s="86">
        <v>42531</v>
      </c>
      <c r="L136" s="84">
        <v>1028500</v>
      </c>
      <c r="M136" s="76" t="s">
        <v>427</v>
      </c>
      <c r="N136" s="76" t="s">
        <v>427</v>
      </c>
    </row>
    <row r="137" spans="1:14">
      <c r="B137" s="90">
        <v>42509</v>
      </c>
      <c r="C137" s="91" t="s">
        <v>234</v>
      </c>
      <c r="D137" s="91" t="s">
        <v>235</v>
      </c>
      <c r="E137" s="91" t="s">
        <v>11</v>
      </c>
      <c r="F137" s="91" t="s">
        <v>22</v>
      </c>
      <c r="G137" s="92">
        <v>10000</v>
      </c>
      <c r="H137" s="92">
        <v>3985</v>
      </c>
      <c r="I137" s="92">
        <f t="shared" si="2"/>
        <v>39850000</v>
      </c>
      <c r="J137" s="85">
        <v>1546723</v>
      </c>
      <c r="K137" s="86">
        <v>42527</v>
      </c>
      <c r="L137" s="84">
        <v>55722500</v>
      </c>
      <c r="M137" s="76" t="s">
        <v>427</v>
      </c>
      <c r="N137" s="76" t="s">
        <v>427</v>
      </c>
    </row>
    <row r="138" spans="1:14">
      <c r="A138" s="75" t="s">
        <v>432</v>
      </c>
      <c r="B138" s="95">
        <v>42494</v>
      </c>
      <c r="C138" s="91" t="s">
        <v>84</v>
      </c>
      <c r="D138" s="91" t="s">
        <v>85</v>
      </c>
      <c r="E138" s="91" t="s">
        <v>11</v>
      </c>
      <c r="F138" s="91" t="s">
        <v>16</v>
      </c>
      <c r="G138" s="92">
        <v>15500</v>
      </c>
      <c r="H138" s="92">
        <v>3410</v>
      </c>
      <c r="I138" s="92">
        <f t="shared" si="2"/>
        <v>52855000</v>
      </c>
      <c r="J138" s="75">
        <v>15229741</v>
      </c>
      <c r="K138" s="77">
        <v>42531</v>
      </c>
      <c r="L138" s="79">
        <v>52855000</v>
      </c>
      <c r="M138" s="75" t="s">
        <v>427</v>
      </c>
      <c r="N138" s="75" t="s">
        <v>427</v>
      </c>
    </row>
    <row r="139" spans="1:14">
      <c r="B139" s="90">
        <v>42509</v>
      </c>
      <c r="C139" s="91" t="s">
        <v>236</v>
      </c>
      <c r="D139" s="91" t="s">
        <v>237</v>
      </c>
      <c r="E139" s="91" t="s">
        <v>20</v>
      </c>
      <c r="F139" s="91" t="s">
        <v>16</v>
      </c>
      <c r="G139" s="92">
        <v>5000</v>
      </c>
      <c r="H139" s="92">
        <v>3595</v>
      </c>
      <c r="I139" s="92">
        <f t="shared" si="2"/>
        <v>17975000</v>
      </c>
      <c r="J139" s="75">
        <v>15229683</v>
      </c>
      <c r="K139" s="77">
        <v>42541</v>
      </c>
      <c r="L139" s="79"/>
      <c r="M139" s="75" t="s">
        <v>427</v>
      </c>
      <c r="N139" s="75" t="s">
        <v>430</v>
      </c>
    </row>
    <row r="140" spans="1:14">
      <c r="B140" s="90">
        <v>42509</v>
      </c>
      <c r="C140" s="91" t="s">
        <v>236</v>
      </c>
      <c r="D140" s="91" t="s">
        <v>237</v>
      </c>
      <c r="E140" s="91" t="s">
        <v>20</v>
      </c>
      <c r="F140" s="91" t="s">
        <v>22</v>
      </c>
      <c r="G140" s="92">
        <v>4000</v>
      </c>
      <c r="H140" s="92">
        <v>3985</v>
      </c>
      <c r="I140" s="92">
        <f t="shared" si="2"/>
        <v>15940000</v>
      </c>
      <c r="J140" s="75">
        <v>15229683</v>
      </c>
      <c r="K140" s="77">
        <v>42541</v>
      </c>
      <c r="L140" s="79">
        <v>33915000</v>
      </c>
      <c r="M140" s="75" t="s">
        <v>427</v>
      </c>
      <c r="N140" s="75" t="s">
        <v>430</v>
      </c>
    </row>
    <row r="141" spans="1:14">
      <c r="B141" s="90">
        <v>42509</v>
      </c>
      <c r="C141" s="91" t="s">
        <v>238</v>
      </c>
      <c r="D141" s="91" t="s">
        <v>239</v>
      </c>
      <c r="E141" s="91" t="s">
        <v>11</v>
      </c>
      <c r="F141" s="91" t="s">
        <v>16</v>
      </c>
      <c r="G141" s="92">
        <v>5300</v>
      </c>
      <c r="H141" s="92">
        <v>3595</v>
      </c>
      <c r="I141" s="92">
        <f t="shared" si="2"/>
        <v>19053500</v>
      </c>
      <c r="J141" s="75">
        <v>15229689</v>
      </c>
      <c r="K141" s="77">
        <v>42531</v>
      </c>
      <c r="L141" s="79"/>
      <c r="M141" s="75" t="s">
        <v>427</v>
      </c>
      <c r="N141" s="75" t="s">
        <v>427</v>
      </c>
    </row>
    <row r="142" spans="1:14">
      <c r="B142" s="90">
        <v>42509</v>
      </c>
      <c r="C142" s="91" t="s">
        <v>238</v>
      </c>
      <c r="D142" s="91" t="s">
        <v>239</v>
      </c>
      <c r="E142" s="91" t="s">
        <v>11</v>
      </c>
      <c r="F142" s="91" t="s">
        <v>12</v>
      </c>
      <c r="G142" s="92">
        <v>6200</v>
      </c>
      <c r="H142" s="92">
        <v>3380</v>
      </c>
      <c r="I142" s="92">
        <f t="shared" si="2"/>
        <v>20956000</v>
      </c>
      <c r="J142" s="75">
        <v>15229689</v>
      </c>
      <c r="K142" s="77">
        <v>42531</v>
      </c>
      <c r="L142" s="79"/>
      <c r="M142" s="75" t="s">
        <v>427</v>
      </c>
      <c r="N142" s="75" t="s">
        <v>427</v>
      </c>
    </row>
    <row r="143" spans="1:14">
      <c r="B143" s="90">
        <v>42509</v>
      </c>
      <c r="C143" s="91" t="s">
        <v>238</v>
      </c>
      <c r="D143" s="91" t="s">
        <v>239</v>
      </c>
      <c r="E143" s="91" t="s">
        <v>11</v>
      </c>
      <c r="F143" s="91" t="s">
        <v>22</v>
      </c>
      <c r="G143" s="92">
        <v>4000</v>
      </c>
      <c r="H143" s="92">
        <v>3985</v>
      </c>
      <c r="I143" s="92">
        <f t="shared" si="2"/>
        <v>15940000</v>
      </c>
      <c r="J143" s="75">
        <v>15229689</v>
      </c>
      <c r="K143" s="77">
        <v>42531</v>
      </c>
      <c r="L143" s="79">
        <v>55949500</v>
      </c>
      <c r="M143" s="75" t="s">
        <v>427</v>
      </c>
      <c r="N143" s="75" t="s">
        <v>427</v>
      </c>
    </row>
    <row r="144" spans="1:14">
      <c r="B144" s="90">
        <v>42510</v>
      </c>
      <c r="C144" s="91" t="s">
        <v>240</v>
      </c>
      <c r="D144" s="91" t="s">
        <v>241</v>
      </c>
      <c r="E144" s="91" t="s">
        <v>20</v>
      </c>
      <c r="F144" s="91" t="s">
        <v>12</v>
      </c>
      <c r="G144" s="92">
        <v>4500</v>
      </c>
      <c r="H144" s="92">
        <v>3380</v>
      </c>
      <c r="I144" s="92">
        <f t="shared" si="2"/>
        <v>15210000</v>
      </c>
      <c r="J144" s="75">
        <v>15229706</v>
      </c>
      <c r="K144" s="77">
        <v>42541</v>
      </c>
      <c r="L144" s="79"/>
      <c r="M144" s="75" t="s">
        <v>427</v>
      </c>
      <c r="N144" s="75" t="s">
        <v>430</v>
      </c>
    </row>
    <row r="145" spans="2:15">
      <c r="B145" s="90">
        <v>42510</v>
      </c>
      <c r="C145" s="91" t="s">
        <v>240</v>
      </c>
      <c r="D145" s="91" t="s">
        <v>241</v>
      </c>
      <c r="E145" s="91" t="s">
        <v>20</v>
      </c>
      <c r="F145" s="91" t="s">
        <v>22</v>
      </c>
      <c r="G145" s="92">
        <v>5000</v>
      </c>
      <c r="H145" s="92">
        <v>3985</v>
      </c>
      <c r="I145" s="92">
        <f t="shared" si="2"/>
        <v>19925000</v>
      </c>
      <c r="J145" s="75">
        <v>15229706</v>
      </c>
      <c r="K145" s="77">
        <v>42541</v>
      </c>
      <c r="L145" s="79">
        <v>35135000</v>
      </c>
      <c r="M145" s="75" t="s">
        <v>427</v>
      </c>
      <c r="N145" s="75" t="s">
        <v>430</v>
      </c>
    </row>
    <row r="146" spans="2:15">
      <c r="B146" s="90">
        <v>42510</v>
      </c>
      <c r="C146" s="91" t="s">
        <v>242</v>
      </c>
      <c r="D146" s="91" t="s">
        <v>243</v>
      </c>
      <c r="E146" s="91" t="s">
        <v>20</v>
      </c>
      <c r="F146" s="91" t="s">
        <v>12</v>
      </c>
      <c r="G146" s="92">
        <v>7200</v>
      </c>
      <c r="H146" s="92">
        <v>3380</v>
      </c>
      <c r="I146" s="92">
        <f t="shared" si="2"/>
        <v>24336000</v>
      </c>
      <c r="J146" s="75">
        <v>15229710</v>
      </c>
      <c r="K146" s="77">
        <v>42541</v>
      </c>
      <c r="L146" s="79"/>
      <c r="M146" s="75" t="s">
        <v>427</v>
      </c>
      <c r="N146" s="75" t="s">
        <v>430</v>
      </c>
    </row>
    <row r="147" spans="2:15">
      <c r="B147" s="90">
        <v>42510</v>
      </c>
      <c r="C147" s="91" t="s">
        <v>242</v>
      </c>
      <c r="D147" s="91" t="s">
        <v>243</v>
      </c>
      <c r="E147" s="91" t="s">
        <v>20</v>
      </c>
      <c r="F147" s="91" t="s">
        <v>22</v>
      </c>
      <c r="G147" s="92">
        <v>10700</v>
      </c>
      <c r="H147" s="92">
        <v>3985</v>
      </c>
      <c r="I147" s="92">
        <f t="shared" si="2"/>
        <v>42639500</v>
      </c>
      <c r="J147" s="75">
        <v>15229710</v>
      </c>
      <c r="K147" s="77">
        <v>42541</v>
      </c>
      <c r="L147" s="79">
        <v>66975500</v>
      </c>
      <c r="M147" s="75" t="s">
        <v>427</v>
      </c>
      <c r="N147" s="75" t="s">
        <v>430</v>
      </c>
    </row>
    <row r="148" spans="2:15">
      <c r="B148" s="90">
        <v>42510</v>
      </c>
      <c r="C148" s="91" t="s">
        <v>203</v>
      </c>
      <c r="D148" s="91" t="s">
        <v>204</v>
      </c>
      <c r="E148" s="91" t="s">
        <v>18</v>
      </c>
      <c r="F148" s="91" t="s">
        <v>180</v>
      </c>
      <c r="G148" s="92">
        <v>6200</v>
      </c>
      <c r="H148" s="92">
        <v>3595</v>
      </c>
      <c r="I148" s="92">
        <f t="shared" si="2"/>
        <v>22289000</v>
      </c>
      <c r="J148" s="75">
        <v>15229666</v>
      </c>
      <c r="K148" s="77">
        <v>42543</v>
      </c>
      <c r="L148" s="79"/>
      <c r="M148" s="75" t="s">
        <v>427</v>
      </c>
      <c r="N148" s="75" t="s">
        <v>427</v>
      </c>
    </row>
    <row r="149" spans="2:15">
      <c r="B149" s="90">
        <v>42510</v>
      </c>
      <c r="C149" s="91" t="s">
        <v>203</v>
      </c>
      <c r="D149" s="91" t="s">
        <v>204</v>
      </c>
      <c r="E149" s="91" t="s">
        <v>18</v>
      </c>
      <c r="F149" s="91" t="s">
        <v>24</v>
      </c>
      <c r="G149" s="92">
        <v>5200</v>
      </c>
      <c r="H149" s="92">
        <v>4300</v>
      </c>
      <c r="I149" s="92">
        <f t="shared" si="2"/>
        <v>22360000</v>
      </c>
      <c r="J149" s="75">
        <v>15229666</v>
      </c>
      <c r="K149" s="77">
        <v>42543</v>
      </c>
      <c r="L149" s="79">
        <v>44649000</v>
      </c>
      <c r="M149" s="75" t="s">
        <v>427</v>
      </c>
      <c r="N149" s="75" t="s">
        <v>427</v>
      </c>
    </row>
    <row r="150" spans="2:15">
      <c r="B150" s="90">
        <v>42510</v>
      </c>
      <c r="C150" s="91" t="s">
        <v>205</v>
      </c>
      <c r="D150" s="91" t="s">
        <v>206</v>
      </c>
      <c r="E150" s="91" t="s">
        <v>18</v>
      </c>
      <c r="F150" s="91" t="s">
        <v>22</v>
      </c>
      <c r="G150" s="92">
        <v>5300</v>
      </c>
      <c r="H150" s="92">
        <v>3650</v>
      </c>
      <c r="I150" s="92">
        <f t="shared" si="2"/>
        <v>19345000</v>
      </c>
      <c r="J150" s="75">
        <v>15229673</v>
      </c>
      <c r="K150" s="77">
        <v>42542</v>
      </c>
      <c r="L150" s="79">
        <v>19345000</v>
      </c>
      <c r="M150" s="75" t="s">
        <v>427</v>
      </c>
      <c r="N150" s="75" t="s">
        <v>427</v>
      </c>
    </row>
    <row r="151" spans="2:15">
      <c r="B151" s="90">
        <v>42510</v>
      </c>
      <c r="C151" s="91" t="s">
        <v>244</v>
      </c>
      <c r="D151" s="91" t="s">
        <v>245</v>
      </c>
      <c r="E151" s="91" t="s">
        <v>17</v>
      </c>
      <c r="F151" s="91" t="s">
        <v>12</v>
      </c>
      <c r="G151" s="92">
        <v>35000</v>
      </c>
      <c r="H151" s="92">
        <v>3380</v>
      </c>
      <c r="I151" s="93">
        <f t="shared" si="2"/>
        <v>118300000</v>
      </c>
      <c r="J151" s="75">
        <v>15229695</v>
      </c>
      <c r="K151" s="77">
        <v>42545</v>
      </c>
      <c r="L151" s="79">
        <v>215146547</v>
      </c>
      <c r="M151" s="75" t="s">
        <v>427</v>
      </c>
      <c r="N151" s="75" t="s">
        <v>426</v>
      </c>
      <c r="O151" s="75" t="s">
        <v>437</v>
      </c>
    </row>
    <row r="152" spans="2:15">
      <c r="B152" s="90">
        <v>42510</v>
      </c>
      <c r="C152" s="91" t="s">
        <v>271</v>
      </c>
      <c r="D152" s="91" t="s">
        <v>272</v>
      </c>
      <c r="E152" s="91" t="s">
        <v>17</v>
      </c>
      <c r="F152" s="91" t="s">
        <v>16</v>
      </c>
      <c r="G152" s="92">
        <v>27700</v>
      </c>
      <c r="H152" s="92">
        <v>3410</v>
      </c>
      <c r="I152" s="92">
        <f t="shared" si="2"/>
        <v>94457000</v>
      </c>
      <c r="J152" s="76">
        <v>15514086</v>
      </c>
      <c r="K152" s="77">
        <v>42549</v>
      </c>
      <c r="L152" s="79">
        <f>I152</f>
        <v>94457000</v>
      </c>
      <c r="M152" s="76" t="s">
        <v>427</v>
      </c>
      <c r="N152" s="76" t="s">
        <v>426</v>
      </c>
    </row>
    <row r="153" spans="2:15">
      <c r="B153" s="90">
        <v>42510</v>
      </c>
      <c r="C153" s="91" t="s">
        <v>246</v>
      </c>
      <c r="D153" s="91" t="s">
        <v>247</v>
      </c>
      <c r="E153" s="91" t="s">
        <v>17</v>
      </c>
      <c r="F153" s="91" t="s">
        <v>16</v>
      </c>
      <c r="G153" s="92">
        <v>5000</v>
      </c>
      <c r="H153" s="92">
        <v>3595</v>
      </c>
      <c r="I153" s="92">
        <f t="shared" si="2"/>
        <v>17975000</v>
      </c>
      <c r="J153" s="76">
        <v>15514086</v>
      </c>
      <c r="K153" s="77">
        <v>42549</v>
      </c>
      <c r="L153" s="79">
        <f>I153</f>
        <v>17975000</v>
      </c>
      <c r="M153" s="76" t="s">
        <v>427</v>
      </c>
      <c r="N153" s="76" t="s">
        <v>426</v>
      </c>
    </row>
    <row r="154" spans="2:15">
      <c r="B154" s="90">
        <v>42510</v>
      </c>
      <c r="C154" s="91" t="s">
        <v>246</v>
      </c>
      <c r="D154" s="91" t="s">
        <v>247</v>
      </c>
      <c r="E154" s="91" t="s">
        <v>17</v>
      </c>
      <c r="F154" s="91" t="s">
        <v>12</v>
      </c>
      <c r="G154" s="92">
        <v>23700</v>
      </c>
      <c r="H154" s="92">
        <v>3380</v>
      </c>
      <c r="I154" s="92">
        <f t="shared" si="2"/>
        <v>80106000</v>
      </c>
      <c r="J154" s="76">
        <v>15514086</v>
      </c>
      <c r="K154" s="77">
        <v>42549</v>
      </c>
      <c r="L154" s="79">
        <f>I154</f>
        <v>80106000</v>
      </c>
      <c r="M154" s="76" t="s">
        <v>427</v>
      </c>
      <c r="N154" s="76" t="s">
        <v>426</v>
      </c>
    </row>
    <row r="155" spans="2:15">
      <c r="B155" s="90">
        <v>42510</v>
      </c>
      <c r="C155" s="91" t="s">
        <v>246</v>
      </c>
      <c r="D155" s="91" t="s">
        <v>247</v>
      </c>
      <c r="E155" s="91" t="s">
        <v>17</v>
      </c>
      <c r="F155" s="91" t="s">
        <v>22</v>
      </c>
      <c r="G155" s="92">
        <v>5000</v>
      </c>
      <c r="H155" s="92">
        <v>3985</v>
      </c>
      <c r="I155" s="92">
        <f t="shared" si="2"/>
        <v>19925000</v>
      </c>
      <c r="J155" s="76">
        <v>15514086</v>
      </c>
      <c r="K155" s="77">
        <v>42549</v>
      </c>
      <c r="L155" s="79">
        <f>I155</f>
        <v>19925000</v>
      </c>
      <c r="M155" s="76" t="s">
        <v>427</v>
      </c>
      <c r="N155" s="76" t="s">
        <v>426</v>
      </c>
    </row>
    <row r="156" spans="2:15">
      <c r="B156" s="90">
        <v>42510</v>
      </c>
      <c r="C156" s="91" t="s">
        <v>207</v>
      </c>
      <c r="D156" s="91" t="s">
        <v>208</v>
      </c>
      <c r="E156" s="91" t="s">
        <v>25</v>
      </c>
      <c r="F156" s="91" t="s">
        <v>180</v>
      </c>
      <c r="G156" s="92">
        <v>5000</v>
      </c>
      <c r="H156" s="92">
        <v>3990</v>
      </c>
      <c r="I156" s="92">
        <f t="shared" si="2"/>
        <v>19950000</v>
      </c>
      <c r="J156" s="76">
        <v>15229677</v>
      </c>
      <c r="K156" s="77">
        <v>42536</v>
      </c>
      <c r="L156" s="79"/>
      <c r="M156" s="76" t="s">
        <v>427</v>
      </c>
      <c r="N156" s="76" t="s">
        <v>428</v>
      </c>
    </row>
    <row r="157" spans="2:15">
      <c r="B157" s="90">
        <v>42510</v>
      </c>
      <c r="C157" s="91" t="s">
        <v>207</v>
      </c>
      <c r="D157" s="91" t="s">
        <v>208</v>
      </c>
      <c r="E157" s="91" t="s">
        <v>25</v>
      </c>
      <c r="F157" s="91" t="s">
        <v>22</v>
      </c>
      <c r="G157" s="92">
        <v>5000</v>
      </c>
      <c r="H157" s="92">
        <v>4738</v>
      </c>
      <c r="I157" s="92">
        <f t="shared" si="2"/>
        <v>23690000</v>
      </c>
      <c r="J157" s="76">
        <v>15229677</v>
      </c>
      <c r="K157" s="77">
        <v>42536</v>
      </c>
      <c r="L157" s="79">
        <v>43640000</v>
      </c>
      <c r="M157" s="76" t="s">
        <v>427</v>
      </c>
      <c r="N157" s="76" t="s">
        <v>428</v>
      </c>
    </row>
    <row r="158" spans="2:15">
      <c r="B158" s="90">
        <v>42510</v>
      </c>
      <c r="C158" s="91" t="s">
        <v>209</v>
      </c>
      <c r="D158" s="91" t="s">
        <v>210</v>
      </c>
      <c r="E158" s="91" t="s">
        <v>23</v>
      </c>
      <c r="F158" s="91" t="s">
        <v>22</v>
      </c>
      <c r="G158" s="92">
        <v>10000</v>
      </c>
      <c r="H158" s="92">
        <v>3650</v>
      </c>
      <c r="I158" s="92">
        <f t="shared" si="2"/>
        <v>36500000</v>
      </c>
      <c r="J158" s="76">
        <v>15229725</v>
      </c>
      <c r="K158" s="77">
        <v>42541</v>
      </c>
      <c r="L158" s="79">
        <v>36500000</v>
      </c>
      <c r="M158" s="76" t="s">
        <v>427</v>
      </c>
      <c r="N158" s="76" t="s">
        <v>429</v>
      </c>
    </row>
    <row r="159" spans="2:15">
      <c r="B159" s="90">
        <v>42510</v>
      </c>
      <c r="C159" s="91" t="s">
        <v>211</v>
      </c>
      <c r="D159" s="91" t="s">
        <v>212</v>
      </c>
      <c r="E159" s="91" t="s">
        <v>26</v>
      </c>
      <c r="F159" s="91" t="s">
        <v>22</v>
      </c>
      <c r="G159" s="92">
        <v>5000</v>
      </c>
      <c r="H159" s="92">
        <v>4738</v>
      </c>
      <c r="I159" s="92">
        <f t="shared" si="2"/>
        <v>23690000</v>
      </c>
      <c r="J159" s="76">
        <v>15229678</v>
      </c>
      <c r="K159" s="77">
        <v>42527</v>
      </c>
      <c r="L159" s="79">
        <v>23690000</v>
      </c>
      <c r="M159" s="76" t="s">
        <v>427</v>
      </c>
      <c r="N159" s="76" t="s">
        <v>427</v>
      </c>
    </row>
    <row r="160" spans="2:15">
      <c r="B160" s="90">
        <v>42510</v>
      </c>
      <c r="C160" s="91" t="s">
        <v>248</v>
      </c>
      <c r="D160" s="91" t="s">
        <v>249</v>
      </c>
      <c r="E160" s="91" t="s">
        <v>23</v>
      </c>
      <c r="F160" s="91" t="s">
        <v>16</v>
      </c>
      <c r="G160" s="92">
        <v>5000</v>
      </c>
      <c r="H160" s="92">
        <v>3595</v>
      </c>
      <c r="I160" s="92">
        <f t="shared" si="2"/>
        <v>17975000</v>
      </c>
      <c r="J160" s="75">
        <v>15229724</v>
      </c>
      <c r="K160" s="77">
        <v>42542</v>
      </c>
      <c r="L160" s="79"/>
      <c r="M160" s="75" t="s">
        <v>427</v>
      </c>
      <c r="N160" s="75" t="s">
        <v>430</v>
      </c>
    </row>
    <row r="161" spans="2:14">
      <c r="B161" s="90">
        <v>42510</v>
      </c>
      <c r="C161" s="91" t="s">
        <v>248</v>
      </c>
      <c r="D161" s="91" t="s">
        <v>249</v>
      </c>
      <c r="E161" s="91" t="s">
        <v>23</v>
      </c>
      <c r="F161" s="91" t="s">
        <v>12</v>
      </c>
      <c r="G161" s="92">
        <v>25000</v>
      </c>
      <c r="H161" s="92">
        <v>3380</v>
      </c>
      <c r="I161" s="92">
        <f t="shared" si="2"/>
        <v>84500000</v>
      </c>
      <c r="J161" s="75">
        <v>15229724</v>
      </c>
      <c r="K161" s="77">
        <v>42542</v>
      </c>
      <c r="L161" s="79">
        <v>102475000</v>
      </c>
      <c r="M161" s="75" t="s">
        <v>427</v>
      </c>
      <c r="N161" s="75" t="s">
        <v>430</v>
      </c>
    </row>
    <row r="162" spans="2:14">
      <c r="B162" s="90">
        <v>42510</v>
      </c>
      <c r="C162" s="91" t="s">
        <v>273</v>
      </c>
      <c r="D162" s="91" t="s">
        <v>274</v>
      </c>
      <c r="E162" s="91" t="s">
        <v>11</v>
      </c>
      <c r="F162" s="91" t="s">
        <v>16</v>
      </c>
      <c r="G162" s="92">
        <v>10000</v>
      </c>
      <c r="H162" s="92">
        <v>3410</v>
      </c>
      <c r="I162" s="92">
        <f t="shared" si="2"/>
        <v>34100000</v>
      </c>
      <c r="J162" s="75">
        <v>2116354</v>
      </c>
      <c r="K162" s="77">
        <v>42534</v>
      </c>
      <c r="L162" s="79">
        <v>34100000</v>
      </c>
      <c r="M162" s="75" t="s">
        <v>431</v>
      </c>
      <c r="N162" s="75" t="s">
        <v>427</v>
      </c>
    </row>
    <row r="163" spans="2:14">
      <c r="B163" s="90">
        <v>42510</v>
      </c>
      <c r="C163" s="91" t="s">
        <v>250</v>
      </c>
      <c r="D163" s="91" t="s">
        <v>251</v>
      </c>
      <c r="E163" s="91" t="s">
        <v>11</v>
      </c>
      <c r="F163" s="91" t="s">
        <v>12</v>
      </c>
      <c r="G163" s="92">
        <v>5000</v>
      </c>
      <c r="H163" s="92">
        <v>3380</v>
      </c>
      <c r="I163" s="92">
        <f t="shared" si="2"/>
        <v>16900000</v>
      </c>
      <c r="J163" s="75">
        <v>2116372</v>
      </c>
      <c r="K163" s="77">
        <v>42538</v>
      </c>
      <c r="L163" s="79"/>
      <c r="M163" s="75" t="s">
        <v>431</v>
      </c>
      <c r="N163" s="75" t="s">
        <v>427</v>
      </c>
    </row>
    <row r="164" spans="2:14">
      <c r="B164" s="90">
        <v>42510</v>
      </c>
      <c r="C164" s="91" t="s">
        <v>250</v>
      </c>
      <c r="D164" s="91" t="s">
        <v>251</v>
      </c>
      <c r="E164" s="91" t="s">
        <v>11</v>
      </c>
      <c r="F164" s="91" t="s">
        <v>22</v>
      </c>
      <c r="G164" s="92">
        <v>10000</v>
      </c>
      <c r="H164" s="92">
        <v>3985</v>
      </c>
      <c r="I164" s="92">
        <f t="shared" si="2"/>
        <v>39850000</v>
      </c>
      <c r="J164" s="75">
        <v>2116372</v>
      </c>
      <c r="K164" s="77">
        <v>42538</v>
      </c>
      <c r="L164" s="79"/>
      <c r="M164" s="75" t="s">
        <v>431</v>
      </c>
      <c r="N164" s="75" t="s">
        <v>427</v>
      </c>
    </row>
    <row r="165" spans="2:14">
      <c r="B165" s="90">
        <v>42510</v>
      </c>
      <c r="C165" s="91" t="s">
        <v>250</v>
      </c>
      <c r="D165" s="91" t="s">
        <v>251</v>
      </c>
      <c r="E165" s="91" t="s">
        <v>11</v>
      </c>
      <c r="F165" s="91" t="s">
        <v>24</v>
      </c>
      <c r="G165" s="92">
        <v>5000</v>
      </c>
      <c r="H165" s="92">
        <v>4715</v>
      </c>
      <c r="I165" s="92">
        <f t="shared" si="2"/>
        <v>23575000</v>
      </c>
      <c r="J165" s="75">
        <v>2116372</v>
      </c>
      <c r="K165" s="77">
        <v>42538</v>
      </c>
      <c r="L165" s="78">
        <v>80325000</v>
      </c>
      <c r="M165" s="75" t="s">
        <v>431</v>
      </c>
      <c r="N165" s="75" t="s">
        <v>427</v>
      </c>
    </row>
    <row r="166" spans="2:14">
      <c r="B166" s="90">
        <v>42510</v>
      </c>
      <c r="C166" s="91" t="s">
        <v>275</v>
      </c>
      <c r="D166" s="91" t="s">
        <v>276</v>
      </c>
      <c r="E166" s="91" t="s">
        <v>11</v>
      </c>
      <c r="F166" s="91" t="s">
        <v>16</v>
      </c>
      <c r="G166" s="92">
        <v>14700</v>
      </c>
      <c r="H166" s="92">
        <v>3410</v>
      </c>
      <c r="I166" s="92">
        <f t="shared" si="2"/>
        <v>50127000</v>
      </c>
      <c r="J166" s="75">
        <v>2116375</v>
      </c>
      <c r="K166" s="77">
        <v>42538</v>
      </c>
      <c r="L166" s="79">
        <v>50127000</v>
      </c>
      <c r="M166" s="75" t="s">
        <v>431</v>
      </c>
      <c r="N166" s="75" t="s">
        <v>427</v>
      </c>
    </row>
    <row r="167" spans="2:14">
      <c r="B167" s="90">
        <v>42510</v>
      </c>
      <c r="C167" s="91" t="s">
        <v>252</v>
      </c>
      <c r="D167" s="91" t="s">
        <v>253</v>
      </c>
      <c r="E167" s="91" t="s">
        <v>11</v>
      </c>
      <c r="F167" s="91" t="s">
        <v>27</v>
      </c>
      <c r="G167" s="92">
        <v>5000</v>
      </c>
      <c r="H167" s="92">
        <v>4721</v>
      </c>
      <c r="I167" s="92">
        <f t="shared" si="2"/>
        <v>23605000</v>
      </c>
      <c r="J167" s="75">
        <v>2116378</v>
      </c>
      <c r="K167" s="77">
        <v>42543</v>
      </c>
      <c r="L167" s="79"/>
      <c r="M167" s="75" t="s">
        <v>431</v>
      </c>
      <c r="N167" s="75" t="s">
        <v>427</v>
      </c>
    </row>
    <row r="168" spans="2:14">
      <c r="B168" s="90">
        <v>42510</v>
      </c>
      <c r="C168" s="91" t="s">
        <v>252</v>
      </c>
      <c r="D168" s="91" t="s">
        <v>253</v>
      </c>
      <c r="E168" s="91" t="s">
        <v>11</v>
      </c>
      <c r="F168" s="91" t="s">
        <v>12</v>
      </c>
      <c r="G168" s="92">
        <v>4900</v>
      </c>
      <c r="H168" s="92">
        <v>3380</v>
      </c>
      <c r="I168" s="92">
        <f t="shared" si="2"/>
        <v>16562000</v>
      </c>
      <c r="J168" s="75">
        <v>2116378</v>
      </c>
      <c r="K168" s="77">
        <v>42543</v>
      </c>
      <c r="L168" s="79"/>
      <c r="M168" s="75" t="s">
        <v>431</v>
      </c>
      <c r="N168" s="75" t="s">
        <v>427</v>
      </c>
    </row>
    <row r="169" spans="2:14">
      <c r="B169" s="90">
        <v>42510</v>
      </c>
      <c r="C169" s="91" t="s">
        <v>252</v>
      </c>
      <c r="D169" s="91" t="s">
        <v>253</v>
      </c>
      <c r="E169" s="91" t="s">
        <v>11</v>
      </c>
      <c r="F169" s="91" t="s">
        <v>22</v>
      </c>
      <c r="G169" s="92">
        <v>5300</v>
      </c>
      <c r="H169" s="92">
        <v>3985</v>
      </c>
      <c r="I169" s="92">
        <f t="shared" si="2"/>
        <v>21120500</v>
      </c>
      <c r="J169" s="75">
        <v>2116378</v>
      </c>
      <c r="K169" s="77">
        <v>42543</v>
      </c>
      <c r="L169" s="79">
        <v>61287500</v>
      </c>
      <c r="M169" s="75" t="s">
        <v>431</v>
      </c>
      <c r="N169" s="75" t="s">
        <v>427</v>
      </c>
    </row>
    <row r="170" spans="2:14">
      <c r="B170" s="90">
        <v>42513</v>
      </c>
      <c r="C170" s="91" t="s">
        <v>308</v>
      </c>
      <c r="D170" s="91" t="s">
        <v>309</v>
      </c>
      <c r="E170" s="91" t="s">
        <v>17</v>
      </c>
      <c r="F170" s="91" t="s">
        <v>16</v>
      </c>
      <c r="G170" s="92">
        <v>15000</v>
      </c>
      <c r="H170" s="92">
        <v>3595</v>
      </c>
      <c r="I170" s="92">
        <f t="shared" si="2"/>
        <v>53925000</v>
      </c>
      <c r="J170" s="76">
        <v>15514086</v>
      </c>
      <c r="K170" s="77">
        <v>42549</v>
      </c>
      <c r="L170" s="79">
        <f>I170</f>
        <v>53925000</v>
      </c>
      <c r="M170" s="76" t="s">
        <v>427</v>
      </c>
      <c r="N170" s="76" t="s">
        <v>426</v>
      </c>
    </row>
    <row r="171" spans="2:14">
      <c r="B171" s="90">
        <v>42513</v>
      </c>
      <c r="C171" s="91" t="s">
        <v>308</v>
      </c>
      <c r="D171" s="91" t="s">
        <v>309</v>
      </c>
      <c r="E171" s="91" t="s">
        <v>17</v>
      </c>
      <c r="F171" s="91" t="s">
        <v>12</v>
      </c>
      <c r="G171" s="92">
        <v>15000</v>
      </c>
      <c r="H171" s="92">
        <v>3380</v>
      </c>
      <c r="I171" s="92">
        <f t="shared" si="2"/>
        <v>50700000</v>
      </c>
      <c r="J171" s="76">
        <v>15514086</v>
      </c>
      <c r="K171" s="77">
        <v>42549</v>
      </c>
      <c r="L171" s="79">
        <f>I171</f>
        <v>50700000</v>
      </c>
      <c r="M171" s="76" t="s">
        <v>427</v>
      </c>
      <c r="N171" s="76" t="s">
        <v>426</v>
      </c>
    </row>
    <row r="172" spans="2:14">
      <c r="B172" s="90">
        <v>42513</v>
      </c>
      <c r="C172" s="91" t="s">
        <v>308</v>
      </c>
      <c r="D172" s="91" t="s">
        <v>309</v>
      </c>
      <c r="E172" s="91" t="s">
        <v>17</v>
      </c>
      <c r="F172" s="91" t="s">
        <v>22</v>
      </c>
      <c r="G172" s="92">
        <v>5000</v>
      </c>
      <c r="H172" s="92">
        <v>3985</v>
      </c>
      <c r="I172" s="92">
        <f t="shared" si="2"/>
        <v>19925000</v>
      </c>
      <c r="J172" s="76">
        <v>15514086</v>
      </c>
      <c r="K172" s="77">
        <v>42549</v>
      </c>
      <c r="L172" s="79">
        <f>I172</f>
        <v>19925000</v>
      </c>
      <c r="M172" s="76" t="s">
        <v>427</v>
      </c>
      <c r="N172" s="76" t="s">
        <v>426</v>
      </c>
    </row>
    <row r="173" spans="2:14">
      <c r="B173" s="90">
        <v>42513</v>
      </c>
      <c r="C173" s="91" t="s">
        <v>310</v>
      </c>
      <c r="D173" s="91" t="s">
        <v>311</v>
      </c>
      <c r="E173" s="91" t="s">
        <v>20</v>
      </c>
      <c r="F173" s="91" t="s">
        <v>16</v>
      </c>
      <c r="G173" s="92">
        <v>9000</v>
      </c>
      <c r="H173" s="92">
        <v>3595</v>
      </c>
      <c r="I173" s="92">
        <f t="shared" si="2"/>
        <v>32355000</v>
      </c>
      <c r="J173" s="76">
        <v>15229708</v>
      </c>
      <c r="K173" s="77">
        <v>42542</v>
      </c>
      <c r="L173" s="79">
        <v>32355000</v>
      </c>
      <c r="M173" s="76" t="s">
        <v>427</v>
      </c>
      <c r="N173" s="76" t="s">
        <v>430</v>
      </c>
    </row>
    <row r="174" spans="2:14">
      <c r="B174" s="90">
        <v>42513</v>
      </c>
      <c r="C174" s="91" t="s">
        <v>312</v>
      </c>
      <c r="D174" s="91" t="s">
        <v>313</v>
      </c>
      <c r="E174" s="91" t="s">
        <v>20</v>
      </c>
      <c r="F174" s="91" t="s">
        <v>16</v>
      </c>
      <c r="G174" s="92">
        <v>10300</v>
      </c>
      <c r="H174" s="92">
        <v>3595</v>
      </c>
      <c r="I174" s="92">
        <f t="shared" si="2"/>
        <v>37028500</v>
      </c>
      <c r="J174" s="76">
        <v>15229707</v>
      </c>
      <c r="K174" s="77">
        <v>42537</v>
      </c>
      <c r="L174" s="79"/>
      <c r="M174" s="76" t="s">
        <v>427</v>
      </c>
      <c r="N174" s="76" t="s">
        <v>430</v>
      </c>
    </row>
    <row r="175" spans="2:14">
      <c r="B175" s="90">
        <v>42513</v>
      </c>
      <c r="C175" s="91" t="s">
        <v>312</v>
      </c>
      <c r="D175" s="91" t="s">
        <v>313</v>
      </c>
      <c r="E175" s="91" t="s">
        <v>20</v>
      </c>
      <c r="F175" s="91" t="s">
        <v>24</v>
      </c>
      <c r="G175" s="92">
        <v>5000</v>
      </c>
      <c r="H175" s="92">
        <v>4715</v>
      </c>
      <c r="I175" s="92">
        <f t="shared" si="2"/>
        <v>23575000</v>
      </c>
      <c r="J175" s="76">
        <v>15229707</v>
      </c>
      <c r="K175" s="77">
        <v>42537</v>
      </c>
      <c r="L175" s="79">
        <v>60603500</v>
      </c>
      <c r="M175" s="76" t="s">
        <v>427</v>
      </c>
      <c r="N175" s="76" t="s">
        <v>430</v>
      </c>
    </row>
    <row r="176" spans="2:14">
      <c r="B176" s="90">
        <v>42514</v>
      </c>
      <c r="C176" s="91" t="s">
        <v>335</v>
      </c>
      <c r="D176" s="91" t="s">
        <v>336</v>
      </c>
      <c r="E176" s="91" t="s">
        <v>17</v>
      </c>
      <c r="F176" s="91" t="s">
        <v>16</v>
      </c>
      <c r="G176" s="92">
        <v>10800</v>
      </c>
      <c r="H176" s="92">
        <v>3410</v>
      </c>
      <c r="I176" s="92">
        <f t="shared" si="2"/>
        <v>36828000</v>
      </c>
      <c r="J176" s="75">
        <v>15514085</v>
      </c>
      <c r="K176" s="77">
        <v>42555</v>
      </c>
      <c r="L176" s="79"/>
      <c r="M176" s="75" t="s">
        <v>427</v>
      </c>
      <c r="N176" s="75" t="s">
        <v>426</v>
      </c>
    </row>
    <row r="177" spans="2:14">
      <c r="B177" s="90">
        <v>42514</v>
      </c>
      <c r="C177" s="91" t="s">
        <v>337</v>
      </c>
      <c r="D177" s="91" t="s">
        <v>338</v>
      </c>
      <c r="E177" s="91" t="s">
        <v>17</v>
      </c>
      <c r="F177" s="91" t="s">
        <v>16</v>
      </c>
      <c r="G177" s="92">
        <v>17900</v>
      </c>
      <c r="H177" s="92">
        <v>3410</v>
      </c>
      <c r="I177" s="92">
        <f t="shared" si="2"/>
        <v>61039000</v>
      </c>
      <c r="J177" s="75">
        <v>15514085</v>
      </c>
      <c r="K177" s="77">
        <v>42555</v>
      </c>
      <c r="L177" s="79"/>
      <c r="M177" s="75" t="s">
        <v>427</v>
      </c>
      <c r="N177" s="75" t="s">
        <v>426</v>
      </c>
    </row>
    <row r="178" spans="2:14">
      <c r="B178" s="90">
        <v>42514</v>
      </c>
      <c r="C178" s="91" t="s">
        <v>314</v>
      </c>
      <c r="D178" s="91" t="s">
        <v>315</v>
      </c>
      <c r="E178" s="91" t="s">
        <v>17</v>
      </c>
      <c r="F178" s="91" t="s">
        <v>12</v>
      </c>
      <c r="G178" s="92">
        <v>15800</v>
      </c>
      <c r="H178" s="92">
        <v>3380</v>
      </c>
      <c r="I178" s="92">
        <f t="shared" si="2"/>
        <v>53404000</v>
      </c>
      <c r="J178" s="75">
        <v>15514085</v>
      </c>
      <c r="K178" s="77">
        <v>42555</v>
      </c>
      <c r="L178" s="79">
        <v>151271000</v>
      </c>
      <c r="M178" s="75" t="s">
        <v>427</v>
      </c>
      <c r="N178" s="75" t="s">
        <v>426</v>
      </c>
    </row>
    <row r="179" spans="2:14">
      <c r="B179" s="90">
        <v>42514</v>
      </c>
      <c r="C179" s="91" t="s">
        <v>283</v>
      </c>
      <c r="D179" s="91" t="s">
        <v>284</v>
      </c>
      <c r="E179" s="91" t="s">
        <v>18</v>
      </c>
      <c r="F179" s="91" t="s">
        <v>180</v>
      </c>
      <c r="G179" s="92">
        <v>11500</v>
      </c>
      <c r="H179" s="92">
        <v>3595</v>
      </c>
      <c r="I179" s="92">
        <f t="shared" si="2"/>
        <v>41342500</v>
      </c>
      <c r="J179" s="76">
        <v>15229690</v>
      </c>
      <c r="K179" s="77">
        <v>42542</v>
      </c>
      <c r="L179" s="79"/>
      <c r="M179" s="76" t="s">
        <v>427</v>
      </c>
      <c r="N179" s="76" t="s">
        <v>427</v>
      </c>
    </row>
    <row r="180" spans="2:14">
      <c r="B180" s="90">
        <v>42514</v>
      </c>
      <c r="C180" s="91" t="s">
        <v>283</v>
      </c>
      <c r="D180" s="91" t="s">
        <v>284</v>
      </c>
      <c r="E180" s="91" t="s">
        <v>18</v>
      </c>
      <c r="F180" s="91" t="s">
        <v>12</v>
      </c>
      <c r="G180" s="92">
        <v>5200</v>
      </c>
      <c r="H180" s="92">
        <v>3380</v>
      </c>
      <c r="I180" s="92">
        <f t="shared" si="2"/>
        <v>17576000</v>
      </c>
      <c r="J180" s="76">
        <v>15229690</v>
      </c>
      <c r="K180" s="77">
        <v>42542</v>
      </c>
      <c r="L180" s="79">
        <v>58918500</v>
      </c>
      <c r="M180" s="76" t="s">
        <v>427</v>
      </c>
      <c r="N180" s="76" t="s">
        <v>427</v>
      </c>
    </row>
    <row r="181" spans="2:14">
      <c r="B181" s="90">
        <v>42514</v>
      </c>
      <c r="C181" s="91" t="s">
        <v>278</v>
      </c>
      <c r="D181" s="91" t="s">
        <v>279</v>
      </c>
      <c r="E181" s="91" t="s">
        <v>20</v>
      </c>
      <c r="F181" s="91" t="s">
        <v>180</v>
      </c>
      <c r="G181" s="92">
        <v>9000</v>
      </c>
      <c r="H181" s="92">
        <v>3595</v>
      </c>
      <c r="I181" s="92">
        <f t="shared" si="2"/>
        <v>32355000</v>
      </c>
      <c r="J181" s="76">
        <v>15229711</v>
      </c>
      <c r="K181" s="77">
        <v>42542</v>
      </c>
      <c r="L181" s="79"/>
      <c r="M181" s="76" t="s">
        <v>427</v>
      </c>
      <c r="N181" s="76" t="s">
        <v>430</v>
      </c>
    </row>
    <row r="182" spans="2:14">
      <c r="B182" s="90">
        <v>42514</v>
      </c>
      <c r="C182" s="91" t="s">
        <v>278</v>
      </c>
      <c r="D182" s="91" t="s">
        <v>279</v>
      </c>
      <c r="E182" s="91" t="s">
        <v>20</v>
      </c>
      <c r="F182" s="91" t="s">
        <v>22</v>
      </c>
      <c r="G182" s="92">
        <v>10500</v>
      </c>
      <c r="H182" s="92">
        <v>3650</v>
      </c>
      <c r="I182" s="92">
        <f t="shared" si="2"/>
        <v>38325000</v>
      </c>
      <c r="J182" s="76">
        <v>15229711</v>
      </c>
      <c r="K182" s="77">
        <v>42542</v>
      </c>
      <c r="L182" s="79">
        <v>70680000</v>
      </c>
      <c r="M182" s="76" t="s">
        <v>427</v>
      </c>
      <c r="N182" s="76" t="s">
        <v>430</v>
      </c>
    </row>
    <row r="183" spans="2:14">
      <c r="B183" s="90">
        <v>42514</v>
      </c>
      <c r="C183" s="91" t="s">
        <v>280</v>
      </c>
      <c r="D183" s="91" t="s">
        <v>281</v>
      </c>
      <c r="E183" s="91" t="s">
        <v>20</v>
      </c>
      <c r="F183" s="91" t="s">
        <v>12</v>
      </c>
      <c r="G183" s="92">
        <v>5000</v>
      </c>
      <c r="H183" s="92">
        <v>3200</v>
      </c>
      <c r="I183" s="92">
        <f t="shared" si="2"/>
        <v>16000000</v>
      </c>
      <c r="J183" s="75">
        <v>15229709</v>
      </c>
      <c r="K183" s="77">
        <v>42542</v>
      </c>
      <c r="L183" s="79"/>
      <c r="M183" s="75" t="s">
        <v>427</v>
      </c>
      <c r="N183" s="75" t="s">
        <v>430</v>
      </c>
    </row>
    <row r="184" spans="2:14">
      <c r="B184" s="90">
        <v>42514</v>
      </c>
      <c r="C184" s="91" t="s">
        <v>280</v>
      </c>
      <c r="D184" s="91" t="s">
        <v>281</v>
      </c>
      <c r="E184" s="91" t="s">
        <v>20</v>
      </c>
      <c r="F184" s="91" t="s">
        <v>22</v>
      </c>
      <c r="G184" s="92">
        <v>7200</v>
      </c>
      <c r="H184" s="92">
        <v>3650</v>
      </c>
      <c r="I184" s="92">
        <f t="shared" si="2"/>
        <v>26280000</v>
      </c>
      <c r="J184" s="75">
        <v>15229709</v>
      </c>
      <c r="K184" s="77">
        <v>42542</v>
      </c>
      <c r="L184" s="79">
        <v>42280000</v>
      </c>
      <c r="M184" s="75" t="s">
        <v>427</v>
      </c>
      <c r="N184" s="75" t="s">
        <v>430</v>
      </c>
    </row>
    <row r="185" spans="2:14">
      <c r="B185" s="90">
        <v>42514</v>
      </c>
      <c r="C185" s="91" t="s">
        <v>316</v>
      </c>
      <c r="D185" s="91" t="s">
        <v>317</v>
      </c>
      <c r="E185" s="91" t="s">
        <v>20</v>
      </c>
      <c r="F185" s="91" t="s">
        <v>16</v>
      </c>
      <c r="G185" s="92">
        <v>30000</v>
      </c>
      <c r="H185" s="92">
        <v>3595</v>
      </c>
      <c r="I185" s="92">
        <f t="shared" si="2"/>
        <v>107850000</v>
      </c>
      <c r="J185" s="76">
        <v>15514024</v>
      </c>
      <c r="K185" s="77">
        <v>42535</v>
      </c>
      <c r="L185" s="79">
        <v>107850000</v>
      </c>
      <c r="M185" s="76" t="s">
        <v>427</v>
      </c>
      <c r="N185" s="76" t="s">
        <v>430</v>
      </c>
    </row>
    <row r="186" spans="2:14">
      <c r="B186" s="90">
        <v>42514</v>
      </c>
      <c r="C186" s="91" t="s">
        <v>339</v>
      </c>
      <c r="D186" s="91" t="s">
        <v>340</v>
      </c>
      <c r="E186" s="91" t="s">
        <v>11</v>
      </c>
      <c r="F186" s="91" t="s">
        <v>16</v>
      </c>
      <c r="G186" s="92">
        <v>15500</v>
      </c>
      <c r="H186" s="92">
        <v>3410</v>
      </c>
      <c r="I186" s="92">
        <f t="shared" si="2"/>
        <v>52855000</v>
      </c>
      <c r="J186" s="76">
        <v>2116373</v>
      </c>
      <c r="K186" s="77">
        <v>42538</v>
      </c>
      <c r="L186" s="79">
        <v>52855000</v>
      </c>
      <c r="M186" s="76" t="s">
        <v>431</v>
      </c>
      <c r="N186" s="76" t="s">
        <v>427</v>
      </c>
    </row>
    <row r="187" spans="2:14">
      <c r="B187" s="90">
        <v>42514</v>
      </c>
      <c r="C187" s="91" t="s">
        <v>318</v>
      </c>
      <c r="D187" s="91" t="s">
        <v>319</v>
      </c>
      <c r="E187" s="91" t="s">
        <v>11</v>
      </c>
      <c r="F187" s="91" t="s">
        <v>16</v>
      </c>
      <c r="G187" s="92">
        <v>5000</v>
      </c>
      <c r="H187" s="92">
        <v>3595</v>
      </c>
      <c r="I187" s="92">
        <f t="shared" si="2"/>
        <v>17975000</v>
      </c>
      <c r="J187" s="75">
        <v>2116380</v>
      </c>
      <c r="K187" s="77">
        <v>42543</v>
      </c>
      <c r="L187" s="79"/>
      <c r="M187" s="75" t="s">
        <v>431</v>
      </c>
      <c r="N187" s="75" t="s">
        <v>427</v>
      </c>
    </row>
    <row r="188" spans="2:14">
      <c r="B188" s="90">
        <v>42514</v>
      </c>
      <c r="C188" s="91" t="s">
        <v>318</v>
      </c>
      <c r="D188" s="91" t="s">
        <v>319</v>
      </c>
      <c r="E188" s="91" t="s">
        <v>11</v>
      </c>
      <c r="F188" s="91" t="s">
        <v>12</v>
      </c>
      <c r="G188" s="92">
        <v>10000</v>
      </c>
      <c r="H188" s="92">
        <v>3380</v>
      </c>
      <c r="I188" s="92">
        <f t="shared" si="2"/>
        <v>33800000</v>
      </c>
      <c r="J188" s="75">
        <v>2116380</v>
      </c>
      <c r="K188" s="77">
        <v>42543</v>
      </c>
      <c r="L188" s="79"/>
      <c r="M188" s="75" t="s">
        <v>431</v>
      </c>
      <c r="N188" s="75" t="s">
        <v>427</v>
      </c>
    </row>
    <row r="189" spans="2:14">
      <c r="B189" s="90">
        <v>42514</v>
      </c>
      <c r="C189" s="91" t="s">
        <v>318</v>
      </c>
      <c r="D189" s="91" t="s">
        <v>319</v>
      </c>
      <c r="E189" s="91" t="s">
        <v>11</v>
      </c>
      <c r="F189" s="91" t="s">
        <v>22</v>
      </c>
      <c r="G189" s="92">
        <v>15000</v>
      </c>
      <c r="H189" s="92">
        <v>3985</v>
      </c>
      <c r="I189" s="92">
        <f t="shared" si="2"/>
        <v>59775000</v>
      </c>
      <c r="J189" s="75">
        <v>2116380</v>
      </c>
      <c r="K189" s="77">
        <v>42543</v>
      </c>
      <c r="L189" s="79">
        <v>111550000</v>
      </c>
      <c r="M189" s="75" t="s">
        <v>431</v>
      </c>
      <c r="N189" s="75" t="s">
        <v>427</v>
      </c>
    </row>
    <row r="190" spans="2:14">
      <c r="B190" s="90">
        <v>42515</v>
      </c>
      <c r="C190" s="91" t="s">
        <v>341</v>
      </c>
      <c r="D190" s="91" t="s">
        <v>342</v>
      </c>
      <c r="E190" s="91" t="s">
        <v>17</v>
      </c>
      <c r="F190" s="91" t="s">
        <v>16</v>
      </c>
      <c r="G190" s="92">
        <v>15000</v>
      </c>
      <c r="H190" s="92">
        <v>3410</v>
      </c>
      <c r="I190" s="93">
        <f t="shared" si="2"/>
        <v>51150000</v>
      </c>
      <c r="J190" s="76">
        <v>15514088</v>
      </c>
      <c r="K190" s="77">
        <v>42556</v>
      </c>
      <c r="L190" s="79"/>
      <c r="M190" s="76" t="s">
        <v>427</v>
      </c>
      <c r="N190" s="76" t="s">
        <v>426</v>
      </c>
    </row>
    <row r="191" spans="2:14">
      <c r="B191" s="90">
        <v>42515</v>
      </c>
      <c r="C191" s="91" t="s">
        <v>320</v>
      </c>
      <c r="D191" s="91" t="s">
        <v>321</v>
      </c>
      <c r="E191" s="91" t="s">
        <v>17</v>
      </c>
      <c r="F191" s="91" t="s">
        <v>12</v>
      </c>
      <c r="G191" s="92">
        <v>20000</v>
      </c>
      <c r="H191" s="92">
        <v>3380</v>
      </c>
      <c r="I191" s="93">
        <f t="shared" si="2"/>
        <v>67600000</v>
      </c>
      <c r="J191" s="76">
        <v>15514088</v>
      </c>
      <c r="K191" s="77">
        <v>42556</v>
      </c>
      <c r="L191" s="79"/>
      <c r="M191" s="76" t="s">
        <v>427</v>
      </c>
      <c r="N191" s="76" t="s">
        <v>426</v>
      </c>
    </row>
    <row r="192" spans="2:14">
      <c r="B192" s="90">
        <v>42507</v>
      </c>
      <c r="C192" s="91" t="s">
        <v>254</v>
      </c>
      <c r="D192" s="91" t="s">
        <v>255</v>
      </c>
      <c r="E192" s="91" t="s">
        <v>20</v>
      </c>
      <c r="F192" s="91" t="s">
        <v>16</v>
      </c>
      <c r="G192" s="92">
        <v>10000</v>
      </c>
      <c r="H192" s="92">
        <v>3595</v>
      </c>
      <c r="I192" s="92">
        <f t="shared" si="2"/>
        <v>35950000</v>
      </c>
      <c r="J192" s="75">
        <v>15513497</v>
      </c>
      <c r="K192" s="77">
        <v>42537</v>
      </c>
      <c r="L192" s="79">
        <f>I192</f>
        <v>35950000</v>
      </c>
      <c r="M192" s="75" t="s">
        <v>427</v>
      </c>
      <c r="N192" s="75" t="s">
        <v>430</v>
      </c>
    </row>
    <row r="193" spans="2:14">
      <c r="B193" s="90">
        <v>42507</v>
      </c>
      <c r="C193" s="91" t="s">
        <v>254</v>
      </c>
      <c r="D193" s="91" t="s">
        <v>255</v>
      </c>
      <c r="E193" s="91" t="s">
        <v>20</v>
      </c>
      <c r="F193" s="91" t="s">
        <v>22</v>
      </c>
      <c r="G193" s="92">
        <v>5300</v>
      </c>
      <c r="H193" s="92">
        <v>3985</v>
      </c>
      <c r="I193" s="92">
        <f t="shared" si="2"/>
        <v>21120500</v>
      </c>
      <c r="J193" s="75">
        <v>15513497</v>
      </c>
      <c r="K193" s="77">
        <v>42537</v>
      </c>
      <c r="L193" s="79">
        <v>57070500</v>
      </c>
      <c r="M193" s="75" t="s">
        <v>427</v>
      </c>
      <c r="N193" s="75" t="s">
        <v>430</v>
      </c>
    </row>
    <row r="194" spans="2:14">
      <c r="B194" s="90">
        <v>42515</v>
      </c>
      <c r="C194" s="91" t="s">
        <v>286</v>
      </c>
      <c r="D194" s="91" t="s">
        <v>287</v>
      </c>
      <c r="E194" s="91" t="s">
        <v>25</v>
      </c>
      <c r="F194" s="91" t="s">
        <v>180</v>
      </c>
      <c r="G194" s="92">
        <v>5000</v>
      </c>
      <c r="H194" s="92">
        <v>3990</v>
      </c>
      <c r="I194" s="92">
        <f t="shared" si="2"/>
        <v>19950000</v>
      </c>
      <c r="J194" s="76">
        <v>15229676</v>
      </c>
      <c r="K194" s="77">
        <v>42542</v>
      </c>
      <c r="L194" s="79">
        <v>19950000</v>
      </c>
      <c r="M194" s="76" t="s">
        <v>427</v>
      </c>
      <c r="N194" s="76" t="s">
        <v>428</v>
      </c>
    </row>
    <row r="195" spans="2:14">
      <c r="B195" s="90">
        <v>42515</v>
      </c>
      <c r="C195" s="91" t="s">
        <v>288</v>
      </c>
      <c r="D195" s="91" t="s">
        <v>289</v>
      </c>
      <c r="E195" s="91" t="s">
        <v>26</v>
      </c>
      <c r="F195" s="91" t="s">
        <v>22</v>
      </c>
      <c r="G195" s="92">
        <v>5000</v>
      </c>
      <c r="H195" s="92">
        <v>4738</v>
      </c>
      <c r="I195" s="92">
        <f t="shared" si="2"/>
        <v>23690000</v>
      </c>
      <c r="J195" s="76">
        <v>15229675</v>
      </c>
      <c r="K195" s="77">
        <v>42531</v>
      </c>
      <c r="L195" s="79">
        <v>23690000</v>
      </c>
      <c r="M195" s="76" t="s">
        <v>427</v>
      </c>
      <c r="N195" s="76" t="s">
        <v>427</v>
      </c>
    </row>
    <row r="196" spans="2:14">
      <c r="B196" s="90">
        <v>42515</v>
      </c>
      <c r="C196" s="91" t="s">
        <v>290</v>
      </c>
      <c r="D196" s="91" t="s">
        <v>291</v>
      </c>
      <c r="E196" s="91" t="s">
        <v>23</v>
      </c>
      <c r="F196" s="91" t="s">
        <v>22</v>
      </c>
      <c r="G196" s="92">
        <v>10000</v>
      </c>
      <c r="H196" s="92">
        <v>3650</v>
      </c>
      <c r="I196" s="92">
        <f t="shared" si="2"/>
        <v>36500000</v>
      </c>
      <c r="J196" s="76">
        <v>15229726</v>
      </c>
      <c r="K196" s="77">
        <v>42537</v>
      </c>
      <c r="L196" s="79">
        <v>36500000</v>
      </c>
      <c r="M196" s="76" t="s">
        <v>427</v>
      </c>
      <c r="N196" s="76" t="s">
        <v>429</v>
      </c>
    </row>
    <row r="197" spans="2:14">
      <c r="B197" s="90">
        <v>42516</v>
      </c>
      <c r="C197" s="91" t="s">
        <v>322</v>
      </c>
      <c r="D197" s="91" t="s">
        <v>323</v>
      </c>
      <c r="E197" s="91" t="s">
        <v>11</v>
      </c>
      <c r="F197" s="91" t="s">
        <v>16</v>
      </c>
      <c r="G197" s="92">
        <v>6200</v>
      </c>
      <c r="H197" s="92">
        <v>3595</v>
      </c>
      <c r="I197" s="92">
        <f t="shared" si="2"/>
        <v>22289000</v>
      </c>
      <c r="J197" s="76">
        <v>2116377</v>
      </c>
      <c r="K197" s="77">
        <v>42543</v>
      </c>
      <c r="L197" s="79"/>
      <c r="M197" s="76" t="s">
        <v>431</v>
      </c>
      <c r="N197" s="76" t="s">
        <v>427</v>
      </c>
    </row>
    <row r="198" spans="2:14">
      <c r="B198" s="90">
        <v>42516</v>
      </c>
      <c r="C198" s="91" t="s">
        <v>322</v>
      </c>
      <c r="D198" s="91" t="s">
        <v>323</v>
      </c>
      <c r="E198" s="91" t="s">
        <v>11</v>
      </c>
      <c r="F198" s="91" t="s">
        <v>12</v>
      </c>
      <c r="G198" s="92">
        <v>5300</v>
      </c>
      <c r="H198" s="92">
        <v>3530</v>
      </c>
      <c r="I198" s="92">
        <f t="shared" si="2"/>
        <v>18709000</v>
      </c>
      <c r="J198" s="76">
        <v>2116377</v>
      </c>
      <c r="K198" s="77">
        <v>42543</v>
      </c>
      <c r="L198" s="79"/>
      <c r="M198" s="76" t="s">
        <v>431</v>
      </c>
      <c r="N198" s="76" t="s">
        <v>427</v>
      </c>
    </row>
    <row r="199" spans="2:14">
      <c r="B199" s="90">
        <v>42516</v>
      </c>
      <c r="C199" s="91" t="s">
        <v>322</v>
      </c>
      <c r="D199" s="91" t="s">
        <v>323</v>
      </c>
      <c r="E199" s="91" t="s">
        <v>11</v>
      </c>
      <c r="F199" s="91" t="s">
        <v>22</v>
      </c>
      <c r="G199" s="92">
        <v>4000</v>
      </c>
      <c r="H199" s="92">
        <v>4085</v>
      </c>
      <c r="I199" s="92">
        <f t="shared" si="2"/>
        <v>16340000</v>
      </c>
      <c r="J199" s="76">
        <v>2116377</v>
      </c>
      <c r="K199" s="77">
        <v>42543</v>
      </c>
      <c r="L199" s="79">
        <v>57338000</v>
      </c>
      <c r="M199" s="76" t="s">
        <v>431</v>
      </c>
      <c r="N199" s="76" t="s">
        <v>427</v>
      </c>
    </row>
    <row r="200" spans="2:14">
      <c r="B200" s="90">
        <v>42516</v>
      </c>
      <c r="C200" s="91" t="s">
        <v>343</v>
      </c>
      <c r="D200" s="91" t="s">
        <v>344</v>
      </c>
      <c r="E200" s="91" t="s">
        <v>11</v>
      </c>
      <c r="F200" s="91" t="s">
        <v>16</v>
      </c>
      <c r="G200" s="92">
        <v>34900</v>
      </c>
      <c r="H200" s="92">
        <v>3560</v>
      </c>
      <c r="I200" s="92">
        <f t="shared" ref="I200:I227" si="3">G200*H200</f>
        <v>124244000</v>
      </c>
      <c r="J200" s="75">
        <v>2116381</v>
      </c>
      <c r="K200" s="77">
        <v>42555</v>
      </c>
      <c r="L200" s="79">
        <v>124244000</v>
      </c>
      <c r="M200" s="75" t="s">
        <v>431</v>
      </c>
      <c r="N200" s="75" t="s">
        <v>427</v>
      </c>
    </row>
    <row r="201" spans="2:14">
      <c r="B201" s="90">
        <v>42516</v>
      </c>
      <c r="C201" s="91" t="s">
        <v>324</v>
      </c>
      <c r="D201" s="91" t="s">
        <v>325</v>
      </c>
      <c r="E201" s="91" t="s">
        <v>11</v>
      </c>
      <c r="F201" s="91" t="s">
        <v>16</v>
      </c>
      <c r="G201" s="92">
        <v>5000</v>
      </c>
      <c r="H201" s="92">
        <v>3595</v>
      </c>
      <c r="I201" s="92">
        <f t="shared" si="3"/>
        <v>17975000</v>
      </c>
      <c r="J201" s="75">
        <v>2116312</v>
      </c>
      <c r="K201" s="77">
        <v>42544</v>
      </c>
      <c r="L201" s="79"/>
      <c r="M201" s="75" t="s">
        <v>431</v>
      </c>
      <c r="N201" s="75" t="s">
        <v>427</v>
      </c>
    </row>
    <row r="202" spans="2:14">
      <c r="B202" s="90">
        <v>42516</v>
      </c>
      <c r="C202" s="91" t="s">
        <v>324</v>
      </c>
      <c r="D202" s="91" t="s">
        <v>325</v>
      </c>
      <c r="E202" s="91" t="s">
        <v>11</v>
      </c>
      <c r="F202" s="91" t="s">
        <v>12</v>
      </c>
      <c r="G202" s="92">
        <v>5000</v>
      </c>
      <c r="H202" s="92">
        <v>3380</v>
      </c>
      <c r="I202" s="92">
        <f t="shared" si="3"/>
        <v>16900000</v>
      </c>
      <c r="J202" s="75">
        <v>2116312</v>
      </c>
      <c r="K202" s="77">
        <v>42544</v>
      </c>
      <c r="L202" s="79"/>
      <c r="M202" s="75" t="s">
        <v>431</v>
      </c>
      <c r="N202" s="75" t="s">
        <v>427</v>
      </c>
    </row>
    <row r="203" spans="2:14">
      <c r="B203" s="90">
        <v>42516</v>
      </c>
      <c r="C203" s="91" t="s">
        <v>324</v>
      </c>
      <c r="D203" s="91" t="s">
        <v>325</v>
      </c>
      <c r="E203" s="91" t="s">
        <v>11</v>
      </c>
      <c r="F203" s="91" t="s">
        <v>22</v>
      </c>
      <c r="G203" s="92">
        <v>20000</v>
      </c>
      <c r="H203" s="92">
        <v>3985</v>
      </c>
      <c r="I203" s="92">
        <f t="shared" si="3"/>
        <v>79700000</v>
      </c>
      <c r="J203" s="75">
        <v>2116312</v>
      </c>
      <c r="K203" s="77">
        <v>42544</v>
      </c>
      <c r="L203" s="79">
        <v>114575000</v>
      </c>
      <c r="M203" s="75" t="s">
        <v>431</v>
      </c>
      <c r="N203" s="75" t="s">
        <v>427</v>
      </c>
    </row>
    <row r="204" spans="2:14">
      <c r="B204" s="90">
        <v>42517</v>
      </c>
      <c r="C204" s="91" t="s">
        <v>293</v>
      </c>
      <c r="D204" s="91" t="s">
        <v>294</v>
      </c>
      <c r="E204" s="91" t="s">
        <v>20</v>
      </c>
      <c r="F204" s="91" t="s">
        <v>12</v>
      </c>
      <c r="G204" s="92">
        <v>7200</v>
      </c>
      <c r="H204" s="92">
        <v>3200</v>
      </c>
      <c r="I204" s="92">
        <f t="shared" si="3"/>
        <v>23040000</v>
      </c>
      <c r="J204" s="76">
        <v>15229712</v>
      </c>
      <c r="K204" s="77">
        <v>42544</v>
      </c>
      <c r="L204" s="79"/>
      <c r="M204" s="76" t="s">
        <v>427</v>
      </c>
      <c r="N204" s="76" t="s">
        <v>430</v>
      </c>
    </row>
    <row r="205" spans="2:14">
      <c r="B205" s="90">
        <v>42517</v>
      </c>
      <c r="C205" s="91" t="s">
        <v>293</v>
      </c>
      <c r="D205" s="91" t="s">
        <v>294</v>
      </c>
      <c r="E205" s="91" t="s">
        <v>20</v>
      </c>
      <c r="F205" s="91" t="s">
        <v>22</v>
      </c>
      <c r="G205" s="92">
        <v>24500</v>
      </c>
      <c r="H205" s="92">
        <v>3650</v>
      </c>
      <c r="I205" s="92">
        <f t="shared" si="3"/>
        <v>89425000</v>
      </c>
      <c r="J205" s="76">
        <v>15229712</v>
      </c>
      <c r="K205" s="77">
        <v>42544</v>
      </c>
      <c r="L205" s="79">
        <v>112465000</v>
      </c>
      <c r="M205" s="76" t="s">
        <v>427</v>
      </c>
      <c r="N205" s="76" t="s">
        <v>430</v>
      </c>
    </row>
    <row r="206" spans="2:14">
      <c r="B206" s="90">
        <v>42517</v>
      </c>
      <c r="C206" s="91" t="s">
        <v>345</v>
      </c>
      <c r="D206" s="91" t="s">
        <v>346</v>
      </c>
      <c r="E206" s="91" t="s">
        <v>17</v>
      </c>
      <c r="F206" s="91" t="s">
        <v>16</v>
      </c>
      <c r="G206" s="92">
        <v>15800</v>
      </c>
      <c r="H206" s="92">
        <v>3410</v>
      </c>
      <c r="I206" s="93">
        <f t="shared" si="3"/>
        <v>53878000</v>
      </c>
      <c r="J206" s="75">
        <v>15513497</v>
      </c>
      <c r="K206" s="77">
        <v>42537</v>
      </c>
      <c r="L206" s="79">
        <v>172628000</v>
      </c>
      <c r="M206" s="75" t="s">
        <v>427</v>
      </c>
      <c r="N206" s="75" t="s">
        <v>430</v>
      </c>
    </row>
    <row r="207" spans="2:14">
      <c r="B207" s="90">
        <v>42517</v>
      </c>
      <c r="C207" s="91" t="s">
        <v>347</v>
      </c>
      <c r="D207" s="91" t="s">
        <v>348</v>
      </c>
      <c r="E207" s="91" t="s">
        <v>17</v>
      </c>
      <c r="F207" s="91" t="s">
        <v>16</v>
      </c>
      <c r="G207" s="92">
        <v>5000</v>
      </c>
      <c r="H207" s="92">
        <v>3410</v>
      </c>
      <c r="I207" s="92">
        <f t="shared" si="3"/>
        <v>17050000</v>
      </c>
      <c r="J207" s="76">
        <v>15514089</v>
      </c>
      <c r="K207" s="77">
        <v>42557</v>
      </c>
      <c r="L207" s="79"/>
      <c r="M207" s="76" t="s">
        <v>427</v>
      </c>
      <c r="N207" s="76" t="s">
        <v>426</v>
      </c>
    </row>
    <row r="208" spans="2:14">
      <c r="B208" s="90">
        <v>42517</v>
      </c>
      <c r="C208" s="91" t="s">
        <v>326</v>
      </c>
      <c r="D208" s="91" t="s">
        <v>327</v>
      </c>
      <c r="E208" s="91" t="s">
        <v>17</v>
      </c>
      <c r="F208" s="91" t="s">
        <v>12</v>
      </c>
      <c r="G208" s="92">
        <v>17900</v>
      </c>
      <c r="H208" s="92">
        <v>3380</v>
      </c>
      <c r="I208" s="92">
        <f t="shared" si="3"/>
        <v>60502000</v>
      </c>
      <c r="J208" s="76">
        <v>15514089</v>
      </c>
      <c r="K208" s="77">
        <v>42557</v>
      </c>
      <c r="L208" s="79"/>
      <c r="M208" s="76" t="s">
        <v>427</v>
      </c>
      <c r="N208" s="76" t="s">
        <v>426</v>
      </c>
    </row>
    <row r="209" spans="2:14">
      <c r="B209" s="90">
        <v>42517</v>
      </c>
      <c r="C209" s="91" t="s">
        <v>349</v>
      </c>
      <c r="D209" s="91" t="s">
        <v>350</v>
      </c>
      <c r="E209" s="91" t="s">
        <v>17</v>
      </c>
      <c r="F209" s="91" t="s">
        <v>16</v>
      </c>
      <c r="G209" s="92">
        <v>15000</v>
      </c>
      <c r="H209" s="92">
        <v>3410</v>
      </c>
      <c r="I209" s="92">
        <f t="shared" si="3"/>
        <v>51150000</v>
      </c>
      <c r="J209" s="76">
        <v>15514089</v>
      </c>
      <c r="K209" s="77">
        <v>42557</v>
      </c>
      <c r="L209" s="79"/>
      <c r="M209" s="76" t="s">
        <v>427</v>
      </c>
      <c r="N209" s="76" t="s">
        <v>426</v>
      </c>
    </row>
    <row r="210" spans="2:14">
      <c r="B210" s="90">
        <v>42517</v>
      </c>
      <c r="C210" s="91" t="s">
        <v>328</v>
      </c>
      <c r="D210" s="91" t="s">
        <v>329</v>
      </c>
      <c r="E210" s="91" t="s">
        <v>17</v>
      </c>
      <c r="F210" s="91" t="s">
        <v>12</v>
      </c>
      <c r="G210" s="92">
        <v>15000</v>
      </c>
      <c r="H210" s="92">
        <v>3380</v>
      </c>
      <c r="I210" s="92">
        <f t="shared" si="3"/>
        <v>50700000</v>
      </c>
      <c r="J210" s="76">
        <v>15514089</v>
      </c>
      <c r="K210" s="77">
        <v>42557</v>
      </c>
      <c r="L210" s="79"/>
      <c r="M210" s="76" t="s">
        <v>427</v>
      </c>
      <c r="N210" s="76" t="s">
        <v>426</v>
      </c>
    </row>
    <row r="211" spans="2:14">
      <c r="B211" s="90">
        <v>42517</v>
      </c>
      <c r="C211" s="91" t="s">
        <v>328</v>
      </c>
      <c r="D211" s="91" t="s">
        <v>329</v>
      </c>
      <c r="E211" s="91" t="s">
        <v>17</v>
      </c>
      <c r="F211" s="91" t="s">
        <v>22</v>
      </c>
      <c r="G211" s="92">
        <v>5000</v>
      </c>
      <c r="H211" s="92">
        <v>3985</v>
      </c>
      <c r="I211" s="92">
        <f t="shared" si="3"/>
        <v>19925000</v>
      </c>
      <c r="J211" s="76">
        <v>15514089</v>
      </c>
      <c r="K211" s="77">
        <v>42557</v>
      </c>
      <c r="L211" s="79">
        <v>199327000</v>
      </c>
      <c r="M211" s="76" t="s">
        <v>427</v>
      </c>
      <c r="N211" s="76" t="s">
        <v>426</v>
      </c>
    </row>
    <row r="212" spans="2:14">
      <c r="B212" s="90">
        <v>42517</v>
      </c>
      <c r="C212" s="91" t="s">
        <v>295</v>
      </c>
      <c r="D212" s="91" t="s">
        <v>296</v>
      </c>
      <c r="E212" s="91" t="s">
        <v>18</v>
      </c>
      <c r="F212" s="91" t="s">
        <v>24</v>
      </c>
      <c r="G212" s="92">
        <v>5300</v>
      </c>
      <c r="H212" s="92">
        <v>4300</v>
      </c>
      <c r="I212" s="92">
        <f t="shared" si="3"/>
        <v>22790000</v>
      </c>
      <c r="J212" s="76">
        <v>15229692</v>
      </c>
      <c r="K212" s="77">
        <v>42550</v>
      </c>
      <c r="L212" s="79">
        <v>22790000</v>
      </c>
      <c r="M212" s="76" t="s">
        <v>427</v>
      </c>
      <c r="N212" s="76" t="s">
        <v>427</v>
      </c>
    </row>
    <row r="213" spans="2:14">
      <c r="B213" s="90">
        <v>42517</v>
      </c>
      <c r="C213" s="91" t="s">
        <v>297</v>
      </c>
      <c r="D213" s="91" t="s">
        <v>298</v>
      </c>
      <c r="E213" s="91" t="s">
        <v>18</v>
      </c>
      <c r="F213" s="91" t="s">
        <v>22</v>
      </c>
      <c r="G213" s="92">
        <v>6200</v>
      </c>
      <c r="H213" s="92">
        <v>3650</v>
      </c>
      <c r="I213" s="92">
        <f t="shared" si="3"/>
        <v>22630000</v>
      </c>
      <c r="J213" s="76">
        <v>15229691</v>
      </c>
      <c r="K213" s="77">
        <v>42550</v>
      </c>
      <c r="L213" s="79">
        <v>22630000</v>
      </c>
      <c r="M213" s="76" t="s">
        <v>427</v>
      </c>
      <c r="N213" s="76" t="s">
        <v>427</v>
      </c>
    </row>
    <row r="214" spans="2:14">
      <c r="B214" s="90">
        <v>42517</v>
      </c>
      <c r="C214" s="91" t="s">
        <v>299</v>
      </c>
      <c r="D214" s="91" t="s">
        <v>300</v>
      </c>
      <c r="E214" s="91" t="s">
        <v>18</v>
      </c>
      <c r="F214" s="91" t="s">
        <v>22</v>
      </c>
      <c r="G214" s="92">
        <v>5200</v>
      </c>
      <c r="H214" s="92">
        <v>3650</v>
      </c>
      <c r="I214" s="92">
        <f t="shared" si="3"/>
        <v>18980000</v>
      </c>
      <c r="J214" s="76">
        <v>15514034</v>
      </c>
      <c r="K214" s="77">
        <v>42551</v>
      </c>
      <c r="L214" s="79">
        <v>18980000</v>
      </c>
      <c r="M214" s="76" t="s">
        <v>427</v>
      </c>
      <c r="N214" s="76" t="s">
        <v>427</v>
      </c>
    </row>
    <row r="215" spans="2:14">
      <c r="B215" s="90">
        <v>42517</v>
      </c>
      <c r="C215" s="91" t="s">
        <v>330</v>
      </c>
      <c r="D215" s="91" t="s">
        <v>331</v>
      </c>
      <c r="E215" s="91" t="s">
        <v>11</v>
      </c>
      <c r="F215" s="91" t="s">
        <v>12</v>
      </c>
      <c r="G215" s="92">
        <v>4000</v>
      </c>
      <c r="H215" s="92">
        <v>3380</v>
      </c>
      <c r="I215" s="92">
        <f t="shared" si="3"/>
        <v>13520000</v>
      </c>
      <c r="J215" s="75">
        <v>2116376</v>
      </c>
      <c r="K215" s="77">
        <v>42541</v>
      </c>
      <c r="L215" s="79"/>
      <c r="M215" s="75" t="s">
        <v>431</v>
      </c>
      <c r="N215" s="75" t="s">
        <v>427</v>
      </c>
    </row>
    <row r="216" spans="2:14">
      <c r="B216" s="90">
        <v>42517</v>
      </c>
      <c r="C216" s="91" t="s">
        <v>330</v>
      </c>
      <c r="D216" s="91" t="s">
        <v>331</v>
      </c>
      <c r="E216" s="91" t="s">
        <v>11</v>
      </c>
      <c r="F216" s="91" t="s">
        <v>22</v>
      </c>
      <c r="G216" s="92">
        <v>11500</v>
      </c>
      <c r="H216" s="92">
        <v>3985</v>
      </c>
      <c r="I216" s="92">
        <f t="shared" si="3"/>
        <v>45827500</v>
      </c>
      <c r="J216" s="75">
        <v>2116376</v>
      </c>
      <c r="K216" s="77">
        <v>42541</v>
      </c>
      <c r="L216" s="79">
        <v>59347500</v>
      </c>
      <c r="M216" s="75" t="s">
        <v>431</v>
      </c>
      <c r="N216" s="75" t="s">
        <v>427</v>
      </c>
    </row>
    <row r="217" spans="2:14">
      <c r="B217" s="90">
        <v>42517</v>
      </c>
      <c r="C217" s="91" t="s">
        <v>332</v>
      </c>
      <c r="D217" s="91" t="s">
        <v>333</v>
      </c>
      <c r="E217" s="91" t="s">
        <v>20</v>
      </c>
      <c r="F217" s="91" t="s">
        <v>16</v>
      </c>
      <c r="G217" s="92">
        <v>30000</v>
      </c>
      <c r="H217" s="92">
        <v>3595</v>
      </c>
      <c r="I217" s="92">
        <f t="shared" si="3"/>
        <v>107850000</v>
      </c>
      <c r="J217" s="76">
        <v>15514023</v>
      </c>
      <c r="K217" s="77">
        <v>42535</v>
      </c>
      <c r="L217" s="79">
        <v>107850000</v>
      </c>
      <c r="M217" s="76" t="s">
        <v>427</v>
      </c>
      <c r="N217" s="76" t="s">
        <v>430</v>
      </c>
    </row>
    <row r="218" spans="2:14">
      <c r="B218" s="90">
        <v>42517</v>
      </c>
      <c r="C218" s="91" t="s">
        <v>301</v>
      </c>
      <c r="D218" s="91" t="s">
        <v>302</v>
      </c>
      <c r="E218" s="91" t="s">
        <v>25</v>
      </c>
      <c r="F218" s="91" t="s">
        <v>180</v>
      </c>
      <c r="G218" s="92">
        <v>5000</v>
      </c>
      <c r="H218" s="92">
        <v>3990</v>
      </c>
      <c r="I218" s="92">
        <f t="shared" si="3"/>
        <v>19950000</v>
      </c>
      <c r="J218" s="76">
        <v>15229694</v>
      </c>
      <c r="K218" s="77">
        <v>42548</v>
      </c>
      <c r="L218" s="79">
        <v>19950000</v>
      </c>
      <c r="M218" s="76" t="s">
        <v>427</v>
      </c>
      <c r="N218" s="76" t="s">
        <v>428</v>
      </c>
    </row>
    <row r="219" spans="2:14">
      <c r="B219" s="90">
        <v>42517</v>
      </c>
      <c r="C219" s="91" t="s">
        <v>303</v>
      </c>
      <c r="D219" s="91" t="s">
        <v>304</v>
      </c>
      <c r="E219" s="91" t="s">
        <v>23</v>
      </c>
      <c r="F219" s="91" t="s">
        <v>22</v>
      </c>
      <c r="G219" s="92">
        <v>15000</v>
      </c>
      <c r="H219" s="92">
        <v>3650</v>
      </c>
      <c r="I219" s="92">
        <f t="shared" si="3"/>
        <v>54750000</v>
      </c>
      <c r="J219" s="76">
        <v>15514044</v>
      </c>
      <c r="K219" s="77">
        <v>42543</v>
      </c>
      <c r="L219" s="79">
        <v>54750000</v>
      </c>
      <c r="M219" s="76" t="s">
        <v>427</v>
      </c>
      <c r="N219" s="76" t="s">
        <v>429</v>
      </c>
    </row>
    <row r="220" spans="2:14">
      <c r="B220" s="90">
        <v>42517</v>
      </c>
      <c r="C220" s="91" t="s">
        <v>305</v>
      </c>
      <c r="D220" s="91" t="s">
        <v>306</v>
      </c>
      <c r="E220" s="91" t="s">
        <v>26</v>
      </c>
      <c r="F220" s="91" t="s">
        <v>22</v>
      </c>
      <c r="G220" s="92">
        <v>5000</v>
      </c>
      <c r="H220" s="92">
        <v>4738</v>
      </c>
      <c r="I220" s="92">
        <f t="shared" si="3"/>
        <v>23690000</v>
      </c>
      <c r="J220" s="76">
        <v>15158440</v>
      </c>
      <c r="K220" s="77">
        <v>42536</v>
      </c>
      <c r="L220" s="79">
        <v>23690000</v>
      </c>
      <c r="M220" s="76" t="s">
        <v>427</v>
      </c>
      <c r="N220" s="76" t="s">
        <v>427</v>
      </c>
    </row>
    <row r="221" spans="2:14">
      <c r="B221" s="90">
        <v>42520</v>
      </c>
      <c r="C221" s="91" t="s">
        <v>359</v>
      </c>
      <c r="D221" s="91" t="s">
        <v>360</v>
      </c>
      <c r="E221" s="91" t="s">
        <v>17</v>
      </c>
      <c r="F221" s="91" t="s">
        <v>16</v>
      </c>
      <c r="G221" s="92">
        <v>15800</v>
      </c>
      <c r="H221" s="92">
        <v>3560</v>
      </c>
      <c r="I221" s="96">
        <f t="shared" si="3"/>
        <v>56248000</v>
      </c>
      <c r="J221" s="76">
        <v>15514049</v>
      </c>
      <c r="K221" s="77">
        <v>42563</v>
      </c>
      <c r="L221" s="79">
        <v>56248000</v>
      </c>
      <c r="M221" s="76" t="s">
        <v>427</v>
      </c>
      <c r="N221" s="76" t="s">
        <v>426</v>
      </c>
    </row>
    <row r="222" spans="2:14">
      <c r="B222" s="90">
        <v>42520</v>
      </c>
      <c r="C222" s="91" t="s">
        <v>361</v>
      </c>
      <c r="D222" s="91" t="s">
        <v>362</v>
      </c>
      <c r="E222" s="91" t="s">
        <v>17</v>
      </c>
      <c r="F222" s="91" t="s">
        <v>12</v>
      </c>
      <c r="G222" s="92">
        <v>17900</v>
      </c>
      <c r="H222" s="92">
        <v>3530</v>
      </c>
      <c r="I222" s="96">
        <f t="shared" si="3"/>
        <v>63187000</v>
      </c>
      <c r="J222" s="76">
        <v>15514049</v>
      </c>
      <c r="K222" s="77">
        <v>42563</v>
      </c>
      <c r="L222" s="79">
        <v>53187000</v>
      </c>
      <c r="M222" s="76" t="s">
        <v>427</v>
      </c>
      <c r="N222" s="76" t="s">
        <v>426</v>
      </c>
    </row>
    <row r="223" spans="2:14">
      <c r="B223" s="90">
        <v>42520</v>
      </c>
      <c r="C223" s="91" t="s">
        <v>363</v>
      </c>
      <c r="D223" s="91" t="s">
        <v>364</v>
      </c>
      <c r="E223" s="91" t="s">
        <v>20</v>
      </c>
      <c r="F223" s="91" t="s">
        <v>16</v>
      </c>
      <c r="G223" s="92">
        <v>15000</v>
      </c>
      <c r="H223" s="92">
        <v>3595</v>
      </c>
      <c r="I223" s="92">
        <f t="shared" si="3"/>
        <v>53925000</v>
      </c>
      <c r="J223" s="76">
        <v>15514028</v>
      </c>
      <c r="K223" s="77">
        <v>42536</v>
      </c>
      <c r="L223" s="79">
        <v>53925000</v>
      </c>
      <c r="M223" s="76" t="s">
        <v>427</v>
      </c>
      <c r="N223" s="76" t="s">
        <v>430</v>
      </c>
    </row>
    <row r="224" spans="2:14">
      <c r="B224" s="90">
        <v>42520</v>
      </c>
      <c r="C224" s="91" t="s">
        <v>365</v>
      </c>
      <c r="D224" s="91" t="s">
        <v>366</v>
      </c>
      <c r="E224" s="91" t="s">
        <v>23</v>
      </c>
      <c r="F224" s="91" t="s">
        <v>16</v>
      </c>
      <c r="G224" s="92">
        <v>15000</v>
      </c>
      <c r="H224" s="92">
        <v>3595</v>
      </c>
      <c r="I224" s="92">
        <f t="shared" si="3"/>
        <v>53925000</v>
      </c>
      <c r="J224" s="76">
        <v>15514078</v>
      </c>
      <c r="K224" s="77">
        <v>42549</v>
      </c>
      <c r="L224" s="79">
        <v>53925000</v>
      </c>
      <c r="M224" s="76" t="s">
        <v>427</v>
      </c>
      <c r="N224" s="76" t="s">
        <v>430</v>
      </c>
    </row>
    <row r="225" spans="2:14">
      <c r="B225" s="90">
        <v>42521</v>
      </c>
      <c r="C225" s="91" t="s">
        <v>352</v>
      </c>
      <c r="D225" s="91" t="s">
        <v>353</v>
      </c>
      <c r="E225" s="91" t="s">
        <v>18</v>
      </c>
      <c r="F225" s="91" t="s">
        <v>22</v>
      </c>
      <c r="G225" s="92">
        <v>6200</v>
      </c>
      <c r="H225" s="92">
        <v>3650</v>
      </c>
      <c r="I225" s="92">
        <f t="shared" si="3"/>
        <v>22630000</v>
      </c>
      <c r="J225" s="76">
        <v>15229732</v>
      </c>
      <c r="K225" s="77">
        <v>42555</v>
      </c>
      <c r="L225" s="79">
        <v>22630000</v>
      </c>
      <c r="M225" s="76" t="s">
        <v>427</v>
      </c>
      <c r="N225" s="76" t="s">
        <v>427</v>
      </c>
    </row>
    <row r="226" spans="2:14">
      <c r="B226" s="90">
        <v>42521</v>
      </c>
      <c r="C226" s="91" t="s">
        <v>354</v>
      </c>
      <c r="D226" s="91" t="s">
        <v>355</v>
      </c>
      <c r="E226" s="91" t="s">
        <v>18</v>
      </c>
      <c r="F226" s="91" t="s">
        <v>22</v>
      </c>
      <c r="G226" s="92">
        <v>5300</v>
      </c>
      <c r="H226" s="92">
        <v>3650</v>
      </c>
      <c r="I226" s="92">
        <f t="shared" si="3"/>
        <v>19345000</v>
      </c>
      <c r="J226" s="76">
        <v>15229731</v>
      </c>
      <c r="K226" s="77">
        <v>42555</v>
      </c>
      <c r="L226" s="79">
        <v>19345000</v>
      </c>
      <c r="M226" s="76" t="s">
        <v>427</v>
      </c>
      <c r="N226" s="76" t="s">
        <v>427</v>
      </c>
    </row>
    <row r="227" spans="2:14">
      <c r="B227" s="90">
        <v>42521</v>
      </c>
      <c r="C227" s="91" t="s">
        <v>357</v>
      </c>
      <c r="D227" s="91" t="s">
        <v>356</v>
      </c>
      <c r="E227" s="91" t="s">
        <v>18</v>
      </c>
      <c r="F227" s="91" t="s">
        <v>22</v>
      </c>
      <c r="G227" s="92">
        <v>5200</v>
      </c>
      <c r="H227" s="92">
        <v>3650</v>
      </c>
      <c r="I227" s="92">
        <f t="shared" si="3"/>
        <v>18980000</v>
      </c>
      <c r="J227" s="76">
        <v>15229730</v>
      </c>
      <c r="K227" s="77">
        <v>42534</v>
      </c>
      <c r="L227" s="79">
        <v>18980000</v>
      </c>
      <c r="M227" s="76" t="s">
        <v>427</v>
      </c>
      <c r="N227" s="76" t="s">
        <v>428</v>
      </c>
    </row>
    <row r="228" spans="2:14">
      <c r="B228" s="82"/>
      <c r="C228" s="82"/>
      <c r="D228" s="82"/>
      <c r="E228" s="82"/>
      <c r="F228" s="82"/>
      <c r="G228" s="97">
        <f>SUM(G8:G227)</f>
        <v>2355300</v>
      </c>
      <c r="H228" s="83"/>
      <c r="I228" s="97">
        <f>SUM(I8:I227)</f>
        <v>8471520000</v>
      </c>
      <c r="L228" s="79"/>
    </row>
  </sheetData>
  <autoFilter ref="B7:N228"/>
  <sortState ref="B8:I227">
    <sortCondition ref="C8:C227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Y61"/>
  <sheetViews>
    <sheetView topLeftCell="L1" workbookViewId="0">
      <selection activeCell="AA14" sqref="AA14"/>
    </sheetView>
  </sheetViews>
  <sheetFormatPr baseColWidth="10" defaultColWidth="10.7109375" defaultRowHeight="15"/>
  <cols>
    <col min="3" max="3" width="9" bestFit="1" customWidth="1"/>
    <col min="4" max="5" width="10.42578125" bestFit="1" customWidth="1"/>
    <col min="6" max="7" width="1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5" max="16" width="10.42578125" bestFit="1" customWidth="1"/>
    <col min="17" max="18" width="1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0.42578125" bestFit="1" customWidth="1"/>
    <col min="24" max="24" width="15" bestFit="1" customWidth="1"/>
    <col min="25" max="25" width="10.42578125" bestFit="1" customWidth="1"/>
  </cols>
  <sheetData>
    <row r="4" spans="2:25" ht="15.75" thickBot="1"/>
    <row r="5" spans="2:25" ht="19.5" thickBot="1">
      <c r="C5" s="99" t="s">
        <v>18</v>
      </c>
      <c r="D5" s="100"/>
      <c r="E5" s="100"/>
      <c r="F5" s="100"/>
      <c r="G5" s="100"/>
      <c r="H5" s="100"/>
      <c r="I5" s="100"/>
      <c r="J5" s="101"/>
    </row>
    <row r="7" spans="2:25">
      <c r="C7" s="38" t="s">
        <v>7</v>
      </c>
      <c r="D7" s="38" t="s">
        <v>0</v>
      </c>
      <c r="E7" s="38" t="s">
        <v>1</v>
      </c>
      <c r="F7" s="38" t="s">
        <v>367</v>
      </c>
      <c r="G7" s="38" t="s">
        <v>6</v>
      </c>
      <c r="H7" s="38" t="s">
        <v>5</v>
      </c>
      <c r="I7" s="38" t="s">
        <v>8</v>
      </c>
      <c r="J7" s="38" t="s">
        <v>3</v>
      </c>
      <c r="N7" s="38" t="s">
        <v>7</v>
      </c>
      <c r="O7" s="38" t="s">
        <v>0</v>
      </c>
      <c r="P7" s="38" t="s">
        <v>1</v>
      </c>
      <c r="Q7" s="38" t="s">
        <v>367</v>
      </c>
      <c r="R7" s="38" t="s">
        <v>6</v>
      </c>
      <c r="S7" s="38" t="s">
        <v>370</v>
      </c>
      <c r="T7" s="38" t="s">
        <v>5</v>
      </c>
      <c r="U7" s="38" t="s">
        <v>371</v>
      </c>
      <c r="V7" s="38" t="s">
        <v>8</v>
      </c>
      <c r="W7" s="38" t="s">
        <v>3</v>
      </c>
      <c r="X7" s="53" t="s">
        <v>369</v>
      </c>
      <c r="Y7" s="53" t="s">
        <v>372</v>
      </c>
    </row>
    <row r="8" spans="2:25">
      <c r="B8">
        <v>1</v>
      </c>
      <c r="C8" s="39">
        <v>42493</v>
      </c>
      <c r="D8" s="41" t="s">
        <v>44</v>
      </c>
      <c r="E8" s="41" t="s">
        <v>45</v>
      </c>
      <c r="F8" s="41" t="s">
        <v>18</v>
      </c>
      <c r="G8" s="50" t="s">
        <v>22</v>
      </c>
      <c r="H8" s="42">
        <v>11500</v>
      </c>
      <c r="I8" s="42">
        <v>3885</v>
      </c>
      <c r="J8" s="43">
        <f t="shared" ref="J8:J29" si="0">H8*I8</f>
        <v>44677500</v>
      </c>
      <c r="N8" s="39">
        <v>42493</v>
      </c>
      <c r="O8" s="41" t="s">
        <v>44</v>
      </c>
      <c r="P8" s="41" t="s">
        <v>45</v>
      </c>
      <c r="Q8" s="41" t="s">
        <v>18</v>
      </c>
      <c r="R8" s="50" t="s">
        <v>22</v>
      </c>
      <c r="S8" s="50">
        <v>1</v>
      </c>
      <c r="T8" s="42">
        <v>11500</v>
      </c>
      <c r="U8" s="42"/>
      <c r="V8" s="42">
        <v>3885</v>
      </c>
      <c r="W8" s="43">
        <f t="shared" ref="W8:W29" si="1">T8*V8</f>
        <v>44677500</v>
      </c>
      <c r="X8" s="38"/>
      <c r="Y8" s="38"/>
    </row>
    <row r="9" spans="2:25">
      <c r="B9">
        <v>1</v>
      </c>
      <c r="C9" s="39">
        <v>42493</v>
      </c>
      <c r="D9" s="40" t="s">
        <v>46</v>
      </c>
      <c r="E9" s="41" t="s">
        <v>47</v>
      </c>
      <c r="F9" s="41" t="s">
        <v>18</v>
      </c>
      <c r="G9" s="50" t="s">
        <v>22</v>
      </c>
      <c r="H9" s="42">
        <v>5200</v>
      </c>
      <c r="I9" s="42">
        <v>3885</v>
      </c>
      <c r="J9" s="43">
        <f t="shared" si="0"/>
        <v>20202000</v>
      </c>
      <c r="N9" s="39">
        <v>42493</v>
      </c>
      <c r="O9" s="40" t="s">
        <v>46</v>
      </c>
      <c r="P9" s="41" t="s">
        <v>47</v>
      </c>
      <c r="Q9" s="41" t="s">
        <v>18</v>
      </c>
      <c r="R9" s="50" t="s">
        <v>22</v>
      </c>
      <c r="S9" s="50">
        <v>1</v>
      </c>
      <c r="T9" s="42">
        <v>5200</v>
      </c>
      <c r="U9" s="42"/>
      <c r="V9" s="42">
        <v>3885</v>
      </c>
      <c r="W9" s="43">
        <f t="shared" si="1"/>
        <v>20202000</v>
      </c>
      <c r="X9" s="38"/>
      <c r="Y9" s="38"/>
    </row>
    <row r="10" spans="2:25">
      <c r="B10">
        <v>1</v>
      </c>
      <c r="C10" s="39">
        <v>42495</v>
      </c>
      <c r="D10" s="41" t="s">
        <v>68</v>
      </c>
      <c r="E10" s="41" t="s">
        <v>69</v>
      </c>
      <c r="F10" s="41" t="s">
        <v>18</v>
      </c>
      <c r="G10" s="50" t="s">
        <v>16</v>
      </c>
      <c r="H10" s="42">
        <v>11500</v>
      </c>
      <c r="I10" s="42">
        <v>3595</v>
      </c>
      <c r="J10" s="44">
        <f t="shared" si="0"/>
        <v>41342500</v>
      </c>
      <c r="N10" s="39">
        <v>42502</v>
      </c>
      <c r="O10" s="41" t="s">
        <v>123</v>
      </c>
      <c r="P10" s="41" t="s">
        <v>124</v>
      </c>
      <c r="Q10" s="41" t="s">
        <v>18</v>
      </c>
      <c r="R10" s="50" t="s">
        <v>22</v>
      </c>
      <c r="S10" s="50">
        <v>1</v>
      </c>
      <c r="T10" s="42">
        <v>11500</v>
      </c>
      <c r="U10" s="42"/>
      <c r="V10" s="42">
        <v>3650</v>
      </c>
      <c r="W10" s="44">
        <f t="shared" si="1"/>
        <v>41975000</v>
      </c>
      <c r="X10" s="38"/>
      <c r="Y10" s="38"/>
    </row>
    <row r="11" spans="2:25">
      <c r="B11">
        <v>1</v>
      </c>
      <c r="C11" s="39">
        <v>42495</v>
      </c>
      <c r="D11" s="41" t="s">
        <v>70</v>
      </c>
      <c r="E11" s="41" t="s">
        <v>71</v>
      </c>
      <c r="F11" s="41" t="s">
        <v>18</v>
      </c>
      <c r="G11" s="50" t="s">
        <v>16</v>
      </c>
      <c r="H11" s="42">
        <v>5200</v>
      </c>
      <c r="I11" s="42">
        <v>3595</v>
      </c>
      <c r="J11" s="44">
        <f t="shared" si="0"/>
        <v>18694000</v>
      </c>
      <c r="N11" s="39">
        <v>42506</v>
      </c>
      <c r="O11" s="41" t="s">
        <v>222</v>
      </c>
      <c r="P11" s="41" t="s">
        <v>223</v>
      </c>
      <c r="Q11" s="41" t="s">
        <v>18</v>
      </c>
      <c r="R11" s="50" t="s">
        <v>22</v>
      </c>
      <c r="S11" s="50">
        <v>1</v>
      </c>
      <c r="T11" s="42">
        <v>5000</v>
      </c>
      <c r="U11" s="42"/>
      <c r="V11" s="42">
        <v>3985</v>
      </c>
      <c r="W11" s="44">
        <f t="shared" si="1"/>
        <v>19925000</v>
      </c>
      <c r="X11" s="38"/>
      <c r="Y11" s="38"/>
    </row>
    <row r="12" spans="2:25">
      <c r="B12">
        <v>1</v>
      </c>
      <c r="C12" s="39">
        <v>42502</v>
      </c>
      <c r="D12" s="41" t="s">
        <v>123</v>
      </c>
      <c r="E12" s="41" t="s">
        <v>124</v>
      </c>
      <c r="F12" s="41" t="s">
        <v>18</v>
      </c>
      <c r="G12" s="50" t="s">
        <v>12</v>
      </c>
      <c r="H12" s="42">
        <v>5200</v>
      </c>
      <c r="I12" s="42">
        <v>3200</v>
      </c>
      <c r="J12" s="44">
        <f t="shared" si="0"/>
        <v>16640000</v>
      </c>
      <c r="N12" s="39">
        <v>42508</v>
      </c>
      <c r="O12" s="41" t="s">
        <v>194</v>
      </c>
      <c r="P12" s="41" t="s">
        <v>195</v>
      </c>
      <c r="Q12" s="41" t="s">
        <v>18</v>
      </c>
      <c r="R12" s="50" t="s">
        <v>22</v>
      </c>
      <c r="S12" s="50">
        <v>1</v>
      </c>
      <c r="T12" s="42">
        <v>11400</v>
      </c>
      <c r="U12" s="42"/>
      <c r="V12" s="42">
        <v>3650</v>
      </c>
      <c r="W12" s="46">
        <f t="shared" si="1"/>
        <v>41610000</v>
      </c>
      <c r="X12" s="38"/>
      <c r="Y12" s="38"/>
    </row>
    <row r="13" spans="2:25">
      <c r="B13">
        <v>1</v>
      </c>
      <c r="C13" s="39">
        <v>42502</v>
      </c>
      <c r="D13" s="41" t="s">
        <v>123</v>
      </c>
      <c r="E13" s="41" t="s">
        <v>124</v>
      </c>
      <c r="F13" s="41" t="s">
        <v>18</v>
      </c>
      <c r="G13" s="50" t="s">
        <v>22</v>
      </c>
      <c r="H13" s="42">
        <v>11500</v>
      </c>
      <c r="I13" s="42">
        <v>3650</v>
      </c>
      <c r="J13" s="44">
        <f t="shared" si="0"/>
        <v>41975000</v>
      </c>
      <c r="N13" s="39">
        <v>42508</v>
      </c>
      <c r="O13" s="41" t="s">
        <v>196</v>
      </c>
      <c r="P13" s="41" t="s">
        <v>197</v>
      </c>
      <c r="Q13" s="41" t="s">
        <v>18</v>
      </c>
      <c r="R13" s="50" t="s">
        <v>22</v>
      </c>
      <c r="S13" s="50">
        <v>1</v>
      </c>
      <c r="T13" s="42">
        <v>5300</v>
      </c>
      <c r="U13" s="42"/>
      <c r="V13" s="42">
        <v>3650</v>
      </c>
      <c r="W13" s="46">
        <f t="shared" si="1"/>
        <v>19345000</v>
      </c>
      <c r="X13" s="38"/>
      <c r="Y13" s="38"/>
    </row>
    <row r="14" spans="2:25">
      <c r="B14">
        <v>1</v>
      </c>
      <c r="C14" s="39">
        <v>42508</v>
      </c>
      <c r="D14" s="41" t="s">
        <v>194</v>
      </c>
      <c r="E14" s="41" t="s">
        <v>195</v>
      </c>
      <c r="F14" s="41" t="s">
        <v>18</v>
      </c>
      <c r="G14" s="50" t="s">
        <v>22</v>
      </c>
      <c r="H14" s="42">
        <v>11400</v>
      </c>
      <c r="I14" s="42">
        <v>3650</v>
      </c>
      <c r="J14" s="46">
        <f t="shared" si="0"/>
        <v>41610000</v>
      </c>
      <c r="N14" s="39">
        <v>42510</v>
      </c>
      <c r="O14" s="41" t="s">
        <v>205</v>
      </c>
      <c r="P14" s="41" t="s">
        <v>206</v>
      </c>
      <c r="Q14" s="41" t="s">
        <v>18</v>
      </c>
      <c r="R14" s="50" t="s">
        <v>22</v>
      </c>
      <c r="S14" s="50">
        <v>1</v>
      </c>
      <c r="T14" s="42">
        <v>5300</v>
      </c>
      <c r="U14" s="42"/>
      <c r="V14" s="42">
        <v>3650</v>
      </c>
      <c r="W14" s="46">
        <f t="shared" si="1"/>
        <v>19345000</v>
      </c>
      <c r="X14" s="38"/>
      <c r="Y14" s="38"/>
    </row>
    <row r="15" spans="2:25">
      <c r="B15">
        <v>1</v>
      </c>
      <c r="C15" s="39">
        <v>42508</v>
      </c>
      <c r="D15" s="41" t="s">
        <v>196</v>
      </c>
      <c r="E15" s="41" t="s">
        <v>197</v>
      </c>
      <c r="F15" s="41" t="s">
        <v>18</v>
      </c>
      <c r="G15" s="50" t="s">
        <v>22</v>
      </c>
      <c r="H15" s="42">
        <v>5300</v>
      </c>
      <c r="I15" s="42">
        <v>3650</v>
      </c>
      <c r="J15" s="46">
        <f t="shared" si="0"/>
        <v>19345000</v>
      </c>
      <c r="N15" s="39">
        <v>42517</v>
      </c>
      <c r="O15" s="41" t="s">
        <v>297</v>
      </c>
      <c r="P15" s="41" t="s">
        <v>298</v>
      </c>
      <c r="Q15" s="41" t="s">
        <v>18</v>
      </c>
      <c r="R15" s="50" t="s">
        <v>22</v>
      </c>
      <c r="S15" s="50">
        <v>1</v>
      </c>
      <c r="T15" s="42">
        <v>6200</v>
      </c>
      <c r="U15" s="42"/>
      <c r="V15" s="42">
        <v>3650</v>
      </c>
      <c r="W15" s="43">
        <f t="shared" si="1"/>
        <v>22630000</v>
      </c>
      <c r="X15" s="38"/>
      <c r="Y15" s="38"/>
    </row>
    <row r="16" spans="2:25">
      <c r="B16">
        <v>1</v>
      </c>
      <c r="C16" s="39">
        <v>42510</v>
      </c>
      <c r="D16" s="41" t="s">
        <v>203</v>
      </c>
      <c r="E16" s="41" t="s">
        <v>204</v>
      </c>
      <c r="F16" s="41" t="s">
        <v>18</v>
      </c>
      <c r="G16" s="50" t="s">
        <v>180</v>
      </c>
      <c r="H16" s="42">
        <v>6200</v>
      </c>
      <c r="I16" s="42">
        <v>3595</v>
      </c>
      <c r="J16" s="46">
        <f t="shared" si="0"/>
        <v>22289000</v>
      </c>
      <c r="N16" s="39">
        <v>42517</v>
      </c>
      <c r="O16" s="41" t="s">
        <v>299</v>
      </c>
      <c r="P16" s="41" t="s">
        <v>300</v>
      </c>
      <c r="Q16" s="41" t="s">
        <v>18</v>
      </c>
      <c r="R16" s="50" t="s">
        <v>22</v>
      </c>
      <c r="S16" s="50">
        <v>1</v>
      </c>
      <c r="T16" s="42">
        <v>5200</v>
      </c>
      <c r="U16" s="42"/>
      <c r="V16" s="42">
        <v>3650</v>
      </c>
      <c r="W16" s="43">
        <f t="shared" si="1"/>
        <v>18980000</v>
      </c>
      <c r="X16" s="38"/>
      <c r="Y16" s="38"/>
    </row>
    <row r="17" spans="2:25">
      <c r="B17">
        <v>1</v>
      </c>
      <c r="C17" s="39">
        <v>42510</v>
      </c>
      <c r="D17" s="41" t="s">
        <v>203</v>
      </c>
      <c r="E17" s="41" t="s">
        <v>204</v>
      </c>
      <c r="F17" s="41" t="s">
        <v>18</v>
      </c>
      <c r="G17" s="50" t="s">
        <v>24</v>
      </c>
      <c r="H17" s="42">
        <v>5200</v>
      </c>
      <c r="I17" s="42">
        <v>4300</v>
      </c>
      <c r="J17" s="46">
        <f t="shared" si="0"/>
        <v>22360000</v>
      </c>
      <c r="N17" s="39">
        <v>42521</v>
      </c>
      <c r="O17" s="41" t="s">
        <v>352</v>
      </c>
      <c r="P17" s="41" t="s">
        <v>353</v>
      </c>
      <c r="Q17" s="41" t="s">
        <v>18</v>
      </c>
      <c r="R17" s="50" t="s">
        <v>22</v>
      </c>
      <c r="S17" s="50">
        <v>1</v>
      </c>
      <c r="T17" s="42">
        <v>6200</v>
      </c>
      <c r="U17" s="42"/>
      <c r="V17" s="42">
        <v>3650</v>
      </c>
      <c r="W17" s="49">
        <f t="shared" si="1"/>
        <v>22630000</v>
      </c>
      <c r="X17" s="38"/>
      <c r="Y17" s="38"/>
    </row>
    <row r="18" spans="2:25">
      <c r="B18">
        <v>1</v>
      </c>
      <c r="C18" s="39">
        <v>42510</v>
      </c>
      <c r="D18" s="41" t="s">
        <v>205</v>
      </c>
      <c r="E18" s="41" t="s">
        <v>206</v>
      </c>
      <c r="F18" s="41" t="s">
        <v>18</v>
      </c>
      <c r="G18" s="50" t="s">
        <v>22</v>
      </c>
      <c r="H18" s="42">
        <v>5300</v>
      </c>
      <c r="I18" s="42">
        <v>3650</v>
      </c>
      <c r="J18" s="46">
        <f t="shared" si="0"/>
        <v>19345000</v>
      </c>
      <c r="N18" s="39">
        <v>42521</v>
      </c>
      <c r="O18" s="41" t="s">
        <v>354</v>
      </c>
      <c r="P18" s="41" t="s">
        <v>355</v>
      </c>
      <c r="Q18" s="41" t="s">
        <v>18</v>
      </c>
      <c r="R18" s="50" t="s">
        <v>22</v>
      </c>
      <c r="S18" s="50">
        <v>1</v>
      </c>
      <c r="T18" s="42">
        <v>5300</v>
      </c>
      <c r="U18" s="42"/>
      <c r="V18" s="42">
        <v>3650</v>
      </c>
      <c r="W18" s="49">
        <f t="shared" si="1"/>
        <v>19345000</v>
      </c>
      <c r="X18" s="38"/>
      <c r="Y18" s="38"/>
    </row>
    <row r="19" spans="2:25">
      <c r="B19">
        <v>1</v>
      </c>
      <c r="C19" s="39">
        <v>42506</v>
      </c>
      <c r="D19" s="41" t="s">
        <v>222</v>
      </c>
      <c r="E19" s="41" t="s">
        <v>223</v>
      </c>
      <c r="F19" s="41" t="s">
        <v>18</v>
      </c>
      <c r="G19" s="50" t="s">
        <v>16</v>
      </c>
      <c r="H19" s="42">
        <v>6000</v>
      </c>
      <c r="I19" s="42">
        <v>3595</v>
      </c>
      <c r="J19" s="44">
        <f t="shared" si="0"/>
        <v>21570000</v>
      </c>
      <c r="N19" s="39">
        <v>42521</v>
      </c>
      <c r="O19" s="41" t="s">
        <v>357</v>
      </c>
      <c r="P19" s="41" t="s">
        <v>356</v>
      </c>
      <c r="Q19" s="41" t="s">
        <v>18</v>
      </c>
      <c r="R19" s="50" t="s">
        <v>22</v>
      </c>
      <c r="S19" s="50">
        <v>1</v>
      </c>
      <c r="T19" s="42">
        <v>5200</v>
      </c>
      <c r="U19" s="42">
        <f>SUM(T8:T19)</f>
        <v>83300</v>
      </c>
      <c r="V19" s="42">
        <v>3650</v>
      </c>
      <c r="W19" s="49">
        <f t="shared" si="1"/>
        <v>18980000</v>
      </c>
      <c r="X19" s="38" t="str">
        <f>R19</f>
        <v>Nafta Unica 90</v>
      </c>
      <c r="Y19" s="52">
        <f>SUM(W8:W19)</f>
        <v>309644500</v>
      </c>
    </row>
    <row r="20" spans="2:25">
      <c r="B20">
        <v>1</v>
      </c>
      <c r="C20" s="39">
        <v>42506</v>
      </c>
      <c r="D20" s="41" t="s">
        <v>222</v>
      </c>
      <c r="E20" s="41" t="s">
        <v>223</v>
      </c>
      <c r="F20" s="41" t="s">
        <v>18</v>
      </c>
      <c r="G20" s="50" t="s">
        <v>92</v>
      </c>
      <c r="H20" s="42">
        <v>4300</v>
      </c>
      <c r="I20" s="42">
        <v>4050</v>
      </c>
      <c r="J20" s="44">
        <f t="shared" si="0"/>
        <v>17415000</v>
      </c>
      <c r="N20" s="39">
        <v>42510</v>
      </c>
      <c r="O20" s="41" t="s">
        <v>203</v>
      </c>
      <c r="P20" s="41" t="s">
        <v>204</v>
      </c>
      <c r="Q20" s="41" t="s">
        <v>18</v>
      </c>
      <c r="R20" s="50" t="s">
        <v>180</v>
      </c>
      <c r="S20" s="50">
        <v>2</v>
      </c>
      <c r="T20" s="42">
        <v>6200</v>
      </c>
      <c r="U20" s="42"/>
      <c r="V20" s="42">
        <v>3595</v>
      </c>
      <c r="W20" s="46">
        <f t="shared" si="1"/>
        <v>22289000</v>
      </c>
      <c r="X20" s="38"/>
      <c r="Y20" s="38"/>
    </row>
    <row r="21" spans="2:25">
      <c r="B21">
        <v>1</v>
      </c>
      <c r="C21" s="39">
        <v>42506</v>
      </c>
      <c r="D21" s="41" t="s">
        <v>222</v>
      </c>
      <c r="E21" s="41" t="s">
        <v>223</v>
      </c>
      <c r="F21" s="41" t="s">
        <v>18</v>
      </c>
      <c r="G21" s="50" t="s">
        <v>22</v>
      </c>
      <c r="H21" s="42">
        <v>5000</v>
      </c>
      <c r="I21" s="42">
        <v>3985</v>
      </c>
      <c r="J21" s="44">
        <f t="shared" si="0"/>
        <v>19925000</v>
      </c>
      <c r="N21" s="39">
        <v>42514</v>
      </c>
      <c r="O21" s="41" t="s">
        <v>283</v>
      </c>
      <c r="P21" s="41" t="s">
        <v>284</v>
      </c>
      <c r="Q21" s="41" t="s">
        <v>18</v>
      </c>
      <c r="R21" s="50" t="s">
        <v>180</v>
      </c>
      <c r="S21" s="50">
        <v>2</v>
      </c>
      <c r="T21" s="42">
        <v>11500</v>
      </c>
      <c r="U21" s="42">
        <f>T21+T20</f>
        <v>17700</v>
      </c>
      <c r="V21" s="42">
        <v>3595</v>
      </c>
      <c r="W21" s="49">
        <f t="shared" si="1"/>
        <v>41342500</v>
      </c>
      <c r="X21" s="38" t="str">
        <f>R21</f>
        <v>Diesel Comun Tipo III</v>
      </c>
      <c r="Y21" s="52">
        <f>W21+W20</f>
        <v>63631500</v>
      </c>
    </row>
    <row r="22" spans="2:25">
      <c r="B22">
        <v>1</v>
      </c>
      <c r="C22" s="39">
        <v>42514</v>
      </c>
      <c r="D22" s="41" t="s">
        <v>283</v>
      </c>
      <c r="E22" s="41" t="s">
        <v>284</v>
      </c>
      <c r="F22" s="41" t="s">
        <v>18</v>
      </c>
      <c r="G22" s="50" t="s">
        <v>180</v>
      </c>
      <c r="H22" s="42">
        <v>11500</v>
      </c>
      <c r="I22" s="42">
        <v>3595</v>
      </c>
      <c r="J22" s="49">
        <f t="shared" si="0"/>
        <v>41342500</v>
      </c>
      <c r="N22" s="39">
        <v>42502</v>
      </c>
      <c r="O22" s="41" t="s">
        <v>123</v>
      </c>
      <c r="P22" s="41" t="s">
        <v>124</v>
      </c>
      <c r="Q22" s="41" t="s">
        <v>18</v>
      </c>
      <c r="R22" s="50" t="s">
        <v>12</v>
      </c>
      <c r="S22" s="50">
        <v>3</v>
      </c>
      <c r="T22" s="42">
        <v>5200</v>
      </c>
      <c r="U22" s="42"/>
      <c r="V22" s="42">
        <v>3200</v>
      </c>
      <c r="W22" s="44">
        <f t="shared" si="1"/>
        <v>16640000</v>
      </c>
      <c r="X22" s="38"/>
      <c r="Y22" s="38"/>
    </row>
    <row r="23" spans="2:25">
      <c r="B23">
        <v>1</v>
      </c>
      <c r="C23" s="39">
        <v>42514</v>
      </c>
      <c r="D23" s="41" t="s">
        <v>283</v>
      </c>
      <c r="E23" s="41" t="s">
        <v>284</v>
      </c>
      <c r="F23" s="41" t="s">
        <v>18</v>
      </c>
      <c r="G23" s="50" t="s">
        <v>12</v>
      </c>
      <c r="H23" s="42">
        <v>5200</v>
      </c>
      <c r="I23" s="42">
        <v>3380</v>
      </c>
      <c r="J23" s="43">
        <f t="shared" si="0"/>
        <v>17576000</v>
      </c>
      <c r="N23" s="39">
        <v>42514</v>
      </c>
      <c r="O23" s="41" t="s">
        <v>283</v>
      </c>
      <c r="P23" s="41" t="s">
        <v>284</v>
      </c>
      <c r="Q23" s="41" t="s">
        <v>18</v>
      </c>
      <c r="R23" s="50" t="s">
        <v>12</v>
      </c>
      <c r="S23" s="50">
        <v>3</v>
      </c>
      <c r="T23" s="42">
        <v>5200</v>
      </c>
      <c r="U23" s="42">
        <f>T23+T22</f>
        <v>10400</v>
      </c>
      <c r="V23" s="42">
        <v>3380</v>
      </c>
      <c r="W23" s="43">
        <f t="shared" si="1"/>
        <v>17576000</v>
      </c>
      <c r="X23" s="38" t="str">
        <f>R23</f>
        <v>Nafta Eco Sol 85</v>
      </c>
      <c r="Y23" s="52">
        <f>W23+W22</f>
        <v>34216000</v>
      </c>
    </row>
    <row r="24" spans="2:25">
      <c r="B24">
        <v>1</v>
      </c>
      <c r="C24" s="39">
        <v>42517</v>
      </c>
      <c r="D24" s="41" t="s">
        <v>295</v>
      </c>
      <c r="E24" s="41" t="s">
        <v>296</v>
      </c>
      <c r="F24" s="41" t="s">
        <v>18</v>
      </c>
      <c r="G24" s="50" t="s">
        <v>24</v>
      </c>
      <c r="H24" s="42">
        <v>5300</v>
      </c>
      <c r="I24" s="42">
        <v>4300</v>
      </c>
      <c r="J24" s="43">
        <f t="shared" si="0"/>
        <v>22790000</v>
      </c>
      <c r="N24" s="39">
        <v>42506</v>
      </c>
      <c r="O24" s="41" t="s">
        <v>222</v>
      </c>
      <c r="P24" s="41" t="s">
        <v>223</v>
      </c>
      <c r="Q24" s="41" t="s">
        <v>18</v>
      </c>
      <c r="R24" s="50" t="s">
        <v>92</v>
      </c>
      <c r="S24" s="50">
        <v>4</v>
      </c>
      <c r="T24" s="42">
        <v>4300</v>
      </c>
      <c r="U24" s="42">
        <f>T24</f>
        <v>4300</v>
      </c>
      <c r="V24" s="42">
        <v>4050</v>
      </c>
      <c r="W24" s="44">
        <f t="shared" si="1"/>
        <v>17415000</v>
      </c>
      <c r="X24" s="38" t="str">
        <f>R24</f>
        <v>Nafta Solium</v>
      </c>
      <c r="Y24" s="52">
        <f>W24</f>
        <v>17415000</v>
      </c>
    </row>
    <row r="25" spans="2:25">
      <c r="B25">
        <v>1</v>
      </c>
      <c r="C25" s="39">
        <v>42517</v>
      </c>
      <c r="D25" s="41" t="s">
        <v>297</v>
      </c>
      <c r="E25" s="41" t="s">
        <v>298</v>
      </c>
      <c r="F25" s="41" t="s">
        <v>18</v>
      </c>
      <c r="G25" s="50" t="s">
        <v>22</v>
      </c>
      <c r="H25" s="42">
        <v>6200</v>
      </c>
      <c r="I25" s="42">
        <v>3650</v>
      </c>
      <c r="J25" s="43">
        <f t="shared" si="0"/>
        <v>22630000</v>
      </c>
      <c r="N25" s="39">
        <v>42510</v>
      </c>
      <c r="O25" s="41" t="s">
        <v>203</v>
      </c>
      <c r="P25" s="41" t="s">
        <v>204</v>
      </c>
      <c r="Q25" s="41" t="s">
        <v>18</v>
      </c>
      <c r="R25" s="50" t="s">
        <v>24</v>
      </c>
      <c r="S25" s="50">
        <v>5</v>
      </c>
      <c r="T25" s="42">
        <v>5200</v>
      </c>
      <c r="U25" s="42"/>
      <c r="V25" s="42">
        <v>4300</v>
      </c>
      <c r="W25" s="46">
        <f t="shared" si="1"/>
        <v>22360000</v>
      </c>
      <c r="X25" s="38"/>
      <c r="Y25" s="38"/>
    </row>
    <row r="26" spans="2:25">
      <c r="B26">
        <v>1</v>
      </c>
      <c r="C26" s="39">
        <v>42517</v>
      </c>
      <c r="D26" s="41" t="s">
        <v>299</v>
      </c>
      <c r="E26" s="41" t="s">
        <v>300</v>
      </c>
      <c r="F26" s="41" t="s">
        <v>18</v>
      </c>
      <c r="G26" s="50" t="s">
        <v>22</v>
      </c>
      <c r="H26" s="42">
        <v>5200</v>
      </c>
      <c r="I26" s="42">
        <v>3650</v>
      </c>
      <c r="J26" s="43">
        <f t="shared" si="0"/>
        <v>18980000</v>
      </c>
      <c r="N26" s="39">
        <v>42517</v>
      </c>
      <c r="O26" s="41" t="s">
        <v>295</v>
      </c>
      <c r="P26" s="41" t="s">
        <v>296</v>
      </c>
      <c r="Q26" s="41" t="s">
        <v>18</v>
      </c>
      <c r="R26" s="50" t="s">
        <v>24</v>
      </c>
      <c r="S26" s="50">
        <v>5</v>
      </c>
      <c r="T26" s="42">
        <v>5300</v>
      </c>
      <c r="U26" s="42">
        <f>T26+T25</f>
        <v>10500</v>
      </c>
      <c r="V26" s="42">
        <v>4300</v>
      </c>
      <c r="W26" s="43">
        <f t="shared" si="1"/>
        <v>22790000</v>
      </c>
      <c r="X26" s="38" t="str">
        <f>R26</f>
        <v>Nafta Super Sol 95</v>
      </c>
      <c r="Y26" s="52">
        <f>W26+W25</f>
        <v>45150000</v>
      </c>
    </row>
    <row r="27" spans="2:25">
      <c r="B27">
        <v>1</v>
      </c>
      <c r="C27" s="39">
        <v>42521</v>
      </c>
      <c r="D27" s="41" t="s">
        <v>352</v>
      </c>
      <c r="E27" s="41" t="s">
        <v>353</v>
      </c>
      <c r="F27" s="41" t="s">
        <v>18</v>
      </c>
      <c r="G27" s="50" t="s">
        <v>22</v>
      </c>
      <c r="H27" s="42">
        <v>6200</v>
      </c>
      <c r="I27" s="42">
        <v>3650</v>
      </c>
      <c r="J27" s="49">
        <f t="shared" si="0"/>
        <v>22630000</v>
      </c>
      <c r="N27" s="39">
        <v>42495</v>
      </c>
      <c r="O27" s="41" t="s">
        <v>68</v>
      </c>
      <c r="P27" s="41" t="s">
        <v>69</v>
      </c>
      <c r="Q27" s="41" t="s">
        <v>18</v>
      </c>
      <c r="R27" s="50" t="s">
        <v>16</v>
      </c>
      <c r="S27" s="50">
        <v>7</v>
      </c>
      <c r="T27" s="42">
        <v>11500</v>
      </c>
      <c r="U27" s="42"/>
      <c r="V27" s="42">
        <v>3595</v>
      </c>
      <c r="W27" s="44">
        <f t="shared" si="1"/>
        <v>41342500</v>
      </c>
      <c r="X27" s="38"/>
      <c r="Y27" s="38"/>
    </row>
    <row r="28" spans="2:25">
      <c r="B28">
        <v>1</v>
      </c>
      <c r="C28" s="39">
        <v>42521</v>
      </c>
      <c r="D28" s="41" t="s">
        <v>354</v>
      </c>
      <c r="E28" s="41" t="s">
        <v>355</v>
      </c>
      <c r="F28" s="41" t="s">
        <v>18</v>
      </c>
      <c r="G28" s="50" t="s">
        <v>22</v>
      </c>
      <c r="H28" s="42">
        <v>5300</v>
      </c>
      <c r="I28" s="42">
        <v>3650</v>
      </c>
      <c r="J28" s="49">
        <f t="shared" si="0"/>
        <v>19345000</v>
      </c>
      <c r="N28" s="39">
        <v>42495</v>
      </c>
      <c r="O28" s="41" t="s">
        <v>70</v>
      </c>
      <c r="P28" s="41" t="s">
        <v>71</v>
      </c>
      <c r="Q28" s="41" t="s">
        <v>18</v>
      </c>
      <c r="R28" s="50" t="s">
        <v>16</v>
      </c>
      <c r="S28" s="50">
        <v>7</v>
      </c>
      <c r="T28" s="42">
        <v>5200</v>
      </c>
      <c r="U28" s="42"/>
      <c r="V28" s="42">
        <v>3595</v>
      </c>
      <c r="W28" s="44">
        <f t="shared" si="1"/>
        <v>18694000</v>
      </c>
      <c r="X28" s="38"/>
      <c r="Y28" s="38"/>
    </row>
    <row r="29" spans="2:25">
      <c r="B29">
        <v>1</v>
      </c>
      <c r="C29" s="39">
        <v>42521</v>
      </c>
      <c r="D29" s="41" t="s">
        <v>357</v>
      </c>
      <c r="E29" s="41" t="s">
        <v>356</v>
      </c>
      <c r="F29" s="41" t="s">
        <v>18</v>
      </c>
      <c r="G29" s="50" t="s">
        <v>22</v>
      </c>
      <c r="H29" s="42">
        <v>5200</v>
      </c>
      <c r="I29" s="42">
        <v>3650</v>
      </c>
      <c r="J29" s="49">
        <f t="shared" si="0"/>
        <v>18980000</v>
      </c>
      <c r="N29" s="39">
        <v>42506</v>
      </c>
      <c r="O29" s="41" t="s">
        <v>222</v>
      </c>
      <c r="P29" s="41" t="s">
        <v>223</v>
      </c>
      <c r="Q29" s="41" t="s">
        <v>18</v>
      </c>
      <c r="R29" s="50" t="s">
        <v>16</v>
      </c>
      <c r="S29" s="50">
        <v>7</v>
      </c>
      <c r="T29" s="42">
        <v>6000</v>
      </c>
      <c r="U29" s="42">
        <f>T29+T28+T27</f>
        <v>22700</v>
      </c>
      <c r="V29" s="42">
        <v>3595</v>
      </c>
      <c r="W29" s="44">
        <f t="shared" si="1"/>
        <v>21570000</v>
      </c>
      <c r="X29" s="38" t="str">
        <f>R29</f>
        <v>Diesel Tipo I</v>
      </c>
      <c r="Y29" s="52">
        <f>W29+W28+W27</f>
        <v>81606500</v>
      </c>
    </row>
    <row r="30" spans="2:25">
      <c r="H30" s="52">
        <f>SUM(H8:H29)</f>
        <v>148900</v>
      </c>
      <c r="I30" s="52"/>
      <c r="J30" s="52">
        <f>SUM(J8:J29)</f>
        <v>551663500</v>
      </c>
      <c r="T30" s="52">
        <f>SUM(T8:T29)</f>
        <v>148900</v>
      </c>
      <c r="U30" s="52">
        <f>SUM(U8:U29)</f>
        <v>148900</v>
      </c>
      <c r="V30" s="52"/>
      <c r="W30" s="52">
        <f>SUM(W8:W29)</f>
        <v>551663500</v>
      </c>
      <c r="X30" s="38"/>
      <c r="Y30" s="52">
        <f>SUM(Y8:Y29)</f>
        <v>551663500</v>
      </c>
    </row>
    <row r="38" spans="3:12">
      <c r="C38" s="38" t="s">
        <v>7</v>
      </c>
      <c r="D38" s="38" t="s">
        <v>0</v>
      </c>
      <c r="E38" s="38" t="s">
        <v>1</v>
      </c>
      <c r="F38" s="38" t="s">
        <v>367</v>
      </c>
      <c r="G38" s="38" t="s">
        <v>6</v>
      </c>
      <c r="H38" s="38" t="s">
        <v>5</v>
      </c>
      <c r="I38" s="38" t="s">
        <v>8</v>
      </c>
      <c r="J38" s="38" t="s">
        <v>3</v>
      </c>
      <c r="K38" s="53" t="s">
        <v>368</v>
      </c>
      <c r="L38" s="53" t="s">
        <v>369</v>
      </c>
    </row>
    <row r="39" spans="3:12">
      <c r="C39" s="39">
        <v>42493</v>
      </c>
      <c r="D39" s="41" t="s">
        <v>44</v>
      </c>
      <c r="E39" s="41" t="s">
        <v>45</v>
      </c>
      <c r="F39" s="41" t="s">
        <v>18</v>
      </c>
      <c r="G39" s="50" t="s">
        <v>22</v>
      </c>
      <c r="H39" s="42">
        <v>11500</v>
      </c>
      <c r="I39" s="42">
        <v>3885</v>
      </c>
      <c r="J39" s="43">
        <f t="shared" ref="J39:J60" si="2">H39*I39</f>
        <v>44677500</v>
      </c>
      <c r="K39" s="38"/>
      <c r="L39" s="38"/>
    </row>
    <row r="40" spans="3:12">
      <c r="C40" s="39">
        <v>42493</v>
      </c>
      <c r="D40" s="40" t="s">
        <v>46</v>
      </c>
      <c r="E40" s="41" t="s">
        <v>47</v>
      </c>
      <c r="F40" s="41" t="s">
        <v>18</v>
      </c>
      <c r="G40" s="50" t="s">
        <v>22</v>
      </c>
      <c r="H40" s="42">
        <v>5200</v>
      </c>
      <c r="I40" s="42">
        <v>3885</v>
      </c>
      <c r="J40" s="43">
        <f t="shared" si="2"/>
        <v>20202000</v>
      </c>
      <c r="K40" s="38">
        <v>3</v>
      </c>
      <c r="L40" s="52">
        <f>J40+J39</f>
        <v>64879500</v>
      </c>
    </row>
    <row r="41" spans="3:12">
      <c r="C41" s="39">
        <v>42495</v>
      </c>
      <c r="D41" s="41" t="s">
        <v>68</v>
      </c>
      <c r="E41" s="41" t="s">
        <v>69</v>
      </c>
      <c r="F41" s="41" t="s">
        <v>18</v>
      </c>
      <c r="G41" s="50" t="s">
        <v>16</v>
      </c>
      <c r="H41" s="42">
        <v>11500</v>
      </c>
      <c r="I41" s="42">
        <v>3595</v>
      </c>
      <c r="J41" s="44">
        <f t="shared" si="2"/>
        <v>41342500</v>
      </c>
      <c r="K41" s="38"/>
      <c r="L41" s="38"/>
    </row>
    <row r="42" spans="3:12">
      <c r="C42" s="39">
        <v>42495</v>
      </c>
      <c r="D42" s="41" t="s">
        <v>70</v>
      </c>
      <c r="E42" s="41" t="s">
        <v>71</v>
      </c>
      <c r="F42" s="41" t="s">
        <v>18</v>
      </c>
      <c r="G42" s="50" t="s">
        <v>16</v>
      </c>
      <c r="H42" s="42">
        <v>5200</v>
      </c>
      <c r="I42" s="42">
        <v>3595</v>
      </c>
      <c r="J42" s="44">
        <f t="shared" si="2"/>
        <v>18694000</v>
      </c>
      <c r="K42" s="38">
        <v>5</v>
      </c>
      <c r="L42" s="52">
        <f>J42+J41</f>
        <v>60036500</v>
      </c>
    </row>
    <row r="43" spans="3:12">
      <c r="C43" s="39">
        <v>42502</v>
      </c>
      <c r="D43" s="41" t="s">
        <v>123</v>
      </c>
      <c r="E43" s="41" t="s">
        <v>124</v>
      </c>
      <c r="F43" s="41" t="s">
        <v>18</v>
      </c>
      <c r="G43" s="50" t="s">
        <v>12</v>
      </c>
      <c r="H43" s="42">
        <v>5200</v>
      </c>
      <c r="I43" s="42">
        <v>3200</v>
      </c>
      <c r="J43" s="44">
        <f t="shared" si="2"/>
        <v>16640000</v>
      </c>
      <c r="K43" s="38"/>
      <c r="L43" s="38"/>
    </row>
    <row r="44" spans="3:12">
      <c r="C44" s="39">
        <v>42502</v>
      </c>
      <c r="D44" s="41" t="s">
        <v>123</v>
      </c>
      <c r="E44" s="41" t="s">
        <v>124</v>
      </c>
      <c r="F44" s="41" t="s">
        <v>18</v>
      </c>
      <c r="G44" s="50" t="s">
        <v>22</v>
      </c>
      <c r="H44" s="42">
        <v>11500</v>
      </c>
      <c r="I44" s="42">
        <v>3650</v>
      </c>
      <c r="J44" s="44">
        <f t="shared" si="2"/>
        <v>41975000</v>
      </c>
      <c r="K44" s="38">
        <v>12</v>
      </c>
      <c r="L44" s="52">
        <f>J44+J43</f>
        <v>58615000</v>
      </c>
    </row>
    <row r="45" spans="3:12">
      <c r="C45" s="39">
        <v>42506</v>
      </c>
      <c r="D45" s="41" t="s">
        <v>222</v>
      </c>
      <c r="E45" s="41" t="s">
        <v>223</v>
      </c>
      <c r="F45" s="41" t="s">
        <v>18</v>
      </c>
      <c r="G45" s="50" t="s">
        <v>16</v>
      </c>
      <c r="H45" s="42">
        <v>6000</v>
      </c>
      <c r="I45" s="42">
        <v>3595</v>
      </c>
      <c r="J45" s="44">
        <f t="shared" si="2"/>
        <v>21570000</v>
      </c>
      <c r="K45" s="38"/>
      <c r="L45" s="38"/>
    </row>
    <row r="46" spans="3:12">
      <c r="C46" s="39">
        <v>42506</v>
      </c>
      <c r="D46" s="41" t="s">
        <v>222</v>
      </c>
      <c r="E46" s="41" t="s">
        <v>223</v>
      </c>
      <c r="F46" s="41" t="s">
        <v>18</v>
      </c>
      <c r="G46" s="50" t="s">
        <v>92</v>
      </c>
      <c r="H46" s="42">
        <v>4300</v>
      </c>
      <c r="I46" s="42">
        <v>4050</v>
      </c>
      <c r="J46" s="44">
        <f t="shared" si="2"/>
        <v>17415000</v>
      </c>
      <c r="K46" s="38"/>
      <c r="L46" s="38"/>
    </row>
    <row r="47" spans="3:12">
      <c r="C47" s="39">
        <v>42506</v>
      </c>
      <c r="D47" s="41" t="s">
        <v>222</v>
      </c>
      <c r="E47" s="41" t="s">
        <v>223</v>
      </c>
      <c r="F47" s="41" t="s">
        <v>18</v>
      </c>
      <c r="G47" s="50" t="s">
        <v>22</v>
      </c>
      <c r="H47" s="42">
        <v>5000</v>
      </c>
      <c r="I47" s="42">
        <v>3985</v>
      </c>
      <c r="J47" s="44">
        <f t="shared" si="2"/>
        <v>19925000</v>
      </c>
      <c r="K47" s="38">
        <v>16</v>
      </c>
      <c r="L47" s="52">
        <f>J47+J46+J45</f>
        <v>58910000</v>
      </c>
    </row>
    <row r="48" spans="3:12">
      <c r="C48" s="39">
        <v>42508</v>
      </c>
      <c r="D48" s="41" t="s">
        <v>194</v>
      </c>
      <c r="E48" s="41" t="s">
        <v>195</v>
      </c>
      <c r="F48" s="41" t="s">
        <v>18</v>
      </c>
      <c r="G48" s="50" t="s">
        <v>22</v>
      </c>
      <c r="H48" s="42">
        <v>11400</v>
      </c>
      <c r="I48" s="42">
        <v>3650</v>
      </c>
      <c r="J48" s="46">
        <f t="shared" si="2"/>
        <v>41610000</v>
      </c>
      <c r="K48" s="38"/>
      <c r="L48" s="38"/>
    </row>
    <row r="49" spans="3:12">
      <c r="C49" s="39">
        <v>42508</v>
      </c>
      <c r="D49" s="41" t="s">
        <v>196</v>
      </c>
      <c r="E49" s="41" t="s">
        <v>197</v>
      </c>
      <c r="F49" s="41" t="s">
        <v>18</v>
      </c>
      <c r="G49" s="50" t="s">
        <v>22</v>
      </c>
      <c r="H49" s="42">
        <v>5300</v>
      </c>
      <c r="I49" s="42">
        <v>3650</v>
      </c>
      <c r="J49" s="46">
        <f t="shared" si="2"/>
        <v>19345000</v>
      </c>
      <c r="K49" s="38">
        <v>18</v>
      </c>
      <c r="L49" s="52">
        <f>J49+J48</f>
        <v>60955000</v>
      </c>
    </row>
    <row r="50" spans="3:12">
      <c r="C50" s="39">
        <v>42510</v>
      </c>
      <c r="D50" s="41" t="s">
        <v>203</v>
      </c>
      <c r="E50" s="41" t="s">
        <v>204</v>
      </c>
      <c r="F50" s="41" t="s">
        <v>18</v>
      </c>
      <c r="G50" s="50" t="s">
        <v>180</v>
      </c>
      <c r="H50" s="42">
        <v>6200</v>
      </c>
      <c r="I50" s="42">
        <v>3595</v>
      </c>
      <c r="J50" s="46">
        <f t="shared" si="2"/>
        <v>22289000</v>
      </c>
      <c r="K50" s="38"/>
      <c r="L50" s="38"/>
    </row>
    <row r="51" spans="3:12">
      <c r="C51" s="39">
        <v>42510</v>
      </c>
      <c r="D51" s="41" t="s">
        <v>203</v>
      </c>
      <c r="E51" s="41" t="s">
        <v>204</v>
      </c>
      <c r="F51" s="41" t="s">
        <v>18</v>
      </c>
      <c r="G51" s="50" t="s">
        <v>24</v>
      </c>
      <c r="H51" s="42">
        <v>5200</v>
      </c>
      <c r="I51" s="42">
        <v>4300</v>
      </c>
      <c r="J51" s="46">
        <f t="shared" si="2"/>
        <v>22360000</v>
      </c>
      <c r="K51" s="38"/>
      <c r="L51" s="38"/>
    </row>
    <row r="52" spans="3:12">
      <c r="C52" s="39">
        <v>42510</v>
      </c>
      <c r="D52" s="41" t="s">
        <v>205</v>
      </c>
      <c r="E52" s="41" t="s">
        <v>206</v>
      </c>
      <c r="F52" s="41" t="s">
        <v>18</v>
      </c>
      <c r="G52" s="50" t="s">
        <v>22</v>
      </c>
      <c r="H52" s="42">
        <v>5300</v>
      </c>
      <c r="I52" s="42">
        <v>3650</v>
      </c>
      <c r="J52" s="46">
        <f t="shared" si="2"/>
        <v>19345000</v>
      </c>
      <c r="K52" s="38">
        <v>20</v>
      </c>
      <c r="L52" s="52">
        <f>J52+J51+J50</f>
        <v>63994000</v>
      </c>
    </row>
    <row r="53" spans="3:12">
      <c r="C53" s="39">
        <v>42514</v>
      </c>
      <c r="D53" s="41" t="s">
        <v>283</v>
      </c>
      <c r="E53" s="41" t="s">
        <v>284</v>
      </c>
      <c r="F53" s="41" t="s">
        <v>18</v>
      </c>
      <c r="G53" s="50" t="s">
        <v>180</v>
      </c>
      <c r="H53" s="42">
        <v>11500</v>
      </c>
      <c r="I53" s="42">
        <v>3595</v>
      </c>
      <c r="J53" s="49">
        <f t="shared" si="2"/>
        <v>41342500</v>
      </c>
      <c r="K53" s="38"/>
      <c r="L53" s="38"/>
    </row>
    <row r="54" spans="3:12">
      <c r="C54" s="39">
        <v>42514</v>
      </c>
      <c r="D54" s="41" t="s">
        <v>283</v>
      </c>
      <c r="E54" s="41" t="s">
        <v>284</v>
      </c>
      <c r="F54" s="41" t="s">
        <v>18</v>
      </c>
      <c r="G54" s="50" t="s">
        <v>12</v>
      </c>
      <c r="H54" s="42">
        <v>5200</v>
      </c>
      <c r="I54" s="42">
        <v>3380</v>
      </c>
      <c r="J54" s="43">
        <f t="shared" si="2"/>
        <v>17576000</v>
      </c>
      <c r="K54" s="38">
        <v>24</v>
      </c>
      <c r="L54" s="52">
        <f>J54+J53</f>
        <v>58918500</v>
      </c>
    </row>
    <row r="55" spans="3:12">
      <c r="C55" s="39">
        <v>42517</v>
      </c>
      <c r="D55" s="41" t="s">
        <v>295</v>
      </c>
      <c r="E55" s="41" t="s">
        <v>296</v>
      </c>
      <c r="F55" s="41" t="s">
        <v>18</v>
      </c>
      <c r="G55" s="50" t="s">
        <v>24</v>
      </c>
      <c r="H55" s="42">
        <v>5300</v>
      </c>
      <c r="I55" s="42">
        <v>4300</v>
      </c>
      <c r="J55" s="43">
        <f t="shared" si="2"/>
        <v>22790000</v>
      </c>
      <c r="K55" s="38"/>
      <c r="L55" s="38"/>
    </row>
    <row r="56" spans="3:12">
      <c r="C56" s="39">
        <v>42517</v>
      </c>
      <c r="D56" s="41" t="s">
        <v>297</v>
      </c>
      <c r="E56" s="41" t="s">
        <v>298</v>
      </c>
      <c r="F56" s="41" t="s">
        <v>18</v>
      </c>
      <c r="G56" s="50" t="s">
        <v>22</v>
      </c>
      <c r="H56" s="42">
        <v>6200</v>
      </c>
      <c r="I56" s="42">
        <v>3650</v>
      </c>
      <c r="J56" s="43">
        <f t="shared" si="2"/>
        <v>22630000</v>
      </c>
      <c r="K56" s="38"/>
      <c r="L56" s="38"/>
    </row>
    <row r="57" spans="3:12">
      <c r="C57" s="39">
        <v>42517</v>
      </c>
      <c r="D57" s="41" t="s">
        <v>299</v>
      </c>
      <c r="E57" s="41" t="s">
        <v>300</v>
      </c>
      <c r="F57" s="41" t="s">
        <v>18</v>
      </c>
      <c r="G57" s="50" t="s">
        <v>22</v>
      </c>
      <c r="H57" s="42">
        <v>5200</v>
      </c>
      <c r="I57" s="42">
        <v>3650</v>
      </c>
      <c r="J57" s="43">
        <f t="shared" si="2"/>
        <v>18980000</v>
      </c>
      <c r="K57" s="38">
        <v>27</v>
      </c>
      <c r="L57" s="52">
        <f>J57+J56+J55</f>
        <v>64400000</v>
      </c>
    </row>
    <row r="58" spans="3:12">
      <c r="C58" s="39">
        <v>42521</v>
      </c>
      <c r="D58" s="41" t="s">
        <v>352</v>
      </c>
      <c r="E58" s="41" t="s">
        <v>353</v>
      </c>
      <c r="F58" s="41" t="s">
        <v>18</v>
      </c>
      <c r="G58" s="50" t="s">
        <v>22</v>
      </c>
      <c r="H58" s="42">
        <v>6200</v>
      </c>
      <c r="I58" s="42">
        <v>3650</v>
      </c>
      <c r="J58" s="49">
        <f t="shared" si="2"/>
        <v>22630000</v>
      </c>
      <c r="K58" s="38"/>
      <c r="L58" s="52"/>
    </row>
    <row r="59" spans="3:12">
      <c r="C59" s="39">
        <v>42521</v>
      </c>
      <c r="D59" s="41" t="s">
        <v>354</v>
      </c>
      <c r="E59" s="41" t="s">
        <v>355</v>
      </c>
      <c r="F59" s="41" t="s">
        <v>18</v>
      </c>
      <c r="G59" s="50" t="s">
        <v>22</v>
      </c>
      <c r="H59" s="42">
        <v>5300</v>
      </c>
      <c r="I59" s="42">
        <v>3650</v>
      </c>
      <c r="J59" s="49">
        <f t="shared" si="2"/>
        <v>19345000</v>
      </c>
      <c r="K59" s="38"/>
      <c r="L59" s="38"/>
    </row>
    <row r="60" spans="3:12">
      <c r="C60" s="39">
        <v>42521</v>
      </c>
      <c r="D60" s="41" t="s">
        <v>357</v>
      </c>
      <c r="E60" s="41" t="s">
        <v>356</v>
      </c>
      <c r="F60" s="41" t="s">
        <v>18</v>
      </c>
      <c r="G60" s="50" t="s">
        <v>22</v>
      </c>
      <c r="H60" s="42">
        <v>5200</v>
      </c>
      <c r="I60" s="42">
        <v>3650</v>
      </c>
      <c r="J60" s="49">
        <f t="shared" si="2"/>
        <v>18980000</v>
      </c>
      <c r="K60" s="38">
        <v>31</v>
      </c>
      <c r="L60" s="52">
        <f>J60+J59+J58</f>
        <v>60955000</v>
      </c>
    </row>
    <row r="61" spans="3:12">
      <c r="H61" s="52">
        <f>SUM(H39:H60)</f>
        <v>148900</v>
      </c>
      <c r="I61" s="52"/>
      <c r="J61" s="52">
        <f>SUM(J39:J60)</f>
        <v>551663500</v>
      </c>
      <c r="K61" s="38"/>
      <c r="L61" s="52">
        <f>SUM(L39:L60)</f>
        <v>551663500</v>
      </c>
    </row>
  </sheetData>
  <sortState ref="N8:W29">
    <sortCondition ref="S8:S29"/>
  </sortState>
  <mergeCells count="1">
    <mergeCell ref="C5:J5"/>
  </mergeCells>
  <pageMargins left="0.7" right="0.7" top="0.75" bottom="0.75" header="0.3" footer="0.3"/>
  <ignoredErrors>
    <ignoredError sqref="U1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B4:Y107"/>
  <sheetViews>
    <sheetView topLeftCell="J14" workbookViewId="0">
      <selection activeCell="Z18" sqref="Z18:AB23"/>
    </sheetView>
  </sheetViews>
  <sheetFormatPr baseColWidth="10" defaultColWidth="10.7109375" defaultRowHeight="15"/>
  <cols>
    <col min="3" max="3" width="9" bestFit="1" customWidth="1"/>
    <col min="4" max="5" width="10.42578125" bestFit="1" customWidth="1"/>
    <col min="6" max="6" width="6.85546875" bestFit="1" customWidth="1"/>
    <col min="7" max="7" width="1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6.85546875" bestFit="1" customWidth="1"/>
    <col min="18" max="18" width="1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5" bestFit="1" customWidth="1"/>
    <col min="25" max="25" width="11.7109375" bestFit="1" customWidth="1"/>
  </cols>
  <sheetData>
    <row r="4" spans="2:25" ht="18.75">
      <c r="C4" s="102" t="s">
        <v>20</v>
      </c>
      <c r="D4" s="102"/>
      <c r="E4" s="102"/>
      <c r="F4" s="102"/>
      <c r="G4" s="102"/>
      <c r="H4" s="102"/>
      <c r="I4" s="102"/>
      <c r="J4" s="102"/>
    </row>
    <row r="6" spans="2: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369</v>
      </c>
      <c r="Y6" s="53" t="s">
        <v>372</v>
      </c>
    </row>
    <row r="7" spans="2:25">
      <c r="B7">
        <v>2</v>
      </c>
      <c r="C7" s="39">
        <v>42495</v>
      </c>
      <c r="D7" s="41" t="s">
        <v>33</v>
      </c>
      <c r="E7" s="41" t="s">
        <v>34</v>
      </c>
      <c r="F7" s="41" t="s">
        <v>20</v>
      </c>
      <c r="G7" s="50" t="s">
        <v>16</v>
      </c>
      <c r="H7" s="42">
        <v>9700</v>
      </c>
      <c r="I7" s="42">
        <v>3645</v>
      </c>
      <c r="J7" s="43">
        <f t="shared" ref="J7:J52" si="0">H7*I7</f>
        <v>35356500</v>
      </c>
      <c r="N7" s="39">
        <v>42493</v>
      </c>
      <c r="O7" s="41" t="s">
        <v>48</v>
      </c>
      <c r="P7" s="41" t="s">
        <v>49</v>
      </c>
      <c r="Q7" s="41" t="s">
        <v>20</v>
      </c>
      <c r="R7" s="50" t="s">
        <v>22</v>
      </c>
      <c r="S7" s="50">
        <v>1</v>
      </c>
      <c r="T7" s="42">
        <v>9200</v>
      </c>
      <c r="U7" s="42"/>
      <c r="V7" s="42">
        <v>3885</v>
      </c>
      <c r="W7" s="44">
        <f t="shared" ref="W7:W52" si="1">T7*V7</f>
        <v>35742000</v>
      </c>
      <c r="X7" s="38"/>
      <c r="Y7" s="38"/>
    </row>
    <row r="8" spans="2:25">
      <c r="B8">
        <v>2</v>
      </c>
      <c r="C8" s="39">
        <v>42495</v>
      </c>
      <c r="D8" s="41" t="s">
        <v>33</v>
      </c>
      <c r="E8" s="41" t="s">
        <v>34</v>
      </c>
      <c r="F8" s="41" t="s">
        <v>20</v>
      </c>
      <c r="G8" s="50" t="s">
        <v>12</v>
      </c>
      <c r="H8" s="42">
        <v>6000</v>
      </c>
      <c r="I8" s="42">
        <v>3200</v>
      </c>
      <c r="J8" s="43">
        <f t="shared" si="0"/>
        <v>19200000</v>
      </c>
      <c r="N8" s="39">
        <v>42496</v>
      </c>
      <c r="O8" s="41" t="s">
        <v>182</v>
      </c>
      <c r="P8" s="41" t="s">
        <v>183</v>
      </c>
      <c r="Q8" s="41" t="s">
        <v>20</v>
      </c>
      <c r="R8" s="50" t="s">
        <v>22</v>
      </c>
      <c r="S8" s="50">
        <v>1</v>
      </c>
      <c r="T8" s="42">
        <v>10700</v>
      </c>
      <c r="U8" s="42"/>
      <c r="V8" s="42">
        <v>3750</v>
      </c>
      <c r="W8" s="46">
        <f t="shared" si="1"/>
        <v>40125000</v>
      </c>
      <c r="X8" s="38"/>
      <c r="Y8" s="38"/>
    </row>
    <row r="9" spans="2:25">
      <c r="B9">
        <v>2</v>
      </c>
      <c r="C9" s="39">
        <v>42493</v>
      </c>
      <c r="D9" s="41" t="s">
        <v>48</v>
      </c>
      <c r="E9" s="41" t="s">
        <v>49</v>
      </c>
      <c r="F9" s="41" t="s">
        <v>20</v>
      </c>
      <c r="G9" s="50" t="s">
        <v>27</v>
      </c>
      <c r="H9" s="42">
        <v>4300</v>
      </c>
      <c r="I9" s="42">
        <v>4050</v>
      </c>
      <c r="J9" s="44">
        <f t="shared" si="0"/>
        <v>17415000</v>
      </c>
      <c r="N9" s="39">
        <v>42500</v>
      </c>
      <c r="O9" s="41" t="s">
        <v>158</v>
      </c>
      <c r="P9" s="41" t="s">
        <v>159</v>
      </c>
      <c r="Q9" s="41" t="s">
        <v>20</v>
      </c>
      <c r="R9" s="50" t="s">
        <v>22</v>
      </c>
      <c r="S9" s="50">
        <v>1</v>
      </c>
      <c r="T9" s="42">
        <v>5000</v>
      </c>
      <c r="U9" s="42"/>
      <c r="V9" s="42">
        <v>3985</v>
      </c>
      <c r="W9" s="44">
        <f t="shared" si="1"/>
        <v>19925000</v>
      </c>
      <c r="X9" s="38"/>
      <c r="Y9" s="38"/>
    </row>
    <row r="10" spans="2:25">
      <c r="B10">
        <v>2</v>
      </c>
      <c r="C10" s="39">
        <v>42493</v>
      </c>
      <c r="D10" s="41" t="s">
        <v>48</v>
      </c>
      <c r="E10" s="41" t="s">
        <v>49</v>
      </c>
      <c r="F10" s="41" t="s">
        <v>20</v>
      </c>
      <c r="G10" s="50" t="s">
        <v>12</v>
      </c>
      <c r="H10" s="42">
        <v>5000</v>
      </c>
      <c r="I10" s="42">
        <v>3380</v>
      </c>
      <c r="J10" s="44">
        <f t="shared" si="0"/>
        <v>16900000</v>
      </c>
      <c r="N10" s="39">
        <v>42503</v>
      </c>
      <c r="O10" s="41" t="s">
        <v>156</v>
      </c>
      <c r="P10" s="41" t="s">
        <v>157</v>
      </c>
      <c r="Q10" s="41" t="s">
        <v>20</v>
      </c>
      <c r="R10" s="50" t="s">
        <v>22</v>
      </c>
      <c r="S10" s="50">
        <v>1</v>
      </c>
      <c r="T10" s="42">
        <v>5000</v>
      </c>
      <c r="U10" s="42"/>
      <c r="V10" s="42">
        <v>3985</v>
      </c>
      <c r="W10" s="44">
        <f t="shared" si="1"/>
        <v>19925000</v>
      </c>
      <c r="X10" s="38"/>
      <c r="Y10" s="38"/>
    </row>
    <row r="11" spans="2:25">
      <c r="B11">
        <v>2</v>
      </c>
      <c r="C11" s="39">
        <v>42493</v>
      </c>
      <c r="D11" s="41" t="s">
        <v>48</v>
      </c>
      <c r="E11" s="41" t="s">
        <v>49</v>
      </c>
      <c r="F11" s="41" t="s">
        <v>20</v>
      </c>
      <c r="G11" s="50" t="s">
        <v>22</v>
      </c>
      <c r="H11" s="42">
        <v>9200</v>
      </c>
      <c r="I11" s="42">
        <v>3885</v>
      </c>
      <c r="J11" s="44">
        <f t="shared" si="0"/>
        <v>35742000</v>
      </c>
      <c r="N11" s="39">
        <v>42506</v>
      </c>
      <c r="O11" s="41" t="s">
        <v>216</v>
      </c>
      <c r="P11" s="41" t="s">
        <v>217</v>
      </c>
      <c r="Q11" s="41" t="s">
        <v>20</v>
      </c>
      <c r="R11" s="50" t="s">
        <v>22</v>
      </c>
      <c r="S11" s="50">
        <v>1</v>
      </c>
      <c r="T11" s="42">
        <v>11700</v>
      </c>
      <c r="U11" s="42"/>
      <c r="V11" s="42">
        <v>3985</v>
      </c>
      <c r="W11" s="44">
        <f t="shared" si="1"/>
        <v>46624500</v>
      </c>
      <c r="X11" s="38"/>
      <c r="Y11" s="38"/>
    </row>
    <row r="12" spans="2:25">
      <c r="B12">
        <v>2</v>
      </c>
      <c r="C12" s="39">
        <v>42493</v>
      </c>
      <c r="D12" s="41" t="s">
        <v>50</v>
      </c>
      <c r="E12" s="41" t="s">
        <v>51</v>
      </c>
      <c r="F12" s="41" t="s">
        <v>20</v>
      </c>
      <c r="G12" s="50" t="s">
        <v>12</v>
      </c>
      <c r="H12" s="42">
        <v>13200</v>
      </c>
      <c r="I12" s="42">
        <v>3380</v>
      </c>
      <c r="J12" s="44">
        <f t="shared" si="0"/>
        <v>44616000</v>
      </c>
      <c r="N12" s="39">
        <v>42507</v>
      </c>
      <c r="O12" s="41" t="s">
        <v>254</v>
      </c>
      <c r="P12" s="41" t="s">
        <v>255</v>
      </c>
      <c r="Q12" s="41" t="s">
        <v>20</v>
      </c>
      <c r="R12" s="50" t="s">
        <v>22</v>
      </c>
      <c r="S12" s="50">
        <v>1</v>
      </c>
      <c r="T12" s="42">
        <v>5300</v>
      </c>
      <c r="U12" s="42"/>
      <c r="V12" s="42">
        <v>3985</v>
      </c>
      <c r="W12" s="43">
        <f t="shared" si="1"/>
        <v>21120500</v>
      </c>
      <c r="X12" s="38"/>
      <c r="Y12" s="38"/>
    </row>
    <row r="13" spans="2:25">
      <c r="B13">
        <v>2</v>
      </c>
      <c r="C13" s="39">
        <v>42493</v>
      </c>
      <c r="D13" s="41" t="s">
        <v>54</v>
      </c>
      <c r="E13" s="41" t="s">
        <v>55</v>
      </c>
      <c r="F13" s="41" t="s">
        <v>20</v>
      </c>
      <c r="G13" s="50" t="s">
        <v>16</v>
      </c>
      <c r="H13" s="42">
        <v>9000</v>
      </c>
      <c r="I13" s="42">
        <v>3595</v>
      </c>
      <c r="J13" s="44">
        <f t="shared" si="0"/>
        <v>32355000</v>
      </c>
      <c r="N13" s="39">
        <v>42509</v>
      </c>
      <c r="O13" s="41" t="s">
        <v>236</v>
      </c>
      <c r="P13" s="41" t="s">
        <v>237</v>
      </c>
      <c r="Q13" s="41" t="s">
        <v>20</v>
      </c>
      <c r="R13" s="50" t="s">
        <v>22</v>
      </c>
      <c r="S13" s="50">
        <v>1</v>
      </c>
      <c r="T13" s="42">
        <v>4000</v>
      </c>
      <c r="U13" s="42"/>
      <c r="V13" s="42">
        <v>3985</v>
      </c>
      <c r="W13" s="43">
        <f t="shared" si="1"/>
        <v>15940000</v>
      </c>
      <c r="X13" s="38"/>
      <c r="Y13" s="38"/>
    </row>
    <row r="14" spans="2:25">
      <c r="B14">
        <v>2</v>
      </c>
      <c r="C14" s="39">
        <v>42496</v>
      </c>
      <c r="D14" s="41" t="s">
        <v>76</v>
      </c>
      <c r="E14" s="41" t="s">
        <v>77</v>
      </c>
      <c r="F14" s="41" t="s">
        <v>20</v>
      </c>
      <c r="G14" s="50" t="s">
        <v>16</v>
      </c>
      <c r="H14" s="42">
        <v>5000</v>
      </c>
      <c r="I14" s="42">
        <v>3595</v>
      </c>
      <c r="J14" s="44">
        <f t="shared" si="0"/>
        <v>17975000</v>
      </c>
      <c r="N14" s="39">
        <v>42510</v>
      </c>
      <c r="O14" s="41" t="s">
        <v>240</v>
      </c>
      <c r="P14" s="41" t="s">
        <v>241</v>
      </c>
      <c r="Q14" s="41" t="s">
        <v>20</v>
      </c>
      <c r="R14" s="50" t="s">
        <v>22</v>
      </c>
      <c r="S14" s="50">
        <v>1</v>
      </c>
      <c r="T14" s="42">
        <v>5000</v>
      </c>
      <c r="U14" s="42"/>
      <c r="V14" s="42">
        <v>3985</v>
      </c>
      <c r="W14" s="43">
        <f t="shared" si="1"/>
        <v>19925000</v>
      </c>
      <c r="X14" s="38"/>
      <c r="Y14" s="38"/>
    </row>
    <row r="15" spans="2:25">
      <c r="B15">
        <v>2</v>
      </c>
      <c r="C15" s="39">
        <v>42496</v>
      </c>
      <c r="D15" s="41" t="s">
        <v>76</v>
      </c>
      <c r="E15" s="41" t="s">
        <v>77</v>
      </c>
      <c r="F15" s="41" t="s">
        <v>20</v>
      </c>
      <c r="G15" s="50" t="s">
        <v>12</v>
      </c>
      <c r="H15" s="42">
        <v>4000</v>
      </c>
      <c r="I15" s="42">
        <v>3380</v>
      </c>
      <c r="J15" s="44">
        <f t="shared" si="0"/>
        <v>13520000</v>
      </c>
      <c r="N15" s="39">
        <v>42510</v>
      </c>
      <c r="O15" s="41" t="s">
        <v>242</v>
      </c>
      <c r="P15" s="41" t="s">
        <v>243</v>
      </c>
      <c r="Q15" s="41" t="s">
        <v>20</v>
      </c>
      <c r="R15" s="50" t="s">
        <v>22</v>
      </c>
      <c r="S15" s="50">
        <v>1</v>
      </c>
      <c r="T15" s="42">
        <v>10700</v>
      </c>
      <c r="U15" s="42"/>
      <c r="V15" s="42">
        <v>3985</v>
      </c>
      <c r="W15" s="43">
        <f t="shared" si="1"/>
        <v>42639500</v>
      </c>
      <c r="X15" s="38"/>
      <c r="Y15" s="38"/>
    </row>
    <row r="16" spans="2:25">
      <c r="B16">
        <v>2</v>
      </c>
      <c r="C16" s="39">
        <v>42493</v>
      </c>
      <c r="D16" s="41" t="s">
        <v>86</v>
      </c>
      <c r="E16" s="41" t="s">
        <v>87</v>
      </c>
      <c r="F16" s="41" t="s">
        <v>20</v>
      </c>
      <c r="G16" s="50" t="s">
        <v>16</v>
      </c>
      <c r="H16" s="42">
        <v>10000</v>
      </c>
      <c r="I16" s="42">
        <v>3595</v>
      </c>
      <c r="J16" s="44">
        <f t="shared" si="0"/>
        <v>35950000</v>
      </c>
      <c r="N16" s="39">
        <v>42514</v>
      </c>
      <c r="O16" s="41" t="s">
        <v>278</v>
      </c>
      <c r="P16" s="41" t="s">
        <v>279</v>
      </c>
      <c r="Q16" s="41" t="s">
        <v>20</v>
      </c>
      <c r="R16" s="50" t="s">
        <v>22</v>
      </c>
      <c r="S16" s="50">
        <v>1</v>
      </c>
      <c r="T16" s="42">
        <v>10500</v>
      </c>
      <c r="U16" s="42"/>
      <c r="V16" s="42">
        <v>3650</v>
      </c>
      <c r="W16" s="49">
        <f t="shared" si="1"/>
        <v>38325000</v>
      </c>
      <c r="X16" s="38"/>
      <c r="Y16" s="38"/>
    </row>
    <row r="17" spans="2:25">
      <c r="B17">
        <v>2</v>
      </c>
      <c r="C17" s="39">
        <v>42493</v>
      </c>
      <c r="D17" s="41" t="s">
        <v>86</v>
      </c>
      <c r="E17" s="41" t="s">
        <v>87</v>
      </c>
      <c r="F17" s="41" t="s">
        <v>20</v>
      </c>
      <c r="G17" s="50" t="s">
        <v>12</v>
      </c>
      <c r="H17" s="42">
        <v>5300</v>
      </c>
      <c r="I17" s="42">
        <v>3380</v>
      </c>
      <c r="J17" s="44">
        <f t="shared" si="0"/>
        <v>17914000</v>
      </c>
      <c r="N17" s="39">
        <v>42514</v>
      </c>
      <c r="O17" s="41" t="s">
        <v>280</v>
      </c>
      <c r="P17" s="41" t="s">
        <v>281</v>
      </c>
      <c r="Q17" s="41" t="s">
        <v>20</v>
      </c>
      <c r="R17" s="50" t="s">
        <v>22</v>
      </c>
      <c r="S17" s="50">
        <v>1</v>
      </c>
      <c r="T17" s="42">
        <v>7200</v>
      </c>
      <c r="U17" s="42"/>
      <c r="V17" s="42">
        <v>3650</v>
      </c>
      <c r="W17" s="49">
        <f t="shared" si="1"/>
        <v>26280000</v>
      </c>
      <c r="X17" s="38"/>
      <c r="Y17" s="38"/>
    </row>
    <row r="18" spans="2:25">
      <c r="B18">
        <v>2</v>
      </c>
      <c r="C18" s="39">
        <v>42492</v>
      </c>
      <c r="D18" s="41" t="s">
        <v>88</v>
      </c>
      <c r="E18" s="41" t="s">
        <v>89</v>
      </c>
      <c r="F18" s="41" t="s">
        <v>20</v>
      </c>
      <c r="G18" s="50" t="s">
        <v>16</v>
      </c>
      <c r="H18" s="42">
        <v>15300</v>
      </c>
      <c r="I18" s="42">
        <v>3595</v>
      </c>
      <c r="J18" s="44">
        <f t="shared" si="0"/>
        <v>55003500</v>
      </c>
      <c r="N18" s="39">
        <v>42517</v>
      </c>
      <c r="O18" s="41" t="s">
        <v>293</v>
      </c>
      <c r="P18" s="41" t="s">
        <v>294</v>
      </c>
      <c r="Q18" s="41" t="s">
        <v>20</v>
      </c>
      <c r="R18" s="50" t="s">
        <v>22</v>
      </c>
      <c r="S18" s="50">
        <v>1</v>
      </c>
      <c r="T18" s="42">
        <v>24500</v>
      </c>
      <c r="U18" s="42">
        <f>SUM(T7:T18)</f>
        <v>108800</v>
      </c>
      <c r="V18" s="42">
        <v>3650</v>
      </c>
      <c r="W18" s="43">
        <f t="shared" si="1"/>
        <v>89425000</v>
      </c>
      <c r="X18" s="38" t="str">
        <f>R18</f>
        <v>Nafta Unica 90</v>
      </c>
      <c r="Y18" s="52">
        <f>SUM(W7:W18)</f>
        <v>415996500</v>
      </c>
    </row>
    <row r="19" spans="2:25">
      <c r="B19">
        <v>2</v>
      </c>
      <c r="C19" s="39">
        <v>42499</v>
      </c>
      <c r="D19" s="41" t="s">
        <v>150</v>
      </c>
      <c r="E19" s="41" t="s">
        <v>151</v>
      </c>
      <c r="F19" s="41" t="s">
        <v>20</v>
      </c>
      <c r="G19" s="50" t="s">
        <v>16</v>
      </c>
      <c r="H19" s="42">
        <v>25700</v>
      </c>
      <c r="I19" s="42">
        <v>3595</v>
      </c>
      <c r="J19" s="44">
        <f t="shared" si="0"/>
        <v>92391500</v>
      </c>
      <c r="N19" s="39">
        <v>42514</v>
      </c>
      <c r="O19" s="41" t="s">
        <v>278</v>
      </c>
      <c r="P19" s="41" t="s">
        <v>279</v>
      </c>
      <c r="Q19" s="41" t="s">
        <v>20</v>
      </c>
      <c r="R19" s="50" t="s">
        <v>180</v>
      </c>
      <c r="S19" s="50">
        <v>2</v>
      </c>
      <c r="T19" s="42">
        <v>9000</v>
      </c>
      <c r="U19" s="42">
        <f>T19</f>
        <v>9000</v>
      </c>
      <c r="V19" s="42">
        <v>3595</v>
      </c>
      <c r="W19" s="49">
        <f t="shared" si="1"/>
        <v>32355000</v>
      </c>
      <c r="X19" s="38" t="str">
        <f>R19</f>
        <v>Diesel Comun Tipo III</v>
      </c>
      <c r="Y19" s="52">
        <f>W19</f>
        <v>32355000</v>
      </c>
    </row>
    <row r="20" spans="2:25">
      <c r="B20">
        <v>2</v>
      </c>
      <c r="C20" s="39">
        <v>42499</v>
      </c>
      <c r="D20" s="41" t="s">
        <v>150</v>
      </c>
      <c r="E20" s="41" t="s">
        <v>151</v>
      </c>
      <c r="F20" s="41" t="s">
        <v>20</v>
      </c>
      <c r="G20" s="50" t="s">
        <v>12</v>
      </c>
      <c r="H20" s="42">
        <v>6000</v>
      </c>
      <c r="I20" s="42">
        <v>3380</v>
      </c>
      <c r="J20" s="44">
        <f t="shared" si="0"/>
        <v>20280000</v>
      </c>
      <c r="N20" s="39">
        <v>42493</v>
      </c>
      <c r="O20" s="41" t="s">
        <v>48</v>
      </c>
      <c r="P20" s="41" t="s">
        <v>49</v>
      </c>
      <c r="Q20" s="41" t="s">
        <v>20</v>
      </c>
      <c r="R20" s="50" t="s">
        <v>12</v>
      </c>
      <c r="S20" s="50">
        <v>3</v>
      </c>
      <c r="T20" s="42">
        <v>5000</v>
      </c>
      <c r="U20" s="42"/>
      <c r="V20" s="42">
        <v>3380</v>
      </c>
      <c r="W20" s="44">
        <f t="shared" si="1"/>
        <v>16900000</v>
      </c>
      <c r="X20" s="38"/>
      <c r="Y20" s="38"/>
    </row>
    <row r="21" spans="2:25">
      <c r="B21">
        <v>2</v>
      </c>
      <c r="C21" s="39">
        <v>42500</v>
      </c>
      <c r="D21" s="41" t="s">
        <v>152</v>
      </c>
      <c r="E21" s="41" t="s">
        <v>153</v>
      </c>
      <c r="F21" s="41" t="s">
        <v>20</v>
      </c>
      <c r="G21" s="50" t="s">
        <v>16</v>
      </c>
      <c r="H21" s="42">
        <v>30000</v>
      </c>
      <c r="I21" s="42">
        <v>3595</v>
      </c>
      <c r="J21" s="44">
        <f t="shared" si="0"/>
        <v>107850000</v>
      </c>
      <c r="N21" s="39">
        <v>42493</v>
      </c>
      <c r="O21" s="41" t="s">
        <v>50</v>
      </c>
      <c r="P21" s="41" t="s">
        <v>51</v>
      </c>
      <c r="Q21" s="41" t="s">
        <v>20</v>
      </c>
      <c r="R21" s="50" t="s">
        <v>12</v>
      </c>
      <c r="S21" s="50">
        <v>3</v>
      </c>
      <c r="T21" s="42">
        <v>13200</v>
      </c>
      <c r="U21" s="42"/>
      <c r="V21" s="42">
        <v>3380</v>
      </c>
      <c r="W21" s="44">
        <f t="shared" si="1"/>
        <v>44616000</v>
      </c>
      <c r="X21" s="38"/>
      <c r="Y21" s="38"/>
    </row>
    <row r="22" spans="2:25">
      <c r="B22">
        <v>2</v>
      </c>
      <c r="C22" s="39">
        <v>42501</v>
      </c>
      <c r="D22" s="41" t="s">
        <v>154</v>
      </c>
      <c r="E22" s="41" t="s">
        <v>155</v>
      </c>
      <c r="F22" s="41" t="s">
        <v>20</v>
      </c>
      <c r="G22" s="50" t="s">
        <v>16</v>
      </c>
      <c r="H22" s="42">
        <v>9000</v>
      </c>
      <c r="I22" s="42">
        <v>3595</v>
      </c>
      <c r="J22" s="44">
        <f t="shared" si="0"/>
        <v>32355000</v>
      </c>
      <c r="N22" s="39">
        <v>42493</v>
      </c>
      <c r="O22" s="41" t="s">
        <v>86</v>
      </c>
      <c r="P22" s="41" t="s">
        <v>87</v>
      </c>
      <c r="Q22" s="41" t="s">
        <v>20</v>
      </c>
      <c r="R22" s="50" t="s">
        <v>12</v>
      </c>
      <c r="S22" s="50">
        <v>3</v>
      </c>
      <c r="T22" s="42">
        <v>5300</v>
      </c>
      <c r="U22" s="42"/>
      <c r="V22" s="42">
        <v>3380</v>
      </c>
      <c r="W22" s="44">
        <f t="shared" si="1"/>
        <v>17914000</v>
      </c>
      <c r="X22" s="38"/>
      <c r="Y22" s="38"/>
    </row>
    <row r="23" spans="2:25">
      <c r="B23">
        <v>2</v>
      </c>
      <c r="C23" s="39">
        <v>42503</v>
      </c>
      <c r="D23" s="41" t="s">
        <v>156</v>
      </c>
      <c r="E23" s="41" t="s">
        <v>157</v>
      </c>
      <c r="F23" s="41" t="s">
        <v>20</v>
      </c>
      <c r="G23" s="50" t="s">
        <v>16</v>
      </c>
      <c r="H23" s="42">
        <v>10700</v>
      </c>
      <c r="I23" s="42">
        <v>3595</v>
      </c>
      <c r="J23" s="44">
        <f t="shared" si="0"/>
        <v>38466500</v>
      </c>
      <c r="N23" s="39">
        <v>42495</v>
      </c>
      <c r="O23" s="41" t="s">
        <v>33</v>
      </c>
      <c r="P23" s="41" t="s">
        <v>34</v>
      </c>
      <c r="Q23" s="41" t="s">
        <v>20</v>
      </c>
      <c r="R23" s="50" t="s">
        <v>12</v>
      </c>
      <c r="S23" s="50">
        <v>3</v>
      </c>
      <c r="T23" s="42">
        <v>6000</v>
      </c>
      <c r="U23" s="42"/>
      <c r="V23" s="42">
        <v>3200</v>
      </c>
      <c r="W23" s="43">
        <f t="shared" si="1"/>
        <v>19200000</v>
      </c>
      <c r="X23" s="38"/>
      <c r="Y23" s="38"/>
    </row>
    <row r="24" spans="2:25">
      <c r="B24">
        <v>2</v>
      </c>
      <c r="C24" s="39">
        <v>42503</v>
      </c>
      <c r="D24" s="41" t="s">
        <v>156</v>
      </c>
      <c r="E24" s="41" t="s">
        <v>157</v>
      </c>
      <c r="F24" s="41" t="s">
        <v>20</v>
      </c>
      <c r="G24" s="50" t="s">
        <v>22</v>
      </c>
      <c r="H24" s="42">
        <v>5000</v>
      </c>
      <c r="I24" s="42">
        <v>3985</v>
      </c>
      <c r="J24" s="44">
        <f t="shared" si="0"/>
        <v>19925000</v>
      </c>
      <c r="N24" s="39">
        <v>42496</v>
      </c>
      <c r="O24" s="41" t="s">
        <v>76</v>
      </c>
      <c r="P24" s="41" t="s">
        <v>77</v>
      </c>
      <c r="Q24" s="41" t="s">
        <v>20</v>
      </c>
      <c r="R24" s="50" t="s">
        <v>12</v>
      </c>
      <c r="S24" s="50">
        <v>3</v>
      </c>
      <c r="T24" s="42">
        <v>4000</v>
      </c>
      <c r="U24" s="42"/>
      <c r="V24" s="42">
        <v>3380</v>
      </c>
      <c r="W24" s="44">
        <f t="shared" si="1"/>
        <v>13520000</v>
      </c>
      <c r="X24" s="38"/>
      <c r="Y24" s="38"/>
    </row>
    <row r="25" spans="2:25">
      <c r="B25">
        <v>2</v>
      </c>
      <c r="C25" s="39">
        <v>42500</v>
      </c>
      <c r="D25" s="41" t="s">
        <v>158</v>
      </c>
      <c r="E25" s="41" t="s">
        <v>159</v>
      </c>
      <c r="F25" s="41" t="s">
        <v>20</v>
      </c>
      <c r="G25" s="50" t="s">
        <v>27</v>
      </c>
      <c r="H25" s="42">
        <v>4700</v>
      </c>
      <c r="I25" s="42">
        <v>4050</v>
      </c>
      <c r="J25" s="44">
        <f t="shared" si="0"/>
        <v>19035000</v>
      </c>
      <c r="N25" s="39">
        <v>42499</v>
      </c>
      <c r="O25" s="41" t="s">
        <v>150</v>
      </c>
      <c r="P25" s="41" t="s">
        <v>151</v>
      </c>
      <c r="Q25" s="41" t="s">
        <v>20</v>
      </c>
      <c r="R25" s="50" t="s">
        <v>12</v>
      </c>
      <c r="S25" s="50">
        <v>3</v>
      </c>
      <c r="T25" s="42">
        <v>6000</v>
      </c>
      <c r="U25" s="42"/>
      <c r="V25" s="42">
        <v>3380</v>
      </c>
      <c r="W25" s="44">
        <f t="shared" si="1"/>
        <v>20280000</v>
      </c>
      <c r="X25" s="38"/>
      <c r="Y25" s="38"/>
    </row>
    <row r="26" spans="2:25">
      <c r="B26">
        <v>2</v>
      </c>
      <c r="C26" s="39">
        <v>42500</v>
      </c>
      <c r="D26" s="41" t="s">
        <v>158</v>
      </c>
      <c r="E26" s="41" t="s">
        <v>159</v>
      </c>
      <c r="F26" s="41" t="s">
        <v>20</v>
      </c>
      <c r="G26" s="50" t="s">
        <v>12</v>
      </c>
      <c r="H26" s="42">
        <v>6000</v>
      </c>
      <c r="I26" s="42">
        <v>3380</v>
      </c>
      <c r="J26" s="44">
        <f t="shared" si="0"/>
        <v>20280000</v>
      </c>
      <c r="N26" s="39">
        <v>42500</v>
      </c>
      <c r="O26" s="41" t="s">
        <v>158</v>
      </c>
      <c r="P26" s="41" t="s">
        <v>159</v>
      </c>
      <c r="Q26" s="41" t="s">
        <v>20</v>
      </c>
      <c r="R26" s="50" t="s">
        <v>12</v>
      </c>
      <c r="S26" s="50">
        <v>3</v>
      </c>
      <c r="T26" s="42">
        <v>6000</v>
      </c>
      <c r="U26" s="42"/>
      <c r="V26" s="42">
        <v>3380</v>
      </c>
      <c r="W26" s="44">
        <f t="shared" si="1"/>
        <v>20280000</v>
      </c>
      <c r="X26" s="38"/>
      <c r="Y26" s="38"/>
    </row>
    <row r="27" spans="2:25">
      <c r="B27">
        <v>2</v>
      </c>
      <c r="C27" s="39">
        <v>42500</v>
      </c>
      <c r="D27" s="41" t="s">
        <v>158</v>
      </c>
      <c r="E27" s="41" t="s">
        <v>159</v>
      </c>
      <c r="F27" s="41" t="s">
        <v>20</v>
      </c>
      <c r="G27" s="50" t="s">
        <v>22</v>
      </c>
      <c r="H27" s="42">
        <v>5000</v>
      </c>
      <c r="I27" s="42">
        <v>3985</v>
      </c>
      <c r="J27" s="44">
        <f t="shared" si="0"/>
        <v>19925000</v>
      </c>
      <c r="N27" s="39">
        <v>42510</v>
      </c>
      <c r="O27" s="41" t="s">
        <v>240</v>
      </c>
      <c r="P27" s="41" t="s">
        <v>241</v>
      </c>
      <c r="Q27" s="41" t="s">
        <v>20</v>
      </c>
      <c r="R27" s="50" t="s">
        <v>12</v>
      </c>
      <c r="S27" s="50">
        <v>3</v>
      </c>
      <c r="T27" s="42">
        <v>4500</v>
      </c>
      <c r="U27" s="42"/>
      <c r="V27" s="42">
        <v>3380</v>
      </c>
      <c r="W27" s="43">
        <f t="shared" si="1"/>
        <v>15210000</v>
      </c>
      <c r="X27" s="38"/>
      <c r="Y27" s="38"/>
    </row>
    <row r="28" spans="2:25">
      <c r="B28">
        <v>2</v>
      </c>
      <c r="C28" s="39">
        <v>42496</v>
      </c>
      <c r="D28" s="41" t="s">
        <v>182</v>
      </c>
      <c r="E28" s="41" t="s">
        <v>183</v>
      </c>
      <c r="F28" s="41" t="s">
        <v>20</v>
      </c>
      <c r="G28" s="51" t="s">
        <v>22</v>
      </c>
      <c r="H28" s="42">
        <v>10700</v>
      </c>
      <c r="I28" s="42">
        <v>3750</v>
      </c>
      <c r="J28" s="46">
        <f t="shared" si="0"/>
        <v>40125000</v>
      </c>
      <c r="N28" s="39">
        <v>42510</v>
      </c>
      <c r="O28" s="41" t="s">
        <v>242</v>
      </c>
      <c r="P28" s="41" t="s">
        <v>243</v>
      </c>
      <c r="Q28" s="41" t="s">
        <v>20</v>
      </c>
      <c r="R28" s="51" t="s">
        <v>12</v>
      </c>
      <c r="S28" s="51">
        <v>3</v>
      </c>
      <c r="T28" s="42">
        <v>7200</v>
      </c>
      <c r="U28" s="42"/>
      <c r="V28" s="42">
        <v>3380</v>
      </c>
      <c r="W28" s="43">
        <f t="shared" si="1"/>
        <v>24336000</v>
      </c>
      <c r="X28" s="38"/>
      <c r="Y28" s="38"/>
    </row>
    <row r="29" spans="2:25">
      <c r="B29">
        <v>2</v>
      </c>
      <c r="C29" s="39">
        <v>42496</v>
      </c>
      <c r="D29" s="41" t="s">
        <v>182</v>
      </c>
      <c r="E29" s="41" t="s">
        <v>183</v>
      </c>
      <c r="F29" s="41" t="s">
        <v>20</v>
      </c>
      <c r="G29" s="50" t="s">
        <v>24</v>
      </c>
      <c r="H29" s="42">
        <v>5000</v>
      </c>
      <c r="I29" s="42">
        <v>4650</v>
      </c>
      <c r="J29" s="46">
        <f t="shared" si="0"/>
        <v>23250000</v>
      </c>
      <c r="N29" s="39">
        <v>42514</v>
      </c>
      <c r="O29" s="41" t="s">
        <v>280</v>
      </c>
      <c r="P29" s="41" t="s">
        <v>281</v>
      </c>
      <c r="Q29" s="41" t="s">
        <v>20</v>
      </c>
      <c r="R29" s="50" t="s">
        <v>12</v>
      </c>
      <c r="S29" s="50">
        <v>3</v>
      </c>
      <c r="T29" s="42">
        <v>5000</v>
      </c>
      <c r="U29" s="42"/>
      <c r="V29" s="42">
        <v>3200</v>
      </c>
      <c r="W29" s="49">
        <f t="shared" si="1"/>
        <v>16000000</v>
      </c>
      <c r="X29" s="38"/>
      <c r="Y29" s="38"/>
    </row>
    <row r="30" spans="2:25">
      <c r="B30">
        <v>2</v>
      </c>
      <c r="C30" s="39">
        <v>42506</v>
      </c>
      <c r="D30" s="41" t="s">
        <v>216</v>
      </c>
      <c r="E30" s="41" t="s">
        <v>217</v>
      </c>
      <c r="F30" s="41" t="s">
        <v>20</v>
      </c>
      <c r="G30" s="50" t="s">
        <v>16</v>
      </c>
      <c r="H30" s="42">
        <v>4700</v>
      </c>
      <c r="I30" s="42">
        <v>3595</v>
      </c>
      <c r="J30" s="44">
        <f t="shared" si="0"/>
        <v>16896500</v>
      </c>
      <c r="N30" s="39">
        <v>42517</v>
      </c>
      <c r="O30" s="41" t="s">
        <v>293</v>
      </c>
      <c r="P30" s="41" t="s">
        <v>294</v>
      </c>
      <c r="Q30" s="41" t="s">
        <v>20</v>
      </c>
      <c r="R30" s="50" t="s">
        <v>12</v>
      </c>
      <c r="S30" s="50">
        <v>3</v>
      </c>
      <c r="T30" s="42">
        <v>7200</v>
      </c>
      <c r="U30" s="42">
        <f>SUM(T20:T30)</f>
        <v>69400</v>
      </c>
      <c r="V30" s="42">
        <v>3200</v>
      </c>
      <c r="W30" s="43">
        <f t="shared" si="1"/>
        <v>23040000</v>
      </c>
      <c r="X30" s="38" t="str">
        <f>R30</f>
        <v>Nafta Eco Sol 85</v>
      </c>
      <c r="Y30" s="52">
        <f>SUM(W20:W30)</f>
        <v>231296000</v>
      </c>
    </row>
    <row r="31" spans="2:25">
      <c r="B31">
        <v>2</v>
      </c>
      <c r="C31" s="39">
        <v>42506</v>
      </c>
      <c r="D31" s="41" t="s">
        <v>216</v>
      </c>
      <c r="E31" s="41" t="s">
        <v>217</v>
      </c>
      <c r="F31" s="41" t="s">
        <v>20</v>
      </c>
      <c r="G31" s="50" t="s">
        <v>22</v>
      </c>
      <c r="H31" s="42">
        <v>11700</v>
      </c>
      <c r="I31" s="42">
        <v>3985</v>
      </c>
      <c r="J31" s="44">
        <f t="shared" si="0"/>
        <v>46624500</v>
      </c>
      <c r="N31" s="39">
        <v>42493</v>
      </c>
      <c r="O31" s="41" t="s">
        <v>48</v>
      </c>
      <c r="P31" s="41" t="s">
        <v>49</v>
      </c>
      <c r="Q31" s="41" t="s">
        <v>20</v>
      </c>
      <c r="R31" s="50" t="s">
        <v>27</v>
      </c>
      <c r="S31" s="50">
        <v>4</v>
      </c>
      <c r="T31" s="42">
        <v>4300</v>
      </c>
      <c r="U31" s="42"/>
      <c r="V31" s="42">
        <v>4050</v>
      </c>
      <c r="W31" s="44">
        <f t="shared" si="1"/>
        <v>17415000</v>
      </c>
      <c r="X31" s="38"/>
      <c r="Y31" s="38"/>
    </row>
    <row r="32" spans="2:25">
      <c r="B32">
        <v>2</v>
      </c>
      <c r="C32" s="39">
        <v>42506</v>
      </c>
      <c r="D32" s="41" t="s">
        <v>218</v>
      </c>
      <c r="E32" s="41" t="s">
        <v>219</v>
      </c>
      <c r="F32" s="41" t="s">
        <v>20</v>
      </c>
      <c r="G32" s="50" t="s">
        <v>16</v>
      </c>
      <c r="H32" s="42">
        <v>9000</v>
      </c>
      <c r="I32" s="42">
        <v>3595</v>
      </c>
      <c r="J32" s="44">
        <f t="shared" si="0"/>
        <v>32355000</v>
      </c>
      <c r="N32" s="39">
        <v>42500</v>
      </c>
      <c r="O32" s="41" t="s">
        <v>158</v>
      </c>
      <c r="P32" s="41" t="s">
        <v>159</v>
      </c>
      <c r="Q32" s="41" t="s">
        <v>20</v>
      </c>
      <c r="R32" s="50" t="s">
        <v>27</v>
      </c>
      <c r="S32" s="50">
        <v>4</v>
      </c>
      <c r="T32" s="42">
        <v>4700</v>
      </c>
      <c r="U32" s="42">
        <f>T32+T31</f>
        <v>9000</v>
      </c>
      <c r="V32" s="42">
        <v>4050</v>
      </c>
      <c r="W32" s="44">
        <f t="shared" si="1"/>
        <v>19035000</v>
      </c>
      <c r="X32" s="38" t="str">
        <f>R32</f>
        <v>Diesel Solium</v>
      </c>
      <c r="Y32" s="52">
        <f>W32+W31</f>
        <v>36450000</v>
      </c>
    </row>
    <row r="33" spans="2:25">
      <c r="B33">
        <v>2</v>
      </c>
      <c r="C33" s="39">
        <v>42509</v>
      </c>
      <c r="D33" s="41" t="s">
        <v>236</v>
      </c>
      <c r="E33" s="41" t="s">
        <v>237</v>
      </c>
      <c r="F33" s="41" t="s">
        <v>20</v>
      </c>
      <c r="G33" s="50" t="s">
        <v>16</v>
      </c>
      <c r="H33" s="42">
        <v>5000</v>
      </c>
      <c r="I33" s="42">
        <v>3595</v>
      </c>
      <c r="J33" s="43">
        <f t="shared" si="0"/>
        <v>17975000</v>
      </c>
      <c r="N33" s="39">
        <v>42496</v>
      </c>
      <c r="O33" s="41" t="s">
        <v>182</v>
      </c>
      <c r="P33" s="41" t="s">
        <v>183</v>
      </c>
      <c r="Q33" s="41" t="s">
        <v>20</v>
      </c>
      <c r="R33" s="50" t="s">
        <v>24</v>
      </c>
      <c r="S33" s="50">
        <v>5</v>
      </c>
      <c r="T33" s="42">
        <v>5000</v>
      </c>
      <c r="U33" s="42"/>
      <c r="V33" s="42">
        <v>4650</v>
      </c>
      <c r="W33" s="46">
        <f t="shared" si="1"/>
        <v>23250000</v>
      </c>
      <c r="X33" s="38"/>
      <c r="Y33" s="38"/>
    </row>
    <row r="34" spans="2:25">
      <c r="B34">
        <v>2</v>
      </c>
      <c r="C34" s="39">
        <v>42509</v>
      </c>
      <c r="D34" s="41" t="s">
        <v>236</v>
      </c>
      <c r="E34" s="41" t="s">
        <v>237</v>
      </c>
      <c r="F34" s="41" t="s">
        <v>20</v>
      </c>
      <c r="G34" s="50" t="s">
        <v>22</v>
      </c>
      <c r="H34" s="42">
        <v>4000</v>
      </c>
      <c r="I34" s="42">
        <v>3985</v>
      </c>
      <c r="J34" s="43">
        <f t="shared" si="0"/>
        <v>15940000</v>
      </c>
      <c r="N34" s="39">
        <v>42513</v>
      </c>
      <c r="O34" s="41" t="s">
        <v>312</v>
      </c>
      <c r="P34" s="41" t="s">
        <v>313</v>
      </c>
      <c r="Q34" s="41" t="s">
        <v>20</v>
      </c>
      <c r="R34" s="50" t="s">
        <v>24</v>
      </c>
      <c r="S34" s="50">
        <v>5</v>
      </c>
      <c r="T34" s="42">
        <v>5000</v>
      </c>
      <c r="U34" s="42">
        <f>T34+T33</f>
        <v>10000</v>
      </c>
      <c r="V34" s="42">
        <v>4715</v>
      </c>
      <c r="W34" s="49">
        <f t="shared" si="1"/>
        <v>23575000</v>
      </c>
      <c r="X34" s="38" t="str">
        <f>R34</f>
        <v>Nafta Super Sol 95</v>
      </c>
      <c r="Y34" s="52">
        <f>W34+W33</f>
        <v>46825000</v>
      </c>
    </row>
    <row r="35" spans="2:25">
      <c r="B35">
        <v>2</v>
      </c>
      <c r="C35" s="39">
        <v>42510</v>
      </c>
      <c r="D35" s="41" t="s">
        <v>240</v>
      </c>
      <c r="E35" s="41" t="s">
        <v>241</v>
      </c>
      <c r="F35" s="41" t="s">
        <v>20</v>
      </c>
      <c r="G35" s="50" t="s">
        <v>12</v>
      </c>
      <c r="H35" s="42">
        <v>4500</v>
      </c>
      <c r="I35" s="42">
        <v>3380</v>
      </c>
      <c r="J35" s="43">
        <f t="shared" si="0"/>
        <v>15210000</v>
      </c>
      <c r="N35" s="39">
        <v>42492</v>
      </c>
      <c r="O35" s="41" t="s">
        <v>88</v>
      </c>
      <c r="P35" s="41" t="s">
        <v>89</v>
      </c>
      <c r="Q35" s="41" t="s">
        <v>20</v>
      </c>
      <c r="R35" s="50" t="s">
        <v>16</v>
      </c>
      <c r="S35" s="50">
        <v>7</v>
      </c>
      <c r="T35" s="42">
        <v>15300</v>
      </c>
      <c r="U35" s="42"/>
      <c r="V35" s="42">
        <v>3595</v>
      </c>
      <c r="W35" s="44">
        <f t="shared" si="1"/>
        <v>55003500</v>
      </c>
      <c r="X35" s="38"/>
      <c r="Y35" s="38"/>
    </row>
    <row r="36" spans="2:25">
      <c r="B36">
        <v>2</v>
      </c>
      <c r="C36" s="39">
        <v>42510</v>
      </c>
      <c r="D36" s="41" t="s">
        <v>240</v>
      </c>
      <c r="E36" s="41" t="s">
        <v>241</v>
      </c>
      <c r="F36" s="41" t="s">
        <v>20</v>
      </c>
      <c r="G36" s="50" t="s">
        <v>22</v>
      </c>
      <c r="H36" s="42">
        <v>5000</v>
      </c>
      <c r="I36" s="42">
        <v>3985</v>
      </c>
      <c r="J36" s="43">
        <f t="shared" si="0"/>
        <v>19925000</v>
      </c>
      <c r="N36" s="39">
        <v>42493</v>
      </c>
      <c r="O36" s="41" t="s">
        <v>54</v>
      </c>
      <c r="P36" s="41" t="s">
        <v>55</v>
      </c>
      <c r="Q36" s="41" t="s">
        <v>20</v>
      </c>
      <c r="R36" s="50" t="s">
        <v>16</v>
      </c>
      <c r="S36" s="50">
        <v>7</v>
      </c>
      <c r="T36" s="42">
        <v>9000</v>
      </c>
      <c r="U36" s="42"/>
      <c r="V36" s="42">
        <v>3595</v>
      </c>
      <c r="W36" s="44">
        <f t="shared" si="1"/>
        <v>32355000</v>
      </c>
      <c r="X36" s="38"/>
      <c r="Y36" s="38"/>
    </row>
    <row r="37" spans="2:25">
      <c r="B37">
        <v>2</v>
      </c>
      <c r="C37" s="39">
        <v>42510</v>
      </c>
      <c r="D37" s="41" t="s">
        <v>242</v>
      </c>
      <c r="E37" s="41" t="s">
        <v>243</v>
      </c>
      <c r="F37" s="41" t="s">
        <v>20</v>
      </c>
      <c r="G37" s="50" t="s">
        <v>12</v>
      </c>
      <c r="H37" s="42">
        <v>7200</v>
      </c>
      <c r="I37" s="42">
        <v>3380</v>
      </c>
      <c r="J37" s="43">
        <f t="shared" si="0"/>
        <v>24336000</v>
      </c>
      <c r="N37" s="39">
        <v>42493</v>
      </c>
      <c r="O37" s="41" t="s">
        <v>86</v>
      </c>
      <c r="P37" s="41" t="s">
        <v>87</v>
      </c>
      <c r="Q37" s="41" t="s">
        <v>20</v>
      </c>
      <c r="R37" s="50" t="s">
        <v>16</v>
      </c>
      <c r="S37" s="50">
        <v>7</v>
      </c>
      <c r="T37" s="42">
        <v>10000</v>
      </c>
      <c r="U37" s="42"/>
      <c r="V37" s="42">
        <v>3595</v>
      </c>
      <c r="W37" s="44">
        <f t="shared" si="1"/>
        <v>35950000</v>
      </c>
      <c r="X37" s="38"/>
      <c r="Y37" s="38"/>
    </row>
    <row r="38" spans="2:25">
      <c r="B38">
        <v>2</v>
      </c>
      <c r="C38" s="39">
        <v>42510</v>
      </c>
      <c r="D38" s="41" t="s">
        <v>242</v>
      </c>
      <c r="E38" s="41" t="s">
        <v>243</v>
      </c>
      <c r="F38" s="41" t="s">
        <v>20</v>
      </c>
      <c r="G38" s="50" t="s">
        <v>22</v>
      </c>
      <c r="H38" s="42">
        <v>10700</v>
      </c>
      <c r="I38" s="42">
        <v>3985</v>
      </c>
      <c r="J38" s="43">
        <f t="shared" si="0"/>
        <v>42639500</v>
      </c>
      <c r="N38" s="39">
        <v>42495</v>
      </c>
      <c r="O38" s="41" t="s">
        <v>33</v>
      </c>
      <c r="P38" s="41" t="s">
        <v>34</v>
      </c>
      <c r="Q38" s="41" t="s">
        <v>20</v>
      </c>
      <c r="R38" s="50" t="s">
        <v>16</v>
      </c>
      <c r="S38" s="50">
        <v>7</v>
      </c>
      <c r="T38" s="42">
        <v>9700</v>
      </c>
      <c r="U38" s="42"/>
      <c r="V38" s="42">
        <v>3645</v>
      </c>
      <c r="W38" s="43">
        <f t="shared" si="1"/>
        <v>35356500</v>
      </c>
      <c r="X38" s="38"/>
      <c r="Y38" s="38"/>
    </row>
    <row r="39" spans="2:25">
      <c r="B39">
        <v>2</v>
      </c>
      <c r="C39" s="39">
        <v>42507</v>
      </c>
      <c r="D39" s="41" t="s">
        <v>254</v>
      </c>
      <c r="E39" s="41" t="s">
        <v>255</v>
      </c>
      <c r="F39" s="41" t="s">
        <v>20</v>
      </c>
      <c r="G39" s="50" t="s">
        <v>16</v>
      </c>
      <c r="H39" s="42">
        <v>10000</v>
      </c>
      <c r="I39" s="42">
        <v>3595</v>
      </c>
      <c r="J39" s="43">
        <f t="shared" si="0"/>
        <v>35950000</v>
      </c>
      <c r="N39" s="39">
        <v>42496</v>
      </c>
      <c r="O39" s="41" t="s">
        <v>76</v>
      </c>
      <c r="P39" s="41" t="s">
        <v>77</v>
      </c>
      <c r="Q39" s="41" t="s">
        <v>20</v>
      </c>
      <c r="R39" s="50" t="s">
        <v>16</v>
      </c>
      <c r="S39" s="50">
        <v>7</v>
      </c>
      <c r="T39" s="42">
        <v>5000</v>
      </c>
      <c r="U39" s="42"/>
      <c r="V39" s="42">
        <v>3595</v>
      </c>
      <c r="W39" s="44">
        <f t="shared" si="1"/>
        <v>17975000</v>
      </c>
      <c r="X39" s="38"/>
      <c r="Y39" s="38"/>
    </row>
    <row r="40" spans="2:25">
      <c r="B40">
        <v>2</v>
      </c>
      <c r="C40" s="39">
        <v>42507</v>
      </c>
      <c r="D40" s="41" t="s">
        <v>254</v>
      </c>
      <c r="E40" s="41" t="s">
        <v>255</v>
      </c>
      <c r="F40" s="41" t="s">
        <v>20</v>
      </c>
      <c r="G40" s="50" t="s">
        <v>22</v>
      </c>
      <c r="H40" s="42">
        <v>5300</v>
      </c>
      <c r="I40" s="42">
        <v>3985</v>
      </c>
      <c r="J40" s="43">
        <f t="shared" si="0"/>
        <v>21120500</v>
      </c>
      <c r="N40" s="39">
        <v>42499</v>
      </c>
      <c r="O40" s="41" t="s">
        <v>150</v>
      </c>
      <c r="P40" s="41" t="s">
        <v>151</v>
      </c>
      <c r="Q40" s="41" t="s">
        <v>20</v>
      </c>
      <c r="R40" s="50" t="s">
        <v>16</v>
      </c>
      <c r="S40" s="50">
        <v>7</v>
      </c>
      <c r="T40" s="42">
        <v>25700</v>
      </c>
      <c r="U40" s="42"/>
      <c r="V40" s="42">
        <v>3595</v>
      </c>
      <c r="W40" s="44">
        <f t="shared" si="1"/>
        <v>92391500</v>
      </c>
      <c r="X40" s="38"/>
      <c r="Y40" s="38"/>
    </row>
    <row r="41" spans="2:25">
      <c r="B41">
        <v>2</v>
      </c>
      <c r="C41" s="39">
        <v>42514</v>
      </c>
      <c r="D41" s="41" t="s">
        <v>278</v>
      </c>
      <c r="E41" s="41" t="s">
        <v>279</v>
      </c>
      <c r="F41" s="41" t="s">
        <v>20</v>
      </c>
      <c r="G41" s="50" t="s">
        <v>180</v>
      </c>
      <c r="H41" s="42">
        <v>9000</v>
      </c>
      <c r="I41" s="42">
        <v>3595</v>
      </c>
      <c r="J41" s="49">
        <f t="shared" si="0"/>
        <v>32355000</v>
      </c>
      <c r="N41" s="39">
        <v>42500</v>
      </c>
      <c r="O41" s="41" t="s">
        <v>152</v>
      </c>
      <c r="P41" s="41" t="s">
        <v>153</v>
      </c>
      <c r="Q41" s="41" t="s">
        <v>20</v>
      </c>
      <c r="R41" s="50" t="s">
        <v>16</v>
      </c>
      <c r="S41" s="50">
        <v>7</v>
      </c>
      <c r="T41" s="42">
        <v>30000</v>
      </c>
      <c r="U41" s="42"/>
      <c r="V41" s="42">
        <v>3595</v>
      </c>
      <c r="W41" s="44">
        <f t="shared" si="1"/>
        <v>107850000</v>
      </c>
      <c r="X41" s="38"/>
      <c r="Y41" s="38"/>
    </row>
    <row r="42" spans="2:25">
      <c r="B42">
        <v>2</v>
      </c>
      <c r="C42" s="39">
        <v>42514</v>
      </c>
      <c r="D42" s="41" t="s">
        <v>278</v>
      </c>
      <c r="E42" s="41" t="s">
        <v>279</v>
      </c>
      <c r="F42" s="41" t="s">
        <v>20</v>
      </c>
      <c r="G42" s="50" t="s">
        <v>22</v>
      </c>
      <c r="H42" s="42">
        <v>10500</v>
      </c>
      <c r="I42" s="42">
        <v>3650</v>
      </c>
      <c r="J42" s="49">
        <f t="shared" si="0"/>
        <v>38325000</v>
      </c>
      <c r="N42" s="39">
        <v>42501</v>
      </c>
      <c r="O42" s="41" t="s">
        <v>154</v>
      </c>
      <c r="P42" s="41" t="s">
        <v>155</v>
      </c>
      <c r="Q42" s="41" t="s">
        <v>20</v>
      </c>
      <c r="R42" s="50" t="s">
        <v>16</v>
      </c>
      <c r="S42" s="50">
        <v>7</v>
      </c>
      <c r="T42" s="42">
        <v>9000</v>
      </c>
      <c r="U42" s="42"/>
      <c r="V42" s="42">
        <v>3595</v>
      </c>
      <c r="W42" s="44">
        <f t="shared" si="1"/>
        <v>32355000</v>
      </c>
      <c r="X42" s="38"/>
      <c r="Y42" s="38"/>
    </row>
    <row r="43" spans="2:25">
      <c r="B43">
        <v>2</v>
      </c>
      <c r="C43" s="39">
        <v>42514</v>
      </c>
      <c r="D43" s="41" t="s">
        <v>280</v>
      </c>
      <c r="E43" s="41" t="s">
        <v>281</v>
      </c>
      <c r="F43" s="41" t="s">
        <v>20</v>
      </c>
      <c r="G43" s="50" t="s">
        <v>12</v>
      </c>
      <c r="H43" s="42">
        <v>5000</v>
      </c>
      <c r="I43" s="42">
        <v>3200</v>
      </c>
      <c r="J43" s="49">
        <f t="shared" si="0"/>
        <v>16000000</v>
      </c>
      <c r="N43" s="39">
        <v>42503</v>
      </c>
      <c r="O43" s="41" t="s">
        <v>156</v>
      </c>
      <c r="P43" s="41" t="s">
        <v>157</v>
      </c>
      <c r="Q43" s="41" t="s">
        <v>20</v>
      </c>
      <c r="R43" s="50" t="s">
        <v>16</v>
      </c>
      <c r="S43" s="50">
        <v>7</v>
      </c>
      <c r="T43" s="42">
        <v>10700</v>
      </c>
      <c r="U43" s="42"/>
      <c r="V43" s="42">
        <v>3595</v>
      </c>
      <c r="W43" s="44">
        <f t="shared" si="1"/>
        <v>38466500</v>
      </c>
      <c r="X43" s="38"/>
      <c r="Y43" s="38"/>
    </row>
    <row r="44" spans="2:25">
      <c r="B44">
        <v>2</v>
      </c>
      <c r="C44" s="39">
        <v>42514</v>
      </c>
      <c r="D44" s="41" t="s">
        <v>280</v>
      </c>
      <c r="E44" s="41" t="s">
        <v>281</v>
      </c>
      <c r="F44" s="41" t="s">
        <v>20</v>
      </c>
      <c r="G44" s="50" t="s">
        <v>22</v>
      </c>
      <c r="H44" s="42">
        <v>7200</v>
      </c>
      <c r="I44" s="42">
        <v>3650</v>
      </c>
      <c r="J44" s="49">
        <f t="shared" si="0"/>
        <v>26280000</v>
      </c>
      <c r="N44" s="39">
        <v>42506</v>
      </c>
      <c r="O44" s="41" t="s">
        <v>216</v>
      </c>
      <c r="P44" s="41" t="s">
        <v>217</v>
      </c>
      <c r="Q44" s="41" t="s">
        <v>20</v>
      </c>
      <c r="R44" s="50" t="s">
        <v>16</v>
      </c>
      <c r="S44" s="50">
        <v>7</v>
      </c>
      <c r="T44" s="42">
        <v>4700</v>
      </c>
      <c r="U44" s="42"/>
      <c r="V44" s="42">
        <v>3595</v>
      </c>
      <c r="W44" s="44">
        <f t="shared" si="1"/>
        <v>16896500</v>
      </c>
      <c r="X44" s="38"/>
      <c r="Y44" s="38"/>
    </row>
    <row r="45" spans="2:25">
      <c r="B45">
        <v>2</v>
      </c>
      <c r="C45" s="39">
        <v>42517</v>
      </c>
      <c r="D45" s="41" t="s">
        <v>293</v>
      </c>
      <c r="E45" s="41" t="s">
        <v>294</v>
      </c>
      <c r="F45" s="41" t="s">
        <v>20</v>
      </c>
      <c r="G45" s="50" t="s">
        <v>12</v>
      </c>
      <c r="H45" s="42">
        <v>7200</v>
      </c>
      <c r="I45" s="42">
        <v>3200</v>
      </c>
      <c r="J45" s="43">
        <f t="shared" si="0"/>
        <v>23040000</v>
      </c>
      <c r="N45" s="39">
        <v>42506</v>
      </c>
      <c r="O45" s="41" t="s">
        <v>218</v>
      </c>
      <c r="P45" s="41" t="s">
        <v>219</v>
      </c>
      <c r="Q45" s="41" t="s">
        <v>20</v>
      </c>
      <c r="R45" s="50" t="s">
        <v>16</v>
      </c>
      <c r="S45" s="50">
        <v>7</v>
      </c>
      <c r="T45" s="42">
        <v>9000</v>
      </c>
      <c r="U45" s="42"/>
      <c r="V45" s="42">
        <v>3595</v>
      </c>
      <c r="W45" s="44">
        <f t="shared" si="1"/>
        <v>32355000</v>
      </c>
      <c r="X45" s="38"/>
      <c r="Y45" s="38"/>
    </row>
    <row r="46" spans="2:25">
      <c r="B46">
        <v>2</v>
      </c>
      <c r="C46" s="39">
        <v>42517</v>
      </c>
      <c r="D46" s="41" t="s">
        <v>293</v>
      </c>
      <c r="E46" s="41" t="s">
        <v>294</v>
      </c>
      <c r="F46" s="41" t="s">
        <v>20</v>
      </c>
      <c r="G46" s="50" t="s">
        <v>22</v>
      </c>
      <c r="H46" s="42">
        <v>24500</v>
      </c>
      <c r="I46" s="42">
        <v>3650</v>
      </c>
      <c r="J46" s="43">
        <f t="shared" si="0"/>
        <v>89425000</v>
      </c>
      <c r="N46" s="39">
        <v>42507</v>
      </c>
      <c r="O46" s="41" t="s">
        <v>254</v>
      </c>
      <c r="P46" s="41" t="s">
        <v>255</v>
      </c>
      <c r="Q46" s="41" t="s">
        <v>20</v>
      </c>
      <c r="R46" s="50" t="s">
        <v>16</v>
      </c>
      <c r="S46" s="50">
        <v>7</v>
      </c>
      <c r="T46" s="42">
        <v>10000</v>
      </c>
      <c r="U46" s="42"/>
      <c r="V46" s="42">
        <v>3595</v>
      </c>
      <c r="W46" s="43">
        <f t="shared" si="1"/>
        <v>35950000</v>
      </c>
      <c r="X46" s="38"/>
      <c r="Y46" s="38"/>
    </row>
    <row r="47" spans="2:25">
      <c r="B47">
        <v>2</v>
      </c>
      <c r="C47" s="39">
        <v>42513</v>
      </c>
      <c r="D47" s="41" t="s">
        <v>310</v>
      </c>
      <c r="E47" s="41" t="s">
        <v>311</v>
      </c>
      <c r="F47" s="41" t="s">
        <v>20</v>
      </c>
      <c r="G47" s="50" t="s">
        <v>16</v>
      </c>
      <c r="H47" s="42">
        <v>9000</v>
      </c>
      <c r="I47" s="42">
        <v>3595</v>
      </c>
      <c r="J47" s="49">
        <f t="shared" si="0"/>
        <v>32355000</v>
      </c>
      <c r="N47" s="39">
        <v>42509</v>
      </c>
      <c r="O47" s="41" t="s">
        <v>236</v>
      </c>
      <c r="P47" s="41" t="s">
        <v>237</v>
      </c>
      <c r="Q47" s="41" t="s">
        <v>20</v>
      </c>
      <c r="R47" s="50" t="s">
        <v>16</v>
      </c>
      <c r="S47" s="50">
        <v>7</v>
      </c>
      <c r="T47" s="42">
        <v>5000</v>
      </c>
      <c r="U47" s="42"/>
      <c r="V47" s="42">
        <v>3595</v>
      </c>
      <c r="W47" s="43">
        <f t="shared" si="1"/>
        <v>17975000</v>
      </c>
      <c r="X47" s="38"/>
      <c r="Y47" s="38"/>
    </row>
    <row r="48" spans="2:25">
      <c r="B48">
        <v>2</v>
      </c>
      <c r="C48" s="39">
        <v>42513</v>
      </c>
      <c r="D48" s="41" t="s">
        <v>312</v>
      </c>
      <c r="E48" s="41" t="s">
        <v>313</v>
      </c>
      <c r="F48" s="41" t="s">
        <v>20</v>
      </c>
      <c r="G48" s="50" t="s">
        <v>16</v>
      </c>
      <c r="H48" s="42">
        <v>10300</v>
      </c>
      <c r="I48" s="42">
        <v>3595</v>
      </c>
      <c r="J48" s="49">
        <f t="shared" si="0"/>
        <v>37028500</v>
      </c>
      <c r="N48" s="39">
        <v>42513</v>
      </c>
      <c r="O48" s="41" t="s">
        <v>310</v>
      </c>
      <c r="P48" s="41" t="s">
        <v>311</v>
      </c>
      <c r="Q48" s="41" t="s">
        <v>20</v>
      </c>
      <c r="R48" s="50" t="s">
        <v>16</v>
      </c>
      <c r="S48" s="50">
        <v>7</v>
      </c>
      <c r="T48" s="42">
        <v>9000</v>
      </c>
      <c r="U48" s="42"/>
      <c r="V48" s="42">
        <v>3595</v>
      </c>
      <c r="W48" s="49">
        <f t="shared" si="1"/>
        <v>32355000</v>
      </c>
      <c r="X48" s="38"/>
      <c r="Y48" s="38"/>
    </row>
    <row r="49" spans="2:25">
      <c r="B49">
        <v>2</v>
      </c>
      <c r="C49" s="39">
        <v>42513</v>
      </c>
      <c r="D49" s="41" t="s">
        <v>312</v>
      </c>
      <c r="E49" s="41" t="s">
        <v>313</v>
      </c>
      <c r="F49" s="41" t="s">
        <v>20</v>
      </c>
      <c r="G49" s="50" t="s">
        <v>24</v>
      </c>
      <c r="H49" s="42">
        <v>5000</v>
      </c>
      <c r="I49" s="42">
        <v>4715</v>
      </c>
      <c r="J49" s="49">
        <f t="shared" si="0"/>
        <v>23575000</v>
      </c>
      <c r="N49" s="39">
        <v>42513</v>
      </c>
      <c r="O49" s="41" t="s">
        <v>312</v>
      </c>
      <c r="P49" s="41" t="s">
        <v>313</v>
      </c>
      <c r="Q49" s="41" t="s">
        <v>20</v>
      </c>
      <c r="R49" s="50" t="s">
        <v>16</v>
      </c>
      <c r="S49" s="50">
        <v>7</v>
      </c>
      <c r="T49" s="42">
        <v>10300</v>
      </c>
      <c r="U49" s="42"/>
      <c r="V49" s="42">
        <v>3595</v>
      </c>
      <c r="W49" s="49">
        <f t="shared" si="1"/>
        <v>37028500</v>
      </c>
      <c r="X49" s="38"/>
      <c r="Y49" s="38"/>
    </row>
    <row r="50" spans="2:25">
      <c r="B50">
        <v>2</v>
      </c>
      <c r="C50" s="39">
        <v>42514</v>
      </c>
      <c r="D50" s="41" t="s">
        <v>316</v>
      </c>
      <c r="E50" s="41" t="s">
        <v>317</v>
      </c>
      <c r="F50" s="41" t="s">
        <v>20</v>
      </c>
      <c r="G50" s="50" t="s">
        <v>16</v>
      </c>
      <c r="H50" s="42">
        <v>30000</v>
      </c>
      <c r="I50" s="42">
        <v>3595</v>
      </c>
      <c r="J50" s="49">
        <f t="shared" si="0"/>
        <v>107850000</v>
      </c>
      <c r="N50" s="39">
        <v>42514</v>
      </c>
      <c r="O50" s="41" t="s">
        <v>316</v>
      </c>
      <c r="P50" s="41" t="s">
        <v>317</v>
      </c>
      <c r="Q50" s="41" t="s">
        <v>20</v>
      </c>
      <c r="R50" s="50" t="s">
        <v>16</v>
      </c>
      <c r="S50" s="50">
        <v>7</v>
      </c>
      <c r="T50" s="42">
        <v>30000</v>
      </c>
      <c r="U50" s="42"/>
      <c r="V50" s="42">
        <v>3595</v>
      </c>
      <c r="W50" s="49">
        <f t="shared" si="1"/>
        <v>107850000</v>
      </c>
      <c r="X50" s="38"/>
      <c r="Y50" s="38"/>
    </row>
    <row r="51" spans="2:25">
      <c r="B51">
        <v>2</v>
      </c>
      <c r="C51" s="39">
        <v>42517</v>
      </c>
      <c r="D51" s="41" t="s">
        <v>332</v>
      </c>
      <c r="E51" s="41" t="s">
        <v>333</v>
      </c>
      <c r="F51" s="41" t="s">
        <v>20</v>
      </c>
      <c r="G51" s="50" t="s">
        <v>16</v>
      </c>
      <c r="H51" s="42">
        <v>30000</v>
      </c>
      <c r="I51" s="42">
        <v>3595</v>
      </c>
      <c r="J51" s="49">
        <f t="shared" si="0"/>
        <v>107850000</v>
      </c>
      <c r="N51" s="39">
        <v>42517</v>
      </c>
      <c r="O51" s="41" t="s">
        <v>332</v>
      </c>
      <c r="P51" s="41" t="s">
        <v>333</v>
      </c>
      <c r="Q51" s="41" t="s">
        <v>20</v>
      </c>
      <c r="R51" s="50" t="s">
        <v>16</v>
      </c>
      <c r="S51" s="50">
        <v>7</v>
      </c>
      <c r="T51" s="42">
        <v>30000</v>
      </c>
      <c r="U51" s="42"/>
      <c r="V51" s="42">
        <v>3595</v>
      </c>
      <c r="W51" s="49">
        <f t="shared" si="1"/>
        <v>107850000</v>
      </c>
      <c r="X51" s="38"/>
      <c r="Y51" s="38"/>
    </row>
    <row r="52" spans="2:25">
      <c r="B52">
        <v>2</v>
      </c>
      <c r="C52" s="39">
        <v>42520</v>
      </c>
      <c r="D52" s="41" t="s">
        <v>363</v>
      </c>
      <c r="E52" s="41" t="s">
        <v>364</v>
      </c>
      <c r="F52" s="41" t="s">
        <v>20</v>
      </c>
      <c r="G52" s="50" t="s">
        <v>16</v>
      </c>
      <c r="H52" s="42">
        <v>15000</v>
      </c>
      <c r="I52" s="42">
        <v>3595</v>
      </c>
      <c r="J52" s="49">
        <f t="shared" si="0"/>
        <v>53925000</v>
      </c>
      <c r="N52" s="39">
        <v>42520</v>
      </c>
      <c r="O52" s="41" t="s">
        <v>363</v>
      </c>
      <c r="P52" s="41" t="s">
        <v>364</v>
      </c>
      <c r="Q52" s="41" t="s">
        <v>20</v>
      </c>
      <c r="R52" s="50" t="s">
        <v>16</v>
      </c>
      <c r="S52" s="50">
        <v>7</v>
      </c>
      <c r="T52" s="42">
        <v>15000</v>
      </c>
      <c r="U52" s="42">
        <f>SUM(T35:T52)</f>
        <v>247400</v>
      </c>
      <c r="V52" s="42">
        <v>3595</v>
      </c>
      <c r="W52" s="49">
        <f t="shared" si="1"/>
        <v>53925000</v>
      </c>
      <c r="X52" s="38" t="str">
        <f>R52</f>
        <v>Diesel Tipo I</v>
      </c>
      <c r="Y52" s="52">
        <f>SUM(W35:W52)</f>
        <v>889888000</v>
      </c>
    </row>
    <row r="53" spans="2:25">
      <c r="H53" s="52">
        <f>SUM(H7:H52)</f>
        <v>453600</v>
      </c>
      <c r="I53" s="52">
        <f>SUM(I7:I52)</f>
        <v>168940</v>
      </c>
      <c r="J53" s="52">
        <f>SUM(J7:J52)</f>
        <v>1652810500</v>
      </c>
      <c r="T53" s="52">
        <f>SUM(T7:T52)</f>
        <v>453600</v>
      </c>
      <c r="U53" s="52">
        <f>SUM(U12:U52)</f>
        <v>453600</v>
      </c>
      <c r="V53" s="52"/>
      <c r="W53" s="52">
        <f>SUM(W7:W52)</f>
        <v>1652810500</v>
      </c>
      <c r="X53" s="38"/>
      <c r="Y53" s="52">
        <f>SUM(Y7:Y52)</f>
        <v>1652810500</v>
      </c>
    </row>
    <row r="60" spans="2:25">
      <c r="C60" s="38" t="s">
        <v>7</v>
      </c>
      <c r="D60" s="38" t="s">
        <v>0</v>
      </c>
      <c r="E60" s="38" t="s">
        <v>1</v>
      </c>
      <c r="F60" s="38" t="s">
        <v>367</v>
      </c>
      <c r="G60" s="38" t="s">
        <v>6</v>
      </c>
      <c r="H60" s="38" t="s">
        <v>5</v>
      </c>
      <c r="I60" s="38" t="s">
        <v>8</v>
      </c>
      <c r="J60" s="38" t="s">
        <v>3</v>
      </c>
      <c r="K60" s="53" t="s">
        <v>368</v>
      </c>
      <c r="L60" s="53" t="s">
        <v>369</v>
      </c>
    </row>
    <row r="61" spans="2:25">
      <c r="C61" s="39">
        <v>42492</v>
      </c>
      <c r="D61" s="41" t="s">
        <v>88</v>
      </c>
      <c r="E61" s="41" t="s">
        <v>89</v>
      </c>
      <c r="F61" s="41" t="s">
        <v>20</v>
      </c>
      <c r="G61" s="50" t="s">
        <v>16</v>
      </c>
      <c r="H61" s="42">
        <v>15300</v>
      </c>
      <c r="I61" s="42">
        <v>3595</v>
      </c>
      <c r="J61" s="44">
        <f t="shared" ref="J61:J106" si="2">H61*I61</f>
        <v>55003500</v>
      </c>
      <c r="K61" s="38">
        <v>2</v>
      </c>
      <c r="L61" s="52">
        <f>J61</f>
        <v>55003500</v>
      </c>
    </row>
    <row r="62" spans="2:25">
      <c r="C62" s="39">
        <v>42493</v>
      </c>
      <c r="D62" s="41" t="s">
        <v>48</v>
      </c>
      <c r="E62" s="41" t="s">
        <v>49</v>
      </c>
      <c r="F62" s="41" t="s">
        <v>20</v>
      </c>
      <c r="G62" s="50" t="s">
        <v>27</v>
      </c>
      <c r="H62" s="42">
        <v>4300</v>
      </c>
      <c r="I62" s="42">
        <v>4050</v>
      </c>
      <c r="J62" s="44">
        <f t="shared" si="2"/>
        <v>17415000</v>
      </c>
      <c r="K62" s="38"/>
      <c r="L62" s="38"/>
    </row>
    <row r="63" spans="2:25">
      <c r="C63" s="39">
        <v>42493</v>
      </c>
      <c r="D63" s="41" t="s">
        <v>48</v>
      </c>
      <c r="E63" s="41" t="s">
        <v>49</v>
      </c>
      <c r="F63" s="41" t="s">
        <v>20</v>
      </c>
      <c r="G63" s="50" t="s">
        <v>12</v>
      </c>
      <c r="H63" s="42">
        <v>5000</v>
      </c>
      <c r="I63" s="42">
        <v>3380</v>
      </c>
      <c r="J63" s="44">
        <f t="shared" si="2"/>
        <v>16900000</v>
      </c>
      <c r="K63" s="38"/>
      <c r="L63" s="38"/>
    </row>
    <row r="64" spans="2:25">
      <c r="C64" s="39">
        <v>42493</v>
      </c>
      <c r="D64" s="41" t="s">
        <v>48</v>
      </c>
      <c r="E64" s="41" t="s">
        <v>49</v>
      </c>
      <c r="F64" s="41" t="s">
        <v>20</v>
      </c>
      <c r="G64" s="50" t="s">
        <v>22</v>
      </c>
      <c r="H64" s="42">
        <v>9200</v>
      </c>
      <c r="I64" s="42">
        <v>3885</v>
      </c>
      <c r="J64" s="44">
        <f t="shared" si="2"/>
        <v>35742000</v>
      </c>
      <c r="K64" s="38"/>
      <c r="L64" s="38"/>
    </row>
    <row r="65" spans="3:12">
      <c r="C65" s="39">
        <v>42493</v>
      </c>
      <c r="D65" s="41" t="s">
        <v>50</v>
      </c>
      <c r="E65" s="41" t="s">
        <v>51</v>
      </c>
      <c r="F65" s="41" t="s">
        <v>20</v>
      </c>
      <c r="G65" s="50" t="s">
        <v>12</v>
      </c>
      <c r="H65" s="42">
        <v>13200</v>
      </c>
      <c r="I65" s="42">
        <v>3380</v>
      </c>
      <c r="J65" s="44">
        <f t="shared" si="2"/>
        <v>44616000</v>
      </c>
      <c r="K65" s="38"/>
      <c r="L65" s="38"/>
    </row>
    <row r="66" spans="3:12">
      <c r="C66" s="39">
        <v>42493</v>
      </c>
      <c r="D66" s="41" t="s">
        <v>54</v>
      </c>
      <c r="E66" s="41" t="s">
        <v>55</v>
      </c>
      <c r="F66" s="41" t="s">
        <v>20</v>
      </c>
      <c r="G66" s="50" t="s">
        <v>16</v>
      </c>
      <c r="H66" s="42">
        <v>9000</v>
      </c>
      <c r="I66" s="42">
        <v>3595</v>
      </c>
      <c r="J66" s="44">
        <f t="shared" si="2"/>
        <v>32355000</v>
      </c>
      <c r="K66" s="38"/>
      <c r="L66" s="38"/>
    </row>
    <row r="67" spans="3:12">
      <c r="C67" s="39">
        <v>42493</v>
      </c>
      <c r="D67" s="41" t="s">
        <v>86</v>
      </c>
      <c r="E67" s="41" t="s">
        <v>87</v>
      </c>
      <c r="F67" s="41" t="s">
        <v>20</v>
      </c>
      <c r="G67" s="50" t="s">
        <v>16</v>
      </c>
      <c r="H67" s="42">
        <v>10000</v>
      </c>
      <c r="I67" s="42">
        <v>3595</v>
      </c>
      <c r="J67" s="44">
        <f t="shared" si="2"/>
        <v>35950000</v>
      </c>
      <c r="K67" s="38"/>
      <c r="L67" s="38"/>
    </row>
    <row r="68" spans="3:12">
      <c r="C68" s="39">
        <v>42493</v>
      </c>
      <c r="D68" s="41" t="s">
        <v>86</v>
      </c>
      <c r="E68" s="41" t="s">
        <v>87</v>
      </c>
      <c r="F68" s="41" t="s">
        <v>20</v>
      </c>
      <c r="G68" s="50" t="s">
        <v>12</v>
      </c>
      <c r="H68" s="42">
        <v>5300</v>
      </c>
      <c r="I68" s="42">
        <v>3380</v>
      </c>
      <c r="J68" s="44">
        <f t="shared" si="2"/>
        <v>17914000</v>
      </c>
      <c r="K68" s="38">
        <v>3</v>
      </c>
      <c r="L68" s="52">
        <f>J68+J67+J66+J65+J64+J63+J62</f>
        <v>200892000</v>
      </c>
    </row>
    <row r="69" spans="3:12">
      <c r="C69" s="39">
        <v>42495</v>
      </c>
      <c r="D69" s="41" t="s">
        <v>33</v>
      </c>
      <c r="E69" s="41" t="s">
        <v>34</v>
      </c>
      <c r="F69" s="41" t="s">
        <v>20</v>
      </c>
      <c r="G69" s="50" t="s">
        <v>16</v>
      </c>
      <c r="H69" s="42">
        <v>9700</v>
      </c>
      <c r="I69" s="42">
        <v>3645</v>
      </c>
      <c r="J69" s="43">
        <f t="shared" si="2"/>
        <v>35356500</v>
      </c>
      <c r="K69" s="38"/>
      <c r="L69" s="38"/>
    </row>
    <row r="70" spans="3:12">
      <c r="C70" s="39">
        <v>42495</v>
      </c>
      <c r="D70" s="41" t="s">
        <v>33</v>
      </c>
      <c r="E70" s="41" t="s">
        <v>34</v>
      </c>
      <c r="F70" s="41" t="s">
        <v>20</v>
      </c>
      <c r="G70" s="50" t="s">
        <v>12</v>
      </c>
      <c r="H70" s="42">
        <v>6000</v>
      </c>
      <c r="I70" s="42">
        <v>3200</v>
      </c>
      <c r="J70" s="43">
        <f t="shared" si="2"/>
        <v>19200000</v>
      </c>
      <c r="K70" s="38">
        <v>5</v>
      </c>
      <c r="L70" s="52">
        <f>J70+J69</f>
        <v>54556500</v>
      </c>
    </row>
    <row r="71" spans="3:12">
      <c r="C71" s="39">
        <v>42496</v>
      </c>
      <c r="D71" s="41" t="s">
        <v>76</v>
      </c>
      <c r="E71" s="41" t="s">
        <v>77</v>
      </c>
      <c r="F71" s="41" t="s">
        <v>20</v>
      </c>
      <c r="G71" s="50" t="s">
        <v>16</v>
      </c>
      <c r="H71" s="42">
        <v>5000</v>
      </c>
      <c r="I71" s="42">
        <v>3595</v>
      </c>
      <c r="J71" s="44">
        <f t="shared" si="2"/>
        <v>17975000</v>
      </c>
      <c r="K71" s="38"/>
      <c r="L71" s="38"/>
    </row>
    <row r="72" spans="3:12">
      <c r="C72" s="39">
        <v>42496</v>
      </c>
      <c r="D72" s="41" t="s">
        <v>76</v>
      </c>
      <c r="E72" s="41" t="s">
        <v>77</v>
      </c>
      <c r="F72" s="41" t="s">
        <v>20</v>
      </c>
      <c r="G72" s="50" t="s">
        <v>12</v>
      </c>
      <c r="H72" s="42">
        <v>4000</v>
      </c>
      <c r="I72" s="42">
        <v>3380</v>
      </c>
      <c r="J72" s="44">
        <f t="shared" si="2"/>
        <v>13520000</v>
      </c>
      <c r="K72" s="38"/>
      <c r="L72" s="38"/>
    </row>
    <row r="73" spans="3:12">
      <c r="C73" s="39">
        <v>42496</v>
      </c>
      <c r="D73" s="41" t="s">
        <v>182</v>
      </c>
      <c r="E73" s="41" t="s">
        <v>183</v>
      </c>
      <c r="F73" s="41" t="s">
        <v>20</v>
      </c>
      <c r="G73" s="50" t="s">
        <v>22</v>
      </c>
      <c r="H73" s="42">
        <v>10700</v>
      </c>
      <c r="I73" s="42">
        <v>3750</v>
      </c>
      <c r="J73" s="46">
        <f t="shared" si="2"/>
        <v>40125000</v>
      </c>
      <c r="K73" s="38"/>
      <c r="L73" s="38"/>
    </row>
    <row r="74" spans="3:12">
      <c r="C74" s="39">
        <v>42496</v>
      </c>
      <c r="D74" s="41" t="s">
        <v>182</v>
      </c>
      <c r="E74" s="41" t="s">
        <v>183</v>
      </c>
      <c r="F74" s="41" t="s">
        <v>20</v>
      </c>
      <c r="G74" s="50" t="s">
        <v>24</v>
      </c>
      <c r="H74" s="42">
        <v>5000</v>
      </c>
      <c r="I74" s="42">
        <v>4650</v>
      </c>
      <c r="J74" s="46">
        <f t="shared" si="2"/>
        <v>23250000</v>
      </c>
      <c r="K74" s="38">
        <v>6</v>
      </c>
      <c r="L74" s="52">
        <f>J74+J73+J72+J71</f>
        <v>94870000</v>
      </c>
    </row>
    <row r="75" spans="3:12">
      <c r="C75" s="39">
        <v>42499</v>
      </c>
      <c r="D75" s="41" t="s">
        <v>150</v>
      </c>
      <c r="E75" s="41" t="s">
        <v>151</v>
      </c>
      <c r="F75" s="41" t="s">
        <v>20</v>
      </c>
      <c r="G75" s="50" t="s">
        <v>16</v>
      </c>
      <c r="H75" s="42">
        <v>25700</v>
      </c>
      <c r="I75" s="42">
        <v>3595</v>
      </c>
      <c r="J75" s="44">
        <f t="shared" si="2"/>
        <v>92391500</v>
      </c>
      <c r="K75" s="38"/>
      <c r="L75" s="38"/>
    </row>
    <row r="76" spans="3:12">
      <c r="C76" s="39">
        <v>42499</v>
      </c>
      <c r="D76" s="41" t="s">
        <v>150</v>
      </c>
      <c r="E76" s="41" t="s">
        <v>151</v>
      </c>
      <c r="F76" s="41" t="s">
        <v>20</v>
      </c>
      <c r="G76" s="50" t="s">
        <v>12</v>
      </c>
      <c r="H76" s="42">
        <v>6000</v>
      </c>
      <c r="I76" s="42">
        <v>3380</v>
      </c>
      <c r="J76" s="44">
        <f t="shared" si="2"/>
        <v>20280000</v>
      </c>
      <c r="K76" s="38">
        <v>9</v>
      </c>
      <c r="L76" s="52">
        <f>J76+J75</f>
        <v>112671500</v>
      </c>
    </row>
    <row r="77" spans="3:12">
      <c r="C77" s="39">
        <v>42500</v>
      </c>
      <c r="D77" s="41" t="s">
        <v>152</v>
      </c>
      <c r="E77" s="41" t="s">
        <v>153</v>
      </c>
      <c r="F77" s="41" t="s">
        <v>20</v>
      </c>
      <c r="G77" s="50" t="s">
        <v>16</v>
      </c>
      <c r="H77" s="42">
        <v>30000</v>
      </c>
      <c r="I77" s="42">
        <v>3595</v>
      </c>
      <c r="J77" s="44">
        <f t="shared" si="2"/>
        <v>107850000</v>
      </c>
      <c r="K77" s="38"/>
      <c r="L77" s="38"/>
    </row>
    <row r="78" spans="3:12">
      <c r="C78" s="39">
        <v>42500</v>
      </c>
      <c r="D78" s="41" t="s">
        <v>158</v>
      </c>
      <c r="E78" s="41" t="s">
        <v>159</v>
      </c>
      <c r="F78" s="41" t="s">
        <v>20</v>
      </c>
      <c r="G78" s="50" t="s">
        <v>27</v>
      </c>
      <c r="H78" s="42">
        <v>4700</v>
      </c>
      <c r="I78" s="42">
        <v>4050</v>
      </c>
      <c r="J78" s="44">
        <f t="shared" si="2"/>
        <v>19035000</v>
      </c>
      <c r="K78" s="38"/>
      <c r="L78" s="38"/>
    </row>
    <row r="79" spans="3:12">
      <c r="C79" s="39">
        <v>42500</v>
      </c>
      <c r="D79" s="41" t="s">
        <v>158</v>
      </c>
      <c r="E79" s="41" t="s">
        <v>159</v>
      </c>
      <c r="F79" s="41" t="s">
        <v>20</v>
      </c>
      <c r="G79" s="50" t="s">
        <v>12</v>
      </c>
      <c r="H79" s="42">
        <v>6000</v>
      </c>
      <c r="I79" s="42">
        <v>3380</v>
      </c>
      <c r="J79" s="44">
        <f t="shared" si="2"/>
        <v>20280000</v>
      </c>
      <c r="K79" s="38"/>
      <c r="L79" s="38"/>
    </row>
    <row r="80" spans="3:12">
      <c r="C80" s="39">
        <v>42500</v>
      </c>
      <c r="D80" s="41" t="s">
        <v>158</v>
      </c>
      <c r="E80" s="41" t="s">
        <v>159</v>
      </c>
      <c r="F80" s="41" t="s">
        <v>20</v>
      </c>
      <c r="G80" s="50" t="s">
        <v>22</v>
      </c>
      <c r="H80" s="42">
        <v>5000</v>
      </c>
      <c r="I80" s="42">
        <v>3985</v>
      </c>
      <c r="J80" s="44">
        <f t="shared" si="2"/>
        <v>19925000</v>
      </c>
      <c r="K80" s="38">
        <v>10</v>
      </c>
      <c r="L80" s="52">
        <f>J80+J79+J78+J77</f>
        <v>167090000</v>
      </c>
    </row>
    <row r="81" spans="3:12">
      <c r="C81" s="39">
        <v>42501</v>
      </c>
      <c r="D81" s="41" t="s">
        <v>154</v>
      </c>
      <c r="E81" s="41" t="s">
        <v>155</v>
      </c>
      <c r="F81" s="41" t="s">
        <v>20</v>
      </c>
      <c r="G81" s="50" t="s">
        <v>16</v>
      </c>
      <c r="H81" s="42">
        <v>9000</v>
      </c>
      <c r="I81" s="42">
        <v>3595</v>
      </c>
      <c r="J81" s="44">
        <f t="shared" si="2"/>
        <v>32355000</v>
      </c>
      <c r="K81" s="38">
        <v>11</v>
      </c>
      <c r="L81" s="52">
        <f>J81</f>
        <v>32355000</v>
      </c>
    </row>
    <row r="82" spans="3:12">
      <c r="C82" s="39">
        <v>42503</v>
      </c>
      <c r="D82" s="41" t="s">
        <v>156</v>
      </c>
      <c r="E82" s="41" t="s">
        <v>157</v>
      </c>
      <c r="F82" s="41" t="s">
        <v>20</v>
      </c>
      <c r="G82" s="51" t="s">
        <v>16</v>
      </c>
      <c r="H82" s="42">
        <v>10700</v>
      </c>
      <c r="I82" s="42">
        <v>3595</v>
      </c>
      <c r="J82" s="44">
        <f t="shared" si="2"/>
        <v>38466500</v>
      </c>
      <c r="K82" s="38"/>
      <c r="L82" s="38"/>
    </row>
    <row r="83" spans="3:12">
      <c r="C83" s="39">
        <v>42503</v>
      </c>
      <c r="D83" s="41" t="s">
        <v>156</v>
      </c>
      <c r="E83" s="41" t="s">
        <v>157</v>
      </c>
      <c r="F83" s="41" t="s">
        <v>20</v>
      </c>
      <c r="G83" s="50" t="s">
        <v>22</v>
      </c>
      <c r="H83" s="42">
        <v>5000</v>
      </c>
      <c r="I83" s="42">
        <v>3985</v>
      </c>
      <c r="J83" s="44">
        <f t="shared" si="2"/>
        <v>19925000</v>
      </c>
      <c r="K83" s="38">
        <v>13</v>
      </c>
      <c r="L83" s="52">
        <f>J83+J82</f>
        <v>58391500</v>
      </c>
    </row>
    <row r="84" spans="3:12">
      <c r="C84" s="39">
        <v>42506</v>
      </c>
      <c r="D84" s="41" t="s">
        <v>216</v>
      </c>
      <c r="E84" s="41" t="s">
        <v>217</v>
      </c>
      <c r="F84" s="41" t="s">
        <v>20</v>
      </c>
      <c r="G84" s="50" t="s">
        <v>16</v>
      </c>
      <c r="H84" s="42">
        <v>4700</v>
      </c>
      <c r="I84" s="42">
        <v>3595</v>
      </c>
      <c r="J84" s="44">
        <f t="shared" si="2"/>
        <v>16896500</v>
      </c>
      <c r="K84" s="38"/>
      <c r="L84" s="38"/>
    </row>
    <row r="85" spans="3:12">
      <c r="C85" s="39">
        <v>42506</v>
      </c>
      <c r="D85" s="41" t="s">
        <v>216</v>
      </c>
      <c r="E85" s="41" t="s">
        <v>217</v>
      </c>
      <c r="F85" s="41" t="s">
        <v>20</v>
      </c>
      <c r="G85" s="50" t="s">
        <v>22</v>
      </c>
      <c r="H85" s="42">
        <v>11700</v>
      </c>
      <c r="I85" s="42">
        <v>3985</v>
      </c>
      <c r="J85" s="44">
        <f t="shared" si="2"/>
        <v>46624500</v>
      </c>
      <c r="K85" s="38"/>
      <c r="L85" s="38"/>
    </row>
    <row r="86" spans="3:12">
      <c r="C86" s="39">
        <v>42506</v>
      </c>
      <c r="D86" s="41" t="s">
        <v>218</v>
      </c>
      <c r="E86" s="41" t="s">
        <v>219</v>
      </c>
      <c r="F86" s="41" t="s">
        <v>20</v>
      </c>
      <c r="G86" s="50" t="s">
        <v>16</v>
      </c>
      <c r="H86" s="42">
        <v>9000</v>
      </c>
      <c r="I86" s="42">
        <v>3595</v>
      </c>
      <c r="J86" s="44">
        <f t="shared" si="2"/>
        <v>32355000</v>
      </c>
      <c r="K86" s="38">
        <v>16</v>
      </c>
      <c r="L86" s="52">
        <f>J86+J85+J84</f>
        <v>95876000</v>
      </c>
    </row>
    <row r="87" spans="3:12">
      <c r="C87" s="39">
        <v>42507</v>
      </c>
      <c r="D87" s="41" t="s">
        <v>254</v>
      </c>
      <c r="E87" s="41" t="s">
        <v>255</v>
      </c>
      <c r="F87" s="41" t="s">
        <v>20</v>
      </c>
      <c r="G87" s="50" t="s">
        <v>16</v>
      </c>
      <c r="H87" s="42">
        <v>10000</v>
      </c>
      <c r="I87" s="42">
        <v>3595</v>
      </c>
      <c r="J87" s="43">
        <f t="shared" si="2"/>
        <v>35950000</v>
      </c>
      <c r="K87" s="38"/>
      <c r="L87" s="38"/>
    </row>
    <row r="88" spans="3:12">
      <c r="C88" s="39">
        <v>42507</v>
      </c>
      <c r="D88" s="41" t="s">
        <v>254</v>
      </c>
      <c r="E88" s="41" t="s">
        <v>255</v>
      </c>
      <c r="F88" s="41" t="s">
        <v>20</v>
      </c>
      <c r="G88" s="50" t="s">
        <v>22</v>
      </c>
      <c r="H88" s="42">
        <v>5300</v>
      </c>
      <c r="I88" s="42">
        <v>3985</v>
      </c>
      <c r="J88" s="43">
        <f t="shared" si="2"/>
        <v>21120500</v>
      </c>
      <c r="K88" s="38">
        <v>17</v>
      </c>
      <c r="L88" s="52">
        <f>J88+J87</f>
        <v>57070500</v>
      </c>
    </row>
    <row r="89" spans="3:12">
      <c r="C89" s="39">
        <v>42509</v>
      </c>
      <c r="D89" s="41" t="s">
        <v>236</v>
      </c>
      <c r="E89" s="41" t="s">
        <v>237</v>
      </c>
      <c r="F89" s="41" t="s">
        <v>20</v>
      </c>
      <c r="G89" s="50" t="s">
        <v>16</v>
      </c>
      <c r="H89" s="42">
        <v>5000</v>
      </c>
      <c r="I89" s="42">
        <v>3595</v>
      </c>
      <c r="J89" s="43">
        <f t="shared" si="2"/>
        <v>17975000</v>
      </c>
      <c r="K89" s="38"/>
      <c r="L89" s="38"/>
    </row>
    <row r="90" spans="3:12">
      <c r="C90" s="39">
        <v>42509</v>
      </c>
      <c r="D90" s="41" t="s">
        <v>236</v>
      </c>
      <c r="E90" s="41" t="s">
        <v>237</v>
      </c>
      <c r="F90" s="41" t="s">
        <v>20</v>
      </c>
      <c r="G90" s="50" t="s">
        <v>22</v>
      </c>
      <c r="H90" s="42">
        <v>4000</v>
      </c>
      <c r="I90" s="42">
        <v>3985</v>
      </c>
      <c r="J90" s="43">
        <f t="shared" si="2"/>
        <v>15940000</v>
      </c>
      <c r="K90" s="38">
        <v>19</v>
      </c>
      <c r="L90" s="52">
        <f>J90+J89</f>
        <v>33915000</v>
      </c>
    </row>
    <row r="91" spans="3:12">
      <c r="C91" s="39">
        <v>42510</v>
      </c>
      <c r="D91" s="41" t="s">
        <v>240</v>
      </c>
      <c r="E91" s="41" t="s">
        <v>241</v>
      </c>
      <c r="F91" s="41" t="s">
        <v>20</v>
      </c>
      <c r="G91" s="50" t="s">
        <v>12</v>
      </c>
      <c r="H91" s="42">
        <v>4500</v>
      </c>
      <c r="I91" s="42">
        <v>3380</v>
      </c>
      <c r="J91" s="43">
        <f t="shared" si="2"/>
        <v>15210000</v>
      </c>
      <c r="K91" s="38"/>
      <c r="L91" s="38"/>
    </row>
    <row r="92" spans="3:12">
      <c r="C92" s="39">
        <v>42510</v>
      </c>
      <c r="D92" s="41" t="s">
        <v>240</v>
      </c>
      <c r="E92" s="41" t="s">
        <v>241</v>
      </c>
      <c r="F92" s="41" t="s">
        <v>20</v>
      </c>
      <c r="G92" s="50" t="s">
        <v>22</v>
      </c>
      <c r="H92" s="42">
        <v>5000</v>
      </c>
      <c r="I92" s="42">
        <v>3985</v>
      </c>
      <c r="J92" s="43">
        <f t="shared" si="2"/>
        <v>19925000</v>
      </c>
      <c r="K92" s="38"/>
      <c r="L92" s="38"/>
    </row>
    <row r="93" spans="3:12">
      <c r="C93" s="39">
        <v>42510</v>
      </c>
      <c r="D93" s="41" t="s">
        <v>242</v>
      </c>
      <c r="E93" s="41" t="s">
        <v>243</v>
      </c>
      <c r="F93" s="41" t="s">
        <v>20</v>
      </c>
      <c r="G93" s="50" t="s">
        <v>12</v>
      </c>
      <c r="H93" s="42">
        <v>7200</v>
      </c>
      <c r="I93" s="42">
        <v>3380</v>
      </c>
      <c r="J93" s="43">
        <f t="shared" si="2"/>
        <v>24336000</v>
      </c>
      <c r="K93" s="38"/>
      <c r="L93" s="38"/>
    </row>
    <row r="94" spans="3:12">
      <c r="C94" s="39">
        <v>42510</v>
      </c>
      <c r="D94" s="41" t="s">
        <v>242</v>
      </c>
      <c r="E94" s="41" t="s">
        <v>243</v>
      </c>
      <c r="F94" s="41" t="s">
        <v>20</v>
      </c>
      <c r="G94" s="50" t="s">
        <v>22</v>
      </c>
      <c r="H94" s="42">
        <v>10700</v>
      </c>
      <c r="I94" s="42">
        <v>3985</v>
      </c>
      <c r="J94" s="43">
        <f t="shared" si="2"/>
        <v>42639500</v>
      </c>
      <c r="K94" s="38">
        <v>20</v>
      </c>
      <c r="L94" s="52">
        <f>J94+J93+J92+J91</f>
        <v>102110500</v>
      </c>
    </row>
    <row r="95" spans="3:12">
      <c r="C95" s="39">
        <v>42513</v>
      </c>
      <c r="D95" s="41" t="s">
        <v>310</v>
      </c>
      <c r="E95" s="41" t="s">
        <v>311</v>
      </c>
      <c r="F95" s="41" t="s">
        <v>20</v>
      </c>
      <c r="G95" s="50" t="s">
        <v>16</v>
      </c>
      <c r="H95" s="42">
        <v>9000</v>
      </c>
      <c r="I95" s="42">
        <v>3595</v>
      </c>
      <c r="J95" s="49">
        <f t="shared" si="2"/>
        <v>32355000</v>
      </c>
      <c r="K95" s="38"/>
      <c r="L95" s="38"/>
    </row>
    <row r="96" spans="3:12">
      <c r="C96" s="39">
        <v>42513</v>
      </c>
      <c r="D96" s="41" t="s">
        <v>312</v>
      </c>
      <c r="E96" s="41" t="s">
        <v>313</v>
      </c>
      <c r="F96" s="41" t="s">
        <v>20</v>
      </c>
      <c r="G96" s="50" t="s">
        <v>16</v>
      </c>
      <c r="H96" s="42">
        <v>10300</v>
      </c>
      <c r="I96" s="42">
        <v>3595</v>
      </c>
      <c r="J96" s="49">
        <f t="shared" si="2"/>
        <v>37028500</v>
      </c>
      <c r="K96" s="38"/>
      <c r="L96" s="38"/>
    </row>
    <row r="97" spans="3:12">
      <c r="C97" s="39">
        <v>42513</v>
      </c>
      <c r="D97" s="41" t="s">
        <v>312</v>
      </c>
      <c r="E97" s="41" t="s">
        <v>313</v>
      </c>
      <c r="F97" s="41" t="s">
        <v>20</v>
      </c>
      <c r="G97" s="50" t="s">
        <v>24</v>
      </c>
      <c r="H97" s="42">
        <v>5000</v>
      </c>
      <c r="I97" s="42">
        <v>4715</v>
      </c>
      <c r="J97" s="49">
        <f t="shared" si="2"/>
        <v>23575000</v>
      </c>
      <c r="K97" s="38">
        <v>23</v>
      </c>
      <c r="L97" s="52">
        <f>J97+J96+J95</f>
        <v>92958500</v>
      </c>
    </row>
    <row r="98" spans="3:12">
      <c r="C98" s="39">
        <v>42514</v>
      </c>
      <c r="D98" s="41" t="s">
        <v>278</v>
      </c>
      <c r="E98" s="41" t="s">
        <v>279</v>
      </c>
      <c r="F98" s="41" t="s">
        <v>20</v>
      </c>
      <c r="G98" s="50" t="s">
        <v>180</v>
      </c>
      <c r="H98" s="42">
        <v>9000</v>
      </c>
      <c r="I98" s="42">
        <v>3595</v>
      </c>
      <c r="J98" s="49">
        <f t="shared" si="2"/>
        <v>32355000</v>
      </c>
      <c r="K98" s="38"/>
      <c r="L98" s="38"/>
    </row>
    <row r="99" spans="3:12">
      <c r="C99" s="39">
        <v>42514</v>
      </c>
      <c r="D99" s="41" t="s">
        <v>278</v>
      </c>
      <c r="E99" s="41" t="s">
        <v>279</v>
      </c>
      <c r="F99" s="41" t="s">
        <v>20</v>
      </c>
      <c r="G99" s="50" t="s">
        <v>22</v>
      </c>
      <c r="H99" s="42">
        <v>10500</v>
      </c>
      <c r="I99" s="42">
        <v>3650</v>
      </c>
      <c r="J99" s="49">
        <f t="shared" si="2"/>
        <v>38325000</v>
      </c>
      <c r="K99" s="38"/>
      <c r="L99" s="38"/>
    </row>
    <row r="100" spans="3:12">
      <c r="C100" s="39">
        <v>42514</v>
      </c>
      <c r="D100" s="41" t="s">
        <v>280</v>
      </c>
      <c r="E100" s="41" t="s">
        <v>281</v>
      </c>
      <c r="F100" s="41" t="s">
        <v>20</v>
      </c>
      <c r="G100" s="50" t="s">
        <v>12</v>
      </c>
      <c r="H100" s="42">
        <v>5000</v>
      </c>
      <c r="I100" s="42">
        <v>3200</v>
      </c>
      <c r="J100" s="49">
        <f t="shared" si="2"/>
        <v>16000000</v>
      </c>
      <c r="K100" s="38"/>
      <c r="L100" s="38"/>
    </row>
    <row r="101" spans="3:12">
      <c r="C101" s="39">
        <v>42514</v>
      </c>
      <c r="D101" s="41" t="s">
        <v>280</v>
      </c>
      <c r="E101" s="41" t="s">
        <v>281</v>
      </c>
      <c r="F101" s="41" t="s">
        <v>20</v>
      </c>
      <c r="G101" s="50" t="s">
        <v>22</v>
      </c>
      <c r="H101" s="42">
        <v>7200</v>
      </c>
      <c r="I101" s="42">
        <v>3650</v>
      </c>
      <c r="J101" s="49">
        <f t="shared" si="2"/>
        <v>26280000</v>
      </c>
      <c r="K101" s="38"/>
      <c r="L101" s="38"/>
    </row>
    <row r="102" spans="3:12">
      <c r="C102" s="39">
        <v>42514</v>
      </c>
      <c r="D102" s="41" t="s">
        <v>316</v>
      </c>
      <c r="E102" s="41" t="s">
        <v>317</v>
      </c>
      <c r="F102" s="41" t="s">
        <v>20</v>
      </c>
      <c r="G102" s="50" t="s">
        <v>16</v>
      </c>
      <c r="H102" s="42">
        <v>30000</v>
      </c>
      <c r="I102" s="42">
        <v>3595</v>
      </c>
      <c r="J102" s="49">
        <f t="shared" si="2"/>
        <v>107850000</v>
      </c>
      <c r="K102" s="38">
        <v>24</v>
      </c>
      <c r="L102" s="52">
        <f>J102+J101+J100+J99+J98</f>
        <v>220810000</v>
      </c>
    </row>
    <row r="103" spans="3:12">
      <c r="C103" s="39">
        <v>42517</v>
      </c>
      <c r="D103" s="41" t="s">
        <v>293</v>
      </c>
      <c r="E103" s="41" t="s">
        <v>294</v>
      </c>
      <c r="F103" s="41" t="s">
        <v>20</v>
      </c>
      <c r="G103" s="50" t="s">
        <v>12</v>
      </c>
      <c r="H103" s="42">
        <v>7200</v>
      </c>
      <c r="I103" s="42">
        <v>3200</v>
      </c>
      <c r="J103" s="43">
        <f t="shared" si="2"/>
        <v>23040000</v>
      </c>
      <c r="K103" s="38"/>
      <c r="L103" s="38"/>
    </row>
    <row r="104" spans="3:12">
      <c r="C104" s="39">
        <v>42517</v>
      </c>
      <c r="D104" s="41" t="s">
        <v>293</v>
      </c>
      <c r="E104" s="41" t="s">
        <v>294</v>
      </c>
      <c r="F104" s="41" t="s">
        <v>20</v>
      </c>
      <c r="G104" s="50" t="s">
        <v>22</v>
      </c>
      <c r="H104" s="42">
        <v>24500</v>
      </c>
      <c r="I104" s="42">
        <v>3650</v>
      </c>
      <c r="J104" s="43">
        <f t="shared" si="2"/>
        <v>89425000</v>
      </c>
      <c r="K104" s="38"/>
      <c r="L104" s="38"/>
    </row>
    <row r="105" spans="3:12">
      <c r="C105" s="39">
        <v>42517</v>
      </c>
      <c r="D105" s="41" t="s">
        <v>332</v>
      </c>
      <c r="E105" s="41" t="s">
        <v>333</v>
      </c>
      <c r="F105" s="41" t="s">
        <v>20</v>
      </c>
      <c r="G105" s="50" t="s">
        <v>16</v>
      </c>
      <c r="H105" s="42">
        <v>30000</v>
      </c>
      <c r="I105" s="42">
        <v>3595</v>
      </c>
      <c r="J105" s="49">
        <f t="shared" si="2"/>
        <v>107850000</v>
      </c>
      <c r="K105" s="38">
        <v>27</v>
      </c>
      <c r="L105" s="52">
        <f>J105+J104+J103</f>
        <v>220315000</v>
      </c>
    </row>
    <row r="106" spans="3:12">
      <c r="C106" s="39">
        <v>42520</v>
      </c>
      <c r="D106" s="41" t="s">
        <v>363</v>
      </c>
      <c r="E106" s="41" t="s">
        <v>364</v>
      </c>
      <c r="F106" s="41" t="s">
        <v>20</v>
      </c>
      <c r="G106" s="50" t="s">
        <v>16</v>
      </c>
      <c r="H106" s="42">
        <v>15000</v>
      </c>
      <c r="I106" s="42">
        <v>3595</v>
      </c>
      <c r="J106" s="49">
        <f t="shared" si="2"/>
        <v>53925000</v>
      </c>
      <c r="K106" s="38">
        <v>30</v>
      </c>
      <c r="L106" s="52">
        <f>J106</f>
        <v>53925000</v>
      </c>
    </row>
    <row r="107" spans="3:12">
      <c r="H107" s="52">
        <f>SUM(H61:H106)</f>
        <v>453600</v>
      </c>
      <c r="I107" s="52"/>
      <c r="J107" s="52">
        <f>SUM(J61:J106)</f>
        <v>1652810500</v>
      </c>
      <c r="K107" s="38"/>
      <c r="L107" s="52">
        <f>SUM(L61:L106)</f>
        <v>1652810500</v>
      </c>
    </row>
  </sheetData>
  <sortState ref="N7:W52">
    <sortCondition ref="S7:S52"/>
  </sortState>
  <mergeCells count="1">
    <mergeCell ref="C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Y119"/>
  <sheetViews>
    <sheetView topLeftCell="L5" workbookViewId="0">
      <selection activeCell="Z11" sqref="Z11:AB14"/>
    </sheetView>
  </sheetViews>
  <sheetFormatPr baseColWidth="10" defaultColWidth="10.7109375" defaultRowHeight="15"/>
  <cols>
    <col min="3" max="3" width="9" bestFit="1" customWidth="1"/>
    <col min="4" max="5" width="10.42578125" bestFit="1" customWidth="1"/>
    <col min="6" max="6" width="8.28515625" bestFit="1" customWidth="1"/>
    <col min="7" max="7" width="1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5" bestFit="1" customWidth="1"/>
    <col min="25" max="25" width="11.7109375" bestFit="1" customWidth="1"/>
    <col min="27" max="27" width="11" bestFit="1" customWidth="1"/>
  </cols>
  <sheetData>
    <row r="4" spans="2:25" ht="21">
      <c r="F4" s="54" t="s">
        <v>17</v>
      </c>
    </row>
    <row r="6" spans="2: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369</v>
      </c>
      <c r="Y6" s="53" t="s">
        <v>372</v>
      </c>
    </row>
    <row r="7" spans="2:25">
      <c r="B7">
        <v>3</v>
      </c>
      <c r="C7" s="39">
        <v>42493</v>
      </c>
      <c r="D7" s="41" t="s">
        <v>42</v>
      </c>
      <c r="E7" s="41" t="s">
        <v>43</v>
      </c>
      <c r="F7" s="41" t="s">
        <v>17</v>
      </c>
      <c r="G7" s="50" t="s">
        <v>12</v>
      </c>
      <c r="H7" s="42">
        <v>10000</v>
      </c>
      <c r="I7" s="42">
        <v>3380</v>
      </c>
      <c r="J7" s="43">
        <f t="shared" ref="J7:J38" si="0">H7*I7</f>
        <v>33800000</v>
      </c>
      <c r="N7" s="39">
        <v>42496</v>
      </c>
      <c r="O7" s="41" t="s">
        <v>72</v>
      </c>
      <c r="P7" s="41" t="s">
        <v>73</v>
      </c>
      <c r="Q7" s="41" t="s">
        <v>17</v>
      </c>
      <c r="R7" s="50" t="s">
        <v>22</v>
      </c>
      <c r="S7" s="50">
        <v>1</v>
      </c>
      <c r="T7" s="42">
        <v>15000</v>
      </c>
      <c r="U7" s="42"/>
      <c r="V7" s="42">
        <v>3885</v>
      </c>
      <c r="W7" s="44">
        <f t="shared" ref="W7:W38" si="1">T7*V7</f>
        <v>58275000</v>
      </c>
      <c r="X7" s="38"/>
      <c r="Y7" s="38"/>
    </row>
    <row r="8" spans="2:25">
      <c r="B8">
        <v>3</v>
      </c>
      <c r="C8" s="39">
        <v>42495</v>
      </c>
      <c r="D8" s="41" t="s">
        <v>66</v>
      </c>
      <c r="E8" s="41" t="s">
        <v>67</v>
      </c>
      <c r="F8" s="41" t="s">
        <v>17</v>
      </c>
      <c r="G8" s="50" t="s">
        <v>12</v>
      </c>
      <c r="H8" s="42">
        <v>10000</v>
      </c>
      <c r="I8" s="42">
        <v>3380</v>
      </c>
      <c r="J8" s="44">
        <f t="shared" si="0"/>
        <v>33800000</v>
      </c>
      <c r="N8" s="39">
        <v>42508</v>
      </c>
      <c r="O8" s="41" t="s">
        <v>228</v>
      </c>
      <c r="P8" s="41" t="s">
        <v>229</v>
      </c>
      <c r="Q8" s="41" t="s">
        <v>17</v>
      </c>
      <c r="R8" s="50" t="s">
        <v>22</v>
      </c>
      <c r="S8" s="50">
        <v>1</v>
      </c>
      <c r="T8" s="42">
        <v>5000</v>
      </c>
      <c r="U8" s="42"/>
      <c r="V8" s="42">
        <v>3985</v>
      </c>
      <c r="W8" s="44">
        <f t="shared" si="1"/>
        <v>19925000</v>
      </c>
      <c r="X8" s="38"/>
      <c r="Y8" s="38"/>
    </row>
    <row r="9" spans="2:25">
      <c r="B9">
        <v>3</v>
      </c>
      <c r="C9" s="39">
        <v>42496</v>
      </c>
      <c r="D9" s="41" t="s">
        <v>72</v>
      </c>
      <c r="E9" s="41" t="s">
        <v>73</v>
      </c>
      <c r="F9" s="41" t="s">
        <v>17</v>
      </c>
      <c r="G9" s="50" t="s">
        <v>16</v>
      </c>
      <c r="H9" s="42">
        <v>10000</v>
      </c>
      <c r="I9" s="42">
        <v>3595</v>
      </c>
      <c r="J9" s="44">
        <f t="shared" si="0"/>
        <v>35950000</v>
      </c>
      <c r="N9" s="39">
        <v>42510</v>
      </c>
      <c r="O9" s="41" t="s">
        <v>246</v>
      </c>
      <c r="P9" s="41" t="s">
        <v>247</v>
      </c>
      <c r="Q9" s="41" t="s">
        <v>17</v>
      </c>
      <c r="R9" s="50" t="s">
        <v>22</v>
      </c>
      <c r="S9" s="50">
        <v>1</v>
      </c>
      <c r="T9" s="42">
        <v>5000</v>
      </c>
      <c r="U9" s="42"/>
      <c r="V9" s="42">
        <v>3985</v>
      </c>
      <c r="W9" s="43">
        <f t="shared" si="1"/>
        <v>19925000</v>
      </c>
      <c r="X9" s="38"/>
      <c r="Y9" s="38"/>
    </row>
    <row r="10" spans="2:25">
      <c r="B10">
        <v>3</v>
      </c>
      <c r="C10" s="39">
        <v>42496</v>
      </c>
      <c r="D10" s="41" t="s">
        <v>72</v>
      </c>
      <c r="E10" s="41" t="s">
        <v>73</v>
      </c>
      <c r="F10" s="41" t="s">
        <v>17</v>
      </c>
      <c r="G10" s="50" t="s">
        <v>12</v>
      </c>
      <c r="H10" s="42">
        <v>10000</v>
      </c>
      <c r="I10" s="42">
        <v>3380</v>
      </c>
      <c r="J10" s="44">
        <f t="shared" si="0"/>
        <v>33800000</v>
      </c>
      <c r="N10" s="39">
        <v>42513</v>
      </c>
      <c r="O10" s="41" t="s">
        <v>308</v>
      </c>
      <c r="P10" s="41" t="s">
        <v>309</v>
      </c>
      <c r="Q10" s="41" t="s">
        <v>17</v>
      </c>
      <c r="R10" s="50" t="s">
        <v>22</v>
      </c>
      <c r="S10" s="50">
        <v>1</v>
      </c>
      <c r="T10" s="42">
        <v>5000</v>
      </c>
      <c r="U10" s="42"/>
      <c r="V10" s="42">
        <v>3985</v>
      </c>
      <c r="W10" s="49">
        <f t="shared" si="1"/>
        <v>19925000</v>
      </c>
      <c r="X10" s="38"/>
      <c r="Y10" s="38"/>
    </row>
    <row r="11" spans="2:25">
      <c r="B11">
        <v>3</v>
      </c>
      <c r="C11" s="39">
        <v>42496</v>
      </c>
      <c r="D11" s="41" t="s">
        <v>72</v>
      </c>
      <c r="E11" s="41" t="s">
        <v>73</v>
      </c>
      <c r="F11" s="41" t="s">
        <v>17</v>
      </c>
      <c r="G11" s="50" t="s">
        <v>22</v>
      </c>
      <c r="H11" s="42">
        <v>15000</v>
      </c>
      <c r="I11" s="42">
        <v>3885</v>
      </c>
      <c r="J11" s="44">
        <f t="shared" si="0"/>
        <v>58275000</v>
      </c>
      <c r="N11" s="39">
        <v>42517</v>
      </c>
      <c r="O11" s="41" t="s">
        <v>328</v>
      </c>
      <c r="P11" s="41" t="s">
        <v>329</v>
      </c>
      <c r="Q11" s="41" t="s">
        <v>17</v>
      </c>
      <c r="R11" s="50" t="s">
        <v>22</v>
      </c>
      <c r="S11" s="50">
        <v>1</v>
      </c>
      <c r="T11" s="42">
        <v>5000</v>
      </c>
      <c r="U11" s="42">
        <f>T11+T10+T9+T8+T7</f>
        <v>35000</v>
      </c>
      <c r="V11" s="42">
        <v>3985</v>
      </c>
      <c r="W11" s="49">
        <f t="shared" si="1"/>
        <v>19925000</v>
      </c>
      <c r="X11" s="38" t="str">
        <f>R11</f>
        <v>Nafta Unica 90</v>
      </c>
      <c r="Y11" s="52">
        <f>W11+W10+W9+W8+W7</f>
        <v>137975000</v>
      </c>
    </row>
    <row r="12" spans="2:25">
      <c r="B12">
        <v>3</v>
      </c>
      <c r="C12" s="39">
        <v>42496</v>
      </c>
      <c r="D12" s="41" t="s">
        <v>74</v>
      </c>
      <c r="E12" s="41" t="s">
        <v>75</v>
      </c>
      <c r="F12" s="41" t="s">
        <v>17</v>
      </c>
      <c r="G12" s="50" t="s">
        <v>16</v>
      </c>
      <c r="H12" s="42">
        <v>17900</v>
      </c>
      <c r="I12" s="42">
        <v>3595</v>
      </c>
      <c r="J12" s="44">
        <f t="shared" si="0"/>
        <v>64350500</v>
      </c>
      <c r="N12" s="39">
        <v>42506</v>
      </c>
      <c r="O12" s="41" t="s">
        <v>178</v>
      </c>
      <c r="P12" s="41" t="s">
        <v>179</v>
      </c>
      <c r="Q12" s="41" t="s">
        <v>17</v>
      </c>
      <c r="R12" s="50" t="s">
        <v>180</v>
      </c>
      <c r="S12" s="50">
        <v>2</v>
      </c>
      <c r="T12" s="42">
        <v>30000</v>
      </c>
      <c r="U12" s="42"/>
      <c r="V12" s="42">
        <v>3595</v>
      </c>
      <c r="W12" s="44">
        <f t="shared" si="1"/>
        <v>107850000</v>
      </c>
      <c r="X12" s="38"/>
      <c r="Y12" s="38"/>
    </row>
    <row r="13" spans="2:25">
      <c r="B13">
        <v>3</v>
      </c>
      <c r="C13" s="39">
        <v>42496</v>
      </c>
      <c r="D13" s="41" t="s">
        <v>74</v>
      </c>
      <c r="E13" s="41" t="s">
        <v>75</v>
      </c>
      <c r="F13" s="41" t="s">
        <v>17</v>
      </c>
      <c r="G13" s="50" t="s">
        <v>12</v>
      </c>
      <c r="H13" s="42">
        <v>15800</v>
      </c>
      <c r="I13" s="42">
        <v>3380</v>
      </c>
      <c r="J13" s="44">
        <f t="shared" si="0"/>
        <v>53404000</v>
      </c>
      <c r="N13" s="39">
        <v>42506</v>
      </c>
      <c r="O13" s="41" t="s">
        <v>178</v>
      </c>
      <c r="P13" s="41" t="s">
        <v>179</v>
      </c>
      <c r="Q13" s="41" t="s">
        <v>17</v>
      </c>
      <c r="R13" s="50" t="s">
        <v>180</v>
      </c>
      <c r="S13" s="50">
        <v>2</v>
      </c>
      <c r="T13" s="42">
        <v>5000</v>
      </c>
      <c r="U13" s="42">
        <f>T13+T12</f>
        <v>35000</v>
      </c>
      <c r="V13" s="42">
        <v>3380</v>
      </c>
      <c r="W13" s="46">
        <f t="shared" si="1"/>
        <v>16900000</v>
      </c>
      <c r="X13" s="38" t="str">
        <f>R13</f>
        <v>Diesel Comun Tipo III</v>
      </c>
      <c r="Y13" s="52">
        <f>W13+W12</f>
        <v>124750000</v>
      </c>
    </row>
    <row r="14" spans="2:25">
      <c r="B14">
        <v>3</v>
      </c>
      <c r="C14" s="39">
        <v>42493</v>
      </c>
      <c r="D14" s="41" t="s">
        <v>97</v>
      </c>
      <c r="E14" s="41" t="s">
        <v>98</v>
      </c>
      <c r="F14" s="41" t="s">
        <v>17</v>
      </c>
      <c r="G14" s="50" t="s">
        <v>16</v>
      </c>
      <c r="H14" s="42">
        <v>25000</v>
      </c>
      <c r="I14" s="42">
        <v>3410</v>
      </c>
      <c r="J14" s="45">
        <f t="shared" si="0"/>
        <v>85250000</v>
      </c>
      <c r="N14" s="39">
        <v>42493</v>
      </c>
      <c r="O14" s="41" t="s">
        <v>42</v>
      </c>
      <c r="P14" s="41" t="s">
        <v>43</v>
      </c>
      <c r="Q14" s="41" t="s">
        <v>17</v>
      </c>
      <c r="R14" s="50" t="s">
        <v>12</v>
      </c>
      <c r="S14" s="50">
        <v>3</v>
      </c>
      <c r="T14" s="42">
        <v>10000</v>
      </c>
      <c r="U14" s="42"/>
      <c r="V14" s="42">
        <v>3380</v>
      </c>
      <c r="W14" s="43">
        <f t="shared" si="1"/>
        <v>33800000</v>
      </c>
      <c r="X14" s="38"/>
      <c r="Y14" s="38"/>
    </row>
    <row r="15" spans="2:25">
      <c r="B15">
        <v>3</v>
      </c>
      <c r="C15" s="39">
        <v>42493</v>
      </c>
      <c r="D15" s="41" t="s">
        <v>99</v>
      </c>
      <c r="E15" s="41" t="s">
        <v>100</v>
      </c>
      <c r="F15" s="41" t="s">
        <v>17</v>
      </c>
      <c r="G15" s="50" t="s">
        <v>16</v>
      </c>
      <c r="H15" s="42">
        <v>33700</v>
      </c>
      <c r="I15" s="42">
        <v>3410</v>
      </c>
      <c r="J15" s="44">
        <f t="shared" si="0"/>
        <v>114917000</v>
      </c>
      <c r="N15" s="39">
        <v>42495</v>
      </c>
      <c r="O15" s="41" t="s">
        <v>66</v>
      </c>
      <c r="P15" s="41" t="s">
        <v>67</v>
      </c>
      <c r="Q15" s="41" t="s">
        <v>17</v>
      </c>
      <c r="R15" s="50" t="s">
        <v>12</v>
      </c>
      <c r="S15" s="50">
        <v>3</v>
      </c>
      <c r="T15" s="42">
        <v>10000</v>
      </c>
      <c r="U15" s="42"/>
      <c r="V15" s="42">
        <v>3380</v>
      </c>
      <c r="W15" s="44">
        <f t="shared" si="1"/>
        <v>33800000</v>
      </c>
      <c r="X15" s="38"/>
      <c r="Y15" s="38"/>
    </row>
    <row r="16" spans="2:25">
      <c r="B16">
        <v>3</v>
      </c>
      <c r="C16" s="39">
        <v>42495</v>
      </c>
      <c r="D16" s="41" t="s">
        <v>105</v>
      </c>
      <c r="E16" s="41" t="s">
        <v>106</v>
      </c>
      <c r="F16" s="41" t="s">
        <v>17</v>
      </c>
      <c r="G16" s="50" t="s">
        <v>16</v>
      </c>
      <c r="H16" s="42">
        <v>25000</v>
      </c>
      <c r="I16" s="42">
        <v>3410</v>
      </c>
      <c r="J16" s="44">
        <f t="shared" si="0"/>
        <v>85250000</v>
      </c>
      <c r="N16" s="39">
        <v>42496</v>
      </c>
      <c r="O16" s="41" t="s">
        <v>72</v>
      </c>
      <c r="P16" s="41" t="s">
        <v>73</v>
      </c>
      <c r="Q16" s="41" t="s">
        <v>17</v>
      </c>
      <c r="R16" s="50" t="s">
        <v>12</v>
      </c>
      <c r="S16" s="50">
        <v>3</v>
      </c>
      <c r="T16" s="42">
        <v>10000</v>
      </c>
      <c r="U16" s="42"/>
      <c r="V16" s="42">
        <v>3380</v>
      </c>
      <c r="W16" s="44">
        <f t="shared" si="1"/>
        <v>33800000</v>
      </c>
      <c r="X16" s="38"/>
      <c r="Y16" s="38"/>
    </row>
    <row r="17" spans="2:25">
      <c r="B17">
        <v>3</v>
      </c>
      <c r="C17" s="39">
        <v>42495</v>
      </c>
      <c r="D17" s="41" t="s">
        <v>107</v>
      </c>
      <c r="E17" s="41" t="s">
        <v>108</v>
      </c>
      <c r="F17" s="41" t="s">
        <v>17</v>
      </c>
      <c r="G17" s="50" t="s">
        <v>16</v>
      </c>
      <c r="H17" s="42">
        <v>10800</v>
      </c>
      <c r="I17" s="42">
        <v>3410</v>
      </c>
      <c r="J17" s="44">
        <f t="shared" si="0"/>
        <v>36828000</v>
      </c>
      <c r="N17" s="39">
        <v>42496</v>
      </c>
      <c r="O17" s="41" t="s">
        <v>74</v>
      </c>
      <c r="P17" s="41" t="s">
        <v>75</v>
      </c>
      <c r="Q17" s="41" t="s">
        <v>17</v>
      </c>
      <c r="R17" s="50" t="s">
        <v>12</v>
      </c>
      <c r="S17" s="50">
        <v>3</v>
      </c>
      <c r="T17" s="42">
        <v>15800</v>
      </c>
      <c r="U17" s="42"/>
      <c r="V17" s="42">
        <v>3380</v>
      </c>
      <c r="W17" s="44">
        <f t="shared" si="1"/>
        <v>53404000</v>
      </c>
      <c r="X17" s="38"/>
      <c r="Y17" s="38"/>
    </row>
    <row r="18" spans="2:25">
      <c r="B18">
        <v>3</v>
      </c>
      <c r="C18" s="39">
        <v>42495</v>
      </c>
      <c r="D18" s="41" t="s">
        <v>109</v>
      </c>
      <c r="E18" s="41" t="s">
        <v>110</v>
      </c>
      <c r="F18" s="41" t="s">
        <v>17</v>
      </c>
      <c r="G18" s="50" t="s">
        <v>16</v>
      </c>
      <c r="H18" s="42">
        <v>5000</v>
      </c>
      <c r="I18" s="42">
        <v>3410</v>
      </c>
      <c r="J18" s="44">
        <f t="shared" si="0"/>
        <v>17050000</v>
      </c>
      <c r="N18" s="39">
        <v>42499</v>
      </c>
      <c r="O18" s="41" t="s">
        <v>136</v>
      </c>
      <c r="P18" s="41" t="s">
        <v>137</v>
      </c>
      <c r="Q18" s="41" t="s">
        <v>17</v>
      </c>
      <c r="R18" s="50" t="s">
        <v>12</v>
      </c>
      <c r="S18" s="50">
        <v>3</v>
      </c>
      <c r="T18" s="42">
        <v>5000</v>
      </c>
      <c r="U18" s="42"/>
      <c r="V18" s="42">
        <v>3380</v>
      </c>
      <c r="W18" s="44">
        <f t="shared" si="1"/>
        <v>16900000</v>
      </c>
      <c r="X18" s="38"/>
      <c r="Y18" s="38"/>
    </row>
    <row r="19" spans="2:25">
      <c r="B19">
        <v>3</v>
      </c>
      <c r="C19" s="39">
        <v>42499</v>
      </c>
      <c r="D19" s="41" t="s">
        <v>136</v>
      </c>
      <c r="E19" s="41" t="s">
        <v>137</v>
      </c>
      <c r="F19" s="41" t="s">
        <v>17</v>
      </c>
      <c r="G19" s="50" t="s">
        <v>12</v>
      </c>
      <c r="H19" s="42">
        <v>5000</v>
      </c>
      <c r="I19" s="42">
        <v>3380</v>
      </c>
      <c r="J19" s="44">
        <f t="shared" si="0"/>
        <v>16900000</v>
      </c>
      <c r="N19" s="39">
        <v>42499</v>
      </c>
      <c r="O19" s="41" t="s">
        <v>138</v>
      </c>
      <c r="P19" s="41" t="s">
        <v>139</v>
      </c>
      <c r="Q19" s="41" t="s">
        <v>17</v>
      </c>
      <c r="R19" s="50" t="s">
        <v>12</v>
      </c>
      <c r="S19" s="50">
        <v>3</v>
      </c>
      <c r="T19" s="42">
        <v>15900</v>
      </c>
      <c r="U19" s="42"/>
      <c r="V19" s="42">
        <v>3380</v>
      </c>
      <c r="W19" s="44">
        <f t="shared" si="1"/>
        <v>53742000</v>
      </c>
      <c r="X19" s="38"/>
      <c r="Y19" s="38"/>
    </row>
    <row r="20" spans="2:25">
      <c r="B20">
        <v>3</v>
      </c>
      <c r="C20" s="39">
        <v>42499</v>
      </c>
      <c r="D20" s="41" t="s">
        <v>138</v>
      </c>
      <c r="E20" s="41" t="s">
        <v>139</v>
      </c>
      <c r="F20" s="41" t="s">
        <v>17</v>
      </c>
      <c r="G20" s="50" t="s">
        <v>16</v>
      </c>
      <c r="H20" s="42">
        <v>5800</v>
      </c>
      <c r="I20" s="42">
        <v>3595</v>
      </c>
      <c r="J20" s="44">
        <f t="shared" si="0"/>
        <v>20851000</v>
      </c>
      <c r="N20" s="39">
        <v>42501</v>
      </c>
      <c r="O20" s="41" t="s">
        <v>140</v>
      </c>
      <c r="P20" s="41" t="s">
        <v>141</v>
      </c>
      <c r="Q20" s="41" t="s">
        <v>17</v>
      </c>
      <c r="R20" s="50" t="s">
        <v>12</v>
      </c>
      <c r="S20" s="50">
        <v>3</v>
      </c>
      <c r="T20" s="42">
        <v>10800</v>
      </c>
      <c r="U20" s="42"/>
      <c r="V20" s="42">
        <v>3380</v>
      </c>
      <c r="W20" s="44">
        <f t="shared" si="1"/>
        <v>36504000</v>
      </c>
      <c r="X20" s="38"/>
      <c r="Y20" s="38"/>
    </row>
    <row r="21" spans="2:25">
      <c r="B21">
        <v>3</v>
      </c>
      <c r="C21" s="39">
        <v>42499</v>
      </c>
      <c r="D21" s="41" t="s">
        <v>138</v>
      </c>
      <c r="E21" s="41" t="s">
        <v>139</v>
      </c>
      <c r="F21" s="41" t="s">
        <v>17</v>
      </c>
      <c r="G21" s="50" t="s">
        <v>12</v>
      </c>
      <c r="H21" s="42">
        <v>15900</v>
      </c>
      <c r="I21" s="42">
        <v>3380</v>
      </c>
      <c r="J21" s="44">
        <f t="shared" si="0"/>
        <v>53742000</v>
      </c>
      <c r="N21" s="39">
        <v>42501</v>
      </c>
      <c r="O21" s="41" t="s">
        <v>142</v>
      </c>
      <c r="P21" s="41" t="s">
        <v>143</v>
      </c>
      <c r="Q21" s="41" t="s">
        <v>17</v>
      </c>
      <c r="R21" s="50" t="s">
        <v>12</v>
      </c>
      <c r="S21" s="50">
        <v>3</v>
      </c>
      <c r="T21" s="42">
        <v>22900</v>
      </c>
      <c r="U21" s="42"/>
      <c r="V21" s="42">
        <v>3380</v>
      </c>
      <c r="W21" s="44">
        <f t="shared" si="1"/>
        <v>77402000</v>
      </c>
      <c r="X21" s="38"/>
      <c r="Y21" s="38"/>
    </row>
    <row r="22" spans="2:25">
      <c r="B22">
        <v>3</v>
      </c>
      <c r="C22" s="39">
        <v>42501</v>
      </c>
      <c r="D22" s="41" t="s">
        <v>140</v>
      </c>
      <c r="E22" s="41" t="s">
        <v>141</v>
      </c>
      <c r="F22" s="41" t="s">
        <v>17</v>
      </c>
      <c r="G22" s="50" t="s">
        <v>12</v>
      </c>
      <c r="H22" s="42">
        <v>10800</v>
      </c>
      <c r="I22" s="42">
        <v>3380</v>
      </c>
      <c r="J22" s="44">
        <f t="shared" si="0"/>
        <v>36504000</v>
      </c>
      <c r="N22" s="39">
        <v>42506</v>
      </c>
      <c r="O22" s="41" t="s">
        <v>214</v>
      </c>
      <c r="P22" s="41" t="s">
        <v>215</v>
      </c>
      <c r="Q22" s="41" t="s">
        <v>17</v>
      </c>
      <c r="R22" s="50" t="s">
        <v>12</v>
      </c>
      <c r="S22" s="50">
        <v>3</v>
      </c>
      <c r="T22" s="42">
        <v>15000</v>
      </c>
      <c r="U22" s="42"/>
      <c r="V22" s="42">
        <v>3380</v>
      </c>
      <c r="W22" s="44">
        <f t="shared" si="1"/>
        <v>50700000</v>
      </c>
      <c r="X22" s="38"/>
      <c r="Y22" s="38"/>
    </row>
    <row r="23" spans="2:25">
      <c r="B23">
        <v>3</v>
      </c>
      <c r="C23" s="39">
        <v>42501</v>
      </c>
      <c r="D23" s="41" t="s">
        <v>142</v>
      </c>
      <c r="E23" s="41" t="s">
        <v>143</v>
      </c>
      <c r="F23" s="41" t="s">
        <v>17</v>
      </c>
      <c r="G23" s="50" t="s">
        <v>12</v>
      </c>
      <c r="H23" s="42">
        <v>22900</v>
      </c>
      <c r="I23" s="42">
        <v>3380</v>
      </c>
      <c r="J23" s="44">
        <f t="shared" si="0"/>
        <v>77402000</v>
      </c>
      <c r="N23" s="39">
        <v>42508</v>
      </c>
      <c r="O23" s="41" t="s">
        <v>228</v>
      </c>
      <c r="P23" s="41" t="s">
        <v>229</v>
      </c>
      <c r="Q23" s="41" t="s">
        <v>17</v>
      </c>
      <c r="R23" s="50" t="s">
        <v>12</v>
      </c>
      <c r="S23" s="50">
        <v>3</v>
      </c>
      <c r="T23" s="42">
        <v>15000</v>
      </c>
      <c r="U23" s="42"/>
      <c r="V23" s="42">
        <v>3380</v>
      </c>
      <c r="W23" s="44">
        <f t="shared" si="1"/>
        <v>50700000</v>
      </c>
      <c r="X23" s="38"/>
      <c r="Y23" s="38"/>
    </row>
    <row r="24" spans="2:25">
      <c r="B24">
        <v>3</v>
      </c>
      <c r="C24" s="39">
        <v>42499</v>
      </c>
      <c r="D24" s="41" t="s">
        <v>161</v>
      </c>
      <c r="E24" s="41" t="s">
        <v>162</v>
      </c>
      <c r="F24" s="41" t="s">
        <v>17</v>
      </c>
      <c r="G24" s="50" t="s">
        <v>16</v>
      </c>
      <c r="H24" s="42">
        <v>30000</v>
      </c>
      <c r="I24" s="42">
        <v>3410</v>
      </c>
      <c r="J24" s="44">
        <f t="shared" si="0"/>
        <v>102300000</v>
      </c>
      <c r="N24" s="39">
        <v>42510</v>
      </c>
      <c r="O24" s="41" t="s">
        <v>244</v>
      </c>
      <c r="P24" s="41" t="s">
        <v>245</v>
      </c>
      <c r="Q24" s="41" t="s">
        <v>17</v>
      </c>
      <c r="R24" s="50" t="s">
        <v>12</v>
      </c>
      <c r="S24" s="50">
        <v>3</v>
      </c>
      <c r="T24" s="42">
        <v>35000</v>
      </c>
      <c r="U24" s="42"/>
      <c r="V24" s="42">
        <v>3380</v>
      </c>
      <c r="W24" s="43">
        <f t="shared" si="1"/>
        <v>118300000</v>
      </c>
      <c r="X24" s="38"/>
      <c r="Y24" s="38"/>
    </row>
    <row r="25" spans="2:25">
      <c r="B25">
        <v>3</v>
      </c>
      <c r="C25" s="39">
        <v>42499</v>
      </c>
      <c r="D25" s="41" t="s">
        <v>163</v>
      </c>
      <c r="E25" s="41" t="s">
        <v>164</v>
      </c>
      <c r="F25" s="41" t="s">
        <v>17</v>
      </c>
      <c r="G25" s="50" t="s">
        <v>16</v>
      </c>
      <c r="H25" s="42">
        <v>12000</v>
      </c>
      <c r="I25" s="42">
        <v>3410</v>
      </c>
      <c r="J25" s="44">
        <f t="shared" si="0"/>
        <v>40920000</v>
      </c>
      <c r="N25" s="39">
        <v>42510</v>
      </c>
      <c r="O25" s="41" t="s">
        <v>246</v>
      </c>
      <c r="P25" s="41" t="s">
        <v>247</v>
      </c>
      <c r="Q25" s="41" t="s">
        <v>17</v>
      </c>
      <c r="R25" s="50" t="s">
        <v>12</v>
      </c>
      <c r="S25" s="50">
        <v>3</v>
      </c>
      <c r="T25" s="42">
        <v>23700</v>
      </c>
      <c r="U25" s="42"/>
      <c r="V25" s="42">
        <v>3380</v>
      </c>
      <c r="W25" s="43">
        <f t="shared" si="1"/>
        <v>80106000</v>
      </c>
      <c r="X25" s="38"/>
      <c r="Y25" s="38"/>
    </row>
    <row r="26" spans="2:25">
      <c r="B26">
        <v>3</v>
      </c>
      <c r="C26" s="39">
        <v>42501</v>
      </c>
      <c r="D26" s="41" t="s">
        <v>167</v>
      </c>
      <c r="E26" s="41" t="s">
        <v>168</v>
      </c>
      <c r="F26" s="41" t="s">
        <v>17</v>
      </c>
      <c r="G26" s="50" t="s">
        <v>16</v>
      </c>
      <c r="H26" s="42">
        <v>10800</v>
      </c>
      <c r="I26" s="42">
        <v>3410</v>
      </c>
      <c r="J26" s="44">
        <f t="shared" si="0"/>
        <v>36828000</v>
      </c>
      <c r="N26" s="39">
        <v>42513</v>
      </c>
      <c r="O26" s="41" t="s">
        <v>308</v>
      </c>
      <c r="P26" s="41" t="s">
        <v>309</v>
      </c>
      <c r="Q26" s="41" t="s">
        <v>17</v>
      </c>
      <c r="R26" s="50" t="s">
        <v>12</v>
      </c>
      <c r="S26" s="50">
        <v>3</v>
      </c>
      <c r="T26" s="42">
        <v>15000</v>
      </c>
      <c r="U26" s="42"/>
      <c r="V26" s="42">
        <v>3380</v>
      </c>
      <c r="W26" s="49">
        <f t="shared" si="1"/>
        <v>50700000</v>
      </c>
      <c r="X26" s="38"/>
      <c r="Y26" s="38"/>
    </row>
    <row r="27" spans="2:25">
      <c r="B27">
        <v>3</v>
      </c>
      <c r="C27" s="39">
        <v>42501</v>
      </c>
      <c r="D27" s="41" t="s">
        <v>169</v>
      </c>
      <c r="E27" s="41" t="s">
        <v>170</v>
      </c>
      <c r="F27" s="41" t="s">
        <v>17</v>
      </c>
      <c r="G27" s="50" t="s">
        <v>16</v>
      </c>
      <c r="H27" s="42">
        <v>5000</v>
      </c>
      <c r="I27" s="42">
        <v>3410</v>
      </c>
      <c r="J27" s="44">
        <f t="shared" si="0"/>
        <v>17050000</v>
      </c>
      <c r="N27" s="39">
        <v>42514</v>
      </c>
      <c r="O27" s="41" t="s">
        <v>314</v>
      </c>
      <c r="P27" s="41" t="s">
        <v>315</v>
      </c>
      <c r="Q27" s="41" t="s">
        <v>17</v>
      </c>
      <c r="R27" s="50" t="s">
        <v>12</v>
      </c>
      <c r="S27" s="50">
        <v>3</v>
      </c>
      <c r="T27" s="42">
        <v>15800</v>
      </c>
      <c r="U27" s="42"/>
      <c r="V27" s="42">
        <v>3380</v>
      </c>
      <c r="W27" s="49">
        <f t="shared" si="1"/>
        <v>53404000</v>
      </c>
      <c r="X27" s="38"/>
      <c r="Y27" s="38"/>
    </row>
    <row r="28" spans="2:25">
      <c r="B28">
        <v>3</v>
      </c>
      <c r="C28" s="39">
        <v>42506</v>
      </c>
      <c r="D28" s="41" t="s">
        <v>178</v>
      </c>
      <c r="E28" s="41" t="s">
        <v>179</v>
      </c>
      <c r="F28" s="41" t="s">
        <v>17</v>
      </c>
      <c r="G28" s="50" t="s">
        <v>180</v>
      </c>
      <c r="H28" s="42">
        <v>30000</v>
      </c>
      <c r="I28" s="42">
        <v>3595</v>
      </c>
      <c r="J28" s="44">
        <f t="shared" si="0"/>
        <v>107850000</v>
      </c>
      <c r="N28" s="39">
        <v>42515</v>
      </c>
      <c r="O28" s="41" t="s">
        <v>320</v>
      </c>
      <c r="P28" s="41" t="s">
        <v>321</v>
      </c>
      <c r="Q28" s="41" t="s">
        <v>17</v>
      </c>
      <c r="R28" s="50" t="s">
        <v>12</v>
      </c>
      <c r="S28" s="50">
        <v>3</v>
      </c>
      <c r="T28" s="42">
        <v>20000</v>
      </c>
      <c r="U28" s="42"/>
      <c r="V28" s="42">
        <v>3380</v>
      </c>
      <c r="W28" s="49">
        <f t="shared" si="1"/>
        <v>67600000</v>
      </c>
      <c r="X28" s="38"/>
      <c r="Y28" s="38"/>
    </row>
    <row r="29" spans="2:25">
      <c r="B29">
        <v>3</v>
      </c>
      <c r="C29" s="39">
        <v>42506</v>
      </c>
      <c r="D29" s="41" t="s">
        <v>178</v>
      </c>
      <c r="E29" s="41" t="s">
        <v>179</v>
      </c>
      <c r="F29" s="41" t="s">
        <v>17</v>
      </c>
      <c r="G29" s="50" t="s">
        <v>180</v>
      </c>
      <c r="H29" s="42">
        <v>5000</v>
      </c>
      <c r="I29" s="42">
        <v>3380</v>
      </c>
      <c r="J29" s="46">
        <f t="shared" si="0"/>
        <v>16900000</v>
      </c>
      <c r="N29" s="39">
        <v>42517</v>
      </c>
      <c r="O29" s="41" t="s">
        <v>326</v>
      </c>
      <c r="P29" s="41" t="s">
        <v>327</v>
      </c>
      <c r="Q29" s="41" t="s">
        <v>17</v>
      </c>
      <c r="R29" s="50" t="s">
        <v>12</v>
      </c>
      <c r="S29" s="50">
        <v>3</v>
      </c>
      <c r="T29" s="42">
        <v>17900</v>
      </c>
      <c r="U29" s="42"/>
      <c r="V29" s="42">
        <v>3380</v>
      </c>
      <c r="W29" s="49">
        <f t="shared" si="1"/>
        <v>60502000</v>
      </c>
      <c r="X29" s="38"/>
      <c r="Y29" s="38"/>
    </row>
    <row r="30" spans="2:25">
      <c r="B30">
        <v>3</v>
      </c>
      <c r="C30" s="39">
        <v>42506</v>
      </c>
      <c r="D30" s="41" t="s">
        <v>214</v>
      </c>
      <c r="E30" s="41" t="s">
        <v>215</v>
      </c>
      <c r="F30" s="41" t="s">
        <v>17</v>
      </c>
      <c r="G30" s="50" t="s">
        <v>16</v>
      </c>
      <c r="H30" s="42">
        <v>5000</v>
      </c>
      <c r="I30" s="42">
        <v>3595</v>
      </c>
      <c r="J30" s="46">
        <f t="shared" si="0"/>
        <v>17975000</v>
      </c>
      <c r="N30" s="39">
        <v>42517</v>
      </c>
      <c r="O30" s="41" t="s">
        <v>328</v>
      </c>
      <c r="P30" s="41" t="s">
        <v>329</v>
      </c>
      <c r="Q30" s="41" t="s">
        <v>17</v>
      </c>
      <c r="R30" s="50" t="s">
        <v>12</v>
      </c>
      <c r="S30" s="50">
        <v>3</v>
      </c>
      <c r="T30" s="42">
        <v>15000</v>
      </c>
      <c r="U30" s="42"/>
      <c r="V30" s="42">
        <v>3380</v>
      </c>
      <c r="W30" s="49">
        <f t="shared" si="1"/>
        <v>50700000</v>
      </c>
      <c r="X30" s="38"/>
      <c r="Y30" s="38"/>
    </row>
    <row r="31" spans="2:25">
      <c r="B31">
        <v>3</v>
      </c>
      <c r="C31" s="39">
        <v>42506</v>
      </c>
      <c r="D31" s="41" t="s">
        <v>214</v>
      </c>
      <c r="E31" s="41" t="s">
        <v>215</v>
      </c>
      <c r="F31" s="41" t="s">
        <v>17</v>
      </c>
      <c r="G31" s="50" t="s">
        <v>12</v>
      </c>
      <c r="H31" s="42">
        <v>15000</v>
      </c>
      <c r="I31" s="42">
        <v>3380</v>
      </c>
      <c r="J31" s="44">
        <f t="shared" si="0"/>
        <v>50700000</v>
      </c>
      <c r="N31" s="39">
        <v>42520</v>
      </c>
      <c r="O31" s="41" t="s">
        <v>361</v>
      </c>
      <c r="P31" s="41" t="s">
        <v>362</v>
      </c>
      <c r="Q31" s="41" t="s">
        <v>17</v>
      </c>
      <c r="R31" s="50" t="s">
        <v>12</v>
      </c>
      <c r="S31" s="50">
        <v>3</v>
      </c>
      <c r="T31" s="42">
        <v>17900</v>
      </c>
      <c r="U31" s="42">
        <f>SUM(T14:T31)</f>
        <v>290700</v>
      </c>
      <c r="V31" s="42">
        <v>3530</v>
      </c>
      <c r="W31" s="49">
        <f t="shared" si="1"/>
        <v>63187000</v>
      </c>
      <c r="X31" s="38" t="str">
        <f>R31</f>
        <v>Nafta Eco Sol 85</v>
      </c>
      <c r="Y31" s="52">
        <f>SUM(W14:W31)</f>
        <v>985251000</v>
      </c>
    </row>
    <row r="32" spans="2:25">
      <c r="B32">
        <v>3</v>
      </c>
      <c r="C32" s="39">
        <v>42508</v>
      </c>
      <c r="D32" s="41" t="s">
        <v>228</v>
      </c>
      <c r="E32" s="41" t="s">
        <v>229</v>
      </c>
      <c r="F32" s="41" t="s">
        <v>17</v>
      </c>
      <c r="G32" s="50" t="s">
        <v>16</v>
      </c>
      <c r="H32" s="42">
        <v>15000</v>
      </c>
      <c r="I32" s="42">
        <v>3595</v>
      </c>
      <c r="J32" s="44">
        <f t="shared" si="0"/>
        <v>53925000</v>
      </c>
      <c r="N32" s="39">
        <v>42493</v>
      </c>
      <c r="O32" s="41" t="s">
        <v>97</v>
      </c>
      <c r="P32" s="41" t="s">
        <v>98</v>
      </c>
      <c r="Q32" s="41" t="s">
        <v>17</v>
      </c>
      <c r="R32" s="50" t="s">
        <v>16</v>
      </c>
      <c r="S32" s="50">
        <v>7</v>
      </c>
      <c r="T32" s="42">
        <v>25000</v>
      </c>
      <c r="U32" s="42"/>
      <c r="V32" s="42">
        <v>3410</v>
      </c>
      <c r="W32" s="45">
        <f t="shared" si="1"/>
        <v>85250000</v>
      </c>
      <c r="X32" s="38"/>
      <c r="Y32" s="38"/>
    </row>
    <row r="33" spans="2:25">
      <c r="B33">
        <v>3</v>
      </c>
      <c r="C33" s="39">
        <v>42508</v>
      </c>
      <c r="D33" s="41" t="s">
        <v>228</v>
      </c>
      <c r="E33" s="41" t="s">
        <v>229</v>
      </c>
      <c r="F33" s="41" t="s">
        <v>17</v>
      </c>
      <c r="G33" s="50" t="s">
        <v>12</v>
      </c>
      <c r="H33" s="42">
        <v>15000</v>
      </c>
      <c r="I33" s="42">
        <v>3380</v>
      </c>
      <c r="J33" s="44">
        <f t="shared" si="0"/>
        <v>50700000</v>
      </c>
      <c r="N33" s="39">
        <v>42493</v>
      </c>
      <c r="O33" s="41" t="s">
        <v>99</v>
      </c>
      <c r="P33" s="41" t="s">
        <v>100</v>
      </c>
      <c r="Q33" s="41" t="s">
        <v>17</v>
      </c>
      <c r="R33" s="50" t="s">
        <v>16</v>
      </c>
      <c r="S33" s="50">
        <v>7</v>
      </c>
      <c r="T33" s="42">
        <v>33700</v>
      </c>
      <c r="U33" s="42"/>
      <c r="V33" s="42">
        <v>3410</v>
      </c>
      <c r="W33" s="44">
        <f t="shared" si="1"/>
        <v>114917000</v>
      </c>
      <c r="X33" s="38"/>
      <c r="Y33" s="38"/>
    </row>
    <row r="34" spans="2:25">
      <c r="B34">
        <v>3</v>
      </c>
      <c r="C34" s="39">
        <v>42508</v>
      </c>
      <c r="D34" s="41" t="s">
        <v>228</v>
      </c>
      <c r="E34" s="41" t="s">
        <v>229</v>
      </c>
      <c r="F34" s="41" t="s">
        <v>17</v>
      </c>
      <c r="G34" s="50" t="s">
        <v>22</v>
      </c>
      <c r="H34" s="42">
        <v>5000</v>
      </c>
      <c r="I34" s="42">
        <v>3985</v>
      </c>
      <c r="J34" s="44">
        <f t="shared" si="0"/>
        <v>19925000</v>
      </c>
      <c r="N34" s="39">
        <v>42495</v>
      </c>
      <c r="O34" s="41" t="s">
        <v>105</v>
      </c>
      <c r="P34" s="41" t="s">
        <v>106</v>
      </c>
      <c r="Q34" s="41" t="s">
        <v>17</v>
      </c>
      <c r="R34" s="50" t="s">
        <v>16</v>
      </c>
      <c r="S34" s="50">
        <v>7</v>
      </c>
      <c r="T34" s="42">
        <v>25000</v>
      </c>
      <c r="U34" s="42"/>
      <c r="V34" s="42">
        <v>3410</v>
      </c>
      <c r="W34" s="44">
        <f t="shared" si="1"/>
        <v>85250000</v>
      </c>
      <c r="X34" s="38"/>
      <c r="Y34" s="38"/>
    </row>
    <row r="35" spans="2:25">
      <c r="B35">
        <v>3</v>
      </c>
      <c r="C35" s="39">
        <v>42510</v>
      </c>
      <c r="D35" s="41" t="s">
        <v>244</v>
      </c>
      <c r="E35" s="41" t="s">
        <v>245</v>
      </c>
      <c r="F35" s="41" t="s">
        <v>17</v>
      </c>
      <c r="G35" s="50" t="s">
        <v>12</v>
      </c>
      <c r="H35" s="42">
        <v>35000</v>
      </c>
      <c r="I35" s="42">
        <v>3380</v>
      </c>
      <c r="J35" s="43">
        <f t="shared" si="0"/>
        <v>118300000</v>
      </c>
      <c r="N35" s="39">
        <v>42495</v>
      </c>
      <c r="O35" s="41" t="s">
        <v>107</v>
      </c>
      <c r="P35" s="41" t="s">
        <v>108</v>
      </c>
      <c r="Q35" s="41" t="s">
        <v>17</v>
      </c>
      <c r="R35" s="50" t="s">
        <v>16</v>
      </c>
      <c r="S35" s="50">
        <v>7</v>
      </c>
      <c r="T35" s="42">
        <v>10800</v>
      </c>
      <c r="U35" s="42"/>
      <c r="V35" s="42">
        <v>3410</v>
      </c>
      <c r="W35" s="44">
        <f t="shared" si="1"/>
        <v>36828000</v>
      </c>
      <c r="X35" s="38"/>
      <c r="Y35" s="38"/>
    </row>
    <row r="36" spans="2:25">
      <c r="B36">
        <v>3</v>
      </c>
      <c r="C36" s="39">
        <v>42510</v>
      </c>
      <c r="D36" s="41" t="s">
        <v>246</v>
      </c>
      <c r="E36" s="41" t="s">
        <v>247</v>
      </c>
      <c r="F36" s="41" t="s">
        <v>17</v>
      </c>
      <c r="G36" s="50" t="s">
        <v>16</v>
      </c>
      <c r="H36" s="42">
        <v>5000</v>
      </c>
      <c r="I36" s="42">
        <v>3595</v>
      </c>
      <c r="J36" s="43">
        <f t="shared" si="0"/>
        <v>17975000</v>
      </c>
      <c r="N36" s="39">
        <v>42495</v>
      </c>
      <c r="O36" s="41" t="s">
        <v>109</v>
      </c>
      <c r="P36" s="41" t="s">
        <v>110</v>
      </c>
      <c r="Q36" s="41" t="s">
        <v>17</v>
      </c>
      <c r="R36" s="50" t="s">
        <v>16</v>
      </c>
      <c r="S36" s="50">
        <v>7</v>
      </c>
      <c r="T36" s="42">
        <v>5000</v>
      </c>
      <c r="U36" s="42"/>
      <c r="V36" s="42">
        <v>3410</v>
      </c>
      <c r="W36" s="44">
        <f t="shared" si="1"/>
        <v>17050000</v>
      </c>
      <c r="X36" s="38"/>
      <c r="Y36" s="38"/>
    </row>
    <row r="37" spans="2:25">
      <c r="B37">
        <v>3</v>
      </c>
      <c r="C37" s="39">
        <v>42510</v>
      </c>
      <c r="D37" s="41" t="s">
        <v>246</v>
      </c>
      <c r="E37" s="41" t="s">
        <v>247</v>
      </c>
      <c r="F37" s="41" t="s">
        <v>17</v>
      </c>
      <c r="G37" s="50" t="s">
        <v>12</v>
      </c>
      <c r="H37" s="42">
        <v>23700</v>
      </c>
      <c r="I37" s="42">
        <v>3380</v>
      </c>
      <c r="J37" s="43">
        <f t="shared" si="0"/>
        <v>80106000</v>
      </c>
      <c r="N37" s="39">
        <v>42496</v>
      </c>
      <c r="O37" s="41" t="s">
        <v>72</v>
      </c>
      <c r="P37" s="41" t="s">
        <v>73</v>
      </c>
      <c r="Q37" s="41" t="s">
        <v>17</v>
      </c>
      <c r="R37" s="50" t="s">
        <v>16</v>
      </c>
      <c r="S37" s="50">
        <v>7</v>
      </c>
      <c r="T37" s="42">
        <v>10000</v>
      </c>
      <c r="U37" s="42"/>
      <c r="V37" s="42">
        <v>3595</v>
      </c>
      <c r="W37" s="44">
        <f t="shared" si="1"/>
        <v>35950000</v>
      </c>
      <c r="X37" s="38"/>
      <c r="Y37" s="38"/>
    </row>
    <row r="38" spans="2:25">
      <c r="B38">
        <v>3</v>
      </c>
      <c r="C38" s="39">
        <v>42510</v>
      </c>
      <c r="D38" s="41" t="s">
        <v>246</v>
      </c>
      <c r="E38" s="41" t="s">
        <v>247</v>
      </c>
      <c r="F38" s="41" t="s">
        <v>17</v>
      </c>
      <c r="G38" s="50" t="s">
        <v>22</v>
      </c>
      <c r="H38" s="42">
        <v>5000</v>
      </c>
      <c r="I38" s="42">
        <v>3985</v>
      </c>
      <c r="J38" s="43">
        <f t="shared" si="0"/>
        <v>19925000</v>
      </c>
      <c r="N38" s="39">
        <v>42496</v>
      </c>
      <c r="O38" s="41" t="s">
        <v>74</v>
      </c>
      <c r="P38" s="41" t="s">
        <v>75</v>
      </c>
      <c r="Q38" s="41" t="s">
        <v>17</v>
      </c>
      <c r="R38" s="50" t="s">
        <v>16</v>
      </c>
      <c r="S38" s="50">
        <v>7</v>
      </c>
      <c r="T38" s="42">
        <v>17900</v>
      </c>
      <c r="U38" s="42"/>
      <c r="V38" s="42">
        <v>3595</v>
      </c>
      <c r="W38" s="44">
        <f t="shared" si="1"/>
        <v>64350500</v>
      </c>
      <c r="X38" s="38"/>
      <c r="Y38" s="38"/>
    </row>
    <row r="39" spans="2:25">
      <c r="B39">
        <v>3</v>
      </c>
      <c r="C39" s="39">
        <v>42506</v>
      </c>
      <c r="D39" s="41" t="s">
        <v>257</v>
      </c>
      <c r="E39" s="41" t="s">
        <v>258</v>
      </c>
      <c r="F39" s="41" t="s">
        <v>17</v>
      </c>
      <c r="G39" s="50" t="s">
        <v>16</v>
      </c>
      <c r="H39" s="42">
        <v>10000</v>
      </c>
      <c r="I39" s="42">
        <v>3410</v>
      </c>
      <c r="J39" s="43">
        <f t="shared" ref="J39:J57" si="2">H39*I39</f>
        <v>34100000</v>
      </c>
      <c r="N39" s="39">
        <v>42499</v>
      </c>
      <c r="O39" s="41" t="s">
        <v>138</v>
      </c>
      <c r="P39" s="41" t="s">
        <v>139</v>
      </c>
      <c r="Q39" s="41" t="s">
        <v>17</v>
      </c>
      <c r="R39" s="50" t="s">
        <v>16</v>
      </c>
      <c r="S39" s="50">
        <v>7</v>
      </c>
      <c r="T39" s="42">
        <v>5800</v>
      </c>
      <c r="U39" s="42"/>
      <c r="V39" s="42">
        <v>3595</v>
      </c>
      <c r="W39" s="44">
        <f t="shared" ref="W39:W57" si="3">T39*V39</f>
        <v>20851000</v>
      </c>
      <c r="X39" s="38"/>
      <c r="Y39" s="38"/>
    </row>
    <row r="40" spans="2:25">
      <c r="B40">
        <v>3</v>
      </c>
      <c r="C40" s="39">
        <v>42507</v>
      </c>
      <c r="D40" s="41" t="s">
        <v>259</v>
      </c>
      <c r="E40" s="41" t="s">
        <v>260</v>
      </c>
      <c r="F40" s="41" t="s">
        <v>17</v>
      </c>
      <c r="G40" s="50" t="s">
        <v>16</v>
      </c>
      <c r="H40" s="42">
        <v>33700</v>
      </c>
      <c r="I40" s="42">
        <v>3410</v>
      </c>
      <c r="J40" s="49">
        <f t="shared" si="2"/>
        <v>114917000</v>
      </c>
      <c r="N40" s="39">
        <v>42499</v>
      </c>
      <c r="O40" s="41" t="s">
        <v>161</v>
      </c>
      <c r="P40" s="41" t="s">
        <v>162</v>
      </c>
      <c r="Q40" s="41" t="s">
        <v>17</v>
      </c>
      <c r="R40" s="50" t="s">
        <v>16</v>
      </c>
      <c r="S40" s="50">
        <v>7</v>
      </c>
      <c r="T40" s="42">
        <v>30000</v>
      </c>
      <c r="U40" s="42"/>
      <c r="V40" s="42">
        <v>3410</v>
      </c>
      <c r="W40" s="44">
        <f t="shared" si="3"/>
        <v>102300000</v>
      </c>
      <c r="X40" s="38"/>
      <c r="Y40" s="38"/>
    </row>
    <row r="41" spans="2:25">
      <c r="B41">
        <v>3</v>
      </c>
      <c r="C41" s="39">
        <v>42510</v>
      </c>
      <c r="D41" s="41" t="s">
        <v>271</v>
      </c>
      <c r="E41" s="41" t="s">
        <v>272</v>
      </c>
      <c r="F41" s="41" t="s">
        <v>17</v>
      </c>
      <c r="G41" s="50" t="s">
        <v>16</v>
      </c>
      <c r="H41" s="42">
        <v>27700</v>
      </c>
      <c r="I41" s="42">
        <v>3410</v>
      </c>
      <c r="J41" s="49">
        <f t="shared" si="2"/>
        <v>94457000</v>
      </c>
      <c r="N41" s="39">
        <v>42499</v>
      </c>
      <c r="O41" s="41" t="s">
        <v>163</v>
      </c>
      <c r="P41" s="41" t="s">
        <v>164</v>
      </c>
      <c r="Q41" s="41" t="s">
        <v>17</v>
      </c>
      <c r="R41" s="50" t="s">
        <v>16</v>
      </c>
      <c r="S41" s="50">
        <v>7</v>
      </c>
      <c r="T41" s="42">
        <v>12000</v>
      </c>
      <c r="U41" s="42"/>
      <c r="V41" s="42">
        <v>3410</v>
      </c>
      <c r="W41" s="44">
        <f t="shared" si="3"/>
        <v>40920000</v>
      </c>
      <c r="X41" s="38"/>
      <c r="Y41" s="38"/>
    </row>
    <row r="42" spans="2:25">
      <c r="B42">
        <v>3</v>
      </c>
      <c r="C42" s="39">
        <v>42513</v>
      </c>
      <c r="D42" s="41" t="s">
        <v>308</v>
      </c>
      <c r="E42" s="41" t="s">
        <v>309</v>
      </c>
      <c r="F42" s="41" t="s">
        <v>17</v>
      </c>
      <c r="G42" s="50" t="s">
        <v>16</v>
      </c>
      <c r="H42" s="42">
        <v>15000</v>
      </c>
      <c r="I42" s="42">
        <v>3595</v>
      </c>
      <c r="J42" s="49">
        <f t="shared" si="2"/>
        <v>53925000</v>
      </c>
      <c r="N42" s="39">
        <v>42501</v>
      </c>
      <c r="O42" s="41" t="s">
        <v>167</v>
      </c>
      <c r="P42" s="41" t="s">
        <v>168</v>
      </c>
      <c r="Q42" s="41" t="s">
        <v>17</v>
      </c>
      <c r="R42" s="50" t="s">
        <v>16</v>
      </c>
      <c r="S42" s="50">
        <v>7</v>
      </c>
      <c r="T42" s="42">
        <v>10800</v>
      </c>
      <c r="U42" s="42"/>
      <c r="V42" s="42">
        <v>3410</v>
      </c>
      <c r="W42" s="44">
        <f t="shared" si="3"/>
        <v>36828000</v>
      </c>
      <c r="X42" s="38"/>
      <c r="Y42" s="38"/>
    </row>
    <row r="43" spans="2:25">
      <c r="B43">
        <v>3</v>
      </c>
      <c r="C43" s="39">
        <v>42513</v>
      </c>
      <c r="D43" s="41" t="s">
        <v>308</v>
      </c>
      <c r="E43" s="41" t="s">
        <v>309</v>
      </c>
      <c r="F43" s="41" t="s">
        <v>17</v>
      </c>
      <c r="G43" s="50" t="s">
        <v>12</v>
      </c>
      <c r="H43" s="42">
        <v>15000</v>
      </c>
      <c r="I43" s="42">
        <v>3380</v>
      </c>
      <c r="J43" s="49">
        <f t="shared" si="2"/>
        <v>50700000</v>
      </c>
      <c r="N43" s="39">
        <v>42501</v>
      </c>
      <c r="O43" s="41" t="s">
        <v>169</v>
      </c>
      <c r="P43" s="41" t="s">
        <v>170</v>
      </c>
      <c r="Q43" s="41" t="s">
        <v>17</v>
      </c>
      <c r="R43" s="50" t="s">
        <v>16</v>
      </c>
      <c r="S43" s="50">
        <v>7</v>
      </c>
      <c r="T43" s="42">
        <v>5000</v>
      </c>
      <c r="U43" s="42"/>
      <c r="V43" s="42">
        <v>3410</v>
      </c>
      <c r="W43" s="44">
        <f t="shared" si="3"/>
        <v>17050000</v>
      </c>
      <c r="X43" s="38"/>
      <c r="Y43" s="38"/>
    </row>
    <row r="44" spans="2:25">
      <c r="B44">
        <v>3</v>
      </c>
      <c r="C44" s="39">
        <v>42513</v>
      </c>
      <c r="D44" s="41" t="s">
        <v>308</v>
      </c>
      <c r="E44" s="41" t="s">
        <v>309</v>
      </c>
      <c r="F44" s="41" t="s">
        <v>17</v>
      </c>
      <c r="G44" s="50" t="s">
        <v>22</v>
      </c>
      <c r="H44" s="42">
        <v>5000</v>
      </c>
      <c r="I44" s="42">
        <v>3985</v>
      </c>
      <c r="J44" s="49">
        <f t="shared" si="2"/>
        <v>19925000</v>
      </c>
      <c r="N44" s="39">
        <v>42506</v>
      </c>
      <c r="O44" s="41" t="s">
        <v>214</v>
      </c>
      <c r="P44" s="41" t="s">
        <v>215</v>
      </c>
      <c r="Q44" s="41" t="s">
        <v>17</v>
      </c>
      <c r="R44" s="50" t="s">
        <v>16</v>
      </c>
      <c r="S44" s="50">
        <v>7</v>
      </c>
      <c r="T44" s="42">
        <v>5000</v>
      </c>
      <c r="U44" s="42"/>
      <c r="V44" s="42">
        <v>3595</v>
      </c>
      <c r="W44" s="46">
        <f t="shared" si="3"/>
        <v>17975000</v>
      </c>
      <c r="X44" s="38"/>
      <c r="Y44" s="38"/>
    </row>
    <row r="45" spans="2:25">
      <c r="B45">
        <v>3</v>
      </c>
      <c r="C45" s="39">
        <v>42514</v>
      </c>
      <c r="D45" s="41" t="s">
        <v>314</v>
      </c>
      <c r="E45" s="41" t="s">
        <v>315</v>
      </c>
      <c r="F45" s="41" t="s">
        <v>17</v>
      </c>
      <c r="G45" s="50" t="s">
        <v>12</v>
      </c>
      <c r="H45" s="42">
        <v>15800</v>
      </c>
      <c r="I45" s="42">
        <v>3380</v>
      </c>
      <c r="J45" s="49">
        <f t="shared" si="2"/>
        <v>53404000</v>
      </c>
      <c r="N45" s="39">
        <v>42506</v>
      </c>
      <c r="O45" s="41" t="s">
        <v>257</v>
      </c>
      <c r="P45" s="41" t="s">
        <v>258</v>
      </c>
      <c r="Q45" s="41" t="s">
        <v>17</v>
      </c>
      <c r="R45" s="50" t="s">
        <v>16</v>
      </c>
      <c r="S45" s="50">
        <v>7</v>
      </c>
      <c r="T45" s="42">
        <v>10000</v>
      </c>
      <c r="U45" s="42"/>
      <c r="V45" s="42">
        <v>3410</v>
      </c>
      <c r="W45" s="43">
        <f t="shared" si="3"/>
        <v>34100000</v>
      </c>
      <c r="X45" s="38"/>
      <c r="Y45" s="38"/>
    </row>
    <row r="46" spans="2:25">
      <c r="B46">
        <v>3</v>
      </c>
      <c r="C46" s="39">
        <v>42515</v>
      </c>
      <c r="D46" s="41" t="s">
        <v>320</v>
      </c>
      <c r="E46" s="41" t="s">
        <v>321</v>
      </c>
      <c r="F46" s="41" t="s">
        <v>17</v>
      </c>
      <c r="G46" s="50" t="s">
        <v>12</v>
      </c>
      <c r="H46" s="42">
        <v>20000</v>
      </c>
      <c r="I46" s="42">
        <v>3380</v>
      </c>
      <c r="J46" s="49">
        <f t="shared" si="2"/>
        <v>67600000</v>
      </c>
      <c r="N46" s="39">
        <v>42507</v>
      </c>
      <c r="O46" s="41" t="s">
        <v>259</v>
      </c>
      <c r="P46" s="41" t="s">
        <v>260</v>
      </c>
      <c r="Q46" s="41" t="s">
        <v>17</v>
      </c>
      <c r="R46" s="50" t="s">
        <v>16</v>
      </c>
      <c r="S46" s="50">
        <v>7</v>
      </c>
      <c r="T46" s="42">
        <v>33700</v>
      </c>
      <c r="U46" s="42"/>
      <c r="V46" s="42">
        <v>3410</v>
      </c>
      <c r="W46" s="49">
        <f t="shared" si="3"/>
        <v>114917000</v>
      </c>
      <c r="X46" s="38"/>
      <c r="Y46" s="38"/>
    </row>
    <row r="47" spans="2:25">
      <c r="B47">
        <v>3</v>
      </c>
      <c r="C47" s="39">
        <v>42517</v>
      </c>
      <c r="D47" s="41" t="s">
        <v>326</v>
      </c>
      <c r="E47" s="41" t="s">
        <v>327</v>
      </c>
      <c r="F47" s="41" t="s">
        <v>17</v>
      </c>
      <c r="G47" s="50" t="s">
        <v>12</v>
      </c>
      <c r="H47" s="42">
        <v>17900</v>
      </c>
      <c r="I47" s="42">
        <v>3380</v>
      </c>
      <c r="J47" s="49">
        <f t="shared" si="2"/>
        <v>60502000</v>
      </c>
      <c r="N47" s="39">
        <v>42508</v>
      </c>
      <c r="O47" s="41" t="s">
        <v>228</v>
      </c>
      <c r="P47" s="41" t="s">
        <v>229</v>
      </c>
      <c r="Q47" s="41" t="s">
        <v>17</v>
      </c>
      <c r="R47" s="50" t="s">
        <v>16</v>
      </c>
      <c r="S47" s="50">
        <v>7</v>
      </c>
      <c r="T47" s="42">
        <v>15000</v>
      </c>
      <c r="U47" s="42"/>
      <c r="V47" s="42">
        <v>3595</v>
      </c>
      <c r="W47" s="44">
        <f t="shared" si="3"/>
        <v>53925000</v>
      </c>
      <c r="X47" s="38"/>
      <c r="Y47" s="38"/>
    </row>
    <row r="48" spans="2:25">
      <c r="B48">
        <v>3</v>
      </c>
      <c r="C48" s="39">
        <v>42517</v>
      </c>
      <c r="D48" s="41" t="s">
        <v>328</v>
      </c>
      <c r="E48" s="41" t="s">
        <v>329</v>
      </c>
      <c r="F48" s="41" t="s">
        <v>17</v>
      </c>
      <c r="G48" s="50" t="s">
        <v>12</v>
      </c>
      <c r="H48" s="42">
        <v>15000</v>
      </c>
      <c r="I48" s="42">
        <v>3380</v>
      </c>
      <c r="J48" s="49">
        <f t="shared" si="2"/>
        <v>50700000</v>
      </c>
      <c r="N48" s="39">
        <v>42510</v>
      </c>
      <c r="O48" s="41" t="s">
        <v>246</v>
      </c>
      <c r="P48" s="41" t="s">
        <v>247</v>
      </c>
      <c r="Q48" s="41" t="s">
        <v>17</v>
      </c>
      <c r="R48" s="50" t="s">
        <v>16</v>
      </c>
      <c r="S48" s="50">
        <v>7</v>
      </c>
      <c r="T48" s="42">
        <v>5000</v>
      </c>
      <c r="U48" s="42"/>
      <c r="V48" s="42">
        <v>3595</v>
      </c>
      <c r="W48" s="43">
        <f t="shared" si="3"/>
        <v>17975000</v>
      </c>
      <c r="X48" s="38"/>
      <c r="Y48" s="38"/>
    </row>
    <row r="49" spans="2:25">
      <c r="B49">
        <v>3</v>
      </c>
      <c r="C49" s="39">
        <v>42517</v>
      </c>
      <c r="D49" s="41" t="s">
        <v>328</v>
      </c>
      <c r="E49" s="41" t="s">
        <v>329</v>
      </c>
      <c r="F49" s="41" t="s">
        <v>17</v>
      </c>
      <c r="G49" s="50" t="s">
        <v>22</v>
      </c>
      <c r="H49" s="42">
        <v>5000</v>
      </c>
      <c r="I49" s="42">
        <v>3985</v>
      </c>
      <c r="J49" s="49">
        <f t="shared" si="2"/>
        <v>19925000</v>
      </c>
      <c r="N49" s="39">
        <v>42510</v>
      </c>
      <c r="O49" s="41" t="s">
        <v>271</v>
      </c>
      <c r="P49" s="41" t="s">
        <v>272</v>
      </c>
      <c r="Q49" s="41" t="s">
        <v>17</v>
      </c>
      <c r="R49" s="50" t="s">
        <v>16</v>
      </c>
      <c r="S49" s="50">
        <v>7</v>
      </c>
      <c r="T49" s="42">
        <v>27700</v>
      </c>
      <c r="U49" s="42"/>
      <c r="V49" s="42">
        <v>3410</v>
      </c>
      <c r="W49" s="49">
        <f t="shared" si="3"/>
        <v>94457000</v>
      </c>
      <c r="X49" s="38"/>
      <c r="Y49" s="38"/>
    </row>
    <row r="50" spans="2:25">
      <c r="B50">
        <v>3</v>
      </c>
      <c r="C50" s="39">
        <v>42514</v>
      </c>
      <c r="D50" s="41" t="s">
        <v>335</v>
      </c>
      <c r="E50" s="41" t="s">
        <v>336</v>
      </c>
      <c r="F50" s="41" t="s">
        <v>17</v>
      </c>
      <c r="G50" s="50" t="s">
        <v>16</v>
      </c>
      <c r="H50" s="42">
        <v>10800</v>
      </c>
      <c r="I50" s="42">
        <v>3410</v>
      </c>
      <c r="J50" s="49">
        <f t="shared" si="2"/>
        <v>36828000</v>
      </c>
      <c r="N50" s="39">
        <v>42513</v>
      </c>
      <c r="O50" s="41" t="s">
        <v>308</v>
      </c>
      <c r="P50" s="41" t="s">
        <v>309</v>
      </c>
      <c r="Q50" s="41" t="s">
        <v>17</v>
      </c>
      <c r="R50" s="50" t="s">
        <v>16</v>
      </c>
      <c r="S50" s="50">
        <v>7</v>
      </c>
      <c r="T50" s="42">
        <v>15000</v>
      </c>
      <c r="U50" s="42"/>
      <c r="V50" s="42">
        <v>3595</v>
      </c>
      <c r="W50" s="49">
        <f t="shared" si="3"/>
        <v>53925000</v>
      </c>
      <c r="X50" s="38"/>
      <c r="Y50" s="38"/>
    </row>
    <row r="51" spans="2:25">
      <c r="B51">
        <v>3</v>
      </c>
      <c r="C51" s="39">
        <v>42514</v>
      </c>
      <c r="D51" s="41" t="s">
        <v>337</v>
      </c>
      <c r="E51" s="41" t="s">
        <v>338</v>
      </c>
      <c r="F51" s="41" t="s">
        <v>17</v>
      </c>
      <c r="G51" s="50" t="s">
        <v>16</v>
      </c>
      <c r="H51" s="42">
        <v>17900</v>
      </c>
      <c r="I51" s="42">
        <v>3410</v>
      </c>
      <c r="J51" s="49">
        <f t="shared" si="2"/>
        <v>61039000</v>
      </c>
      <c r="N51" s="39">
        <v>42514</v>
      </c>
      <c r="O51" s="41" t="s">
        <v>335</v>
      </c>
      <c r="P51" s="41" t="s">
        <v>336</v>
      </c>
      <c r="Q51" s="41" t="s">
        <v>17</v>
      </c>
      <c r="R51" s="50" t="s">
        <v>16</v>
      </c>
      <c r="S51" s="50">
        <v>7</v>
      </c>
      <c r="T51" s="42">
        <v>10800</v>
      </c>
      <c r="U51" s="42"/>
      <c r="V51" s="42">
        <v>3410</v>
      </c>
      <c r="W51" s="49">
        <f t="shared" si="3"/>
        <v>36828000</v>
      </c>
      <c r="X51" s="38"/>
      <c r="Y51" s="38"/>
    </row>
    <row r="52" spans="2:25">
      <c r="B52">
        <v>3</v>
      </c>
      <c r="C52" s="39">
        <v>42515</v>
      </c>
      <c r="D52" s="41" t="s">
        <v>341</v>
      </c>
      <c r="E52" s="41" t="s">
        <v>342</v>
      </c>
      <c r="F52" s="41" t="s">
        <v>17</v>
      </c>
      <c r="G52" s="50" t="s">
        <v>16</v>
      </c>
      <c r="H52" s="42">
        <v>15000</v>
      </c>
      <c r="I52" s="42">
        <v>3410</v>
      </c>
      <c r="J52" s="46">
        <f t="shared" si="2"/>
        <v>51150000</v>
      </c>
      <c r="N52" s="39">
        <v>42514</v>
      </c>
      <c r="O52" s="41" t="s">
        <v>337</v>
      </c>
      <c r="P52" s="41" t="s">
        <v>338</v>
      </c>
      <c r="Q52" s="41" t="s">
        <v>17</v>
      </c>
      <c r="R52" s="50" t="s">
        <v>16</v>
      </c>
      <c r="S52" s="50">
        <v>7</v>
      </c>
      <c r="T52" s="42">
        <v>17900</v>
      </c>
      <c r="U52" s="42"/>
      <c r="V52" s="42">
        <v>3410</v>
      </c>
      <c r="W52" s="49">
        <f t="shared" si="3"/>
        <v>61039000</v>
      </c>
      <c r="X52" s="38"/>
      <c r="Y52" s="38"/>
    </row>
    <row r="53" spans="2:25">
      <c r="B53">
        <v>3</v>
      </c>
      <c r="C53" s="39">
        <v>42517</v>
      </c>
      <c r="D53" s="41" t="s">
        <v>345</v>
      </c>
      <c r="E53" s="41" t="s">
        <v>346</v>
      </c>
      <c r="F53" s="41" t="s">
        <v>17</v>
      </c>
      <c r="G53" s="50" t="s">
        <v>16</v>
      </c>
      <c r="H53" s="42">
        <v>15800</v>
      </c>
      <c r="I53" s="42">
        <v>3410</v>
      </c>
      <c r="J53" s="49">
        <f t="shared" si="2"/>
        <v>53878000</v>
      </c>
      <c r="N53" s="39">
        <v>42515</v>
      </c>
      <c r="O53" s="41" t="s">
        <v>341</v>
      </c>
      <c r="P53" s="41" t="s">
        <v>342</v>
      </c>
      <c r="Q53" s="41" t="s">
        <v>17</v>
      </c>
      <c r="R53" s="50" t="s">
        <v>16</v>
      </c>
      <c r="S53" s="50">
        <v>7</v>
      </c>
      <c r="T53" s="42">
        <v>15000</v>
      </c>
      <c r="U53" s="42"/>
      <c r="V53" s="42">
        <v>3410</v>
      </c>
      <c r="W53" s="46">
        <f t="shared" si="3"/>
        <v>51150000</v>
      </c>
      <c r="X53" s="38"/>
      <c r="Y53" s="38"/>
    </row>
    <row r="54" spans="2:25">
      <c r="B54">
        <v>3</v>
      </c>
      <c r="C54" s="39">
        <v>42517</v>
      </c>
      <c r="D54" s="41" t="s">
        <v>347</v>
      </c>
      <c r="E54" s="41" t="s">
        <v>348</v>
      </c>
      <c r="F54" s="41" t="s">
        <v>17</v>
      </c>
      <c r="G54" s="50" t="s">
        <v>16</v>
      </c>
      <c r="H54" s="42">
        <v>5000</v>
      </c>
      <c r="I54" s="42">
        <v>3410</v>
      </c>
      <c r="J54" s="49">
        <f t="shared" si="2"/>
        <v>17050000</v>
      </c>
      <c r="N54" s="39">
        <v>42517</v>
      </c>
      <c r="O54" s="41" t="s">
        <v>345</v>
      </c>
      <c r="P54" s="41" t="s">
        <v>346</v>
      </c>
      <c r="Q54" s="41" t="s">
        <v>17</v>
      </c>
      <c r="R54" s="50" t="s">
        <v>16</v>
      </c>
      <c r="S54" s="50">
        <v>7</v>
      </c>
      <c r="T54" s="42">
        <v>15800</v>
      </c>
      <c r="U54" s="42"/>
      <c r="V54" s="42">
        <v>3410</v>
      </c>
      <c r="W54" s="49">
        <f t="shared" si="3"/>
        <v>53878000</v>
      </c>
      <c r="X54" s="38"/>
      <c r="Y54" s="38"/>
    </row>
    <row r="55" spans="2:25">
      <c r="B55">
        <v>3</v>
      </c>
      <c r="C55" s="39">
        <v>42517</v>
      </c>
      <c r="D55" s="41" t="s">
        <v>349</v>
      </c>
      <c r="E55" s="41" t="s">
        <v>350</v>
      </c>
      <c r="F55" s="41" t="s">
        <v>17</v>
      </c>
      <c r="G55" s="50" t="s">
        <v>16</v>
      </c>
      <c r="H55" s="42">
        <v>15000</v>
      </c>
      <c r="I55" s="42">
        <v>3410</v>
      </c>
      <c r="J55" s="49">
        <f t="shared" si="2"/>
        <v>51150000</v>
      </c>
      <c r="N55" s="39">
        <v>42517</v>
      </c>
      <c r="O55" s="41" t="s">
        <v>347</v>
      </c>
      <c r="P55" s="41" t="s">
        <v>348</v>
      </c>
      <c r="Q55" s="41" t="s">
        <v>17</v>
      </c>
      <c r="R55" s="50" t="s">
        <v>16</v>
      </c>
      <c r="S55" s="50">
        <v>7</v>
      </c>
      <c r="T55" s="42">
        <v>5000</v>
      </c>
      <c r="U55" s="42"/>
      <c r="V55" s="42">
        <v>3410</v>
      </c>
      <c r="W55" s="49">
        <f t="shared" si="3"/>
        <v>17050000</v>
      </c>
      <c r="X55" s="38"/>
      <c r="Y55" s="38"/>
    </row>
    <row r="56" spans="2:25">
      <c r="B56">
        <v>3</v>
      </c>
      <c r="C56" s="39">
        <v>42520</v>
      </c>
      <c r="D56" s="41" t="s">
        <v>359</v>
      </c>
      <c r="E56" s="41" t="s">
        <v>360</v>
      </c>
      <c r="F56" s="41" t="s">
        <v>17</v>
      </c>
      <c r="G56" s="50" t="s">
        <v>16</v>
      </c>
      <c r="H56" s="42">
        <v>15800</v>
      </c>
      <c r="I56" s="42">
        <v>3560</v>
      </c>
      <c r="J56" s="49">
        <f t="shared" si="2"/>
        <v>56248000</v>
      </c>
      <c r="N56" s="39">
        <v>42517</v>
      </c>
      <c r="O56" s="41" t="s">
        <v>349</v>
      </c>
      <c r="P56" s="41" t="s">
        <v>350</v>
      </c>
      <c r="Q56" s="41" t="s">
        <v>17</v>
      </c>
      <c r="R56" s="50" t="s">
        <v>16</v>
      </c>
      <c r="S56" s="50">
        <v>7</v>
      </c>
      <c r="T56" s="42">
        <v>15000</v>
      </c>
      <c r="U56" s="42"/>
      <c r="V56" s="42">
        <v>3410</v>
      </c>
      <c r="W56" s="49">
        <f t="shared" si="3"/>
        <v>51150000</v>
      </c>
      <c r="X56" s="38"/>
      <c r="Y56" s="38"/>
    </row>
    <row r="57" spans="2:25">
      <c r="B57">
        <v>3</v>
      </c>
      <c r="C57" s="39">
        <v>42520</v>
      </c>
      <c r="D57" s="41" t="s">
        <v>361</v>
      </c>
      <c r="E57" s="41" t="s">
        <v>362</v>
      </c>
      <c r="F57" s="41" t="s">
        <v>17</v>
      </c>
      <c r="G57" s="50" t="s">
        <v>12</v>
      </c>
      <c r="H57" s="42">
        <v>17900</v>
      </c>
      <c r="I57" s="42">
        <v>3530</v>
      </c>
      <c r="J57" s="49">
        <f t="shared" si="2"/>
        <v>63187000</v>
      </c>
      <c r="N57" s="39">
        <v>42520</v>
      </c>
      <c r="O57" s="41" t="s">
        <v>359</v>
      </c>
      <c r="P57" s="41" t="s">
        <v>360</v>
      </c>
      <c r="Q57" s="41" t="s">
        <v>17</v>
      </c>
      <c r="R57" s="50" t="s">
        <v>16</v>
      </c>
      <c r="S57" s="50">
        <v>7</v>
      </c>
      <c r="T57" s="42">
        <v>15800</v>
      </c>
      <c r="U57" s="42">
        <f>SUM(T32:T57)</f>
        <v>397700</v>
      </c>
      <c r="V57" s="42">
        <v>3560</v>
      </c>
      <c r="W57" s="49">
        <f t="shared" si="3"/>
        <v>56248000</v>
      </c>
      <c r="X57" s="38" t="str">
        <f>R57</f>
        <v>Diesel Tipo I</v>
      </c>
      <c r="Y57" s="52">
        <f>SUM(W32:W57)</f>
        <v>1372161500</v>
      </c>
    </row>
    <row r="58" spans="2:25">
      <c r="H58" s="52">
        <f>SUM(H7:H57)</f>
        <v>758400</v>
      </c>
      <c r="I58" s="52"/>
      <c r="J58" s="52">
        <f>SUM(J7:J57)</f>
        <v>2620137500</v>
      </c>
      <c r="T58" s="52">
        <f>SUM(T7:T57)</f>
        <v>758400</v>
      </c>
      <c r="U58" s="52">
        <f>SUM(U8:U57)</f>
        <v>758400</v>
      </c>
      <c r="V58" s="52"/>
      <c r="W58" s="52">
        <f>SUM(W7:W57)</f>
        <v>2620137500</v>
      </c>
      <c r="X58" s="38"/>
      <c r="Y58" s="52">
        <f>SUM(Y7:Y57)</f>
        <v>2620137500</v>
      </c>
    </row>
    <row r="67" spans="3:12">
      <c r="C67" s="38" t="s">
        <v>7</v>
      </c>
      <c r="D67" s="38" t="s">
        <v>0</v>
      </c>
      <c r="E67" s="38" t="s">
        <v>1</v>
      </c>
      <c r="F67" s="38" t="s">
        <v>367</v>
      </c>
      <c r="G67" s="38" t="s">
        <v>6</v>
      </c>
      <c r="H67" s="38" t="s">
        <v>5</v>
      </c>
      <c r="I67" s="38" t="s">
        <v>8</v>
      </c>
      <c r="J67" s="38" t="s">
        <v>3</v>
      </c>
      <c r="K67" s="53" t="s">
        <v>368</v>
      </c>
      <c r="L67" s="53" t="s">
        <v>372</v>
      </c>
    </row>
    <row r="68" spans="3:12">
      <c r="C68" s="39">
        <v>42493</v>
      </c>
      <c r="D68" s="41" t="s">
        <v>42</v>
      </c>
      <c r="E68" s="41" t="s">
        <v>43</v>
      </c>
      <c r="F68" s="41" t="s">
        <v>17</v>
      </c>
      <c r="G68" s="50" t="s">
        <v>12</v>
      </c>
      <c r="H68" s="42">
        <v>10000</v>
      </c>
      <c r="I68" s="42">
        <v>3380</v>
      </c>
      <c r="J68" s="43">
        <f t="shared" ref="J68:J99" si="4">H68*I68</f>
        <v>33800000</v>
      </c>
      <c r="K68" s="38"/>
      <c r="L68" s="38"/>
    </row>
    <row r="69" spans="3:12">
      <c r="C69" s="39">
        <v>42493</v>
      </c>
      <c r="D69" s="41" t="s">
        <v>97</v>
      </c>
      <c r="E69" s="41" t="s">
        <v>98</v>
      </c>
      <c r="F69" s="41" t="s">
        <v>17</v>
      </c>
      <c r="G69" s="50" t="s">
        <v>16</v>
      </c>
      <c r="H69" s="42">
        <v>25000</v>
      </c>
      <c r="I69" s="42">
        <v>3410</v>
      </c>
      <c r="J69" s="45">
        <f t="shared" si="4"/>
        <v>85250000</v>
      </c>
      <c r="K69" s="38"/>
      <c r="L69" s="38"/>
    </row>
    <row r="70" spans="3:12">
      <c r="C70" s="39">
        <v>42493</v>
      </c>
      <c r="D70" s="41" t="s">
        <v>99</v>
      </c>
      <c r="E70" s="41" t="s">
        <v>100</v>
      </c>
      <c r="F70" s="41" t="s">
        <v>17</v>
      </c>
      <c r="G70" s="50" t="s">
        <v>16</v>
      </c>
      <c r="H70" s="42">
        <v>33700</v>
      </c>
      <c r="I70" s="42">
        <v>3410</v>
      </c>
      <c r="J70" s="44">
        <f t="shared" si="4"/>
        <v>114917000</v>
      </c>
      <c r="K70" s="38">
        <v>3</v>
      </c>
      <c r="L70" s="52">
        <f>J70+J69+J68</f>
        <v>233967000</v>
      </c>
    </row>
    <row r="71" spans="3:12">
      <c r="C71" s="39">
        <v>42495</v>
      </c>
      <c r="D71" s="41" t="s">
        <v>66</v>
      </c>
      <c r="E71" s="41" t="s">
        <v>67</v>
      </c>
      <c r="F71" s="41" t="s">
        <v>17</v>
      </c>
      <c r="G71" s="50" t="s">
        <v>12</v>
      </c>
      <c r="H71" s="42">
        <v>10000</v>
      </c>
      <c r="I71" s="42">
        <v>3380</v>
      </c>
      <c r="J71" s="44">
        <f t="shared" si="4"/>
        <v>33800000</v>
      </c>
      <c r="K71" s="38"/>
      <c r="L71" s="38"/>
    </row>
    <row r="72" spans="3:12">
      <c r="C72" s="39">
        <v>42495</v>
      </c>
      <c r="D72" s="41" t="s">
        <v>105</v>
      </c>
      <c r="E72" s="41" t="s">
        <v>106</v>
      </c>
      <c r="F72" s="41" t="s">
        <v>17</v>
      </c>
      <c r="G72" s="50" t="s">
        <v>16</v>
      </c>
      <c r="H72" s="42">
        <v>25000</v>
      </c>
      <c r="I72" s="42">
        <v>3410</v>
      </c>
      <c r="J72" s="44">
        <f t="shared" si="4"/>
        <v>85250000</v>
      </c>
      <c r="K72" s="38"/>
      <c r="L72" s="38"/>
    </row>
    <row r="73" spans="3:12">
      <c r="C73" s="39">
        <v>42495</v>
      </c>
      <c r="D73" s="41" t="s">
        <v>107</v>
      </c>
      <c r="E73" s="41" t="s">
        <v>108</v>
      </c>
      <c r="F73" s="41" t="s">
        <v>17</v>
      </c>
      <c r="G73" s="50" t="s">
        <v>16</v>
      </c>
      <c r="H73" s="42">
        <v>10800</v>
      </c>
      <c r="I73" s="42">
        <v>3410</v>
      </c>
      <c r="J73" s="44">
        <f t="shared" si="4"/>
        <v>36828000</v>
      </c>
      <c r="K73" s="38"/>
      <c r="L73" s="38"/>
    </row>
    <row r="74" spans="3:12">
      <c r="C74" s="39">
        <v>42495</v>
      </c>
      <c r="D74" s="41" t="s">
        <v>109</v>
      </c>
      <c r="E74" s="41" t="s">
        <v>110</v>
      </c>
      <c r="F74" s="41" t="s">
        <v>17</v>
      </c>
      <c r="G74" s="50" t="s">
        <v>16</v>
      </c>
      <c r="H74" s="42">
        <v>5000</v>
      </c>
      <c r="I74" s="42">
        <v>3410</v>
      </c>
      <c r="J74" s="44">
        <f t="shared" si="4"/>
        <v>17050000</v>
      </c>
      <c r="K74" s="38">
        <v>5</v>
      </c>
      <c r="L74" s="52">
        <f>J74+J73+J72+J71</f>
        <v>172928000</v>
      </c>
    </row>
    <row r="75" spans="3:12">
      <c r="C75" s="39">
        <v>42496</v>
      </c>
      <c r="D75" s="41" t="s">
        <v>72</v>
      </c>
      <c r="E75" s="41" t="s">
        <v>73</v>
      </c>
      <c r="F75" s="41" t="s">
        <v>17</v>
      </c>
      <c r="G75" s="50" t="s">
        <v>16</v>
      </c>
      <c r="H75" s="42">
        <v>10000</v>
      </c>
      <c r="I75" s="42">
        <v>3595</v>
      </c>
      <c r="J75" s="44">
        <f t="shared" si="4"/>
        <v>35950000</v>
      </c>
      <c r="K75" s="38"/>
      <c r="L75" s="38"/>
    </row>
    <row r="76" spans="3:12">
      <c r="C76" s="39">
        <v>42496</v>
      </c>
      <c r="D76" s="41" t="s">
        <v>72</v>
      </c>
      <c r="E76" s="41" t="s">
        <v>73</v>
      </c>
      <c r="F76" s="41" t="s">
        <v>17</v>
      </c>
      <c r="G76" s="50" t="s">
        <v>12</v>
      </c>
      <c r="H76" s="42">
        <v>10000</v>
      </c>
      <c r="I76" s="42">
        <v>3380</v>
      </c>
      <c r="J76" s="44">
        <f t="shared" si="4"/>
        <v>33800000</v>
      </c>
      <c r="K76" s="38"/>
      <c r="L76" s="38"/>
    </row>
    <row r="77" spans="3:12">
      <c r="C77" s="39">
        <v>42496</v>
      </c>
      <c r="D77" s="41" t="s">
        <v>72</v>
      </c>
      <c r="E77" s="41" t="s">
        <v>73</v>
      </c>
      <c r="F77" s="41" t="s">
        <v>17</v>
      </c>
      <c r="G77" s="50" t="s">
        <v>22</v>
      </c>
      <c r="H77" s="42">
        <v>15000</v>
      </c>
      <c r="I77" s="42">
        <v>3885</v>
      </c>
      <c r="J77" s="44">
        <f t="shared" si="4"/>
        <v>58275000</v>
      </c>
      <c r="K77" s="38"/>
      <c r="L77" s="38"/>
    </row>
    <row r="78" spans="3:12">
      <c r="C78" s="39">
        <v>42496</v>
      </c>
      <c r="D78" s="41" t="s">
        <v>74</v>
      </c>
      <c r="E78" s="41" t="s">
        <v>75</v>
      </c>
      <c r="F78" s="41" t="s">
        <v>17</v>
      </c>
      <c r="G78" s="50" t="s">
        <v>16</v>
      </c>
      <c r="H78" s="42">
        <v>17900</v>
      </c>
      <c r="I78" s="42">
        <v>3595</v>
      </c>
      <c r="J78" s="44">
        <f t="shared" si="4"/>
        <v>64350500</v>
      </c>
      <c r="K78" s="38"/>
      <c r="L78" s="38"/>
    </row>
    <row r="79" spans="3:12">
      <c r="C79" s="39">
        <v>42496</v>
      </c>
      <c r="D79" s="41" t="s">
        <v>74</v>
      </c>
      <c r="E79" s="41" t="s">
        <v>75</v>
      </c>
      <c r="F79" s="41" t="s">
        <v>17</v>
      </c>
      <c r="G79" s="50" t="s">
        <v>12</v>
      </c>
      <c r="H79" s="42">
        <v>15800</v>
      </c>
      <c r="I79" s="42">
        <v>3380</v>
      </c>
      <c r="J79" s="44">
        <f t="shared" si="4"/>
        <v>53404000</v>
      </c>
      <c r="K79" s="38">
        <v>6</v>
      </c>
      <c r="L79" s="52">
        <f>J79+J78+J77+J76+J75</f>
        <v>245779500</v>
      </c>
    </row>
    <row r="80" spans="3:12">
      <c r="C80" s="39">
        <v>42499</v>
      </c>
      <c r="D80" s="41" t="s">
        <v>136</v>
      </c>
      <c r="E80" s="41" t="s">
        <v>137</v>
      </c>
      <c r="F80" s="41" t="s">
        <v>17</v>
      </c>
      <c r="G80" s="50" t="s">
        <v>12</v>
      </c>
      <c r="H80" s="42">
        <v>5000</v>
      </c>
      <c r="I80" s="42">
        <v>3380</v>
      </c>
      <c r="J80" s="44">
        <f t="shared" si="4"/>
        <v>16900000</v>
      </c>
      <c r="K80" s="38"/>
      <c r="L80" s="38"/>
    </row>
    <row r="81" spans="3:12">
      <c r="C81" s="39">
        <v>42499</v>
      </c>
      <c r="D81" s="41" t="s">
        <v>138</v>
      </c>
      <c r="E81" s="41" t="s">
        <v>139</v>
      </c>
      <c r="F81" s="41" t="s">
        <v>17</v>
      </c>
      <c r="G81" s="50" t="s">
        <v>16</v>
      </c>
      <c r="H81" s="42">
        <v>5800</v>
      </c>
      <c r="I81" s="42">
        <v>3595</v>
      </c>
      <c r="J81" s="44">
        <f t="shared" si="4"/>
        <v>20851000</v>
      </c>
      <c r="K81" s="38"/>
      <c r="L81" s="38"/>
    </row>
    <row r="82" spans="3:12">
      <c r="C82" s="39">
        <v>42499</v>
      </c>
      <c r="D82" s="41" t="s">
        <v>138</v>
      </c>
      <c r="E82" s="41" t="s">
        <v>139</v>
      </c>
      <c r="F82" s="41" t="s">
        <v>17</v>
      </c>
      <c r="G82" s="50" t="s">
        <v>12</v>
      </c>
      <c r="H82" s="42">
        <v>15900</v>
      </c>
      <c r="I82" s="42">
        <v>3380</v>
      </c>
      <c r="J82" s="44">
        <f t="shared" si="4"/>
        <v>53742000</v>
      </c>
      <c r="K82" s="38"/>
      <c r="L82" s="38"/>
    </row>
    <row r="83" spans="3:12">
      <c r="C83" s="39">
        <v>42499</v>
      </c>
      <c r="D83" s="41" t="s">
        <v>161</v>
      </c>
      <c r="E83" s="41" t="s">
        <v>162</v>
      </c>
      <c r="F83" s="41" t="s">
        <v>17</v>
      </c>
      <c r="G83" s="50" t="s">
        <v>16</v>
      </c>
      <c r="H83" s="42">
        <v>30000</v>
      </c>
      <c r="I83" s="42">
        <v>3410</v>
      </c>
      <c r="J83" s="44">
        <f t="shared" si="4"/>
        <v>102300000</v>
      </c>
      <c r="K83" s="38"/>
      <c r="L83" s="38"/>
    </row>
    <row r="84" spans="3:12">
      <c r="C84" s="39">
        <v>42499</v>
      </c>
      <c r="D84" s="41" t="s">
        <v>163</v>
      </c>
      <c r="E84" s="41" t="s">
        <v>164</v>
      </c>
      <c r="F84" s="41" t="s">
        <v>17</v>
      </c>
      <c r="G84" s="50" t="s">
        <v>16</v>
      </c>
      <c r="H84" s="42">
        <v>12000</v>
      </c>
      <c r="I84" s="42">
        <v>3410</v>
      </c>
      <c r="J84" s="44">
        <f t="shared" si="4"/>
        <v>40920000</v>
      </c>
      <c r="K84" s="38">
        <v>9</v>
      </c>
      <c r="L84" s="52">
        <f>J84+J83+J82+J81+J80</f>
        <v>234713000</v>
      </c>
    </row>
    <row r="85" spans="3:12">
      <c r="C85" s="39">
        <v>42501</v>
      </c>
      <c r="D85" s="41" t="s">
        <v>140</v>
      </c>
      <c r="E85" s="41" t="s">
        <v>141</v>
      </c>
      <c r="F85" s="41" t="s">
        <v>17</v>
      </c>
      <c r="G85" s="50" t="s">
        <v>12</v>
      </c>
      <c r="H85" s="42">
        <v>10800</v>
      </c>
      <c r="I85" s="42">
        <v>3380</v>
      </c>
      <c r="J85" s="44">
        <f t="shared" si="4"/>
        <v>36504000</v>
      </c>
      <c r="K85" s="38"/>
      <c r="L85" s="38"/>
    </row>
    <row r="86" spans="3:12">
      <c r="C86" s="39">
        <v>42501</v>
      </c>
      <c r="D86" s="41" t="s">
        <v>142</v>
      </c>
      <c r="E86" s="41" t="s">
        <v>143</v>
      </c>
      <c r="F86" s="41" t="s">
        <v>17</v>
      </c>
      <c r="G86" s="50" t="s">
        <v>12</v>
      </c>
      <c r="H86" s="42">
        <v>22900</v>
      </c>
      <c r="I86" s="42">
        <v>3380</v>
      </c>
      <c r="J86" s="44">
        <f t="shared" si="4"/>
        <v>77402000</v>
      </c>
      <c r="K86" s="38"/>
      <c r="L86" s="38"/>
    </row>
    <row r="87" spans="3:12">
      <c r="C87" s="39">
        <v>42501</v>
      </c>
      <c r="D87" s="41" t="s">
        <v>167</v>
      </c>
      <c r="E87" s="41" t="s">
        <v>168</v>
      </c>
      <c r="F87" s="41" t="s">
        <v>17</v>
      </c>
      <c r="G87" s="50" t="s">
        <v>16</v>
      </c>
      <c r="H87" s="42">
        <v>10800</v>
      </c>
      <c r="I87" s="42">
        <v>3410</v>
      </c>
      <c r="J87" s="44">
        <f t="shared" si="4"/>
        <v>36828000</v>
      </c>
      <c r="K87" s="38"/>
      <c r="L87" s="38"/>
    </row>
    <row r="88" spans="3:12">
      <c r="C88" s="39">
        <v>42501</v>
      </c>
      <c r="D88" s="41" t="s">
        <v>169</v>
      </c>
      <c r="E88" s="41" t="s">
        <v>170</v>
      </c>
      <c r="F88" s="41" t="s">
        <v>17</v>
      </c>
      <c r="G88" s="50" t="s">
        <v>16</v>
      </c>
      <c r="H88" s="42">
        <v>5000</v>
      </c>
      <c r="I88" s="42">
        <v>3410</v>
      </c>
      <c r="J88" s="44">
        <f t="shared" si="4"/>
        <v>17050000</v>
      </c>
      <c r="K88" s="38">
        <v>11</v>
      </c>
      <c r="L88" s="52">
        <f>J88+J87+J86+J85</f>
        <v>167784000</v>
      </c>
    </row>
    <row r="89" spans="3:12">
      <c r="C89" s="39">
        <v>42506</v>
      </c>
      <c r="D89" s="41" t="s">
        <v>178</v>
      </c>
      <c r="E89" s="41" t="s">
        <v>179</v>
      </c>
      <c r="F89" s="41" t="s">
        <v>17</v>
      </c>
      <c r="G89" s="50" t="s">
        <v>180</v>
      </c>
      <c r="H89" s="42">
        <v>30000</v>
      </c>
      <c r="I89" s="42">
        <v>3595</v>
      </c>
      <c r="J89" s="44">
        <f t="shared" si="4"/>
        <v>107850000</v>
      </c>
      <c r="K89" s="38"/>
      <c r="L89" s="38"/>
    </row>
    <row r="90" spans="3:12">
      <c r="C90" s="39">
        <v>42506</v>
      </c>
      <c r="D90" s="41" t="s">
        <v>178</v>
      </c>
      <c r="E90" s="41" t="s">
        <v>179</v>
      </c>
      <c r="F90" s="41" t="s">
        <v>17</v>
      </c>
      <c r="G90" s="50" t="s">
        <v>180</v>
      </c>
      <c r="H90" s="42">
        <v>5000</v>
      </c>
      <c r="I90" s="42">
        <v>3380</v>
      </c>
      <c r="J90" s="46">
        <f t="shared" si="4"/>
        <v>16900000</v>
      </c>
      <c r="K90" s="38"/>
      <c r="L90" s="38"/>
    </row>
    <row r="91" spans="3:12">
      <c r="C91" s="39">
        <v>42506</v>
      </c>
      <c r="D91" s="41" t="s">
        <v>214</v>
      </c>
      <c r="E91" s="41" t="s">
        <v>215</v>
      </c>
      <c r="F91" s="41" t="s">
        <v>17</v>
      </c>
      <c r="G91" s="50" t="s">
        <v>16</v>
      </c>
      <c r="H91" s="42">
        <v>5000</v>
      </c>
      <c r="I91" s="42">
        <v>3595</v>
      </c>
      <c r="J91" s="46">
        <f t="shared" si="4"/>
        <v>17975000</v>
      </c>
      <c r="K91" s="38"/>
      <c r="L91" s="38"/>
    </row>
    <row r="92" spans="3:12">
      <c r="C92" s="39">
        <v>42506</v>
      </c>
      <c r="D92" s="41" t="s">
        <v>214</v>
      </c>
      <c r="E92" s="41" t="s">
        <v>215</v>
      </c>
      <c r="F92" s="41" t="s">
        <v>17</v>
      </c>
      <c r="G92" s="50" t="s">
        <v>12</v>
      </c>
      <c r="H92" s="42">
        <v>15000</v>
      </c>
      <c r="I92" s="42">
        <v>3380</v>
      </c>
      <c r="J92" s="44">
        <f t="shared" si="4"/>
        <v>50700000</v>
      </c>
      <c r="K92" s="38"/>
      <c r="L92" s="38"/>
    </row>
    <row r="93" spans="3:12">
      <c r="C93" s="39">
        <v>42506</v>
      </c>
      <c r="D93" s="41" t="s">
        <v>257</v>
      </c>
      <c r="E93" s="41" t="s">
        <v>258</v>
      </c>
      <c r="F93" s="41" t="s">
        <v>17</v>
      </c>
      <c r="G93" s="50" t="s">
        <v>16</v>
      </c>
      <c r="H93" s="42">
        <v>10000</v>
      </c>
      <c r="I93" s="42">
        <v>3410</v>
      </c>
      <c r="J93" s="43">
        <f t="shared" si="4"/>
        <v>34100000</v>
      </c>
      <c r="K93" s="38">
        <v>16</v>
      </c>
      <c r="L93" s="52">
        <f>J93+J92+J91+J90+J89</f>
        <v>227525000</v>
      </c>
    </row>
    <row r="94" spans="3:12">
      <c r="C94" s="39">
        <v>42507</v>
      </c>
      <c r="D94" s="41" t="s">
        <v>259</v>
      </c>
      <c r="E94" s="41" t="s">
        <v>260</v>
      </c>
      <c r="F94" s="41" t="s">
        <v>17</v>
      </c>
      <c r="G94" s="50" t="s">
        <v>16</v>
      </c>
      <c r="H94" s="42">
        <v>33700</v>
      </c>
      <c r="I94" s="42">
        <v>3410</v>
      </c>
      <c r="J94" s="49">
        <f t="shared" si="4"/>
        <v>114917000</v>
      </c>
      <c r="K94" s="38">
        <v>17</v>
      </c>
      <c r="L94" s="52">
        <f>J94</f>
        <v>114917000</v>
      </c>
    </row>
    <row r="95" spans="3:12">
      <c r="C95" s="39">
        <v>42508</v>
      </c>
      <c r="D95" s="41" t="s">
        <v>228</v>
      </c>
      <c r="E95" s="41" t="s">
        <v>229</v>
      </c>
      <c r="F95" s="41" t="s">
        <v>17</v>
      </c>
      <c r="G95" s="50" t="s">
        <v>16</v>
      </c>
      <c r="H95" s="42">
        <v>15000</v>
      </c>
      <c r="I95" s="42">
        <v>3595</v>
      </c>
      <c r="J95" s="44">
        <f t="shared" si="4"/>
        <v>53925000</v>
      </c>
      <c r="K95" s="38"/>
      <c r="L95" s="38"/>
    </row>
    <row r="96" spans="3:12">
      <c r="C96" s="39">
        <v>42508</v>
      </c>
      <c r="D96" s="41" t="s">
        <v>228</v>
      </c>
      <c r="E96" s="41" t="s">
        <v>229</v>
      </c>
      <c r="F96" s="41" t="s">
        <v>17</v>
      </c>
      <c r="G96" s="50" t="s">
        <v>12</v>
      </c>
      <c r="H96" s="42">
        <v>15000</v>
      </c>
      <c r="I96" s="42">
        <v>3380</v>
      </c>
      <c r="J96" s="44">
        <f t="shared" si="4"/>
        <v>50700000</v>
      </c>
      <c r="K96" s="38"/>
      <c r="L96" s="38"/>
    </row>
    <row r="97" spans="3:12">
      <c r="C97" s="39">
        <v>42508</v>
      </c>
      <c r="D97" s="41" t="s">
        <v>228</v>
      </c>
      <c r="E97" s="41" t="s">
        <v>229</v>
      </c>
      <c r="F97" s="41" t="s">
        <v>17</v>
      </c>
      <c r="G97" s="50" t="s">
        <v>22</v>
      </c>
      <c r="H97" s="42">
        <v>5000</v>
      </c>
      <c r="I97" s="42">
        <v>3985</v>
      </c>
      <c r="J97" s="44">
        <f t="shared" si="4"/>
        <v>19925000</v>
      </c>
      <c r="K97" s="38">
        <v>18</v>
      </c>
      <c r="L97" s="52">
        <f>J97+J96+J95</f>
        <v>124550000</v>
      </c>
    </row>
    <row r="98" spans="3:12">
      <c r="C98" s="39">
        <v>42510</v>
      </c>
      <c r="D98" s="41" t="s">
        <v>244</v>
      </c>
      <c r="E98" s="41" t="s">
        <v>245</v>
      </c>
      <c r="F98" s="41" t="s">
        <v>17</v>
      </c>
      <c r="G98" s="50" t="s">
        <v>12</v>
      </c>
      <c r="H98" s="42">
        <v>35000</v>
      </c>
      <c r="I98" s="42">
        <v>3380</v>
      </c>
      <c r="J98" s="43">
        <f t="shared" si="4"/>
        <v>118300000</v>
      </c>
      <c r="K98" s="38"/>
      <c r="L98" s="38"/>
    </row>
    <row r="99" spans="3:12">
      <c r="C99" s="39">
        <v>42510</v>
      </c>
      <c r="D99" s="41" t="s">
        <v>246</v>
      </c>
      <c r="E99" s="41" t="s">
        <v>247</v>
      </c>
      <c r="F99" s="41" t="s">
        <v>17</v>
      </c>
      <c r="G99" s="50" t="s">
        <v>16</v>
      </c>
      <c r="H99" s="42">
        <v>5000</v>
      </c>
      <c r="I99" s="42">
        <v>3595</v>
      </c>
      <c r="J99" s="43">
        <f t="shared" si="4"/>
        <v>17975000</v>
      </c>
      <c r="K99" s="38"/>
      <c r="L99" s="38"/>
    </row>
    <row r="100" spans="3:12">
      <c r="C100" s="39">
        <v>42510</v>
      </c>
      <c r="D100" s="41" t="s">
        <v>246</v>
      </c>
      <c r="E100" s="41" t="s">
        <v>247</v>
      </c>
      <c r="F100" s="41" t="s">
        <v>17</v>
      </c>
      <c r="G100" s="50" t="s">
        <v>12</v>
      </c>
      <c r="H100" s="42">
        <v>23700</v>
      </c>
      <c r="I100" s="42">
        <v>3380</v>
      </c>
      <c r="J100" s="43">
        <f t="shared" ref="J100:J118" si="5">H100*I100</f>
        <v>80106000</v>
      </c>
      <c r="K100" s="38"/>
      <c r="L100" s="38"/>
    </row>
    <row r="101" spans="3:12">
      <c r="C101" s="39">
        <v>42510</v>
      </c>
      <c r="D101" s="41" t="s">
        <v>246</v>
      </c>
      <c r="E101" s="41" t="s">
        <v>247</v>
      </c>
      <c r="F101" s="41" t="s">
        <v>17</v>
      </c>
      <c r="G101" s="50" t="s">
        <v>22</v>
      </c>
      <c r="H101" s="42">
        <v>5000</v>
      </c>
      <c r="I101" s="42">
        <v>3985</v>
      </c>
      <c r="J101" s="43">
        <f t="shared" si="5"/>
        <v>19925000</v>
      </c>
      <c r="K101" s="38"/>
      <c r="L101" s="38"/>
    </row>
    <row r="102" spans="3:12">
      <c r="C102" s="39">
        <v>42510</v>
      </c>
      <c r="D102" s="41" t="s">
        <v>271</v>
      </c>
      <c r="E102" s="41" t="s">
        <v>272</v>
      </c>
      <c r="F102" s="41" t="s">
        <v>17</v>
      </c>
      <c r="G102" s="50" t="s">
        <v>16</v>
      </c>
      <c r="H102" s="42">
        <v>27700</v>
      </c>
      <c r="I102" s="42">
        <v>3410</v>
      </c>
      <c r="J102" s="49">
        <f t="shared" si="5"/>
        <v>94457000</v>
      </c>
      <c r="K102" s="38">
        <v>20</v>
      </c>
      <c r="L102" s="52">
        <f>J102+J101+J100+J99+J98</f>
        <v>330763000</v>
      </c>
    </row>
    <row r="103" spans="3:12">
      <c r="C103" s="39">
        <v>42513</v>
      </c>
      <c r="D103" s="41" t="s">
        <v>308</v>
      </c>
      <c r="E103" s="41" t="s">
        <v>309</v>
      </c>
      <c r="F103" s="41" t="s">
        <v>17</v>
      </c>
      <c r="G103" s="50" t="s">
        <v>16</v>
      </c>
      <c r="H103" s="42">
        <v>15000</v>
      </c>
      <c r="I103" s="42">
        <v>3595</v>
      </c>
      <c r="J103" s="49">
        <f t="shared" si="5"/>
        <v>53925000</v>
      </c>
      <c r="K103" s="38"/>
      <c r="L103" s="38"/>
    </row>
    <row r="104" spans="3:12">
      <c r="C104" s="39">
        <v>42513</v>
      </c>
      <c r="D104" s="41" t="s">
        <v>308</v>
      </c>
      <c r="E104" s="41" t="s">
        <v>309</v>
      </c>
      <c r="F104" s="41" t="s">
        <v>17</v>
      </c>
      <c r="G104" s="50" t="s">
        <v>12</v>
      </c>
      <c r="H104" s="42">
        <v>15000</v>
      </c>
      <c r="I104" s="42">
        <v>3380</v>
      </c>
      <c r="J104" s="49">
        <f t="shared" si="5"/>
        <v>50700000</v>
      </c>
      <c r="K104" s="38"/>
      <c r="L104" s="38"/>
    </row>
    <row r="105" spans="3:12">
      <c r="C105" s="39">
        <v>42513</v>
      </c>
      <c r="D105" s="41" t="s">
        <v>308</v>
      </c>
      <c r="E105" s="41" t="s">
        <v>309</v>
      </c>
      <c r="F105" s="41" t="s">
        <v>17</v>
      </c>
      <c r="G105" s="50" t="s">
        <v>22</v>
      </c>
      <c r="H105" s="42">
        <v>5000</v>
      </c>
      <c r="I105" s="42">
        <v>3985</v>
      </c>
      <c r="J105" s="49">
        <f t="shared" si="5"/>
        <v>19925000</v>
      </c>
      <c r="K105" s="38">
        <v>23</v>
      </c>
      <c r="L105" s="52">
        <f>J105+J104+J103</f>
        <v>124550000</v>
      </c>
    </row>
    <row r="106" spans="3:12">
      <c r="C106" s="39">
        <v>42514</v>
      </c>
      <c r="D106" s="41" t="s">
        <v>314</v>
      </c>
      <c r="E106" s="41" t="s">
        <v>315</v>
      </c>
      <c r="F106" s="41" t="s">
        <v>17</v>
      </c>
      <c r="G106" s="50" t="s">
        <v>12</v>
      </c>
      <c r="H106" s="42">
        <v>15800</v>
      </c>
      <c r="I106" s="42">
        <v>3380</v>
      </c>
      <c r="J106" s="49">
        <f t="shared" si="5"/>
        <v>53404000</v>
      </c>
      <c r="K106" s="38"/>
      <c r="L106" s="38"/>
    </row>
    <row r="107" spans="3:12">
      <c r="C107" s="39">
        <v>42514</v>
      </c>
      <c r="D107" s="41" t="s">
        <v>335</v>
      </c>
      <c r="E107" s="41" t="s">
        <v>336</v>
      </c>
      <c r="F107" s="41" t="s">
        <v>17</v>
      </c>
      <c r="G107" s="50" t="s">
        <v>16</v>
      </c>
      <c r="H107" s="42">
        <v>10800</v>
      </c>
      <c r="I107" s="42">
        <v>3410</v>
      </c>
      <c r="J107" s="49">
        <f t="shared" si="5"/>
        <v>36828000</v>
      </c>
      <c r="K107" s="38"/>
      <c r="L107" s="38"/>
    </row>
    <row r="108" spans="3:12">
      <c r="C108" s="39">
        <v>42514</v>
      </c>
      <c r="D108" s="41" t="s">
        <v>337</v>
      </c>
      <c r="E108" s="41" t="s">
        <v>338</v>
      </c>
      <c r="F108" s="41" t="s">
        <v>17</v>
      </c>
      <c r="G108" s="50" t="s">
        <v>16</v>
      </c>
      <c r="H108" s="42">
        <v>17900</v>
      </c>
      <c r="I108" s="42">
        <v>3410</v>
      </c>
      <c r="J108" s="49">
        <f t="shared" si="5"/>
        <v>61039000</v>
      </c>
      <c r="K108" s="38">
        <v>24</v>
      </c>
      <c r="L108" s="52">
        <f>J108+J107+J106</f>
        <v>151271000</v>
      </c>
    </row>
    <row r="109" spans="3:12">
      <c r="C109" s="39">
        <v>42515</v>
      </c>
      <c r="D109" s="41" t="s">
        <v>320</v>
      </c>
      <c r="E109" s="41" t="s">
        <v>321</v>
      </c>
      <c r="F109" s="41" t="s">
        <v>17</v>
      </c>
      <c r="G109" s="50" t="s">
        <v>12</v>
      </c>
      <c r="H109" s="42">
        <v>20000</v>
      </c>
      <c r="I109" s="42">
        <v>3380</v>
      </c>
      <c r="J109" s="49">
        <f t="shared" si="5"/>
        <v>67600000</v>
      </c>
      <c r="K109" s="38"/>
      <c r="L109" s="38"/>
    </row>
    <row r="110" spans="3:12">
      <c r="C110" s="39">
        <v>42515</v>
      </c>
      <c r="D110" s="41" t="s">
        <v>341</v>
      </c>
      <c r="E110" s="41" t="s">
        <v>342</v>
      </c>
      <c r="F110" s="41" t="s">
        <v>17</v>
      </c>
      <c r="G110" s="50" t="s">
        <v>16</v>
      </c>
      <c r="H110" s="42">
        <v>15000</v>
      </c>
      <c r="I110" s="42">
        <v>3410</v>
      </c>
      <c r="J110" s="46">
        <f t="shared" si="5"/>
        <v>51150000</v>
      </c>
      <c r="K110" s="38">
        <v>25</v>
      </c>
      <c r="L110" s="52">
        <f>J110+J109</f>
        <v>118750000</v>
      </c>
    </row>
    <row r="111" spans="3:12">
      <c r="C111" s="39">
        <v>42517</v>
      </c>
      <c r="D111" s="41" t="s">
        <v>326</v>
      </c>
      <c r="E111" s="41" t="s">
        <v>327</v>
      </c>
      <c r="F111" s="41" t="s">
        <v>17</v>
      </c>
      <c r="G111" s="50" t="s">
        <v>12</v>
      </c>
      <c r="H111" s="42">
        <v>17900</v>
      </c>
      <c r="I111" s="42">
        <v>3380</v>
      </c>
      <c r="J111" s="49">
        <f t="shared" si="5"/>
        <v>60502000</v>
      </c>
      <c r="K111" s="38"/>
      <c r="L111" s="38"/>
    </row>
    <row r="112" spans="3:12">
      <c r="C112" s="39">
        <v>42517</v>
      </c>
      <c r="D112" s="41" t="s">
        <v>328</v>
      </c>
      <c r="E112" s="41" t="s">
        <v>329</v>
      </c>
      <c r="F112" s="41" t="s">
        <v>17</v>
      </c>
      <c r="G112" s="50" t="s">
        <v>12</v>
      </c>
      <c r="H112" s="42">
        <v>15000</v>
      </c>
      <c r="I112" s="42">
        <v>3380</v>
      </c>
      <c r="J112" s="49">
        <f t="shared" si="5"/>
        <v>50700000</v>
      </c>
      <c r="K112" s="38"/>
      <c r="L112" s="38"/>
    </row>
    <row r="113" spans="3:12">
      <c r="C113" s="39">
        <v>42517</v>
      </c>
      <c r="D113" s="41" t="s">
        <v>328</v>
      </c>
      <c r="E113" s="41" t="s">
        <v>329</v>
      </c>
      <c r="F113" s="41" t="s">
        <v>17</v>
      </c>
      <c r="G113" s="50" t="s">
        <v>22</v>
      </c>
      <c r="H113" s="42">
        <v>5000</v>
      </c>
      <c r="I113" s="42">
        <v>3985</v>
      </c>
      <c r="J113" s="49">
        <f t="shared" si="5"/>
        <v>19925000</v>
      </c>
      <c r="K113" s="38"/>
      <c r="L113" s="38"/>
    </row>
    <row r="114" spans="3:12">
      <c r="C114" s="39">
        <v>42517</v>
      </c>
      <c r="D114" s="41" t="s">
        <v>345</v>
      </c>
      <c r="E114" s="41" t="s">
        <v>346</v>
      </c>
      <c r="F114" s="41" t="s">
        <v>17</v>
      </c>
      <c r="G114" s="50" t="s">
        <v>16</v>
      </c>
      <c r="H114" s="42">
        <v>15800</v>
      </c>
      <c r="I114" s="42">
        <v>3410</v>
      </c>
      <c r="J114" s="49">
        <f t="shared" si="5"/>
        <v>53878000</v>
      </c>
      <c r="K114" s="38"/>
      <c r="L114" s="38"/>
    </row>
    <row r="115" spans="3:12">
      <c r="C115" s="39">
        <v>42517</v>
      </c>
      <c r="D115" s="41" t="s">
        <v>347</v>
      </c>
      <c r="E115" s="41" t="s">
        <v>348</v>
      </c>
      <c r="F115" s="41" t="s">
        <v>17</v>
      </c>
      <c r="G115" s="50" t="s">
        <v>16</v>
      </c>
      <c r="H115" s="42">
        <v>5000</v>
      </c>
      <c r="I115" s="42">
        <v>3410</v>
      </c>
      <c r="J115" s="49">
        <f t="shared" si="5"/>
        <v>17050000</v>
      </c>
      <c r="K115" s="38"/>
      <c r="L115" s="38"/>
    </row>
    <row r="116" spans="3:12">
      <c r="C116" s="39">
        <v>42517</v>
      </c>
      <c r="D116" s="41" t="s">
        <v>349</v>
      </c>
      <c r="E116" s="41" t="s">
        <v>350</v>
      </c>
      <c r="F116" s="41" t="s">
        <v>17</v>
      </c>
      <c r="G116" s="50" t="s">
        <v>16</v>
      </c>
      <c r="H116" s="42">
        <v>15000</v>
      </c>
      <c r="I116" s="42">
        <v>3410</v>
      </c>
      <c r="J116" s="49">
        <f t="shared" si="5"/>
        <v>51150000</v>
      </c>
      <c r="K116" s="38">
        <v>27</v>
      </c>
      <c r="L116" s="52">
        <f>J116+J115+J114+J113+J112+J111</f>
        <v>253205000</v>
      </c>
    </row>
    <row r="117" spans="3:12">
      <c r="C117" s="39">
        <v>42520</v>
      </c>
      <c r="D117" s="41" t="s">
        <v>359</v>
      </c>
      <c r="E117" s="41" t="s">
        <v>360</v>
      </c>
      <c r="F117" s="41" t="s">
        <v>17</v>
      </c>
      <c r="G117" s="50" t="s">
        <v>16</v>
      </c>
      <c r="H117" s="42">
        <v>15800</v>
      </c>
      <c r="I117" s="42">
        <v>3560</v>
      </c>
      <c r="J117" s="49">
        <f t="shared" si="5"/>
        <v>56248000</v>
      </c>
      <c r="K117" s="38"/>
      <c r="L117" s="38"/>
    </row>
    <row r="118" spans="3:12">
      <c r="C118" s="39">
        <v>42520</v>
      </c>
      <c r="D118" s="41" t="s">
        <v>361</v>
      </c>
      <c r="E118" s="41" t="s">
        <v>362</v>
      </c>
      <c r="F118" s="41" t="s">
        <v>17</v>
      </c>
      <c r="G118" s="50" t="s">
        <v>12</v>
      </c>
      <c r="H118" s="42">
        <v>17900</v>
      </c>
      <c r="I118" s="42">
        <v>3530</v>
      </c>
      <c r="J118" s="49">
        <f t="shared" si="5"/>
        <v>63187000</v>
      </c>
      <c r="K118" s="38">
        <v>30</v>
      </c>
      <c r="L118" s="52">
        <f>J118+J117</f>
        <v>119435000</v>
      </c>
    </row>
    <row r="119" spans="3:12">
      <c r="H119" s="52">
        <f>SUM(H68:H118)</f>
        <v>758400</v>
      </c>
      <c r="I119" s="52"/>
      <c r="J119" s="52">
        <f>SUM(J68:J118)</f>
        <v>2620137500</v>
      </c>
      <c r="K119" s="38"/>
      <c r="L119" s="52">
        <f>SUM(L68:L118)</f>
        <v>2620137500</v>
      </c>
    </row>
  </sheetData>
  <sortState ref="N7:W57">
    <sortCondition ref="S7:S57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4:Y130"/>
  <sheetViews>
    <sheetView topLeftCell="L10" workbookViewId="0">
      <selection activeCell="AA28" sqref="AA28"/>
    </sheetView>
  </sheetViews>
  <sheetFormatPr baseColWidth="10" defaultRowHeight="15"/>
  <cols>
    <col min="3" max="3" width="9" bestFit="1" customWidth="1"/>
    <col min="4" max="5" width="10.42578125" bestFit="1" customWidth="1"/>
    <col min="6" max="6" width="7.85546875" bestFit="1" customWidth="1"/>
    <col min="7" max="7" width="13.14062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2.570312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3.140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42578125" bestFit="1" customWidth="1"/>
    <col min="23" max="23" width="11.7109375" bestFit="1" customWidth="1"/>
    <col min="24" max="24" width="13.140625" bestFit="1" customWidth="1"/>
    <col min="25" max="25" width="11.7109375" bestFit="1" customWidth="1"/>
  </cols>
  <sheetData>
    <row r="4" spans="2:25" ht="21">
      <c r="C4" s="103" t="s">
        <v>11</v>
      </c>
      <c r="D4" s="103"/>
      <c r="E4" s="103"/>
      <c r="F4" s="103"/>
      <c r="G4" s="103"/>
      <c r="H4" s="103"/>
      <c r="I4" s="103"/>
      <c r="J4" s="103"/>
    </row>
    <row r="6" spans="2: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373</v>
      </c>
      <c r="Y6" s="53" t="s">
        <v>372</v>
      </c>
    </row>
    <row r="7" spans="2:25">
      <c r="B7">
        <v>4</v>
      </c>
      <c r="C7" s="39">
        <v>42492</v>
      </c>
      <c r="D7" s="41" t="s">
        <v>40</v>
      </c>
      <c r="E7" s="41" t="s">
        <v>41</v>
      </c>
      <c r="F7" s="41" t="s">
        <v>11</v>
      </c>
      <c r="G7" s="50" t="s">
        <v>12</v>
      </c>
      <c r="H7" s="42">
        <v>5200</v>
      </c>
      <c r="I7" s="42">
        <v>3380</v>
      </c>
      <c r="J7" s="43">
        <f t="shared" ref="J7:J38" si="0">H7*I7</f>
        <v>17576000</v>
      </c>
      <c r="N7" s="39">
        <v>42493</v>
      </c>
      <c r="O7" s="41" t="s">
        <v>56</v>
      </c>
      <c r="P7" s="41" t="s">
        <v>57</v>
      </c>
      <c r="Q7" s="41" t="s">
        <v>11</v>
      </c>
      <c r="R7" s="50" t="s">
        <v>22</v>
      </c>
      <c r="S7" s="50">
        <v>1</v>
      </c>
      <c r="T7" s="42">
        <v>4900</v>
      </c>
      <c r="U7" s="42"/>
      <c r="V7" s="42">
        <v>3885</v>
      </c>
      <c r="W7" s="44">
        <f t="shared" ref="W7:W38" si="1">T7*V7</f>
        <v>19036500</v>
      </c>
      <c r="X7" s="38"/>
      <c r="Y7" s="38"/>
    </row>
    <row r="8" spans="2:25">
      <c r="B8">
        <v>4</v>
      </c>
      <c r="C8" s="39">
        <v>42493</v>
      </c>
      <c r="D8" s="41" t="s">
        <v>56</v>
      </c>
      <c r="E8" s="41" t="s">
        <v>57</v>
      </c>
      <c r="F8" s="41" t="s">
        <v>11</v>
      </c>
      <c r="G8" s="50" t="s">
        <v>22</v>
      </c>
      <c r="H8" s="42">
        <v>4900</v>
      </c>
      <c r="I8" s="42">
        <v>3885</v>
      </c>
      <c r="J8" s="44">
        <f t="shared" si="0"/>
        <v>19036500</v>
      </c>
      <c r="N8" s="39">
        <v>42494</v>
      </c>
      <c r="O8" s="41" t="s">
        <v>64</v>
      </c>
      <c r="P8" s="41" t="s">
        <v>65</v>
      </c>
      <c r="Q8" s="41" t="s">
        <v>11</v>
      </c>
      <c r="R8" s="50" t="s">
        <v>22</v>
      </c>
      <c r="S8" s="50">
        <v>1</v>
      </c>
      <c r="T8" s="42">
        <v>5200</v>
      </c>
      <c r="U8" s="42"/>
      <c r="V8" s="42">
        <v>3885</v>
      </c>
      <c r="W8" s="44">
        <f t="shared" si="1"/>
        <v>20202000</v>
      </c>
      <c r="X8" s="38"/>
      <c r="Y8" s="38"/>
    </row>
    <row r="9" spans="2:25">
      <c r="B9">
        <v>4</v>
      </c>
      <c r="C9" s="39">
        <v>42494</v>
      </c>
      <c r="D9" s="41" t="s">
        <v>64</v>
      </c>
      <c r="E9" s="41" t="s">
        <v>65</v>
      </c>
      <c r="F9" s="41" t="s">
        <v>11</v>
      </c>
      <c r="G9" s="50" t="s">
        <v>16</v>
      </c>
      <c r="H9" s="42">
        <v>5200</v>
      </c>
      <c r="I9" s="42">
        <v>3595</v>
      </c>
      <c r="J9" s="44">
        <f t="shared" si="0"/>
        <v>18694000</v>
      </c>
      <c r="N9" s="39">
        <v>42496</v>
      </c>
      <c r="O9" s="41" t="s">
        <v>82</v>
      </c>
      <c r="P9" s="41" t="s">
        <v>83</v>
      </c>
      <c r="Q9" s="41" t="s">
        <v>11</v>
      </c>
      <c r="R9" s="50" t="s">
        <v>22</v>
      </c>
      <c r="S9" s="50">
        <v>1</v>
      </c>
      <c r="T9" s="42">
        <v>9900</v>
      </c>
      <c r="U9" s="42"/>
      <c r="V9" s="42">
        <v>3885</v>
      </c>
      <c r="W9" s="44">
        <f t="shared" si="1"/>
        <v>38461500</v>
      </c>
      <c r="X9" s="38"/>
      <c r="Y9" s="38"/>
    </row>
    <row r="10" spans="2:25">
      <c r="B10">
        <v>4</v>
      </c>
      <c r="C10" s="39">
        <v>42494</v>
      </c>
      <c r="D10" s="41" t="s">
        <v>64</v>
      </c>
      <c r="E10" s="41" t="s">
        <v>65</v>
      </c>
      <c r="F10" s="41" t="s">
        <v>11</v>
      </c>
      <c r="G10" s="50" t="s">
        <v>12</v>
      </c>
      <c r="H10" s="42">
        <v>5400</v>
      </c>
      <c r="I10" s="42">
        <v>3380</v>
      </c>
      <c r="J10" s="44">
        <f t="shared" si="0"/>
        <v>18252000</v>
      </c>
      <c r="N10" s="39">
        <v>42500</v>
      </c>
      <c r="O10" s="41" t="s">
        <v>146</v>
      </c>
      <c r="P10" s="41" t="s">
        <v>147</v>
      </c>
      <c r="Q10" s="41" t="s">
        <v>11</v>
      </c>
      <c r="R10" s="50" t="s">
        <v>22</v>
      </c>
      <c r="S10" s="50">
        <v>1</v>
      </c>
      <c r="T10" s="42">
        <v>5300</v>
      </c>
      <c r="U10" s="42"/>
      <c r="V10" s="42">
        <v>3985</v>
      </c>
      <c r="W10" s="44">
        <f t="shared" si="1"/>
        <v>21120500</v>
      </c>
      <c r="X10" s="38"/>
      <c r="Y10" s="38"/>
    </row>
    <row r="11" spans="2:25">
      <c r="B11">
        <v>4</v>
      </c>
      <c r="C11" s="39">
        <v>42494</v>
      </c>
      <c r="D11" s="41" t="s">
        <v>64</v>
      </c>
      <c r="E11" s="41" t="s">
        <v>65</v>
      </c>
      <c r="F11" s="41" t="s">
        <v>11</v>
      </c>
      <c r="G11" s="50" t="s">
        <v>22</v>
      </c>
      <c r="H11" s="42">
        <v>5200</v>
      </c>
      <c r="I11" s="42">
        <v>3885</v>
      </c>
      <c r="J11" s="44">
        <f t="shared" si="0"/>
        <v>20202000</v>
      </c>
      <c r="N11" s="39">
        <v>42500</v>
      </c>
      <c r="O11" s="41" t="s">
        <v>148</v>
      </c>
      <c r="P11" s="41" t="s">
        <v>149</v>
      </c>
      <c r="Q11" s="41" t="s">
        <v>11</v>
      </c>
      <c r="R11" s="50" t="s">
        <v>22</v>
      </c>
      <c r="S11" s="50">
        <v>1</v>
      </c>
      <c r="T11" s="42">
        <v>34900</v>
      </c>
      <c r="U11" s="42"/>
      <c r="V11" s="42">
        <v>3985</v>
      </c>
      <c r="W11" s="44">
        <f t="shared" si="1"/>
        <v>139076500</v>
      </c>
      <c r="X11" s="38"/>
      <c r="Y11" s="38"/>
    </row>
    <row r="12" spans="2:25">
      <c r="B12">
        <v>4</v>
      </c>
      <c r="C12" s="39">
        <v>42496</v>
      </c>
      <c r="D12" s="41" t="s">
        <v>82</v>
      </c>
      <c r="E12" s="41" t="s">
        <v>83</v>
      </c>
      <c r="F12" s="41" t="s">
        <v>11</v>
      </c>
      <c r="G12" s="50" t="s">
        <v>22</v>
      </c>
      <c r="H12" s="42">
        <v>9900</v>
      </c>
      <c r="I12" s="42">
        <v>3885</v>
      </c>
      <c r="J12" s="44">
        <f t="shared" si="0"/>
        <v>38461500</v>
      </c>
      <c r="N12" s="39">
        <v>42507</v>
      </c>
      <c r="O12" s="41" t="s">
        <v>224</v>
      </c>
      <c r="P12" s="41" t="s">
        <v>225</v>
      </c>
      <c r="Q12" s="41" t="s">
        <v>11</v>
      </c>
      <c r="R12" s="50" t="s">
        <v>22</v>
      </c>
      <c r="S12" s="50">
        <v>1</v>
      </c>
      <c r="T12" s="42">
        <v>5000</v>
      </c>
      <c r="U12" s="42"/>
      <c r="V12" s="42">
        <v>3985</v>
      </c>
      <c r="W12" s="44">
        <f t="shared" si="1"/>
        <v>19925000</v>
      </c>
      <c r="X12" s="38"/>
      <c r="Y12" s="38"/>
    </row>
    <row r="13" spans="2:25">
      <c r="B13">
        <v>4</v>
      </c>
      <c r="C13" s="39">
        <v>42496</v>
      </c>
      <c r="D13" s="41" t="s">
        <v>82</v>
      </c>
      <c r="E13" s="41" t="s">
        <v>83</v>
      </c>
      <c r="F13" s="41" t="s">
        <v>11</v>
      </c>
      <c r="G13" s="50" t="s">
        <v>24</v>
      </c>
      <c r="H13" s="42">
        <v>4700</v>
      </c>
      <c r="I13" s="42">
        <v>4715</v>
      </c>
      <c r="J13" s="44">
        <f t="shared" si="0"/>
        <v>22160500</v>
      </c>
      <c r="N13" s="39">
        <v>42507</v>
      </c>
      <c r="O13" s="41" t="s">
        <v>226</v>
      </c>
      <c r="P13" s="41" t="s">
        <v>227</v>
      </c>
      <c r="Q13" s="41" t="s">
        <v>11</v>
      </c>
      <c r="R13" s="50" t="s">
        <v>22</v>
      </c>
      <c r="S13" s="50">
        <v>1</v>
      </c>
      <c r="T13" s="42">
        <v>4000</v>
      </c>
      <c r="U13" s="42"/>
      <c r="V13" s="42">
        <v>3985</v>
      </c>
      <c r="W13" s="44">
        <f t="shared" si="1"/>
        <v>15940000</v>
      </c>
      <c r="X13" s="38"/>
      <c r="Y13" s="38"/>
    </row>
    <row r="14" spans="2:25">
      <c r="B14">
        <v>4</v>
      </c>
      <c r="C14" s="39">
        <v>42494</v>
      </c>
      <c r="D14" s="41" t="s">
        <v>84</v>
      </c>
      <c r="E14" s="41" t="s">
        <v>85</v>
      </c>
      <c r="F14" s="41" t="s">
        <v>11</v>
      </c>
      <c r="G14" s="50" t="s">
        <v>16</v>
      </c>
      <c r="H14" s="42">
        <v>15500</v>
      </c>
      <c r="I14" s="42">
        <v>3410</v>
      </c>
      <c r="J14" s="44">
        <f t="shared" si="0"/>
        <v>52855000</v>
      </c>
      <c r="N14" s="39">
        <v>42509</v>
      </c>
      <c r="O14" s="41" t="s">
        <v>234</v>
      </c>
      <c r="P14" s="41" t="s">
        <v>235</v>
      </c>
      <c r="Q14" s="41" t="s">
        <v>11</v>
      </c>
      <c r="R14" s="50" t="s">
        <v>22</v>
      </c>
      <c r="S14" s="50">
        <v>1</v>
      </c>
      <c r="T14" s="42">
        <v>10000</v>
      </c>
      <c r="U14" s="42"/>
      <c r="V14" s="42">
        <v>3985</v>
      </c>
      <c r="W14" s="43">
        <f t="shared" si="1"/>
        <v>39850000</v>
      </c>
      <c r="X14" s="38"/>
      <c r="Y14" s="38"/>
    </row>
    <row r="15" spans="2:25">
      <c r="B15">
        <v>4</v>
      </c>
      <c r="C15" s="39">
        <v>42492</v>
      </c>
      <c r="D15" s="39" t="s">
        <v>95</v>
      </c>
      <c r="E15" s="41" t="s">
        <v>96</v>
      </c>
      <c r="F15" s="41" t="s">
        <v>11</v>
      </c>
      <c r="G15" s="50" t="s">
        <v>16</v>
      </c>
      <c r="H15" s="42">
        <v>10600</v>
      </c>
      <c r="I15" s="42">
        <v>3410</v>
      </c>
      <c r="J15" s="46">
        <f t="shared" si="0"/>
        <v>36146000</v>
      </c>
      <c r="N15" s="39">
        <v>42509</v>
      </c>
      <c r="O15" s="41" t="s">
        <v>238</v>
      </c>
      <c r="P15" s="41" t="s">
        <v>239</v>
      </c>
      <c r="Q15" s="41" t="s">
        <v>11</v>
      </c>
      <c r="R15" s="50" t="s">
        <v>22</v>
      </c>
      <c r="S15" s="50">
        <v>1</v>
      </c>
      <c r="T15" s="42">
        <v>4000</v>
      </c>
      <c r="U15" s="42"/>
      <c r="V15" s="42">
        <v>3985</v>
      </c>
      <c r="W15" s="43">
        <f t="shared" si="1"/>
        <v>15940000</v>
      </c>
      <c r="X15" s="38"/>
      <c r="Y15" s="38"/>
    </row>
    <row r="16" spans="2:25">
      <c r="B16">
        <v>4</v>
      </c>
      <c r="C16" s="39">
        <v>42493</v>
      </c>
      <c r="D16" s="41" t="s">
        <v>101</v>
      </c>
      <c r="E16" s="41" t="s">
        <v>102</v>
      </c>
      <c r="F16" s="41" t="s">
        <v>11</v>
      </c>
      <c r="G16" s="50" t="s">
        <v>16</v>
      </c>
      <c r="H16" s="42">
        <v>9300</v>
      </c>
      <c r="I16" s="42">
        <v>3410</v>
      </c>
      <c r="J16" s="44">
        <f t="shared" si="0"/>
        <v>31713000</v>
      </c>
      <c r="N16" s="39">
        <v>42510</v>
      </c>
      <c r="O16" s="41" t="s">
        <v>250</v>
      </c>
      <c r="P16" s="41" t="s">
        <v>251</v>
      </c>
      <c r="Q16" s="41" t="s">
        <v>11</v>
      </c>
      <c r="R16" s="50" t="s">
        <v>22</v>
      </c>
      <c r="S16" s="50">
        <v>1</v>
      </c>
      <c r="T16" s="42">
        <v>10000</v>
      </c>
      <c r="U16" s="42"/>
      <c r="V16" s="42">
        <v>3985</v>
      </c>
      <c r="W16" s="43">
        <f t="shared" si="1"/>
        <v>39850000</v>
      </c>
      <c r="X16" s="38"/>
      <c r="Y16" s="38"/>
    </row>
    <row r="17" spans="2:25">
      <c r="B17">
        <v>4</v>
      </c>
      <c r="C17" s="39">
        <v>42494</v>
      </c>
      <c r="D17" s="41" t="s">
        <v>103</v>
      </c>
      <c r="E17" s="41" t="s">
        <v>104</v>
      </c>
      <c r="F17" s="41" t="s">
        <v>11</v>
      </c>
      <c r="G17" s="50" t="s">
        <v>16</v>
      </c>
      <c r="H17" s="42">
        <v>20300</v>
      </c>
      <c r="I17" s="42">
        <v>3410</v>
      </c>
      <c r="J17" s="44">
        <f t="shared" si="0"/>
        <v>69223000</v>
      </c>
      <c r="N17" s="39">
        <v>42510</v>
      </c>
      <c r="O17" s="41" t="s">
        <v>252</v>
      </c>
      <c r="P17" s="41" t="s">
        <v>253</v>
      </c>
      <c r="Q17" s="41" t="s">
        <v>11</v>
      </c>
      <c r="R17" s="50" t="s">
        <v>22</v>
      </c>
      <c r="S17" s="50">
        <v>1</v>
      </c>
      <c r="T17" s="42">
        <v>5300</v>
      </c>
      <c r="U17" s="42"/>
      <c r="V17" s="42">
        <v>3985</v>
      </c>
      <c r="W17" s="43">
        <f t="shared" si="1"/>
        <v>21120500</v>
      </c>
      <c r="X17" s="38"/>
      <c r="Y17" s="38"/>
    </row>
    <row r="18" spans="2:25">
      <c r="B18">
        <v>4</v>
      </c>
      <c r="C18" s="39">
        <v>42496</v>
      </c>
      <c r="D18" s="41" t="s">
        <v>111</v>
      </c>
      <c r="E18" s="41" t="s">
        <v>112</v>
      </c>
      <c r="F18" s="41" t="s">
        <v>11</v>
      </c>
      <c r="G18" s="50" t="s">
        <v>16</v>
      </c>
      <c r="H18" s="42">
        <v>20300</v>
      </c>
      <c r="I18" s="42">
        <v>3410</v>
      </c>
      <c r="J18" s="44">
        <f t="shared" si="0"/>
        <v>69223000</v>
      </c>
      <c r="N18" s="39">
        <v>42514</v>
      </c>
      <c r="O18" s="41" t="s">
        <v>318</v>
      </c>
      <c r="P18" s="41" t="s">
        <v>319</v>
      </c>
      <c r="Q18" s="41" t="s">
        <v>11</v>
      </c>
      <c r="R18" s="50" t="s">
        <v>22</v>
      </c>
      <c r="S18" s="50">
        <v>1</v>
      </c>
      <c r="T18" s="42">
        <v>15000</v>
      </c>
      <c r="U18" s="42"/>
      <c r="V18" s="42">
        <v>3985</v>
      </c>
      <c r="W18" s="49">
        <f t="shared" si="1"/>
        <v>59775000</v>
      </c>
      <c r="X18" s="38"/>
      <c r="Y18" s="38"/>
    </row>
    <row r="19" spans="2:25">
      <c r="B19">
        <v>4</v>
      </c>
      <c r="C19" s="39">
        <v>42496</v>
      </c>
      <c r="D19" s="41" t="s">
        <v>113</v>
      </c>
      <c r="E19" s="41" t="s">
        <v>114</v>
      </c>
      <c r="F19" s="41" t="s">
        <v>11</v>
      </c>
      <c r="G19" s="50" t="s">
        <v>16</v>
      </c>
      <c r="H19" s="42">
        <v>15500</v>
      </c>
      <c r="I19" s="42">
        <v>3410</v>
      </c>
      <c r="J19" s="44">
        <f t="shared" si="0"/>
        <v>52855000</v>
      </c>
      <c r="N19" s="39">
        <v>42516</v>
      </c>
      <c r="O19" s="41" t="s">
        <v>322</v>
      </c>
      <c r="P19" s="41" t="s">
        <v>323</v>
      </c>
      <c r="Q19" s="41" t="s">
        <v>11</v>
      </c>
      <c r="R19" s="50" t="s">
        <v>22</v>
      </c>
      <c r="S19" s="50">
        <v>1</v>
      </c>
      <c r="T19" s="42">
        <v>4000</v>
      </c>
      <c r="U19" s="42"/>
      <c r="V19" s="42">
        <v>4085</v>
      </c>
      <c r="W19" s="49">
        <f t="shared" si="1"/>
        <v>16340000</v>
      </c>
      <c r="X19" s="38"/>
      <c r="Y19" s="38"/>
    </row>
    <row r="20" spans="2:25">
      <c r="B20">
        <v>4</v>
      </c>
      <c r="C20" s="39">
        <v>42503</v>
      </c>
      <c r="D20" s="41" t="s">
        <v>134</v>
      </c>
      <c r="E20" s="41" t="s">
        <v>135</v>
      </c>
      <c r="F20" s="41" t="s">
        <v>11</v>
      </c>
      <c r="G20" s="50" t="s">
        <v>16</v>
      </c>
      <c r="H20" s="42">
        <v>5400</v>
      </c>
      <c r="I20" s="42">
        <v>3595</v>
      </c>
      <c r="J20" s="44">
        <f t="shared" si="0"/>
        <v>19413000</v>
      </c>
      <c r="N20" s="39">
        <v>42516</v>
      </c>
      <c r="O20" s="41" t="s">
        <v>324</v>
      </c>
      <c r="P20" s="41" t="s">
        <v>325</v>
      </c>
      <c r="Q20" s="41" t="s">
        <v>11</v>
      </c>
      <c r="R20" s="50" t="s">
        <v>22</v>
      </c>
      <c r="S20" s="50">
        <v>1</v>
      </c>
      <c r="T20" s="42">
        <v>20000</v>
      </c>
      <c r="U20" s="42"/>
      <c r="V20" s="42">
        <v>3985</v>
      </c>
      <c r="W20" s="49">
        <f t="shared" si="1"/>
        <v>79700000</v>
      </c>
      <c r="X20" s="38"/>
      <c r="Y20" s="38"/>
    </row>
    <row r="21" spans="2:25">
      <c r="B21">
        <v>4</v>
      </c>
      <c r="C21" s="39">
        <v>42503</v>
      </c>
      <c r="D21" s="41" t="s">
        <v>134</v>
      </c>
      <c r="E21" s="41" t="s">
        <v>135</v>
      </c>
      <c r="F21" s="41" t="s">
        <v>11</v>
      </c>
      <c r="G21" s="50" t="s">
        <v>12</v>
      </c>
      <c r="H21" s="42">
        <v>10400</v>
      </c>
      <c r="I21" s="42">
        <v>3380</v>
      </c>
      <c r="J21" s="44">
        <f t="shared" si="0"/>
        <v>35152000</v>
      </c>
      <c r="N21" s="39">
        <v>42517</v>
      </c>
      <c r="O21" s="41" t="s">
        <v>330</v>
      </c>
      <c r="P21" s="41" t="s">
        <v>331</v>
      </c>
      <c r="Q21" s="41" t="s">
        <v>11</v>
      </c>
      <c r="R21" s="50" t="s">
        <v>22</v>
      </c>
      <c r="S21" s="50">
        <v>1</v>
      </c>
      <c r="T21" s="42">
        <v>11500</v>
      </c>
      <c r="U21" s="42">
        <f>SUM(T7:T21)</f>
        <v>149000</v>
      </c>
      <c r="V21" s="42">
        <v>3985</v>
      </c>
      <c r="W21" s="49">
        <f t="shared" si="1"/>
        <v>45827500</v>
      </c>
      <c r="X21" s="38" t="str">
        <f>R21</f>
        <v>Nafta Unica 90</v>
      </c>
      <c r="Y21" s="52">
        <f>SUM(W7:W21)</f>
        <v>592165000</v>
      </c>
    </row>
    <row r="22" spans="2:25">
      <c r="B22">
        <v>4</v>
      </c>
      <c r="C22" s="39">
        <v>42502</v>
      </c>
      <c r="D22" s="41" t="s">
        <v>144</v>
      </c>
      <c r="E22" s="41" t="s">
        <v>145</v>
      </c>
      <c r="F22" s="41" t="s">
        <v>11</v>
      </c>
      <c r="G22" s="50" t="s">
        <v>12</v>
      </c>
      <c r="H22" s="42">
        <v>15000</v>
      </c>
      <c r="I22" s="42">
        <v>3380</v>
      </c>
      <c r="J22" s="44">
        <f t="shared" si="0"/>
        <v>50700000</v>
      </c>
      <c r="N22" s="39">
        <v>42492</v>
      </c>
      <c r="O22" s="41" t="s">
        <v>40</v>
      </c>
      <c r="P22" s="41" t="s">
        <v>41</v>
      </c>
      <c r="Q22" s="41" t="s">
        <v>11</v>
      </c>
      <c r="R22" s="50" t="s">
        <v>12</v>
      </c>
      <c r="S22" s="50">
        <v>3</v>
      </c>
      <c r="T22" s="42">
        <v>5200</v>
      </c>
      <c r="U22" s="42"/>
      <c r="V22" s="42">
        <v>3380</v>
      </c>
      <c r="W22" s="43">
        <f t="shared" si="1"/>
        <v>17576000</v>
      </c>
      <c r="X22" s="38"/>
      <c r="Y22" s="38"/>
    </row>
    <row r="23" spans="2:25">
      <c r="B23">
        <v>4</v>
      </c>
      <c r="C23" s="39">
        <v>42500</v>
      </c>
      <c r="D23" s="41" t="s">
        <v>146</v>
      </c>
      <c r="E23" s="41" t="s">
        <v>147</v>
      </c>
      <c r="F23" s="41" t="s">
        <v>11</v>
      </c>
      <c r="G23" s="50" t="s">
        <v>12</v>
      </c>
      <c r="H23" s="42">
        <v>10200</v>
      </c>
      <c r="I23" s="42">
        <v>3380</v>
      </c>
      <c r="J23" s="44">
        <f t="shared" si="0"/>
        <v>34476000</v>
      </c>
      <c r="N23" s="39">
        <v>42494</v>
      </c>
      <c r="O23" s="41" t="s">
        <v>64</v>
      </c>
      <c r="P23" s="41" t="s">
        <v>65</v>
      </c>
      <c r="Q23" s="41" t="s">
        <v>11</v>
      </c>
      <c r="R23" s="50" t="s">
        <v>12</v>
      </c>
      <c r="S23" s="50">
        <v>3</v>
      </c>
      <c r="T23" s="42">
        <v>5400</v>
      </c>
      <c r="U23" s="42"/>
      <c r="V23" s="42">
        <v>3380</v>
      </c>
      <c r="W23" s="44">
        <f t="shared" si="1"/>
        <v>18252000</v>
      </c>
      <c r="X23" s="38"/>
      <c r="Y23" s="38"/>
    </row>
    <row r="24" spans="2:25">
      <c r="B24">
        <v>4</v>
      </c>
      <c r="C24" s="39">
        <v>42500</v>
      </c>
      <c r="D24" s="41" t="s">
        <v>146</v>
      </c>
      <c r="E24" s="41" t="s">
        <v>147</v>
      </c>
      <c r="F24" s="41" t="s">
        <v>11</v>
      </c>
      <c r="G24" s="50" t="s">
        <v>22</v>
      </c>
      <c r="H24" s="42">
        <v>5300</v>
      </c>
      <c r="I24" s="42">
        <v>3985</v>
      </c>
      <c r="J24" s="44">
        <f t="shared" si="0"/>
        <v>21120500</v>
      </c>
      <c r="N24" s="39">
        <v>42500</v>
      </c>
      <c r="O24" s="41" t="s">
        <v>146</v>
      </c>
      <c r="P24" s="41" t="s">
        <v>147</v>
      </c>
      <c r="Q24" s="41" t="s">
        <v>11</v>
      </c>
      <c r="R24" s="50" t="s">
        <v>12</v>
      </c>
      <c r="S24" s="50">
        <v>3</v>
      </c>
      <c r="T24" s="42">
        <v>10200</v>
      </c>
      <c r="U24" s="42"/>
      <c r="V24" s="42">
        <v>3380</v>
      </c>
      <c r="W24" s="44">
        <f t="shared" si="1"/>
        <v>34476000</v>
      </c>
      <c r="X24" s="38"/>
      <c r="Y24" s="38"/>
    </row>
    <row r="25" spans="2:25">
      <c r="B25">
        <v>4</v>
      </c>
      <c r="C25" s="39">
        <v>42500</v>
      </c>
      <c r="D25" s="41" t="s">
        <v>148</v>
      </c>
      <c r="E25" s="41" t="s">
        <v>149</v>
      </c>
      <c r="F25" s="41" t="s">
        <v>11</v>
      </c>
      <c r="G25" s="50" t="s">
        <v>22</v>
      </c>
      <c r="H25" s="42">
        <v>34900</v>
      </c>
      <c r="I25" s="42">
        <v>3985</v>
      </c>
      <c r="J25" s="44">
        <f t="shared" si="0"/>
        <v>139076500</v>
      </c>
      <c r="N25" s="39">
        <v>42502</v>
      </c>
      <c r="O25" s="41" t="s">
        <v>144</v>
      </c>
      <c r="P25" s="41" t="s">
        <v>145</v>
      </c>
      <c r="Q25" s="41" t="s">
        <v>11</v>
      </c>
      <c r="R25" s="50" t="s">
        <v>12</v>
      </c>
      <c r="S25" s="50">
        <v>3</v>
      </c>
      <c r="T25" s="42">
        <v>15000</v>
      </c>
      <c r="U25" s="42"/>
      <c r="V25" s="42">
        <v>3380</v>
      </c>
      <c r="W25" s="44">
        <f t="shared" si="1"/>
        <v>50700000</v>
      </c>
      <c r="X25" s="38"/>
      <c r="Y25" s="38"/>
    </row>
    <row r="26" spans="2:25">
      <c r="B26">
        <v>4</v>
      </c>
      <c r="C26" s="39">
        <v>42499</v>
      </c>
      <c r="D26" s="41" t="s">
        <v>165</v>
      </c>
      <c r="E26" s="41" t="s">
        <v>166</v>
      </c>
      <c r="F26" s="41" t="s">
        <v>11</v>
      </c>
      <c r="G26" s="50" t="s">
        <v>16</v>
      </c>
      <c r="H26" s="42">
        <v>16600</v>
      </c>
      <c r="I26" s="42">
        <v>3410</v>
      </c>
      <c r="J26" s="44">
        <f t="shared" si="0"/>
        <v>56606000</v>
      </c>
      <c r="N26" s="39">
        <v>42503</v>
      </c>
      <c r="O26" s="41" t="s">
        <v>134</v>
      </c>
      <c r="P26" s="41" t="s">
        <v>135</v>
      </c>
      <c r="Q26" s="41" t="s">
        <v>11</v>
      </c>
      <c r="R26" s="50" t="s">
        <v>12</v>
      </c>
      <c r="S26" s="50">
        <v>3</v>
      </c>
      <c r="T26" s="42">
        <v>10400</v>
      </c>
      <c r="U26" s="42"/>
      <c r="V26" s="42">
        <v>3380</v>
      </c>
      <c r="W26" s="44">
        <f t="shared" si="1"/>
        <v>35152000</v>
      </c>
      <c r="X26" s="38"/>
      <c r="Y26" s="38"/>
    </row>
    <row r="27" spans="2:25">
      <c r="B27">
        <v>4</v>
      </c>
      <c r="C27" s="39">
        <v>42502</v>
      </c>
      <c r="D27" s="41" t="s">
        <v>171</v>
      </c>
      <c r="E27" s="41" t="s">
        <v>172</v>
      </c>
      <c r="F27" s="41" t="s">
        <v>11</v>
      </c>
      <c r="G27" s="50" t="s">
        <v>16</v>
      </c>
      <c r="H27" s="42">
        <v>15000</v>
      </c>
      <c r="I27" s="42">
        <v>3410</v>
      </c>
      <c r="J27" s="44">
        <f t="shared" si="0"/>
        <v>51150000</v>
      </c>
      <c r="N27" s="39">
        <v>42507</v>
      </c>
      <c r="O27" s="41" t="s">
        <v>224</v>
      </c>
      <c r="P27" s="41" t="s">
        <v>225</v>
      </c>
      <c r="Q27" s="41" t="s">
        <v>11</v>
      </c>
      <c r="R27" s="50" t="s">
        <v>12</v>
      </c>
      <c r="S27" s="50">
        <v>3</v>
      </c>
      <c r="T27" s="42">
        <v>5000</v>
      </c>
      <c r="U27" s="42"/>
      <c r="V27" s="42">
        <v>3380</v>
      </c>
      <c r="W27" s="44">
        <f t="shared" si="1"/>
        <v>16900000</v>
      </c>
      <c r="X27" s="38"/>
      <c r="Y27" s="38"/>
    </row>
    <row r="28" spans="2:25">
      <c r="B28">
        <v>4</v>
      </c>
      <c r="C28" s="39">
        <v>42503</v>
      </c>
      <c r="D28" s="41" t="s">
        <v>173</v>
      </c>
      <c r="E28" s="41" t="s">
        <v>174</v>
      </c>
      <c r="F28" s="41" t="s">
        <v>11</v>
      </c>
      <c r="G28" s="50" t="s">
        <v>16</v>
      </c>
      <c r="H28" s="42">
        <v>16600</v>
      </c>
      <c r="I28" s="42">
        <v>3410</v>
      </c>
      <c r="J28" s="44">
        <f t="shared" si="0"/>
        <v>56606000</v>
      </c>
      <c r="N28" s="39">
        <v>42509</v>
      </c>
      <c r="O28" s="41" t="s">
        <v>234</v>
      </c>
      <c r="P28" s="41" t="s">
        <v>235</v>
      </c>
      <c r="Q28" s="41" t="s">
        <v>11</v>
      </c>
      <c r="R28" s="50" t="s">
        <v>12</v>
      </c>
      <c r="S28" s="50">
        <v>3</v>
      </c>
      <c r="T28" s="42">
        <v>5000</v>
      </c>
      <c r="U28" s="42"/>
      <c r="V28" s="42">
        <v>3380</v>
      </c>
      <c r="W28" s="43">
        <f t="shared" si="1"/>
        <v>16900000</v>
      </c>
      <c r="X28" s="38"/>
      <c r="Y28" s="38"/>
    </row>
    <row r="29" spans="2:25">
      <c r="B29">
        <v>4</v>
      </c>
      <c r="C29" s="39">
        <v>42507</v>
      </c>
      <c r="D29" s="41" t="s">
        <v>224</v>
      </c>
      <c r="E29" s="41" t="s">
        <v>225</v>
      </c>
      <c r="F29" s="41" t="s">
        <v>11</v>
      </c>
      <c r="G29" s="50" t="s">
        <v>12</v>
      </c>
      <c r="H29" s="42">
        <v>5000</v>
      </c>
      <c r="I29" s="42">
        <v>3380</v>
      </c>
      <c r="J29" s="44">
        <f t="shared" si="0"/>
        <v>16900000</v>
      </c>
      <c r="N29" s="39">
        <v>42509</v>
      </c>
      <c r="O29" s="41" t="s">
        <v>238</v>
      </c>
      <c r="P29" s="41" t="s">
        <v>239</v>
      </c>
      <c r="Q29" s="41" t="s">
        <v>11</v>
      </c>
      <c r="R29" s="50" t="s">
        <v>12</v>
      </c>
      <c r="S29" s="50">
        <v>3</v>
      </c>
      <c r="T29" s="42">
        <v>6200</v>
      </c>
      <c r="U29" s="42"/>
      <c r="V29" s="42">
        <v>3380</v>
      </c>
      <c r="W29" s="43">
        <f t="shared" si="1"/>
        <v>20956000</v>
      </c>
      <c r="X29" s="38"/>
      <c r="Y29" s="38"/>
    </row>
    <row r="30" spans="2:25">
      <c r="B30">
        <v>4</v>
      </c>
      <c r="C30" s="39">
        <v>42507</v>
      </c>
      <c r="D30" s="41" t="s">
        <v>224</v>
      </c>
      <c r="E30" s="41" t="s">
        <v>225</v>
      </c>
      <c r="F30" s="41" t="s">
        <v>11</v>
      </c>
      <c r="G30" s="50" t="s">
        <v>22</v>
      </c>
      <c r="H30" s="42">
        <v>5000</v>
      </c>
      <c r="I30" s="42">
        <v>3985</v>
      </c>
      <c r="J30" s="44">
        <f t="shared" si="0"/>
        <v>19925000</v>
      </c>
      <c r="N30" s="39">
        <v>42510</v>
      </c>
      <c r="O30" s="41" t="s">
        <v>250</v>
      </c>
      <c r="P30" s="41" t="s">
        <v>251</v>
      </c>
      <c r="Q30" s="41" t="s">
        <v>11</v>
      </c>
      <c r="R30" s="50" t="s">
        <v>12</v>
      </c>
      <c r="S30" s="50">
        <v>3</v>
      </c>
      <c r="T30" s="42">
        <v>5000</v>
      </c>
      <c r="U30" s="42"/>
      <c r="V30" s="42">
        <v>3380</v>
      </c>
      <c r="W30" s="43">
        <f t="shared" si="1"/>
        <v>16900000</v>
      </c>
      <c r="X30" s="38"/>
      <c r="Y30" s="38"/>
    </row>
    <row r="31" spans="2:25">
      <c r="B31">
        <v>4</v>
      </c>
      <c r="C31" s="39">
        <v>42507</v>
      </c>
      <c r="D31" s="41" t="s">
        <v>226</v>
      </c>
      <c r="E31" s="41" t="s">
        <v>227</v>
      </c>
      <c r="F31" s="41" t="s">
        <v>11</v>
      </c>
      <c r="G31" s="50" t="s">
        <v>22</v>
      </c>
      <c r="H31" s="42">
        <v>4000</v>
      </c>
      <c r="I31" s="42">
        <v>3985</v>
      </c>
      <c r="J31" s="44">
        <f t="shared" si="0"/>
        <v>15940000</v>
      </c>
      <c r="N31" s="39">
        <v>42510</v>
      </c>
      <c r="O31" s="41" t="s">
        <v>252</v>
      </c>
      <c r="P31" s="41" t="s">
        <v>253</v>
      </c>
      <c r="Q31" s="41" t="s">
        <v>11</v>
      </c>
      <c r="R31" s="50" t="s">
        <v>12</v>
      </c>
      <c r="S31" s="50">
        <v>3</v>
      </c>
      <c r="T31" s="42">
        <v>4900</v>
      </c>
      <c r="U31" s="42"/>
      <c r="V31" s="42">
        <v>3380</v>
      </c>
      <c r="W31" s="43">
        <f t="shared" si="1"/>
        <v>16562000</v>
      </c>
      <c r="X31" s="38"/>
      <c r="Y31" s="38"/>
    </row>
    <row r="32" spans="2:25">
      <c r="B32">
        <v>4</v>
      </c>
      <c r="C32" s="39">
        <v>42509</v>
      </c>
      <c r="D32" s="41" t="s">
        <v>232</v>
      </c>
      <c r="E32" s="41" t="s">
        <v>233</v>
      </c>
      <c r="F32" s="41" t="s">
        <v>11</v>
      </c>
      <c r="G32" s="50" t="s">
        <v>24</v>
      </c>
      <c r="H32" s="42">
        <v>4000</v>
      </c>
      <c r="I32" s="42">
        <v>4715</v>
      </c>
      <c r="J32" s="43">
        <f t="shared" si="0"/>
        <v>18860000</v>
      </c>
      <c r="N32" s="39">
        <v>42514</v>
      </c>
      <c r="O32" s="41" t="s">
        <v>318</v>
      </c>
      <c r="P32" s="41" t="s">
        <v>319</v>
      </c>
      <c r="Q32" s="41" t="s">
        <v>11</v>
      </c>
      <c r="R32" s="50" t="s">
        <v>12</v>
      </c>
      <c r="S32" s="50">
        <v>3</v>
      </c>
      <c r="T32" s="42">
        <v>10000</v>
      </c>
      <c r="U32" s="42"/>
      <c r="V32" s="42">
        <v>3380</v>
      </c>
      <c r="W32" s="49">
        <f t="shared" si="1"/>
        <v>33800000</v>
      </c>
      <c r="X32" s="38"/>
      <c r="Y32" s="38"/>
    </row>
    <row r="33" spans="2:25">
      <c r="B33">
        <v>4</v>
      </c>
      <c r="C33" s="39">
        <v>42509</v>
      </c>
      <c r="D33" s="41" t="s">
        <v>234</v>
      </c>
      <c r="E33" s="41" t="s">
        <v>235</v>
      </c>
      <c r="F33" s="41" t="s">
        <v>11</v>
      </c>
      <c r="G33" s="50" t="s">
        <v>12</v>
      </c>
      <c r="H33" s="42">
        <v>5000</v>
      </c>
      <c r="I33" s="42">
        <v>3380</v>
      </c>
      <c r="J33" s="43">
        <f t="shared" si="0"/>
        <v>16900000</v>
      </c>
      <c r="N33" s="39">
        <v>42516</v>
      </c>
      <c r="O33" s="41" t="s">
        <v>322</v>
      </c>
      <c r="P33" s="41" t="s">
        <v>323</v>
      </c>
      <c r="Q33" s="41" t="s">
        <v>11</v>
      </c>
      <c r="R33" s="50" t="s">
        <v>12</v>
      </c>
      <c r="S33" s="50">
        <v>3</v>
      </c>
      <c r="T33" s="42">
        <v>5300</v>
      </c>
      <c r="U33" s="42"/>
      <c r="V33" s="42">
        <v>3530</v>
      </c>
      <c r="W33" s="49">
        <f t="shared" si="1"/>
        <v>18709000</v>
      </c>
      <c r="X33" s="38"/>
      <c r="Y33" s="38"/>
    </row>
    <row r="34" spans="2:25">
      <c r="B34">
        <v>4</v>
      </c>
      <c r="C34" s="39">
        <v>42509</v>
      </c>
      <c r="D34" s="41" t="s">
        <v>234</v>
      </c>
      <c r="E34" s="41" t="s">
        <v>235</v>
      </c>
      <c r="F34" s="41" t="s">
        <v>11</v>
      </c>
      <c r="G34" s="50" t="s">
        <v>22</v>
      </c>
      <c r="H34" s="42">
        <v>10000</v>
      </c>
      <c r="I34" s="42">
        <v>3985</v>
      </c>
      <c r="J34" s="43">
        <f t="shared" si="0"/>
        <v>39850000</v>
      </c>
      <c r="N34" s="39">
        <v>42516</v>
      </c>
      <c r="O34" s="41" t="s">
        <v>324</v>
      </c>
      <c r="P34" s="41" t="s">
        <v>325</v>
      </c>
      <c r="Q34" s="41" t="s">
        <v>11</v>
      </c>
      <c r="R34" s="50" t="s">
        <v>12</v>
      </c>
      <c r="S34" s="50">
        <v>3</v>
      </c>
      <c r="T34" s="42">
        <v>5000</v>
      </c>
      <c r="U34" s="42"/>
      <c r="V34" s="42">
        <v>3380</v>
      </c>
      <c r="W34" s="49">
        <f t="shared" si="1"/>
        <v>16900000</v>
      </c>
      <c r="X34" s="38"/>
      <c r="Y34" s="38"/>
    </row>
    <row r="35" spans="2:25">
      <c r="B35">
        <v>4</v>
      </c>
      <c r="C35" s="39">
        <v>42509</v>
      </c>
      <c r="D35" s="41" t="s">
        <v>238</v>
      </c>
      <c r="E35" s="41" t="s">
        <v>239</v>
      </c>
      <c r="F35" s="41" t="s">
        <v>11</v>
      </c>
      <c r="G35" s="50" t="s">
        <v>16</v>
      </c>
      <c r="H35" s="42">
        <v>5300</v>
      </c>
      <c r="I35" s="42">
        <v>3595</v>
      </c>
      <c r="J35" s="43">
        <f t="shared" si="0"/>
        <v>19053500</v>
      </c>
      <c r="N35" s="39">
        <v>42517</v>
      </c>
      <c r="O35" s="41" t="s">
        <v>330</v>
      </c>
      <c r="P35" s="41" t="s">
        <v>331</v>
      </c>
      <c r="Q35" s="41" t="s">
        <v>11</v>
      </c>
      <c r="R35" s="50" t="s">
        <v>12</v>
      </c>
      <c r="S35" s="50">
        <v>3</v>
      </c>
      <c r="T35" s="42">
        <v>4000</v>
      </c>
      <c r="U35" s="42">
        <f>SUM(T22:T35)</f>
        <v>96600</v>
      </c>
      <c r="V35" s="42">
        <v>3380</v>
      </c>
      <c r="W35" s="49">
        <f t="shared" si="1"/>
        <v>13520000</v>
      </c>
      <c r="X35" s="38" t="str">
        <f>R35</f>
        <v>Nafta Eco Sol 85</v>
      </c>
      <c r="Y35" s="52">
        <f>SUM(W22:W35)</f>
        <v>327303000</v>
      </c>
    </row>
    <row r="36" spans="2:25">
      <c r="B36">
        <v>4</v>
      </c>
      <c r="C36" s="39">
        <v>42509</v>
      </c>
      <c r="D36" s="41" t="s">
        <v>238</v>
      </c>
      <c r="E36" s="41" t="s">
        <v>239</v>
      </c>
      <c r="F36" s="41" t="s">
        <v>11</v>
      </c>
      <c r="G36" s="50" t="s">
        <v>12</v>
      </c>
      <c r="H36" s="42">
        <v>6200</v>
      </c>
      <c r="I36" s="42">
        <v>3380</v>
      </c>
      <c r="J36" s="43">
        <f t="shared" si="0"/>
        <v>20956000</v>
      </c>
      <c r="N36" s="39">
        <v>42510</v>
      </c>
      <c r="O36" s="41" t="s">
        <v>252</v>
      </c>
      <c r="P36" s="41" t="s">
        <v>253</v>
      </c>
      <c r="Q36" s="41" t="s">
        <v>11</v>
      </c>
      <c r="R36" s="50" t="s">
        <v>27</v>
      </c>
      <c r="S36" s="50">
        <v>4</v>
      </c>
      <c r="T36" s="42">
        <v>5000</v>
      </c>
      <c r="U36" s="42">
        <f>T36</f>
        <v>5000</v>
      </c>
      <c r="V36" s="42">
        <v>4721</v>
      </c>
      <c r="W36" s="43">
        <f t="shared" si="1"/>
        <v>23605000</v>
      </c>
      <c r="X36" s="38" t="str">
        <f>R36</f>
        <v>Diesel Solium</v>
      </c>
      <c r="Y36" s="52">
        <f>W36</f>
        <v>23605000</v>
      </c>
    </row>
    <row r="37" spans="2:25">
      <c r="B37">
        <v>4</v>
      </c>
      <c r="C37" s="39">
        <v>42509</v>
      </c>
      <c r="D37" s="41" t="s">
        <v>238</v>
      </c>
      <c r="E37" s="41" t="s">
        <v>239</v>
      </c>
      <c r="F37" s="41" t="s">
        <v>11</v>
      </c>
      <c r="G37" s="50" t="s">
        <v>22</v>
      </c>
      <c r="H37" s="42">
        <v>4000</v>
      </c>
      <c r="I37" s="42">
        <v>3985</v>
      </c>
      <c r="J37" s="43">
        <f t="shared" si="0"/>
        <v>15940000</v>
      </c>
      <c r="N37" s="39">
        <v>42496</v>
      </c>
      <c r="O37" s="41" t="s">
        <v>82</v>
      </c>
      <c r="P37" s="41" t="s">
        <v>83</v>
      </c>
      <c r="Q37" s="41" t="s">
        <v>11</v>
      </c>
      <c r="R37" s="50" t="s">
        <v>24</v>
      </c>
      <c r="S37" s="50">
        <v>5</v>
      </c>
      <c r="T37" s="42">
        <v>4700</v>
      </c>
      <c r="U37" s="42"/>
      <c r="V37" s="42">
        <v>4715</v>
      </c>
      <c r="W37" s="44">
        <f t="shared" si="1"/>
        <v>22160500</v>
      </c>
      <c r="X37" s="38"/>
      <c r="Y37" s="38"/>
    </row>
    <row r="38" spans="2:25">
      <c r="B38">
        <v>4</v>
      </c>
      <c r="C38" s="39">
        <v>42510</v>
      </c>
      <c r="D38" s="41" t="s">
        <v>250</v>
      </c>
      <c r="E38" s="41" t="s">
        <v>251</v>
      </c>
      <c r="F38" s="41" t="s">
        <v>11</v>
      </c>
      <c r="G38" s="50" t="s">
        <v>12</v>
      </c>
      <c r="H38" s="42">
        <v>5000</v>
      </c>
      <c r="I38" s="42">
        <v>3380</v>
      </c>
      <c r="J38" s="43">
        <f t="shared" si="0"/>
        <v>16900000</v>
      </c>
      <c r="N38" s="39">
        <v>42509</v>
      </c>
      <c r="O38" s="41" t="s">
        <v>232</v>
      </c>
      <c r="P38" s="41" t="s">
        <v>233</v>
      </c>
      <c r="Q38" s="41" t="s">
        <v>11</v>
      </c>
      <c r="R38" s="50" t="s">
        <v>24</v>
      </c>
      <c r="S38" s="50">
        <v>5</v>
      </c>
      <c r="T38" s="42">
        <v>4000</v>
      </c>
      <c r="U38" s="42"/>
      <c r="V38" s="42">
        <v>4715</v>
      </c>
      <c r="W38" s="43">
        <f t="shared" si="1"/>
        <v>18860000</v>
      </c>
      <c r="X38" s="38"/>
      <c r="Y38" s="38"/>
    </row>
    <row r="39" spans="2:25">
      <c r="B39">
        <v>4</v>
      </c>
      <c r="C39" s="39">
        <v>42510</v>
      </c>
      <c r="D39" s="41" t="s">
        <v>250</v>
      </c>
      <c r="E39" s="41" t="s">
        <v>251</v>
      </c>
      <c r="F39" s="41" t="s">
        <v>11</v>
      </c>
      <c r="G39" s="50" t="s">
        <v>22</v>
      </c>
      <c r="H39" s="42">
        <v>10000</v>
      </c>
      <c r="I39" s="42">
        <v>3985</v>
      </c>
      <c r="J39" s="43">
        <f t="shared" ref="J39:J63" si="2">H39*I39</f>
        <v>39850000</v>
      </c>
      <c r="N39" s="39">
        <v>42510</v>
      </c>
      <c r="O39" s="41" t="s">
        <v>250</v>
      </c>
      <c r="P39" s="41" t="s">
        <v>251</v>
      </c>
      <c r="Q39" s="41" t="s">
        <v>11</v>
      </c>
      <c r="R39" s="50" t="s">
        <v>24</v>
      </c>
      <c r="S39" s="50">
        <v>5</v>
      </c>
      <c r="T39" s="42">
        <v>5000</v>
      </c>
      <c r="U39" s="42">
        <f>T39+T38+T37</f>
        <v>13700</v>
      </c>
      <c r="V39" s="42">
        <v>4715</v>
      </c>
      <c r="W39" s="43">
        <f t="shared" ref="W39:W63" si="3">T39*V39</f>
        <v>23575000</v>
      </c>
      <c r="X39" s="38" t="str">
        <f>R39</f>
        <v>Nafta Super Sol 95</v>
      </c>
      <c r="Y39" s="52">
        <f>W39+W38+W37</f>
        <v>64595500</v>
      </c>
    </row>
    <row r="40" spans="2:25">
      <c r="B40">
        <v>4</v>
      </c>
      <c r="C40" s="39">
        <v>42510</v>
      </c>
      <c r="D40" s="41" t="s">
        <v>250</v>
      </c>
      <c r="E40" s="41" t="s">
        <v>251</v>
      </c>
      <c r="F40" s="41" t="s">
        <v>11</v>
      </c>
      <c r="G40" s="50" t="s">
        <v>24</v>
      </c>
      <c r="H40" s="42">
        <v>5000</v>
      </c>
      <c r="I40" s="42">
        <v>4715</v>
      </c>
      <c r="J40" s="43">
        <f t="shared" si="2"/>
        <v>23575000</v>
      </c>
      <c r="N40" s="39">
        <v>42492</v>
      </c>
      <c r="O40" s="39" t="s">
        <v>95</v>
      </c>
      <c r="P40" s="41" t="s">
        <v>96</v>
      </c>
      <c r="Q40" s="41" t="s">
        <v>11</v>
      </c>
      <c r="R40" s="50" t="s">
        <v>16</v>
      </c>
      <c r="S40" s="50">
        <v>7</v>
      </c>
      <c r="T40" s="42">
        <v>10600</v>
      </c>
      <c r="U40" s="42"/>
      <c r="V40" s="42">
        <v>3410</v>
      </c>
      <c r="W40" s="46">
        <f t="shared" si="3"/>
        <v>36146000</v>
      </c>
      <c r="X40" s="38"/>
      <c r="Y40" s="38"/>
    </row>
    <row r="41" spans="2:25">
      <c r="B41">
        <v>4</v>
      </c>
      <c r="C41" s="39">
        <v>42510</v>
      </c>
      <c r="D41" s="41" t="s">
        <v>252</v>
      </c>
      <c r="E41" s="41" t="s">
        <v>253</v>
      </c>
      <c r="F41" s="41" t="s">
        <v>11</v>
      </c>
      <c r="G41" s="50" t="s">
        <v>27</v>
      </c>
      <c r="H41" s="42">
        <v>5000</v>
      </c>
      <c r="I41" s="42">
        <v>4721</v>
      </c>
      <c r="J41" s="43">
        <f t="shared" si="2"/>
        <v>23605000</v>
      </c>
      <c r="N41" s="39">
        <v>42493</v>
      </c>
      <c r="O41" s="41" t="s">
        <v>101</v>
      </c>
      <c r="P41" s="41" t="s">
        <v>102</v>
      </c>
      <c r="Q41" s="41" t="s">
        <v>11</v>
      </c>
      <c r="R41" s="50" t="s">
        <v>16</v>
      </c>
      <c r="S41" s="50">
        <v>7</v>
      </c>
      <c r="T41" s="42">
        <v>9300</v>
      </c>
      <c r="U41" s="42"/>
      <c r="V41" s="42">
        <v>3410</v>
      </c>
      <c r="W41" s="44">
        <f t="shared" si="3"/>
        <v>31713000</v>
      </c>
      <c r="X41" s="38"/>
      <c r="Y41" s="38"/>
    </row>
    <row r="42" spans="2:25">
      <c r="B42">
        <v>4</v>
      </c>
      <c r="C42" s="39">
        <v>42510</v>
      </c>
      <c r="D42" s="41" t="s">
        <v>252</v>
      </c>
      <c r="E42" s="41" t="s">
        <v>253</v>
      </c>
      <c r="F42" s="41" t="s">
        <v>11</v>
      </c>
      <c r="G42" s="50" t="s">
        <v>12</v>
      </c>
      <c r="H42" s="42">
        <v>4900</v>
      </c>
      <c r="I42" s="42">
        <v>3380</v>
      </c>
      <c r="J42" s="43">
        <f t="shared" si="2"/>
        <v>16562000</v>
      </c>
      <c r="N42" s="39">
        <v>42494</v>
      </c>
      <c r="O42" s="41" t="s">
        <v>64</v>
      </c>
      <c r="P42" s="41" t="s">
        <v>65</v>
      </c>
      <c r="Q42" s="41" t="s">
        <v>11</v>
      </c>
      <c r="R42" s="50" t="s">
        <v>16</v>
      </c>
      <c r="S42" s="50">
        <v>7</v>
      </c>
      <c r="T42" s="42">
        <v>5200</v>
      </c>
      <c r="U42" s="42"/>
      <c r="V42" s="42">
        <v>3595</v>
      </c>
      <c r="W42" s="44">
        <f t="shared" si="3"/>
        <v>18694000</v>
      </c>
      <c r="X42" s="38"/>
      <c r="Y42" s="38"/>
    </row>
    <row r="43" spans="2:25">
      <c r="B43">
        <v>4</v>
      </c>
      <c r="C43" s="39">
        <v>42510</v>
      </c>
      <c r="D43" s="41" t="s">
        <v>252</v>
      </c>
      <c r="E43" s="41" t="s">
        <v>253</v>
      </c>
      <c r="F43" s="41" t="s">
        <v>11</v>
      </c>
      <c r="G43" s="50" t="s">
        <v>22</v>
      </c>
      <c r="H43" s="42">
        <v>5300</v>
      </c>
      <c r="I43" s="42">
        <v>3985</v>
      </c>
      <c r="J43" s="43">
        <f t="shared" si="2"/>
        <v>21120500</v>
      </c>
      <c r="N43" s="39">
        <v>42494</v>
      </c>
      <c r="O43" s="41" t="s">
        <v>84</v>
      </c>
      <c r="P43" s="41" t="s">
        <v>85</v>
      </c>
      <c r="Q43" s="41" t="s">
        <v>11</v>
      </c>
      <c r="R43" s="50" t="s">
        <v>16</v>
      </c>
      <c r="S43" s="50">
        <v>7</v>
      </c>
      <c r="T43" s="42">
        <v>15500</v>
      </c>
      <c r="U43" s="42"/>
      <c r="V43" s="42">
        <v>3410</v>
      </c>
      <c r="W43" s="44">
        <f t="shared" si="3"/>
        <v>52855000</v>
      </c>
      <c r="X43" s="38"/>
      <c r="Y43" s="38"/>
    </row>
    <row r="44" spans="2:25">
      <c r="B44">
        <v>4</v>
      </c>
      <c r="C44" s="47">
        <v>42507</v>
      </c>
      <c r="D44" s="48" t="s">
        <v>261</v>
      </c>
      <c r="E44" s="48" t="s">
        <v>262</v>
      </c>
      <c r="F44" s="48" t="s">
        <v>11</v>
      </c>
      <c r="G44" s="50" t="s">
        <v>16</v>
      </c>
      <c r="H44" s="42">
        <v>34900</v>
      </c>
      <c r="I44" s="42">
        <v>3410</v>
      </c>
      <c r="J44" s="49">
        <f t="shared" si="2"/>
        <v>119009000</v>
      </c>
      <c r="N44" s="47">
        <v>42494</v>
      </c>
      <c r="O44" s="48" t="s">
        <v>103</v>
      </c>
      <c r="P44" s="48" t="s">
        <v>104</v>
      </c>
      <c r="Q44" s="48" t="s">
        <v>11</v>
      </c>
      <c r="R44" s="50" t="s">
        <v>16</v>
      </c>
      <c r="S44" s="50">
        <v>7</v>
      </c>
      <c r="T44" s="42">
        <v>20300</v>
      </c>
      <c r="U44" s="42"/>
      <c r="V44" s="42">
        <v>3410</v>
      </c>
      <c r="W44" s="44">
        <f t="shared" si="3"/>
        <v>69223000</v>
      </c>
      <c r="X44" s="38"/>
      <c r="Y44" s="38"/>
    </row>
    <row r="45" spans="2:25">
      <c r="B45">
        <v>4</v>
      </c>
      <c r="C45" s="47">
        <v>42507</v>
      </c>
      <c r="D45" s="48" t="s">
        <v>263</v>
      </c>
      <c r="E45" s="48" t="s">
        <v>264</v>
      </c>
      <c r="F45" s="48" t="s">
        <v>11</v>
      </c>
      <c r="G45" s="50" t="s">
        <v>16</v>
      </c>
      <c r="H45" s="42">
        <v>20000</v>
      </c>
      <c r="I45" s="42">
        <v>3410</v>
      </c>
      <c r="J45" s="49">
        <f t="shared" si="2"/>
        <v>68200000</v>
      </c>
      <c r="N45" s="47">
        <v>42496</v>
      </c>
      <c r="O45" s="48" t="s">
        <v>111</v>
      </c>
      <c r="P45" s="48" t="s">
        <v>112</v>
      </c>
      <c r="Q45" s="48" t="s">
        <v>11</v>
      </c>
      <c r="R45" s="50" t="s">
        <v>16</v>
      </c>
      <c r="S45" s="50">
        <v>7</v>
      </c>
      <c r="T45" s="42">
        <v>20300</v>
      </c>
      <c r="U45" s="42"/>
      <c r="V45" s="42">
        <v>3410</v>
      </c>
      <c r="W45" s="44">
        <f t="shared" si="3"/>
        <v>69223000</v>
      </c>
      <c r="X45" s="38"/>
      <c r="Y45" s="38"/>
    </row>
    <row r="46" spans="2:25">
      <c r="B46">
        <v>4</v>
      </c>
      <c r="C46" s="39">
        <v>42507</v>
      </c>
      <c r="D46" s="41" t="s">
        <v>265</v>
      </c>
      <c r="E46" s="41" t="s">
        <v>266</v>
      </c>
      <c r="F46" s="41" t="s">
        <v>11</v>
      </c>
      <c r="G46" s="50" t="s">
        <v>16</v>
      </c>
      <c r="H46" s="42">
        <v>11500</v>
      </c>
      <c r="I46" s="42">
        <v>3410</v>
      </c>
      <c r="J46" s="49">
        <f t="shared" si="2"/>
        <v>39215000</v>
      </c>
      <c r="N46" s="39">
        <v>42496</v>
      </c>
      <c r="O46" s="41" t="s">
        <v>113</v>
      </c>
      <c r="P46" s="41" t="s">
        <v>114</v>
      </c>
      <c r="Q46" s="41" t="s">
        <v>11</v>
      </c>
      <c r="R46" s="50" t="s">
        <v>16</v>
      </c>
      <c r="S46" s="50">
        <v>7</v>
      </c>
      <c r="T46" s="42">
        <v>15500</v>
      </c>
      <c r="U46" s="42"/>
      <c r="V46" s="42">
        <v>3410</v>
      </c>
      <c r="W46" s="44">
        <f t="shared" si="3"/>
        <v>52855000</v>
      </c>
      <c r="X46" s="38"/>
      <c r="Y46" s="38"/>
    </row>
    <row r="47" spans="2:25">
      <c r="B47">
        <v>4</v>
      </c>
      <c r="C47" s="39">
        <v>42509</v>
      </c>
      <c r="D47" s="41" t="s">
        <v>267</v>
      </c>
      <c r="E47" s="41" t="s">
        <v>268</v>
      </c>
      <c r="F47" s="41" t="s">
        <v>11</v>
      </c>
      <c r="G47" s="50" t="s">
        <v>16</v>
      </c>
      <c r="H47" s="42">
        <v>11500</v>
      </c>
      <c r="I47" s="42">
        <v>3410</v>
      </c>
      <c r="J47" s="49">
        <f t="shared" si="2"/>
        <v>39215000</v>
      </c>
      <c r="N47" s="39">
        <v>42499</v>
      </c>
      <c r="O47" s="41" t="s">
        <v>165</v>
      </c>
      <c r="P47" s="41" t="s">
        <v>166</v>
      </c>
      <c r="Q47" s="41" t="s">
        <v>11</v>
      </c>
      <c r="R47" s="50" t="s">
        <v>16</v>
      </c>
      <c r="S47" s="50">
        <v>7</v>
      </c>
      <c r="T47" s="42">
        <v>16600</v>
      </c>
      <c r="U47" s="42"/>
      <c r="V47" s="42">
        <v>3410</v>
      </c>
      <c r="W47" s="44">
        <f t="shared" si="3"/>
        <v>56606000</v>
      </c>
      <c r="X47" s="38"/>
      <c r="Y47" s="38"/>
    </row>
    <row r="48" spans="2:25">
      <c r="B48">
        <v>4</v>
      </c>
      <c r="C48" s="39">
        <v>42509</v>
      </c>
      <c r="D48" s="41" t="s">
        <v>269</v>
      </c>
      <c r="E48" s="41" t="s">
        <v>270</v>
      </c>
      <c r="F48" s="41" t="s">
        <v>11</v>
      </c>
      <c r="G48" s="50" t="s">
        <v>16</v>
      </c>
      <c r="H48" s="42">
        <v>15000</v>
      </c>
      <c r="I48" s="42">
        <v>3410</v>
      </c>
      <c r="J48" s="49">
        <f t="shared" si="2"/>
        <v>51150000</v>
      </c>
      <c r="N48" s="39">
        <v>42502</v>
      </c>
      <c r="O48" s="41" t="s">
        <v>171</v>
      </c>
      <c r="P48" s="41" t="s">
        <v>172</v>
      </c>
      <c r="Q48" s="41" t="s">
        <v>11</v>
      </c>
      <c r="R48" s="50" t="s">
        <v>16</v>
      </c>
      <c r="S48" s="50">
        <v>7</v>
      </c>
      <c r="T48" s="42">
        <v>15000</v>
      </c>
      <c r="U48" s="42"/>
      <c r="V48" s="42">
        <v>3410</v>
      </c>
      <c r="W48" s="44">
        <f t="shared" si="3"/>
        <v>51150000</v>
      </c>
      <c r="X48" s="38"/>
      <c r="Y48" s="38"/>
    </row>
    <row r="49" spans="2:25">
      <c r="B49">
        <v>4</v>
      </c>
      <c r="C49" s="39">
        <v>42510</v>
      </c>
      <c r="D49" s="41" t="s">
        <v>273</v>
      </c>
      <c r="E49" s="41" t="s">
        <v>274</v>
      </c>
      <c r="F49" s="41" t="s">
        <v>11</v>
      </c>
      <c r="G49" s="50" t="s">
        <v>16</v>
      </c>
      <c r="H49" s="42">
        <v>10000</v>
      </c>
      <c r="I49" s="42">
        <v>3410</v>
      </c>
      <c r="J49" s="49">
        <f t="shared" si="2"/>
        <v>34100000</v>
      </c>
      <c r="N49" s="39">
        <v>42503</v>
      </c>
      <c r="O49" s="41" t="s">
        <v>134</v>
      </c>
      <c r="P49" s="41" t="s">
        <v>135</v>
      </c>
      <c r="Q49" s="41" t="s">
        <v>11</v>
      </c>
      <c r="R49" s="50" t="s">
        <v>16</v>
      </c>
      <c r="S49" s="50">
        <v>7</v>
      </c>
      <c r="T49" s="42">
        <v>5400</v>
      </c>
      <c r="U49" s="42"/>
      <c r="V49" s="42">
        <v>3595</v>
      </c>
      <c r="W49" s="44">
        <f t="shared" si="3"/>
        <v>19413000</v>
      </c>
      <c r="X49" s="38"/>
      <c r="Y49" s="38"/>
    </row>
    <row r="50" spans="2:25">
      <c r="B50">
        <v>4</v>
      </c>
      <c r="C50" s="39">
        <v>42510</v>
      </c>
      <c r="D50" s="41" t="s">
        <v>275</v>
      </c>
      <c r="E50" s="41" t="s">
        <v>276</v>
      </c>
      <c r="F50" s="41" t="s">
        <v>11</v>
      </c>
      <c r="G50" s="50" t="s">
        <v>16</v>
      </c>
      <c r="H50" s="42">
        <v>14700</v>
      </c>
      <c r="I50" s="42">
        <v>3410</v>
      </c>
      <c r="J50" s="49">
        <f t="shared" si="2"/>
        <v>50127000</v>
      </c>
      <c r="N50" s="39">
        <v>42503</v>
      </c>
      <c r="O50" s="41" t="s">
        <v>173</v>
      </c>
      <c r="P50" s="41" t="s">
        <v>174</v>
      </c>
      <c r="Q50" s="41" t="s">
        <v>11</v>
      </c>
      <c r="R50" s="50" t="s">
        <v>16</v>
      </c>
      <c r="S50" s="50">
        <v>7</v>
      </c>
      <c r="T50" s="42">
        <v>16600</v>
      </c>
      <c r="U50" s="42"/>
      <c r="V50" s="42">
        <v>3410</v>
      </c>
      <c r="W50" s="44">
        <f t="shared" si="3"/>
        <v>56606000</v>
      </c>
      <c r="X50" s="38"/>
      <c r="Y50" s="38"/>
    </row>
    <row r="51" spans="2:25">
      <c r="B51">
        <v>4</v>
      </c>
      <c r="C51" s="39">
        <v>42514</v>
      </c>
      <c r="D51" s="41" t="s">
        <v>318</v>
      </c>
      <c r="E51" s="41" t="s">
        <v>319</v>
      </c>
      <c r="F51" s="41" t="s">
        <v>11</v>
      </c>
      <c r="G51" s="50" t="s">
        <v>16</v>
      </c>
      <c r="H51" s="42">
        <v>5000</v>
      </c>
      <c r="I51" s="42">
        <v>3595</v>
      </c>
      <c r="J51" s="49">
        <f t="shared" si="2"/>
        <v>17975000</v>
      </c>
      <c r="N51" s="39">
        <v>42507</v>
      </c>
      <c r="O51" s="41" t="s">
        <v>261</v>
      </c>
      <c r="P51" s="41" t="s">
        <v>262</v>
      </c>
      <c r="Q51" s="41" t="s">
        <v>11</v>
      </c>
      <c r="R51" s="50" t="s">
        <v>16</v>
      </c>
      <c r="S51" s="50">
        <v>7</v>
      </c>
      <c r="T51" s="42">
        <v>34900</v>
      </c>
      <c r="U51" s="42"/>
      <c r="V51" s="42">
        <v>3410</v>
      </c>
      <c r="W51" s="49">
        <f t="shared" si="3"/>
        <v>119009000</v>
      </c>
      <c r="X51" s="38"/>
      <c r="Y51" s="38"/>
    </row>
    <row r="52" spans="2:25">
      <c r="B52">
        <v>4</v>
      </c>
      <c r="C52" s="39">
        <v>42514</v>
      </c>
      <c r="D52" s="41" t="s">
        <v>318</v>
      </c>
      <c r="E52" s="41" t="s">
        <v>319</v>
      </c>
      <c r="F52" s="41" t="s">
        <v>11</v>
      </c>
      <c r="G52" s="50" t="s">
        <v>12</v>
      </c>
      <c r="H52" s="42">
        <v>10000</v>
      </c>
      <c r="I52" s="42">
        <v>3380</v>
      </c>
      <c r="J52" s="49">
        <f t="shared" si="2"/>
        <v>33800000</v>
      </c>
      <c r="N52" s="39">
        <v>42507</v>
      </c>
      <c r="O52" s="41" t="s">
        <v>263</v>
      </c>
      <c r="P52" s="41" t="s">
        <v>264</v>
      </c>
      <c r="Q52" s="41" t="s">
        <v>11</v>
      </c>
      <c r="R52" s="50" t="s">
        <v>16</v>
      </c>
      <c r="S52" s="50">
        <v>7</v>
      </c>
      <c r="T52" s="42">
        <v>20000</v>
      </c>
      <c r="U52" s="42"/>
      <c r="V52" s="42">
        <v>3410</v>
      </c>
      <c r="W52" s="49">
        <f t="shared" si="3"/>
        <v>68200000</v>
      </c>
      <c r="X52" s="38"/>
      <c r="Y52" s="38"/>
    </row>
    <row r="53" spans="2:25">
      <c r="B53">
        <v>4</v>
      </c>
      <c r="C53" s="39">
        <v>42514</v>
      </c>
      <c r="D53" s="41" t="s">
        <v>318</v>
      </c>
      <c r="E53" s="41" t="s">
        <v>319</v>
      </c>
      <c r="F53" s="41" t="s">
        <v>11</v>
      </c>
      <c r="G53" s="50" t="s">
        <v>22</v>
      </c>
      <c r="H53" s="42">
        <v>15000</v>
      </c>
      <c r="I53" s="42">
        <v>3985</v>
      </c>
      <c r="J53" s="49">
        <f t="shared" si="2"/>
        <v>59775000</v>
      </c>
      <c r="N53" s="39">
        <v>42507</v>
      </c>
      <c r="O53" s="41" t="s">
        <v>265</v>
      </c>
      <c r="P53" s="41" t="s">
        <v>266</v>
      </c>
      <c r="Q53" s="41" t="s">
        <v>11</v>
      </c>
      <c r="R53" s="50" t="s">
        <v>16</v>
      </c>
      <c r="S53" s="50">
        <v>7</v>
      </c>
      <c r="T53" s="42">
        <v>11500</v>
      </c>
      <c r="U53" s="42"/>
      <c r="V53" s="42">
        <v>3410</v>
      </c>
      <c r="W53" s="49">
        <f t="shared" si="3"/>
        <v>39215000</v>
      </c>
      <c r="X53" s="38"/>
      <c r="Y53" s="38"/>
    </row>
    <row r="54" spans="2:25">
      <c r="B54">
        <v>4</v>
      </c>
      <c r="C54" s="39">
        <v>42516</v>
      </c>
      <c r="D54" s="41" t="s">
        <v>322</v>
      </c>
      <c r="E54" s="41" t="s">
        <v>323</v>
      </c>
      <c r="F54" s="41" t="s">
        <v>11</v>
      </c>
      <c r="G54" s="50" t="s">
        <v>16</v>
      </c>
      <c r="H54" s="42">
        <v>6200</v>
      </c>
      <c r="I54" s="42">
        <v>3595</v>
      </c>
      <c r="J54" s="49">
        <f t="shared" si="2"/>
        <v>22289000</v>
      </c>
      <c r="N54" s="39">
        <v>42509</v>
      </c>
      <c r="O54" s="41" t="s">
        <v>238</v>
      </c>
      <c r="P54" s="41" t="s">
        <v>239</v>
      </c>
      <c r="Q54" s="41" t="s">
        <v>11</v>
      </c>
      <c r="R54" s="50" t="s">
        <v>16</v>
      </c>
      <c r="S54" s="50">
        <v>7</v>
      </c>
      <c r="T54" s="42">
        <v>5300</v>
      </c>
      <c r="U54" s="42"/>
      <c r="V54" s="42">
        <v>3595</v>
      </c>
      <c r="W54" s="43">
        <f t="shared" si="3"/>
        <v>19053500</v>
      </c>
      <c r="X54" s="38"/>
      <c r="Y54" s="38"/>
    </row>
    <row r="55" spans="2:25">
      <c r="B55">
        <v>4</v>
      </c>
      <c r="C55" s="39">
        <v>42516</v>
      </c>
      <c r="D55" s="41" t="s">
        <v>322</v>
      </c>
      <c r="E55" s="41" t="s">
        <v>323</v>
      </c>
      <c r="F55" s="41" t="s">
        <v>11</v>
      </c>
      <c r="G55" s="50" t="s">
        <v>12</v>
      </c>
      <c r="H55" s="42">
        <v>5300</v>
      </c>
      <c r="I55" s="42">
        <v>3530</v>
      </c>
      <c r="J55" s="49">
        <f t="shared" si="2"/>
        <v>18709000</v>
      </c>
      <c r="N55" s="39">
        <v>42509</v>
      </c>
      <c r="O55" s="41" t="s">
        <v>267</v>
      </c>
      <c r="P55" s="41" t="s">
        <v>268</v>
      </c>
      <c r="Q55" s="41" t="s">
        <v>11</v>
      </c>
      <c r="R55" s="50" t="s">
        <v>16</v>
      </c>
      <c r="S55" s="50">
        <v>7</v>
      </c>
      <c r="T55" s="42">
        <v>11500</v>
      </c>
      <c r="U55" s="42"/>
      <c r="V55" s="42">
        <v>3410</v>
      </c>
      <c r="W55" s="49">
        <f t="shared" si="3"/>
        <v>39215000</v>
      </c>
      <c r="X55" s="38"/>
      <c r="Y55" s="38"/>
    </row>
    <row r="56" spans="2:25">
      <c r="B56">
        <v>4</v>
      </c>
      <c r="C56" s="39">
        <v>42516</v>
      </c>
      <c r="D56" s="41" t="s">
        <v>322</v>
      </c>
      <c r="E56" s="41" t="s">
        <v>323</v>
      </c>
      <c r="F56" s="41" t="s">
        <v>11</v>
      </c>
      <c r="G56" s="50" t="s">
        <v>22</v>
      </c>
      <c r="H56" s="42">
        <v>4000</v>
      </c>
      <c r="I56" s="42">
        <v>4085</v>
      </c>
      <c r="J56" s="49">
        <f t="shared" si="2"/>
        <v>16340000</v>
      </c>
      <c r="N56" s="39">
        <v>42509</v>
      </c>
      <c r="O56" s="41" t="s">
        <v>269</v>
      </c>
      <c r="P56" s="41" t="s">
        <v>270</v>
      </c>
      <c r="Q56" s="41" t="s">
        <v>11</v>
      </c>
      <c r="R56" s="50" t="s">
        <v>16</v>
      </c>
      <c r="S56" s="50">
        <v>7</v>
      </c>
      <c r="T56" s="42">
        <v>15000</v>
      </c>
      <c r="U56" s="42"/>
      <c r="V56" s="42">
        <v>3410</v>
      </c>
      <c r="W56" s="49">
        <f t="shared" si="3"/>
        <v>51150000</v>
      </c>
      <c r="X56" s="38"/>
      <c r="Y56" s="38"/>
    </row>
    <row r="57" spans="2:25">
      <c r="B57">
        <v>4</v>
      </c>
      <c r="C57" s="39">
        <v>42516</v>
      </c>
      <c r="D57" s="41" t="s">
        <v>324</v>
      </c>
      <c r="E57" s="41" t="s">
        <v>325</v>
      </c>
      <c r="F57" s="41" t="s">
        <v>11</v>
      </c>
      <c r="G57" s="50" t="s">
        <v>16</v>
      </c>
      <c r="H57" s="42">
        <v>5000</v>
      </c>
      <c r="I57" s="42">
        <v>3595</v>
      </c>
      <c r="J57" s="49">
        <f t="shared" si="2"/>
        <v>17975000</v>
      </c>
      <c r="N57" s="39">
        <v>42510</v>
      </c>
      <c r="O57" s="41" t="s">
        <v>273</v>
      </c>
      <c r="P57" s="41" t="s">
        <v>274</v>
      </c>
      <c r="Q57" s="41" t="s">
        <v>11</v>
      </c>
      <c r="R57" s="50" t="s">
        <v>16</v>
      </c>
      <c r="S57" s="50">
        <v>7</v>
      </c>
      <c r="T57" s="42">
        <v>10000</v>
      </c>
      <c r="U57" s="42"/>
      <c r="V57" s="42">
        <v>3410</v>
      </c>
      <c r="W57" s="49">
        <f t="shared" si="3"/>
        <v>34100000</v>
      </c>
      <c r="X57" s="38"/>
      <c r="Y57" s="38"/>
    </row>
    <row r="58" spans="2:25">
      <c r="B58">
        <v>4</v>
      </c>
      <c r="C58" s="39">
        <v>42516</v>
      </c>
      <c r="D58" s="41" t="s">
        <v>324</v>
      </c>
      <c r="E58" s="41" t="s">
        <v>325</v>
      </c>
      <c r="F58" s="41" t="s">
        <v>11</v>
      </c>
      <c r="G58" s="50" t="s">
        <v>12</v>
      </c>
      <c r="H58" s="42">
        <v>5000</v>
      </c>
      <c r="I58" s="42">
        <v>3380</v>
      </c>
      <c r="J58" s="49">
        <f t="shared" si="2"/>
        <v>16900000</v>
      </c>
      <c r="N58" s="39">
        <v>42510</v>
      </c>
      <c r="O58" s="41" t="s">
        <v>275</v>
      </c>
      <c r="P58" s="41" t="s">
        <v>276</v>
      </c>
      <c r="Q58" s="41" t="s">
        <v>11</v>
      </c>
      <c r="R58" s="50" t="s">
        <v>16</v>
      </c>
      <c r="S58" s="50">
        <v>7</v>
      </c>
      <c r="T58" s="42">
        <v>14700</v>
      </c>
      <c r="U58" s="42"/>
      <c r="V58" s="42">
        <v>3410</v>
      </c>
      <c r="W58" s="49">
        <f t="shared" si="3"/>
        <v>50127000</v>
      </c>
      <c r="X58" s="38"/>
      <c r="Y58" s="38"/>
    </row>
    <row r="59" spans="2:25">
      <c r="B59">
        <v>4</v>
      </c>
      <c r="C59" s="39">
        <v>42516</v>
      </c>
      <c r="D59" s="41" t="s">
        <v>324</v>
      </c>
      <c r="E59" s="41" t="s">
        <v>325</v>
      </c>
      <c r="F59" s="41" t="s">
        <v>11</v>
      </c>
      <c r="G59" s="50" t="s">
        <v>22</v>
      </c>
      <c r="H59" s="42">
        <v>20000</v>
      </c>
      <c r="I59" s="42">
        <v>3985</v>
      </c>
      <c r="J59" s="49">
        <f t="shared" si="2"/>
        <v>79700000</v>
      </c>
      <c r="N59" s="39">
        <v>42514</v>
      </c>
      <c r="O59" s="41" t="s">
        <v>318</v>
      </c>
      <c r="P59" s="41" t="s">
        <v>319</v>
      </c>
      <c r="Q59" s="41" t="s">
        <v>11</v>
      </c>
      <c r="R59" s="50" t="s">
        <v>16</v>
      </c>
      <c r="S59" s="50">
        <v>7</v>
      </c>
      <c r="T59" s="42">
        <v>5000</v>
      </c>
      <c r="U59" s="42"/>
      <c r="V59" s="42">
        <v>3595</v>
      </c>
      <c r="W59" s="49">
        <f t="shared" si="3"/>
        <v>17975000</v>
      </c>
      <c r="X59" s="38"/>
      <c r="Y59" s="38"/>
    </row>
    <row r="60" spans="2:25">
      <c r="B60">
        <v>4</v>
      </c>
      <c r="C60" s="39">
        <v>42517</v>
      </c>
      <c r="D60" s="41" t="s">
        <v>330</v>
      </c>
      <c r="E60" s="41" t="s">
        <v>331</v>
      </c>
      <c r="F60" s="41" t="s">
        <v>11</v>
      </c>
      <c r="G60" s="50" t="s">
        <v>12</v>
      </c>
      <c r="H60" s="42">
        <v>4000</v>
      </c>
      <c r="I60" s="42">
        <v>3380</v>
      </c>
      <c r="J60" s="49">
        <f t="shared" si="2"/>
        <v>13520000</v>
      </c>
      <c r="N60" s="39">
        <v>42514</v>
      </c>
      <c r="O60" s="41" t="s">
        <v>339</v>
      </c>
      <c r="P60" s="41" t="s">
        <v>340</v>
      </c>
      <c r="Q60" s="41" t="s">
        <v>11</v>
      </c>
      <c r="R60" s="50" t="s">
        <v>16</v>
      </c>
      <c r="S60" s="50">
        <v>7</v>
      </c>
      <c r="T60" s="42">
        <v>15500</v>
      </c>
      <c r="U60" s="42"/>
      <c r="V60" s="42">
        <v>3410</v>
      </c>
      <c r="W60" s="49">
        <f t="shared" si="3"/>
        <v>52855000</v>
      </c>
      <c r="X60" s="38"/>
      <c r="Y60" s="38"/>
    </row>
    <row r="61" spans="2:25">
      <c r="B61">
        <v>4</v>
      </c>
      <c r="C61" s="39">
        <v>42517</v>
      </c>
      <c r="D61" s="41" t="s">
        <v>330</v>
      </c>
      <c r="E61" s="41" t="s">
        <v>331</v>
      </c>
      <c r="F61" s="41" t="s">
        <v>11</v>
      </c>
      <c r="G61" s="50" t="s">
        <v>22</v>
      </c>
      <c r="H61" s="42">
        <v>11500</v>
      </c>
      <c r="I61" s="42">
        <v>3985</v>
      </c>
      <c r="J61" s="49">
        <f t="shared" si="2"/>
        <v>45827500</v>
      </c>
      <c r="N61" s="39">
        <v>42516</v>
      </c>
      <c r="O61" s="41" t="s">
        <v>322</v>
      </c>
      <c r="P61" s="41" t="s">
        <v>323</v>
      </c>
      <c r="Q61" s="41" t="s">
        <v>11</v>
      </c>
      <c r="R61" s="50" t="s">
        <v>16</v>
      </c>
      <c r="S61" s="50">
        <v>7</v>
      </c>
      <c r="T61" s="42">
        <v>6200</v>
      </c>
      <c r="U61" s="42"/>
      <c r="V61" s="42">
        <v>3595</v>
      </c>
      <c r="W61" s="49">
        <f t="shared" si="3"/>
        <v>22289000</v>
      </c>
      <c r="X61" s="38"/>
      <c r="Y61" s="38"/>
    </row>
    <row r="62" spans="2:25">
      <c r="B62">
        <v>4</v>
      </c>
      <c r="C62" s="39">
        <v>42514</v>
      </c>
      <c r="D62" s="41" t="s">
        <v>339</v>
      </c>
      <c r="E62" s="41" t="s">
        <v>340</v>
      </c>
      <c r="F62" s="41" t="s">
        <v>11</v>
      </c>
      <c r="G62" s="50" t="s">
        <v>16</v>
      </c>
      <c r="H62" s="42">
        <v>15500</v>
      </c>
      <c r="I62" s="42">
        <v>3410</v>
      </c>
      <c r="J62" s="49">
        <f t="shared" si="2"/>
        <v>52855000</v>
      </c>
      <c r="N62" s="39">
        <v>42516</v>
      </c>
      <c r="O62" s="41" t="s">
        <v>324</v>
      </c>
      <c r="P62" s="41" t="s">
        <v>325</v>
      </c>
      <c r="Q62" s="41" t="s">
        <v>11</v>
      </c>
      <c r="R62" s="50" t="s">
        <v>16</v>
      </c>
      <c r="S62" s="50">
        <v>7</v>
      </c>
      <c r="T62" s="42">
        <v>5000</v>
      </c>
      <c r="U62" s="42"/>
      <c r="V62" s="42">
        <v>3595</v>
      </c>
      <c r="W62" s="49">
        <f t="shared" si="3"/>
        <v>17975000</v>
      </c>
      <c r="X62" s="38"/>
      <c r="Y62" s="38"/>
    </row>
    <row r="63" spans="2:25">
      <c r="B63">
        <v>4</v>
      </c>
      <c r="C63" s="39">
        <v>42516</v>
      </c>
      <c r="D63" s="41" t="s">
        <v>343</v>
      </c>
      <c r="E63" s="41" t="s">
        <v>344</v>
      </c>
      <c r="F63" s="41" t="s">
        <v>11</v>
      </c>
      <c r="G63" s="50" t="s">
        <v>16</v>
      </c>
      <c r="H63" s="42">
        <v>34900</v>
      </c>
      <c r="I63" s="42">
        <v>3560</v>
      </c>
      <c r="J63" s="49">
        <f t="shared" si="2"/>
        <v>124244000</v>
      </c>
      <c r="N63" s="39">
        <v>42516</v>
      </c>
      <c r="O63" s="41" t="s">
        <v>343</v>
      </c>
      <c r="P63" s="41" t="s">
        <v>344</v>
      </c>
      <c r="Q63" s="41" t="s">
        <v>11</v>
      </c>
      <c r="R63" s="50" t="s">
        <v>16</v>
      </c>
      <c r="S63" s="50">
        <v>7</v>
      </c>
      <c r="T63" s="42">
        <v>34900</v>
      </c>
      <c r="U63" s="42">
        <f>SUM(T40:T63)</f>
        <v>339800</v>
      </c>
      <c r="V63" s="42">
        <v>3560</v>
      </c>
      <c r="W63" s="49">
        <f t="shared" si="3"/>
        <v>124244000</v>
      </c>
      <c r="X63" s="38" t="str">
        <f>R63</f>
        <v>Diesel Tipo I</v>
      </c>
      <c r="Y63" s="52">
        <f>SUM(W40:W63)</f>
        <v>1169891500</v>
      </c>
    </row>
    <row r="64" spans="2:25">
      <c r="H64" s="52">
        <f>SUM(H7:H63)</f>
        <v>604100</v>
      </c>
      <c r="I64" s="52">
        <f>SUM(I7:I63)</f>
        <v>209011</v>
      </c>
      <c r="J64" s="52">
        <f>SUM(J7:J63)</f>
        <v>2177560000</v>
      </c>
      <c r="T64" s="52">
        <f>SUM(T7:T63)</f>
        <v>604100</v>
      </c>
      <c r="U64" s="52">
        <f>SUM(U13:U63)</f>
        <v>604100</v>
      </c>
      <c r="V64" s="52">
        <f>SUM(V7:V63)</f>
        <v>209011</v>
      </c>
      <c r="W64" s="52">
        <f>SUM(W7:W63)</f>
        <v>2177560000</v>
      </c>
      <c r="X64" s="38"/>
      <c r="Y64" s="52">
        <f>SUM(Y63,Y39,Y35,Y21,Y36)</f>
        <v>2177560000</v>
      </c>
    </row>
    <row r="72" spans="3:12">
      <c r="C72" s="38" t="s">
        <v>7</v>
      </c>
      <c r="D72" s="38" t="s">
        <v>0</v>
      </c>
      <c r="E72" s="38" t="s">
        <v>1</v>
      </c>
      <c r="F72" s="38" t="s">
        <v>367</v>
      </c>
      <c r="G72" s="38" t="s">
        <v>6</v>
      </c>
      <c r="H72" s="38" t="s">
        <v>5</v>
      </c>
      <c r="I72" s="38" t="s">
        <v>8</v>
      </c>
      <c r="J72" s="38" t="s">
        <v>3</v>
      </c>
      <c r="K72" s="53" t="s">
        <v>368</v>
      </c>
      <c r="L72" s="53" t="s">
        <v>372</v>
      </c>
    </row>
    <row r="73" spans="3:12">
      <c r="C73" s="39">
        <v>42492</v>
      </c>
      <c r="D73" s="41" t="s">
        <v>40</v>
      </c>
      <c r="E73" s="41" t="s">
        <v>41</v>
      </c>
      <c r="F73" s="41" t="s">
        <v>11</v>
      </c>
      <c r="G73" s="50" t="s">
        <v>12</v>
      </c>
      <c r="H73" s="42">
        <v>5200</v>
      </c>
      <c r="I73" s="42">
        <v>3380</v>
      </c>
      <c r="J73" s="43">
        <f t="shared" ref="J73:J104" si="4">H73*I73</f>
        <v>17576000</v>
      </c>
      <c r="K73" s="38"/>
      <c r="L73" s="38"/>
    </row>
    <row r="74" spans="3:12">
      <c r="C74" s="39">
        <v>42492</v>
      </c>
      <c r="D74" s="39" t="s">
        <v>95</v>
      </c>
      <c r="E74" s="41" t="s">
        <v>96</v>
      </c>
      <c r="F74" s="41" t="s">
        <v>11</v>
      </c>
      <c r="G74" s="50" t="s">
        <v>16</v>
      </c>
      <c r="H74" s="42">
        <v>10600</v>
      </c>
      <c r="I74" s="42">
        <v>3410</v>
      </c>
      <c r="J74" s="46">
        <f t="shared" si="4"/>
        <v>36146000</v>
      </c>
      <c r="K74" s="38">
        <v>2</v>
      </c>
      <c r="L74" s="52">
        <f>J74+J73</f>
        <v>53722000</v>
      </c>
    </row>
    <row r="75" spans="3:12">
      <c r="C75" s="39">
        <v>42493</v>
      </c>
      <c r="D75" s="41" t="s">
        <v>56</v>
      </c>
      <c r="E75" s="41" t="s">
        <v>57</v>
      </c>
      <c r="F75" s="41" t="s">
        <v>11</v>
      </c>
      <c r="G75" s="50" t="s">
        <v>22</v>
      </c>
      <c r="H75" s="42">
        <v>4900</v>
      </c>
      <c r="I75" s="42">
        <v>3885</v>
      </c>
      <c r="J75" s="44">
        <f t="shared" si="4"/>
        <v>19036500</v>
      </c>
      <c r="K75" s="38"/>
      <c r="L75" s="38"/>
    </row>
    <row r="76" spans="3:12">
      <c r="C76" s="39">
        <v>42493</v>
      </c>
      <c r="D76" s="41" t="s">
        <v>101</v>
      </c>
      <c r="E76" s="41" t="s">
        <v>102</v>
      </c>
      <c r="F76" s="41" t="s">
        <v>11</v>
      </c>
      <c r="G76" s="50" t="s">
        <v>16</v>
      </c>
      <c r="H76" s="42">
        <v>9300</v>
      </c>
      <c r="I76" s="42">
        <v>3410</v>
      </c>
      <c r="J76" s="44">
        <f t="shared" si="4"/>
        <v>31713000</v>
      </c>
      <c r="K76" s="38">
        <v>3</v>
      </c>
      <c r="L76" s="52">
        <f>J76+J75</f>
        <v>50749500</v>
      </c>
    </row>
    <row r="77" spans="3:12">
      <c r="C77" s="39">
        <v>42494</v>
      </c>
      <c r="D77" s="41" t="s">
        <v>64</v>
      </c>
      <c r="E77" s="41" t="s">
        <v>65</v>
      </c>
      <c r="F77" s="41" t="s">
        <v>11</v>
      </c>
      <c r="G77" s="50" t="s">
        <v>16</v>
      </c>
      <c r="H77" s="42">
        <v>5200</v>
      </c>
      <c r="I77" s="42">
        <v>3595</v>
      </c>
      <c r="J77" s="44">
        <f t="shared" si="4"/>
        <v>18694000</v>
      </c>
      <c r="K77" s="38"/>
      <c r="L77" s="38"/>
    </row>
    <row r="78" spans="3:12">
      <c r="C78" s="39">
        <v>42494</v>
      </c>
      <c r="D78" s="41" t="s">
        <v>64</v>
      </c>
      <c r="E78" s="41" t="s">
        <v>65</v>
      </c>
      <c r="F78" s="41" t="s">
        <v>11</v>
      </c>
      <c r="G78" s="50" t="s">
        <v>12</v>
      </c>
      <c r="H78" s="42">
        <v>5400</v>
      </c>
      <c r="I78" s="42">
        <v>3380</v>
      </c>
      <c r="J78" s="44">
        <f t="shared" si="4"/>
        <v>18252000</v>
      </c>
      <c r="K78" s="38"/>
      <c r="L78" s="38"/>
    </row>
    <row r="79" spans="3:12">
      <c r="C79" s="39">
        <v>42494</v>
      </c>
      <c r="D79" s="41" t="s">
        <v>64</v>
      </c>
      <c r="E79" s="41" t="s">
        <v>65</v>
      </c>
      <c r="F79" s="41" t="s">
        <v>11</v>
      </c>
      <c r="G79" s="50" t="s">
        <v>22</v>
      </c>
      <c r="H79" s="42">
        <v>5200</v>
      </c>
      <c r="I79" s="42">
        <v>3885</v>
      </c>
      <c r="J79" s="44">
        <f t="shared" si="4"/>
        <v>20202000</v>
      </c>
      <c r="K79" s="38"/>
      <c r="L79" s="38"/>
    </row>
    <row r="80" spans="3:12">
      <c r="C80" s="39">
        <v>42494</v>
      </c>
      <c r="D80" s="41" t="s">
        <v>84</v>
      </c>
      <c r="E80" s="41" t="s">
        <v>85</v>
      </c>
      <c r="F80" s="41" t="s">
        <v>11</v>
      </c>
      <c r="G80" s="50" t="s">
        <v>16</v>
      </c>
      <c r="H80" s="42">
        <v>15500</v>
      </c>
      <c r="I80" s="42">
        <v>3410</v>
      </c>
      <c r="J80" s="44">
        <f t="shared" si="4"/>
        <v>52855000</v>
      </c>
      <c r="K80" s="38"/>
      <c r="L80" s="38"/>
    </row>
    <row r="81" spans="3:12">
      <c r="C81" s="39">
        <v>42494</v>
      </c>
      <c r="D81" s="41" t="s">
        <v>103</v>
      </c>
      <c r="E81" s="41" t="s">
        <v>104</v>
      </c>
      <c r="F81" s="41" t="s">
        <v>11</v>
      </c>
      <c r="G81" s="50" t="s">
        <v>16</v>
      </c>
      <c r="H81" s="42">
        <v>20300</v>
      </c>
      <c r="I81" s="42">
        <v>3410</v>
      </c>
      <c r="J81" s="44">
        <f t="shared" si="4"/>
        <v>69223000</v>
      </c>
      <c r="K81" s="38">
        <v>4</v>
      </c>
      <c r="L81" s="52">
        <f>J81+J80+J79+J78+J77</f>
        <v>179226000</v>
      </c>
    </row>
    <row r="82" spans="3:12">
      <c r="C82" s="39">
        <v>42496</v>
      </c>
      <c r="D82" s="41" t="s">
        <v>82</v>
      </c>
      <c r="E82" s="41" t="s">
        <v>83</v>
      </c>
      <c r="F82" s="41" t="s">
        <v>11</v>
      </c>
      <c r="G82" s="50" t="s">
        <v>22</v>
      </c>
      <c r="H82" s="42">
        <v>9900</v>
      </c>
      <c r="I82" s="42">
        <v>3885</v>
      </c>
      <c r="J82" s="44">
        <f t="shared" si="4"/>
        <v>38461500</v>
      </c>
      <c r="K82" s="38"/>
      <c r="L82" s="38"/>
    </row>
    <row r="83" spans="3:12">
      <c r="C83" s="39">
        <v>42496</v>
      </c>
      <c r="D83" s="41" t="s">
        <v>82</v>
      </c>
      <c r="E83" s="41" t="s">
        <v>83</v>
      </c>
      <c r="F83" s="41" t="s">
        <v>11</v>
      </c>
      <c r="G83" s="50" t="s">
        <v>24</v>
      </c>
      <c r="H83" s="42">
        <v>4700</v>
      </c>
      <c r="I83" s="42">
        <v>4715</v>
      </c>
      <c r="J83" s="44">
        <f t="shared" si="4"/>
        <v>22160500</v>
      </c>
      <c r="K83" s="38"/>
      <c r="L83" s="38"/>
    </row>
    <row r="84" spans="3:12">
      <c r="C84" s="39">
        <v>42496</v>
      </c>
      <c r="D84" s="41" t="s">
        <v>111</v>
      </c>
      <c r="E84" s="41" t="s">
        <v>112</v>
      </c>
      <c r="F84" s="41" t="s">
        <v>11</v>
      </c>
      <c r="G84" s="50" t="s">
        <v>16</v>
      </c>
      <c r="H84" s="42">
        <v>20300</v>
      </c>
      <c r="I84" s="42">
        <v>3410</v>
      </c>
      <c r="J84" s="44">
        <f t="shared" si="4"/>
        <v>69223000</v>
      </c>
      <c r="K84" s="38"/>
      <c r="L84" s="38"/>
    </row>
    <row r="85" spans="3:12">
      <c r="C85" s="39">
        <v>42496</v>
      </c>
      <c r="D85" s="41" t="s">
        <v>113</v>
      </c>
      <c r="E85" s="41" t="s">
        <v>114</v>
      </c>
      <c r="F85" s="41" t="s">
        <v>11</v>
      </c>
      <c r="G85" s="50" t="s">
        <v>16</v>
      </c>
      <c r="H85" s="42">
        <v>15500</v>
      </c>
      <c r="I85" s="42">
        <v>3410</v>
      </c>
      <c r="J85" s="44">
        <f t="shared" si="4"/>
        <v>52855000</v>
      </c>
      <c r="K85" s="38">
        <v>6</v>
      </c>
      <c r="L85" s="52">
        <f>J85+J84+J83+J82</f>
        <v>182700000</v>
      </c>
    </row>
    <row r="86" spans="3:12">
      <c r="C86" s="39">
        <v>42499</v>
      </c>
      <c r="D86" s="41" t="s">
        <v>165</v>
      </c>
      <c r="E86" s="41" t="s">
        <v>166</v>
      </c>
      <c r="F86" s="41" t="s">
        <v>11</v>
      </c>
      <c r="G86" s="50" t="s">
        <v>16</v>
      </c>
      <c r="H86" s="42">
        <v>16600</v>
      </c>
      <c r="I86" s="42">
        <v>3410</v>
      </c>
      <c r="J86" s="44">
        <f t="shared" si="4"/>
        <v>56606000</v>
      </c>
      <c r="K86" s="38">
        <v>9</v>
      </c>
      <c r="L86" s="52">
        <f>J86</f>
        <v>56606000</v>
      </c>
    </row>
    <row r="87" spans="3:12">
      <c r="C87" s="39">
        <v>42500</v>
      </c>
      <c r="D87" s="41" t="s">
        <v>146</v>
      </c>
      <c r="E87" s="41" t="s">
        <v>147</v>
      </c>
      <c r="F87" s="41" t="s">
        <v>11</v>
      </c>
      <c r="G87" s="50" t="s">
        <v>12</v>
      </c>
      <c r="H87" s="42">
        <v>10200</v>
      </c>
      <c r="I87" s="42">
        <v>3380</v>
      </c>
      <c r="J87" s="44">
        <f t="shared" si="4"/>
        <v>34476000</v>
      </c>
      <c r="K87" s="38"/>
      <c r="L87" s="38"/>
    </row>
    <row r="88" spans="3:12">
      <c r="C88" s="39">
        <v>42500</v>
      </c>
      <c r="D88" s="41" t="s">
        <v>146</v>
      </c>
      <c r="E88" s="41" t="s">
        <v>147</v>
      </c>
      <c r="F88" s="41" t="s">
        <v>11</v>
      </c>
      <c r="G88" s="50" t="s">
        <v>22</v>
      </c>
      <c r="H88" s="42">
        <v>5300</v>
      </c>
      <c r="I88" s="42">
        <v>3985</v>
      </c>
      <c r="J88" s="44">
        <f t="shared" si="4"/>
        <v>21120500</v>
      </c>
      <c r="K88" s="38"/>
      <c r="L88" s="38"/>
    </row>
    <row r="89" spans="3:12">
      <c r="C89" s="39">
        <v>42500</v>
      </c>
      <c r="D89" s="41" t="s">
        <v>148</v>
      </c>
      <c r="E89" s="41" t="s">
        <v>149</v>
      </c>
      <c r="F89" s="41" t="s">
        <v>11</v>
      </c>
      <c r="G89" s="50" t="s">
        <v>22</v>
      </c>
      <c r="H89" s="42">
        <v>34900</v>
      </c>
      <c r="I89" s="42">
        <v>3985</v>
      </c>
      <c r="J89" s="44">
        <f t="shared" si="4"/>
        <v>139076500</v>
      </c>
      <c r="K89" s="38">
        <v>10</v>
      </c>
      <c r="L89" s="52">
        <f>J89+J88+J87</f>
        <v>194673000</v>
      </c>
    </row>
    <row r="90" spans="3:12">
      <c r="C90" s="39">
        <v>42502</v>
      </c>
      <c r="D90" s="41" t="s">
        <v>144</v>
      </c>
      <c r="E90" s="41" t="s">
        <v>145</v>
      </c>
      <c r="F90" s="41" t="s">
        <v>11</v>
      </c>
      <c r="G90" s="50" t="s">
        <v>12</v>
      </c>
      <c r="H90" s="42">
        <v>15000</v>
      </c>
      <c r="I90" s="42">
        <v>3380</v>
      </c>
      <c r="J90" s="44">
        <f t="shared" si="4"/>
        <v>50700000</v>
      </c>
      <c r="K90" s="38"/>
      <c r="L90" s="38"/>
    </row>
    <row r="91" spans="3:12">
      <c r="C91" s="39">
        <v>42502</v>
      </c>
      <c r="D91" s="41" t="s">
        <v>171</v>
      </c>
      <c r="E91" s="41" t="s">
        <v>172</v>
      </c>
      <c r="F91" s="41" t="s">
        <v>11</v>
      </c>
      <c r="G91" s="50" t="s">
        <v>16</v>
      </c>
      <c r="H91" s="42">
        <v>15000</v>
      </c>
      <c r="I91" s="42">
        <v>3410</v>
      </c>
      <c r="J91" s="44">
        <f t="shared" si="4"/>
        <v>51150000</v>
      </c>
      <c r="K91" s="38">
        <v>12</v>
      </c>
      <c r="L91" s="52">
        <f>J91+J90</f>
        <v>101850000</v>
      </c>
    </row>
    <row r="92" spans="3:12">
      <c r="C92" s="39">
        <v>42503</v>
      </c>
      <c r="D92" s="41" t="s">
        <v>134</v>
      </c>
      <c r="E92" s="41" t="s">
        <v>135</v>
      </c>
      <c r="F92" s="41" t="s">
        <v>11</v>
      </c>
      <c r="G92" s="50" t="s">
        <v>16</v>
      </c>
      <c r="H92" s="42">
        <v>5400</v>
      </c>
      <c r="I92" s="42">
        <v>3595</v>
      </c>
      <c r="J92" s="44">
        <f t="shared" si="4"/>
        <v>19413000</v>
      </c>
      <c r="K92" s="38"/>
      <c r="L92" s="38"/>
    </row>
    <row r="93" spans="3:12">
      <c r="C93" s="39">
        <v>42503</v>
      </c>
      <c r="D93" s="41" t="s">
        <v>134</v>
      </c>
      <c r="E93" s="41" t="s">
        <v>135</v>
      </c>
      <c r="F93" s="41" t="s">
        <v>11</v>
      </c>
      <c r="G93" s="50" t="s">
        <v>12</v>
      </c>
      <c r="H93" s="42">
        <v>10400</v>
      </c>
      <c r="I93" s="42">
        <v>3380</v>
      </c>
      <c r="J93" s="44">
        <f t="shared" si="4"/>
        <v>35152000</v>
      </c>
      <c r="K93" s="38"/>
      <c r="L93" s="38"/>
    </row>
    <row r="94" spans="3:12">
      <c r="C94" s="39">
        <v>42503</v>
      </c>
      <c r="D94" s="41" t="s">
        <v>173</v>
      </c>
      <c r="E94" s="41" t="s">
        <v>174</v>
      </c>
      <c r="F94" s="41" t="s">
        <v>11</v>
      </c>
      <c r="G94" s="50" t="s">
        <v>16</v>
      </c>
      <c r="H94" s="42">
        <v>16600</v>
      </c>
      <c r="I94" s="42">
        <v>3410</v>
      </c>
      <c r="J94" s="44">
        <f t="shared" si="4"/>
        <v>56606000</v>
      </c>
      <c r="K94" s="38">
        <v>13</v>
      </c>
      <c r="L94" s="52">
        <f>J94+J93+J92</f>
        <v>111171000</v>
      </c>
    </row>
    <row r="95" spans="3:12">
      <c r="C95" s="39">
        <v>42507</v>
      </c>
      <c r="D95" s="41" t="s">
        <v>224</v>
      </c>
      <c r="E95" s="41" t="s">
        <v>225</v>
      </c>
      <c r="F95" s="41" t="s">
        <v>11</v>
      </c>
      <c r="G95" s="50" t="s">
        <v>12</v>
      </c>
      <c r="H95" s="42">
        <v>5000</v>
      </c>
      <c r="I95" s="42">
        <v>3380</v>
      </c>
      <c r="J95" s="44">
        <f t="shared" si="4"/>
        <v>16900000</v>
      </c>
      <c r="K95" s="38"/>
      <c r="L95" s="38"/>
    </row>
    <row r="96" spans="3:12">
      <c r="C96" s="39">
        <v>42507</v>
      </c>
      <c r="D96" s="41" t="s">
        <v>224</v>
      </c>
      <c r="E96" s="41" t="s">
        <v>225</v>
      </c>
      <c r="F96" s="41" t="s">
        <v>11</v>
      </c>
      <c r="G96" s="50" t="s">
        <v>22</v>
      </c>
      <c r="H96" s="42">
        <v>5000</v>
      </c>
      <c r="I96" s="42">
        <v>3985</v>
      </c>
      <c r="J96" s="44">
        <f t="shared" si="4"/>
        <v>19925000</v>
      </c>
      <c r="K96" s="38"/>
      <c r="L96" s="38"/>
    </row>
    <row r="97" spans="3:12">
      <c r="C97" s="39">
        <v>42507</v>
      </c>
      <c r="D97" s="41" t="s">
        <v>226</v>
      </c>
      <c r="E97" s="41" t="s">
        <v>227</v>
      </c>
      <c r="F97" s="41" t="s">
        <v>11</v>
      </c>
      <c r="G97" s="50" t="s">
        <v>22</v>
      </c>
      <c r="H97" s="42">
        <v>4000</v>
      </c>
      <c r="I97" s="42">
        <v>3985</v>
      </c>
      <c r="J97" s="44">
        <f t="shared" si="4"/>
        <v>15940000</v>
      </c>
      <c r="K97" s="38"/>
      <c r="L97" s="38"/>
    </row>
    <row r="98" spans="3:12">
      <c r="C98" s="39">
        <v>42507</v>
      </c>
      <c r="D98" s="41" t="s">
        <v>261</v>
      </c>
      <c r="E98" s="41" t="s">
        <v>262</v>
      </c>
      <c r="F98" s="41" t="s">
        <v>11</v>
      </c>
      <c r="G98" s="50" t="s">
        <v>16</v>
      </c>
      <c r="H98" s="42">
        <v>34900</v>
      </c>
      <c r="I98" s="42">
        <v>3410</v>
      </c>
      <c r="J98" s="49">
        <f t="shared" si="4"/>
        <v>119009000</v>
      </c>
      <c r="K98" s="38"/>
      <c r="L98" s="38"/>
    </row>
    <row r="99" spans="3:12">
      <c r="C99" s="39">
        <v>42507</v>
      </c>
      <c r="D99" s="41" t="s">
        <v>263</v>
      </c>
      <c r="E99" s="41" t="s">
        <v>264</v>
      </c>
      <c r="F99" s="41" t="s">
        <v>11</v>
      </c>
      <c r="G99" s="50" t="s">
        <v>16</v>
      </c>
      <c r="H99" s="42">
        <v>20000</v>
      </c>
      <c r="I99" s="42">
        <v>3410</v>
      </c>
      <c r="J99" s="49">
        <f t="shared" si="4"/>
        <v>68200000</v>
      </c>
      <c r="K99" s="38"/>
      <c r="L99" s="38"/>
    </row>
    <row r="100" spans="3:12">
      <c r="C100" s="39">
        <v>42507</v>
      </c>
      <c r="D100" s="41" t="s">
        <v>265</v>
      </c>
      <c r="E100" s="41" t="s">
        <v>266</v>
      </c>
      <c r="F100" s="41" t="s">
        <v>11</v>
      </c>
      <c r="G100" s="50" t="s">
        <v>16</v>
      </c>
      <c r="H100" s="42">
        <v>11500</v>
      </c>
      <c r="I100" s="42">
        <v>3410</v>
      </c>
      <c r="J100" s="49">
        <f t="shared" si="4"/>
        <v>39215000</v>
      </c>
      <c r="K100" s="38">
        <v>17</v>
      </c>
      <c r="L100" s="52">
        <f>J100+J99+J98+J97+J96+J95</f>
        <v>279189000</v>
      </c>
    </row>
    <row r="101" spans="3:12">
      <c r="C101" s="39">
        <v>42509</v>
      </c>
      <c r="D101" s="41" t="s">
        <v>232</v>
      </c>
      <c r="E101" s="41" t="s">
        <v>233</v>
      </c>
      <c r="F101" s="41" t="s">
        <v>11</v>
      </c>
      <c r="G101" s="50" t="s">
        <v>24</v>
      </c>
      <c r="H101" s="42">
        <v>4000</v>
      </c>
      <c r="I101" s="42">
        <v>4715</v>
      </c>
      <c r="J101" s="43">
        <f t="shared" si="4"/>
        <v>18860000</v>
      </c>
      <c r="K101" s="38"/>
      <c r="L101" s="38"/>
    </row>
    <row r="102" spans="3:12">
      <c r="C102" s="39">
        <v>42509</v>
      </c>
      <c r="D102" s="41" t="s">
        <v>234</v>
      </c>
      <c r="E102" s="41" t="s">
        <v>235</v>
      </c>
      <c r="F102" s="41" t="s">
        <v>11</v>
      </c>
      <c r="G102" s="50" t="s">
        <v>12</v>
      </c>
      <c r="H102" s="42">
        <v>5000</v>
      </c>
      <c r="I102" s="42">
        <v>3380</v>
      </c>
      <c r="J102" s="43">
        <f t="shared" si="4"/>
        <v>16900000</v>
      </c>
      <c r="K102" s="38"/>
      <c r="L102" s="38"/>
    </row>
    <row r="103" spans="3:12">
      <c r="C103" s="39">
        <v>42509</v>
      </c>
      <c r="D103" s="41" t="s">
        <v>234</v>
      </c>
      <c r="E103" s="41" t="s">
        <v>235</v>
      </c>
      <c r="F103" s="41" t="s">
        <v>11</v>
      </c>
      <c r="G103" s="50" t="s">
        <v>22</v>
      </c>
      <c r="H103" s="42">
        <v>10000</v>
      </c>
      <c r="I103" s="42">
        <v>3985</v>
      </c>
      <c r="J103" s="43">
        <f t="shared" si="4"/>
        <v>39850000</v>
      </c>
      <c r="K103" s="38"/>
      <c r="L103" s="38"/>
    </row>
    <row r="104" spans="3:12">
      <c r="C104" s="39">
        <v>42509</v>
      </c>
      <c r="D104" s="41" t="s">
        <v>238</v>
      </c>
      <c r="E104" s="41" t="s">
        <v>239</v>
      </c>
      <c r="F104" s="41" t="s">
        <v>11</v>
      </c>
      <c r="G104" s="50" t="s">
        <v>16</v>
      </c>
      <c r="H104" s="42">
        <v>5300</v>
      </c>
      <c r="I104" s="42">
        <v>3595</v>
      </c>
      <c r="J104" s="43">
        <f t="shared" si="4"/>
        <v>19053500</v>
      </c>
      <c r="K104" s="38"/>
      <c r="L104" s="38"/>
    </row>
    <row r="105" spans="3:12">
      <c r="C105" s="39">
        <v>42509</v>
      </c>
      <c r="D105" s="41" t="s">
        <v>238</v>
      </c>
      <c r="E105" s="41" t="s">
        <v>239</v>
      </c>
      <c r="F105" s="41" t="s">
        <v>11</v>
      </c>
      <c r="G105" s="50" t="s">
        <v>12</v>
      </c>
      <c r="H105" s="42">
        <v>6200</v>
      </c>
      <c r="I105" s="42">
        <v>3380</v>
      </c>
      <c r="J105" s="43">
        <f t="shared" ref="J105:J129" si="5">H105*I105</f>
        <v>20956000</v>
      </c>
      <c r="K105" s="38"/>
      <c r="L105" s="38"/>
    </row>
    <row r="106" spans="3:12">
      <c r="C106" s="39">
        <v>42509</v>
      </c>
      <c r="D106" s="41" t="s">
        <v>238</v>
      </c>
      <c r="E106" s="41" t="s">
        <v>239</v>
      </c>
      <c r="F106" s="41" t="s">
        <v>11</v>
      </c>
      <c r="G106" s="50" t="s">
        <v>22</v>
      </c>
      <c r="H106" s="42">
        <v>4000</v>
      </c>
      <c r="I106" s="42">
        <v>3985</v>
      </c>
      <c r="J106" s="43">
        <f t="shared" si="5"/>
        <v>15940000</v>
      </c>
      <c r="K106" s="38"/>
      <c r="L106" s="38"/>
    </row>
    <row r="107" spans="3:12">
      <c r="C107" s="39">
        <v>42509</v>
      </c>
      <c r="D107" s="41" t="s">
        <v>267</v>
      </c>
      <c r="E107" s="41" t="s">
        <v>268</v>
      </c>
      <c r="F107" s="41" t="s">
        <v>11</v>
      </c>
      <c r="G107" s="50" t="s">
        <v>16</v>
      </c>
      <c r="H107" s="42">
        <v>11500</v>
      </c>
      <c r="I107" s="42">
        <v>3410</v>
      </c>
      <c r="J107" s="49">
        <f t="shared" si="5"/>
        <v>39215000</v>
      </c>
      <c r="K107" s="38"/>
      <c r="L107" s="38"/>
    </row>
    <row r="108" spans="3:12">
      <c r="C108" s="39">
        <v>42509</v>
      </c>
      <c r="D108" s="41" t="s">
        <v>269</v>
      </c>
      <c r="E108" s="41" t="s">
        <v>270</v>
      </c>
      <c r="F108" s="41" t="s">
        <v>11</v>
      </c>
      <c r="G108" s="50" t="s">
        <v>16</v>
      </c>
      <c r="H108" s="42">
        <v>15000</v>
      </c>
      <c r="I108" s="42">
        <v>3410</v>
      </c>
      <c r="J108" s="49">
        <f t="shared" si="5"/>
        <v>51150000</v>
      </c>
      <c r="K108" s="38">
        <v>19</v>
      </c>
      <c r="L108" s="52">
        <f>J108+J107+J106+J105+J104+J103+J102+J101</f>
        <v>221924500</v>
      </c>
    </row>
    <row r="109" spans="3:12">
      <c r="C109" s="39">
        <v>42510</v>
      </c>
      <c r="D109" s="41" t="s">
        <v>250</v>
      </c>
      <c r="E109" s="41" t="s">
        <v>251</v>
      </c>
      <c r="F109" s="41" t="s">
        <v>11</v>
      </c>
      <c r="G109" s="50" t="s">
        <v>12</v>
      </c>
      <c r="H109" s="42">
        <v>5000</v>
      </c>
      <c r="I109" s="42">
        <v>3380</v>
      </c>
      <c r="J109" s="43">
        <f t="shared" si="5"/>
        <v>16900000</v>
      </c>
      <c r="K109" s="38"/>
      <c r="L109" s="38"/>
    </row>
    <row r="110" spans="3:12">
      <c r="C110" s="47">
        <v>42510</v>
      </c>
      <c r="D110" s="48" t="s">
        <v>250</v>
      </c>
      <c r="E110" s="48" t="s">
        <v>251</v>
      </c>
      <c r="F110" s="48" t="s">
        <v>11</v>
      </c>
      <c r="G110" s="50" t="s">
        <v>22</v>
      </c>
      <c r="H110" s="42">
        <v>10000</v>
      </c>
      <c r="I110" s="42">
        <v>3985</v>
      </c>
      <c r="J110" s="43">
        <f t="shared" si="5"/>
        <v>39850000</v>
      </c>
      <c r="K110" s="38"/>
      <c r="L110" s="38"/>
    </row>
    <row r="111" spans="3:12">
      <c r="C111" s="47">
        <v>42510</v>
      </c>
      <c r="D111" s="48" t="s">
        <v>250</v>
      </c>
      <c r="E111" s="48" t="s">
        <v>251</v>
      </c>
      <c r="F111" s="48" t="s">
        <v>11</v>
      </c>
      <c r="G111" s="50" t="s">
        <v>24</v>
      </c>
      <c r="H111" s="42">
        <v>5000</v>
      </c>
      <c r="I111" s="42">
        <v>4715</v>
      </c>
      <c r="J111" s="43">
        <f t="shared" si="5"/>
        <v>23575000</v>
      </c>
      <c r="K111" s="38"/>
      <c r="L111" s="38"/>
    </row>
    <row r="112" spans="3:12">
      <c r="C112" s="39">
        <v>42510</v>
      </c>
      <c r="D112" s="41" t="s">
        <v>252</v>
      </c>
      <c r="E112" s="41" t="s">
        <v>253</v>
      </c>
      <c r="F112" s="41" t="s">
        <v>11</v>
      </c>
      <c r="G112" s="50" t="s">
        <v>27</v>
      </c>
      <c r="H112" s="42">
        <v>5000</v>
      </c>
      <c r="I112" s="42">
        <v>4721</v>
      </c>
      <c r="J112" s="43">
        <f t="shared" si="5"/>
        <v>23605000</v>
      </c>
      <c r="K112" s="38"/>
      <c r="L112" s="38"/>
    </row>
    <row r="113" spans="3:12">
      <c r="C113" s="39">
        <v>42510</v>
      </c>
      <c r="D113" s="41" t="s">
        <v>252</v>
      </c>
      <c r="E113" s="41" t="s">
        <v>253</v>
      </c>
      <c r="F113" s="41" t="s">
        <v>11</v>
      </c>
      <c r="G113" s="50" t="s">
        <v>12</v>
      </c>
      <c r="H113" s="42">
        <v>4900</v>
      </c>
      <c r="I113" s="42">
        <v>3380</v>
      </c>
      <c r="J113" s="43">
        <f t="shared" si="5"/>
        <v>16562000</v>
      </c>
      <c r="K113" s="38"/>
      <c r="L113" s="38"/>
    </row>
    <row r="114" spans="3:12">
      <c r="C114" s="39">
        <v>42510</v>
      </c>
      <c r="D114" s="41" t="s">
        <v>252</v>
      </c>
      <c r="E114" s="41" t="s">
        <v>253</v>
      </c>
      <c r="F114" s="41" t="s">
        <v>11</v>
      </c>
      <c r="G114" s="50" t="s">
        <v>22</v>
      </c>
      <c r="H114" s="42">
        <v>5300</v>
      </c>
      <c r="I114" s="42">
        <v>3985</v>
      </c>
      <c r="J114" s="43">
        <f t="shared" si="5"/>
        <v>21120500</v>
      </c>
      <c r="K114" s="38"/>
      <c r="L114" s="38"/>
    </row>
    <row r="115" spans="3:12">
      <c r="C115" s="39">
        <v>42510</v>
      </c>
      <c r="D115" s="41" t="s">
        <v>273</v>
      </c>
      <c r="E115" s="41" t="s">
        <v>274</v>
      </c>
      <c r="F115" s="41" t="s">
        <v>11</v>
      </c>
      <c r="G115" s="50" t="s">
        <v>16</v>
      </c>
      <c r="H115" s="42">
        <v>10000</v>
      </c>
      <c r="I115" s="42">
        <v>3410</v>
      </c>
      <c r="J115" s="49">
        <f t="shared" si="5"/>
        <v>34100000</v>
      </c>
      <c r="K115" s="38"/>
      <c r="L115" s="38"/>
    </row>
    <row r="116" spans="3:12">
      <c r="C116" s="39">
        <v>42510</v>
      </c>
      <c r="D116" s="41" t="s">
        <v>275</v>
      </c>
      <c r="E116" s="41" t="s">
        <v>276</v>
      </c>
      <c r="F116" s="41" t="s">
        <v>11</v>
      </c>
      <c r="G116" s="50" t="s">
        <v>16</v>
      </c>
      <c r="H116" s="42">
        <v>14700</v>
      </c>
      <c r="I116" s="42">
        <v>3410</v>
      </c>
      <c r="J116" s="49">
        <f t="shared" si="5"/>
        <v>50127000</v>
      </c>
      <c r="K116" s="38">
        <v>20</v>
      </c>
      <c r="L116" s="52">
        <f>J116+J115+J114+J113+J112+J111+J110+J109</f>
        <v>225839500</v>
      </c>
    </row>
    <row r="117" spans="3:12">
      <c r="C117" s="39">
        <v>42514</v>
      </c>
      <c r="D117" s="41" t="s">
        <v>318</v>
      </c>
      <c r="E117" s="41" t="s">
        <v>319</v>
      </c>
      <c r="F117" s="41" t="s">
        <v>11</v>
      </c>
      <c r="G117" s="50" t="s">
        <v>16</v>
      </c>
      <c r="H117" s="42">
        <v>5000</v>
      </c>
      <c r="I117" s="42">
        <v>3595</v>
      </c>
      <c r="J117" s="49">
        <f t="shared" si="5"/>
        <v>17975000</v>
      </c>
      <c r="K117" s="38"/>
      <c r="L117" s="38"/>
    </row>
    <row r="118" spans="3:12">
      <c r="C118" s="39">
        <v>42514</v>
      </c>
      <c r="D118" s="41" t="s">
        <v>318</v>
      </c>
      <c r="E118" s="41" t="s">
        <v>319</v>
      </c>
      <c r="F118" s="41" t="s">
        <v>11</v>
      </c>
      <c r="G118" s="50" t="s">
        <v>12</v>
      </c>
      <c r="H118" s="42">
        <v>10000</v>
      </c>
      <c r="I118" s="42">
        <v>3380</v>
      </c>
      <c r="J118" s="49">
        <f t="shared" si="5"/>
        <v>33800000</v>
      </c>
      <c r="K118" s="38"/>
      <c r="L118" s="38"/>
    </row>
    <row r="119" spans="3:12">
      <c r="C119" s="39">
        <v>42514</v>
      </c>
      <c r="D119" s="41" t="s">
        <v>318</v>
      </c>
      <c r="E119" s="41" t="s">
        <v>319</v>
      </c>
      <c r="F119" s="41" t="s">
        <v>11</v>
      </c>
      <c r="G119" s="50" t="s">
        <v>22</v>
      </c>
      <c r="H119" s="42">
        <v>15000</v>
      </c>
      <c r="I119" s="42">
        <v>3985</v>
      </c>
      <c r="J119" s="49">
        <f t="shared" si="5"/>
        <v>59775000</v>
      </c>
      <c r="K119" s="38"/>
      <c r="L119" s="38"/>
    </row>
    <row r="120" spans="3:12">
      <c r="C120" s="39">
        <v>42514</v>
      </c>
      <c r="D120" s="41" t="s">
        <v>339</v>
      </c>
      <c r="E120" s="41" t="s">
        <v>340</v>
      </c>
      <c r="F120" s="41" t="s">
        <v>11</v>
      </c>
      <c r="G120" s="50" t="s">
        <v>16</v>
      </c>
      <c r="H120" s="42">
        <v>15500</v>
      </c>
      <c r="I120" s="42">
        <v>3410</v>
      </c>
      <c r="J120" s="49">
        <f t="shared" si="5"/>
        <v>52855000</v>
      </c>
      <c r="K120" s="38">
        <v>24</v>
      </c>
      <c r="L120" s="52">
        <f>J120+J119+J118+J117</f>
        <v>164405000</v>
      </c>
    </row>
    <row r="121" spans="3:12">
      <c r="C121" s="39">
        <v>42516</v>
      </c>
      <c r="D121" s="41" t="s">
        <v>322</v>
      </c>
      <c r="E121" s="41" t="s">
        <v>323</v>
      </c>
      <c r="F121" s="41" t="s">
        <v>11</v>
      </c>
      <c r="G121" s="50" t="s">
        <v>16</v>
      </c>
      <c r="H121" s="42">
        <v>6200</v>
      </c>
      <c r="I121" s="42">
        <v>3595</v>
      </c>
      <c r="J121" s="49">
        <f t="shared" si="5"/>
        <v>22289000</v>
      </c>
      <c r="K121" s="38"/>
      <c r="L121" s="38"/>
    </row>
    <row r="122" spans="3:12">
      <c r="C122" s="39">
        <v>42516</v>
      </c>
      <c r="D122" s="41" t="s">
        <v>322</v>
      </c>
      <c r="E122" s="41" t="s">
        <v>323</v>
      </c>
      <c r="F122" s="41" t="s">
        <v>11</v>
      </c>
      <c r="G122" s="50" t="s">
        <v>12</v>
      </c>
      <c r="H122" s="42">
        <v>5300</v>
      </c>
      <c r="I122" s="42">
        <v>3530</v>
      </c>
      <c r="J122" s="49">
        <f t="shared" si="5"/>
        <v>18709000</v>
      </c>
      <c r="K122" s="38"/>
      <c r="L122" s="38"/>
    </row>
    <row r="123" spans="3:12">
      <c r="C123" s="39">
        <v>42516</v>
      </c>
      <c r="D123" s="41" t="s">
        <v>322</v>
      </c>
      <c r="E123" s="41" t="s">
        <v>323</v>
      </c>
      <c r="F123" s="41" t="s">
        <v>11</v>
      </c>
      <c r="G123" s="50" t="s">
        <v>22</v>
      </c>
      <c r="H123" s="42">
        <v>4000</v>
      </c>
      <c r="I123" s="42">
        <v>4085</v>
      </c>
      <c r="J123" s="49">
        <f t="shared" si="5"/>
        <v>16340000</v>
      </c>
      <c r="K123" s="38"/>
      <c r="L123" s="38"/>
    </row>
    <row r="124" spans="3:12">
      <c r="C124" s="39">
        <v>42516</v>
      </c>
      <c r="D124" s="41" t="s">
        <v>324</v>
      </c>
      <c r="E124" s="41" t="s">
        <v>325</v>
      </c>
      <c r="F124" s="41" t="s">
        <v>11</v>
      </c>
      <c r="G124" s="50" t="s">
        <v>16</v>
      </c>
      <c r="H124" s="42">
        <v>5000</v>
      </c>
      <c r="I124" s="42">
        <v>3595</v>
      </c>
      <c r="J124" s="49">
        <f t="shared" si="5"/>
        <v>17975000</v>
      </c>
      <c r="K124" s="38"/>
      <c r="L124" s="38"/>
    </row>
    <row r="125" spans="3:12">
      <c r="C125" s="39">
        <v>42516</v>
      </c>
      <c r="D125" s="41" t="s">
        <v>324</v>
      </c>
      <c r="E125" s="41" t="s">
        <v>325</v>
      </c>
      <c r="F125" s="41" t="s">
        <v>11</v>
      </c>
      <c r="G125" s="50" t="s">
        <v>12</v>
      </c>
      <c r="H125" s="42">
        <v>5000</v>
      </c>
      <c r="I125" s="42">
        <v>3380</v>
      </c>
      <c r="J125" s="49">
        <f t="shared" si="5"/>
        <v>16900000</v>
      </c>
      <c r="K125" s="38"/>
      <c r="L125" s="38"/>
    </row>
    <row r="126" spans="3:12">
      <c r="C126" s="39">
        <v>42516</v>
      </c>
      <c r="D126" s="41" t="s">
        <v>324</v>
      </c>
      <c r="E126" s="41" t="s">
        <v>325</v>
      </c>
      <c r="F126" s="41" t="s">
        <v>11</v>
      </c>
      <c r="G126" s="50" t="s">
        <v>22</v>
      </c>
      <c r="H126" s="42">
        <v>20000</v>
      </c>
      <c r="I126" s="42">
        <v>3985</v>
      </c>
      <c r="J126" s="49">
        <f t="shared" si="5"/>
        <v>79700000</v>
      </c>
      <c r="K126" s="38"/>
      <c r="L126" s="38"/>
    </row>
    <row r="127" spans="3:12">
      <c r="C127" s="39">
        <v>42516</v>
      </c>
      <c r="D127" s="41" t="s">
        <v>343</v>
      </c>
      <c r="E127" s="41" t="s">
        <v>344</v>
      </c>
      <c r="F127" s="41" t="s">
        <v>11</v>
      </c>
      <c r="G127" s="50" t="s">
        <v>16</v>
      </c>
      <c r="H127" s="42">
        <v>34900</v>
      </c>
      <c r="I127" s="42">
        <v>3560</v>
      </c>
      <c r="J127" s="49">
        <f t="shared" si="5"/>
        <v>124244000</v>
      </c>
      <c r="K127" s="38">
        <v>26</v>
      </c>
      <c r="L127" s="52">
        <f>J127+J126+J125+J124+J123+J122+J121</f>
        <v>296157000</v>
      </c>
    </row>
    <row r="128" spans="3:12">
      <c r="C128" s="39">
        <v>42517</v>
      </c>
      <c r="D128" s="41" t="s">
        <v>330</v>
      </c>
      <c r="E128" s="41" t="s">
        <v>331</v>
      </c>
      <c r="F128" s="41" t="s">
        <v>11</v>
      </c>
      <c r="G128" s="50" t="s">
        <v>12</v>
      </c>
      <c r="H128" s="42">
        <v>4000</v>
      </c>
      <c r="I128" s="42">
        <v>3380</v>
      </c>
      <c r="J128" s="49">
        <f t="shared" si="5"/>
        <v>13520000</v>
      </c>
      <c r="K128" s="38"/>
      <c r="L128" s="38"/>
    </row>
    <row r="129" spans="3:12">
      <c r="C129" s="39">
        <v>42517</v>
      </c>
      <c r="D129" s="41" t="s">
        <v>330</v>
      </c>
      <c r="E129" s="41" t="s">
        <v>331</v>
      </c>
      <c r="F129" s="41" t="s">
        <v>11</v>
      </c>
      <c r="G129" s="50" t="s">
        <v>22</v>
      </c>
      <c r="H129" s="42">
        <v>11500</v>
      </c>
      <c r="I129" s="42">
        <v>3985</v>
      </c>
      <c r="J129" s="49">
        <f t="shared" si="5"/>
        <v>45827500</v>
      </c>
      <c r="K129" s="38">
        <v>27</v>
      </c>
      <c r="L129" s="52">
        <f>J129+J128</f>
        <v>59347500</v>
      </c>
    </row>
    <row r="130" spans="3:12">
      <c r="H130" s="52">
        <f>SUM(H73:H129)</f>
        <v>604100</v>
      </c>
      <c r="I130" s="52">
        <f>SUM(I73:I129)</f>
        <v>209011</v>
      </c>
      <c r="J130" s="52">
        <f>SUM(J73:J129)</f>
        <v>2177560000</v>
      </c>
      <c r="K130" s="38"/>
      <c r="L130" s="52">
        <f>SUM(L73:L129)</f>
        <v>2177560000</v>
      </c>
    </row>
  </sheetData>
  <sortState ref="N7:W63">
    <sortCondition ref="S7:S63"/>
  </sortState>
  <mergeCells count="1">
    <mergeCell ref="C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4:Y69"/>
  <sheetViews>
    <sheetView topLeftCell="L10" workbookViewId="0">
      <selection activeCell="Z18" sqref="Z18:AB22"/>
    </sheetView>
  </sheetViews>
  <sheetFormatPr baseColWidth="10" defaultRowHeight="15"/>
  <cols>
    <col min="3" max="3" width="9" bestFit="1" customWidth="1"/>
    <col min="4" max="5" width="10.42578125" bestFit="1" customWidth="1"/>
    <col min="6" max="6" width="12.85546875" bestFit="1" customWidth="1"/>
    <col min="7" max="7" width="15" bestFit="1" customWidth="1"/>
    <col min="8" max="8" width="7.4257812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12.85546875" bestFit="1" customWidth="1"/>
    <col min="18" max="18" width="1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5" bestFit="1" customWidth="1"/>
    <col min="25" max="25" width="11.7109375" bestFit="1" customWidth="1"/>
  </cols>
  <sheetData>
    <row r="4" spans="2:25" ht="18.75">
      <c r="C4" s="102" t="s">
        <v>23</v>
      </c>
      <c r="D4" s="102"/>
      <c r="E4" s="102"/>
      <c r="F4" s="102"/>
      <c r="G4" s="102"/>
      <c r="H4" s="102"/>
      <c r="I4" s="102"/>
      <c r="J4" s="102"/>
    </row>
    <row r="6" spans="2:25">
      <c r="C6" s="38" t="s">
        <v>7</v>
      </c>
      <c r="D6" s="38" t="s">
        <v>0</v>
      </c>
      <c r="E6" s="38" t="s">
        <v>1</v>
      </c>
      <c r="F6" s="38" t="s">
        <v>367</v>
      </c>
      <c r="G6" s="38" t="s">
        <v>6</v>
      </c>
      <c r="H6" s="38" t="s">
        <v>5</v>
      </c>
      <c r="I6" s="38" t="s">
        <v>8</v>
      </c>
      <c r="J6" s="38" t="s">
        <v>3</v>
      </c>
      <c r="N6" s="38" t="s">
        <v>7</v>
      </c>
      <c r="O6" s="38" t="s">
        <v>0</v>
      </c>
      <c r="P6" s="38" t="s">
        <v>1</v>
      </c>
      <c r="Q6" s="38" t="s">
        <v>367</v>
      </c>
      <c r="R6" s="38" t="s">
        <v>6</v>
      </c>
      <c r="S6" s="38" t="s">
        <v>370</v>
      </c>
      <c r="T6" s="38" t="s">
        <v>5</v>
      </c>
      <c r="U6" s="38" t="s">
        <v>371</v>
      </c>
      <c r="V6" s="38" t="s">
        <v>8</v>
      </c>
      <c r="W6" s="38" t="s">
        <v>3</v>
      </c>
      <c r="X6" s="53" t="s">
        <v>369</v>
      </c>
      <c r="Y6" s="53" t="s">
        <v>372</v>
      </c>
    </row>
    <row r="7" spans="2:25">
      <c r="B7">
        <v>5</v>
      </c>
      <c r="C7" s="39">
        <v>42492</v>
      </c>
      <c r="D7" s="41" t="s">
        <v>38</v>
      </c>
      <c r="E7" s="39" t="s">
        <v>39</v>
      </c>
      <c r="F7" s="41" t="s">
        <v>23</v>
      </c>
      <c r="G7" s="50" t="s">
        <v>16</v>
      </c>
      <c r="H7" s="42">
        <v>5000</v>
      </c>
      <c r="I7" s="42">
        <v>3595</v>
      </c>
      <c r="J7" s="43">
        <f t="shared" ref="J7:J33" si="0">H7*I7</f>
        <v>17975000</v>
      </c>
      <c r="N7" s="39">
        <v>42492</v>
      </c>
      <c r="O7" s="41" t="s">
        <v>38</v>
      </c>
      <c r="P7" s="39" t="s">
        <v>39</v>
      </c>
      <c r="Q7" s="41" t="s">
        <v>23</v>
      </c>
      <c r="R7" s="50" t="s">
        <v>22</v>
      </c>
      <c r="S7" s="50">
        <v>1</v>
      </c>
      <c r="T7" s="42">
        <v>5000</v>
      </c>
      <c r="U7" s="42"/>
      <c r="V7" s="42">
        <v>3885</v>
      </c>
      <c r="W7" s="43">
        <f t="shared" ref="W7:W33" si="1">T7*V7</f>
        <v>19425000</v>
      </c>
      <c r="X7" s="38"/>
      <c r="Y7" s="38"/>
    </row>
    <row r="8" spans="2:25">
      <c r="B8">
        <v>5</v>
      </c>
      <c r="C8" s="39">
        <v>42492</v>
      </c>
      <c r="D8" s="41" t="s">
        <v>38</v>
      </c>
      <c r="E8" s="39" t="s">
        <v>39</v>
      </c>
      <c r="F8" s="41" t="s">
        <v>23</v>
      </c>
      <c r="G8" s="50" t="s">
        <v>22</v>
      </c>
      <c r="H8" s="42">
        <v>5000</v>
      </c>
      <c r="I8" s="42">
        <v>3885</v>
      </c>
      <c r="J8" s="43">
        <f t="shared" si="0"/>
        <v>19425000</v>
      </c>
      <c r="N8" s="39">
        <v>42493</v>
      </c>
      <c r="O8" s="41" t="s">
        <v>52</v>
      </c>
      <c r="P8" s="41" t="s">
        <v>53</v>
      </c>
      <c r="Q8" s="41" t="s">
        <v>23</v>
      </c>
      <c r="R8" s="50" t="s">
        <v>22</v>
      </c>
      <c r="S8" s="50">
        <v>1</v>
      </c>
      <c r="T8" s="42">
        <v>20000</v>
      </c>
      <c r="U8" s="42"/>
      <c r="V8" s="42">
        <v>3885</v>
      </c>
      <c r="W8" s="44">
        <f t="shared" si="1"/>
        <v>77700000</v>
      </c>
      <c r="X8" s="38"/>
      <c r="Y8" s="38"/>
    </row>
    <row r="9" spans="2:25">
      <c r="B9">
        <v>5</v>
      </c>
      <c r="C9" s="39">
        <v>42493</v>
      </c>
      <c r="D9" s="41" t="s">
        <v>52</v>
      </c>
      <c r="E9" s="41" t="s">
        <v>53</v>
      </c>
      <c r="F9" s="41" t="s">
        <v>23</v>
      </c>
      <c r="G9" s="50" t="s">
        <v>16</v>
      </c>
      <c r="H9" s="42">
        <v>10000</v>
      </c>
      <c r="I9" s="42">
        <v>3595</v>
      </c>
      <c r="J9" s="44">
        <f t="shared" si="0"/>
        <v>35950000</v>
      </c>
      <c r="N9" s="39">
        <v>42494</v>
      </c>
      <c r="O9" s="41" t="s">
        <v>58</v>
      </c>
      <c r="P9" s="41" t="s">
        <v>59</v>
      </c>
      <c r="Q9" s="41" t="s">
        <v>23</v>
      </c>
      <c r="R9" s="50" t="s">
        <v>22</v>
      </c>
      <c r="S9" s="50">
        <v>1</v>
      </c>
      <c r="T9" s="42">
        <v>10000</v>
      </c>
      <c r="U9" s="42"/>
      <c r="V9" s="42">
        <v>3885</v>
      </c>
      <c r="W9" s="44">
        <f t="shared" si="1"/>
        <v>38850000</v>
      </c>
      <c r="X9" s="38"/>
      <c r="Y9" s="38"/>
    </row>
    <row r="10" spans="2:25">
      <c r="B10">
        <v>5</v>
      </c>
      <c r="C10" s="39">
        <v>42493</v>
      </c>
      <c r="D10" s="41" t="s">
        <v>52</v>
      </c>
      <c r="E10" s="41" t="s">
        <v>53</v>
      </c>
      <c r="F10" s="41" t="s">
        <v>23</v>
      </c>
      <c r="G10" s="50" t="s">
        <v>22</v>
      </c>
      <c r="H10" s="42">
        <v>20000</v>
      </c>
      <c r="I10" s="42">
        <v>3885</v>
      </c>
      <c r="J10" s="44">
        <f t="shared" si="0"/>
        <v>77700000</v>
      </c>
      <c r="N10" s="39">
        <v>42496</v>
      </c>
      <c r="O10" s="41" t="s">
        <v>80</v>
      </c>
      <c r="P10" s="41" t="s">
        <v>81</v>
      </c>
      <c r="Q10" s="41" t="s">
        <v>23</v>
      </c>
      <c r="R10" s="50" t="s">
        <v>22</v>
      </c>
      <c r="S10" s="50">
        <v>1</v>
      </c>
      <c r="T10" s="42">
        <v>20000</v>
      </c>
      <c r="U10" s="42"/>
      <c r="V10" s="42">
        <v>3885</v>
      </c>
      <c r="W10" s="44">
        <f t="shared" si="1"/>
        <v>77700000</v>
      </c>
      <c r="X10" s="38"/>
      <c r="Y10" s="38"/>
    </row>
    <row r="11" spans="2:25">
      <c r="B11">
        <v>5</v>
      </c>
      <c r="C11" s="39">
        <v>42494</v>
      </c>
      <c r="D11" s="41" t="s">
        <v>58</v>
      </c>
      <c r="E11" s="41" t="s">
        <v>59</v>
      </c>
      <c r="F11" s="41" t="s">
        <v>23</v>
      </c>
      <c r="G11" s="50" t="s">
        <v>16</v>
      </c>
      <c r="H11" s="42">
        <v>5000</v>
      </c>
      <c r="I11" s="42">
        <v>3595</v>
      </c>
      <c r="J11" s="44">
        <f t="shared" si="0"/>
        <v>17975000</v>
      </c>
      <c r="N11" s="39">
        <v>42496</v>
      </c>
      <c r="O11" s="41" t="s">
        <v>78</v>
      </c>
      <c r="P11" s="41" t="s">
        <v>79</v>
      </c>
      <c r="Q11" s="41" t="s">
        <v>23</v>
      </c>
      <c r="R11" s="50" t="s">
        <v>22</v>
      </c>
      <c r="S11" s="50">
        <v>1</v>
      </c>
      <c r="T11" s="42">
        <v>5000</v>
      </c>
      <c r="U11" s="42"/>
      <c r="V11" s="42">
        <v>3885</v>
      </c>
      <c r="W11" s="44">
        <f t="shared" si="1"/>
        <v>19425000</v>
      </c>
      <c r="X11" s="38"/>
      <c r="Y11" s="38"/>
    </row>
    <row r="12" spans="2:25">
      <c r="B12">
        <v>5</v>
      </c>
      <c r="C12" s="39">
        <v>42494</v>
      </c>
      <c r="D12" s="41" t="s">
        <v>58</v>
      </c>
      <c r="E12" s="41" t="s">
        <v>59</v>
      </c>
      <c r="F12" s="41" t="s">
        <v>23</v>
      </c>
      <c r="G12" s="50" t="s">
        <v>22</v>
      </c>
      <c r="H12" s="42">
        <v>10000</v>
      </c>
      <c r="I12" s="42">
        <v>3885</v>
      </c>
      <c r="J12" s="44">
        <f t="shared" si="0"/>
        <v>38850000</v>
      </c>
      <c r="N12" s="39">
        <v>42499</v>
      </c>
      <c r="O12" s="41" t="s">
        <v>120</v>
      </c>
      <c r="P12" s="41" t="s">
        <v>121</v>
      </c>
      <c r="Q12" s="41" t="s">
        <v>23</v>
      </c>
      <c r="R12" s="50" t="s">
        <v>22</v>
      </c>
      <c r="S12" s="50">
        <v>1</v>
      </c>
      <c r="T12" s="42">
        <v>10000</v>
      </c>
      <c r="U12" s="42"/>
      <c r="V12" s="42">
        <v>3750</v>
      </c>
      <c r="W12" s="44">
        <f t="shared" si="1"/>
        <v>37500000</v>
      </c>
      <c r="X12" s="38"/>
      <c r="Y12" s="38"/>
    </row>
    <row r="13" spans="2:25">
      <c r="B13">
        <v>5</v>
      </c>
      <c r="C13" s="39">
        <v>43226</v>
      </c>
      <c r="D13" s="41" t="s">
        <v>78</v>
      </c>
      <c r="E13" s="41" t="s">
        <v>79</v>
      </c>
      <c r="F13" s="41" t="s">
        <v>23</v>
      </c>
      <c r="G13" s="50" t="s">
        <v>16</v>
      </c>
      <c r="H13" s="42">
        <v>5000</v>
      </c>
      <c r="I13" s="42">
        <v>3595</v>
      </c>
      <c r="J13" s="44">
        <f t="shared" si="0"/>
        <v>17975000</v>
      </c>
      <c r="N13" s="39">
        <v>42503</v>
      </c>
      <c r="O13" s="41" t="s">
        <v>131</v>
      </c>
      <c r="P13" s="41" t="s">
        <v>132</v>
      </c>
      <c r="Q13" s="41" t="s">
        <v>23</v>
      </c>
      <c r="R13" s="50" t="s">
        <v>22</v>
      </c>
      <c r="S13" s="50">
        <v>1</v>
      </c>
      <c r="T13" s="42">
        <v>10000</v>
      </c>
      <c r="U13" s="42"/>
      <c r="V13" s="42">
        <v>3650</v>
      </c>
      <c r="W13" s="44">
        <f t="shared" si="1"/>
        <v>36500000</v>
      </c>
      <c r="X13" s="38"/>
      <c r="Y13" s="38"/>
    </row>
    <row r="14" spans="2:25">
      <c r="B14">
        <v>5</v>
      </c>
      <c r="C14" s="39">
        <v>43226</v>
      </c>
      <c r="D14" s="41" t="s">
        <v>78</v>
      </c>
      <c r="E14" s="41" t="s">
        <v>79</v>
      </c>
      <c r="F14" s="41" t="s">
        <v>23</v>
      </c>
      <c r="G14" s="50" t="s">
        <v>22</v>
      </c>
      <c r="H14" s="42">
        <v>5000</v>
      </c>
      <c r="I14" s="42">
        <v>3885</v>
      </c>
      <c r="J14" s="44">
        <f t="shared" si="0"/>
        <v>19425000</v>
      </c>
      <c r="N14" s="39">
        <v>42506</v>
      </c>
      <c r="O14" s="41" t="s">
        <v>220</v>
      </c>
      <c r="P14" s="41" t="s">
        <v>221</v>
      </c>
      <c r="Q14" s="41" t="s">
        <v>23</v>
      </c>
      <c r="R14" s="50" t="s">
        <v>22</v>
      </c>
      <c r="S14" s="50">
        <v>1</v>
      </c>
      <c r="T14" s="42">
        <v>10000</v>
      </c>
      <c r="U14" s="42"/>
      <c r="V14" s="42">
        <v>3985</v>
      </c>
      <c r="W14" s="44">
        <f t="shared" si="1"/>
        <v>39850000</v>
      </c>
      <c r="X14" s="38"/>
      <c r="Y14" s="38"/>
    </row>
    <row r="15" spans="2:25">
      <c r="B15">
        <v>5</v>
      </c>
      <c r="C15" s="39">
        <v>42496</v>
      </c>
      <c r="D15" s="41" t="s">
        <v>80</v>
      </c>
      <c r="E15" s="41" t="s">
        <v>81</v>
      </c>
      <c r="F15" s="41" t="s">
        <v>23</v>
      </c>
      <c r="G15" s="50" t="s">
        <v>16</v>
      </c>
      <c r="H15" s="42">
        <v>10000</v>
      </c>
      <c r="I15" s="42">
        <v>3595</v>
      </c>
      <c r="J15" s="44">
        <f t="shared" si="0"/>
        <v>35950000</v>
      </c>
      <c r="N15" s="39">
        <v>42507</v>
      </c>
      <c r="O15" s="41" t="s">
        <v>189</v>
      </c>
      <c r="P15" s="41" t="s">
        <v>190</v>
      </c>
      <c r="Q15" s="41" t="s">
        <v>23</v>
      </c>
      <c r="R15" s="50" t="s">
        <v>22</v>
      </c>
      <c r="S15" s="50">
        <v>1</v>
      </c>
      <c r="T15" s="42">
        <v>10000</v>
      </c>
      <c r="U15" s="42"/>
      <c r="V15" s="42">
        <v>3650</v>
      </c>
      <c r="W15" s="46">
        <f t="shared" si="1"/>
        <v>36500000</v>
      </c>
      <c r="X15" s="38"/>
      <c r="Y15" s="38"/>
    </row>
    <row r="16" spans="2:25">
      <c r="B16">
        <v>5</v>
      </c>
      <c r="C16" s="39">
        <v>42496</v>
      </c>
      <c r="D16" s="41" t="s">
        <v>80</v>
      </c>
      <c r="E16" s="41" t="s">
        <v>81</v>
      </c>
      <c r="F16" s="41" t="s">
        <v>23</v>
      </c>
      <c r="G16" s="50" t="s">
        <v>22</v>
      </c>
      <c r="H16" s="42">
        <v>20000</v>
      </c>
      <c r="I16" s="42">
        <v>3885</v>
      </c>
      <c r="J16" s="44">
        <f t="shared" si="0"/>
        <v>77700000</v>
      </c>
      <c r="N16" s="39">
        <v>42510</v>
      </c>
      <c r="O16" s="41" t="s">
        <v>209</v>
      </c>
      <c r="P16" s="41" t="s">
        <v>210</v>
      </c>
      <c r="Q16" s="41" t="s">
        <v>23</v>
      </c>
      <c r="R16" s="50" t="s">
        <v>22</v>
      </c>
      <c r="S16" s="50">
        <v>1</v>
      </c>
      <c r="T16" s="42">
        <v>10000</v>
      </c>
      <c r="U16" s="42"/>
      <c r="V16" s="42">
        <v>3650</v>
      </c>
      <c r="W16" s="46">
        <f t="shared" si="1"/>
        <v>36500000</v>
      </c>
      <c r="X16" s="38"/>
      <c r="Y16" s="38"/>
    </row>
    <row r="17" spans="2:25">
      <c r="B17">
        <v>5</v>
      </c>
      <c r="C17" s="39">
        <v>42499</v>
      </c>
      <c r="D17" s="41" t="s">
        <v>120</v>
      </c>
      <c r="E17" s="41" t="s">
        <v>121</v>
      </c>
      <c r="F17" s="41" t="s">
        <v>23</v>
      </c>
      <c r="G17" s="50" t="s">
        <v>16</v>
      </c>
      <c r="H17" s="42">
        <v>5000</v>
      </c>
      <c r="I17" s="42">
        <v>3645</v>
      </c>
      <c r="J17" s="44">
        <f t="shared" si="0"/>
        <v>18225000</v>
      </c>
      <c r="N17" s="39">
        <v>42515</v>
      </c>
      <c r="O17" s="41" t="s">
        <v>290</v>
      </c>
      <c r="P17" s="41" t="s">
        <v>291</v>
      </c>
      <c r="Q17" s="41" t="s">
        <v>23</v>
      </c>
      <c r="R17" s="50" t="s">
        <v>22</v>
      </c>
      <c r="S17" s="50">
        <v>1</v>
      </c>
      <c r="T17" s="42">
        <v>10000</v>
      </c>
      <c r="U17" s="42"/>
      <c r="V17" s="42">
        <v>3650</v>
      </c>
      <c r="W17" s="43">
        <f t="shared" si="1"/>
        <v>36500000</v>
      </c>
      <c r="X17" s="38"/>
      <c r="Y17" s="38"/>
    </row>
    <row r="18" spans="2:25">
      <c r="B18">
        <v>5</v>
      </c>
      <c r="C18" s="39">
        <v>42499</v>
      </c>
      <c r="D18" s="41" t="s">
        <v>120</v>
      </c>
      <c r="E18" s="41" t="s">
        <v>121</v>
      </c>
      <c r="F18" s="41" t="s">
        <v>23</v>
      </c>
      <c r="G18" s="50" t="s">
        <v>22</v>
      </c>
      <c r="H18" s="42">
        <v>10000</v>
      </c>
      <c r="I18" s="42">
        <v>3750</v>
      </c>
      <c r="J18" s="44">
        <f t="shared" si="0"/>
        <v>37500000</v>
      </c>
      <c r="N18" s="39">
        <v>42517</v>
      </c>
      <c r="O18" s="41" t="s">
        <v>303</v>
      </c>
      <c r="P18" s="41" t="s">
        <v>304</v>
      </c>
      <c r="Q18" s="41" t="s">
        <v>23</v>
      </c>
      <c r="R18" s="50" t="s">
        <v>22</v>
      </c>
      <c r="S18" s="50">
        <v>1</v>
      </c>
      <c r="T18" s="42">
        <v>15000</v>
      </c>
      <c r="U18" s="42">
        <f>SUM(T7:T18)</f>
        <v>135000</v>
      </c>
      <c r="V18" s="42">
        <v>3650</v>
      </c>
      <c r="W18" s="43">
        <f t="shared" si="1"/>
        <v>54750000</v>
      </c>
      <c r="X18" s="38" t="str">
        <f>R18</f>
        <v>Nafta Unica 90</v>
      </c>
      <c r="Y18" s="52">
        <f>SUM(W7:W18)</f>
        <v>511200000</v>
      </c>
    </row>
    <row r="19" spans="2:25">
      <c r="B19">
        <v>5</v>
      </c>
      <c r="C19" s="39">
        <v>42503</v>
      </c>
      <c r="D19" s="41" t="s">
        <v>131</v>
      </c>
      <c r="E19" s="41" t="s">
        <v>132</v>
      </c>
      <c r="F19" s="41" t="s">
        <v>23</v>
      </c>
      <c r="G19" s="50" t="s">
        <v>16</v>
      </c>
      <c r="H19" s="42">
        <v>10000</v>
      </c>
      <c r="I19" s="42">
        <v>3595</v>
      </c>
      <c r="J19" s="44">
        <f t="shared" si="0"/>
        <v>35950000</v>
      </c>
      <c r="N19" s="39">
        <v>42508</v>
      </c>
      <c r="O19" s="41" t="s">
        <v>199</v>
      </c>
      <c r="P19" s="41" t="s">
        <v>200</v>
      </c>
      <c r="Q19" s="41" t="s">
        <v>23</v>
      </c>
      <c r="R19" s="50" t="s">
        <v>180</v>
      </c>
      <c r="S19" s="50">
        <v>2</v>
      </c>
      <c r="T19" s="42">
        <v>30000</v>
      </c>
      <c r="U19" s="42">
        <f>T19</f>
        <v>30000</v>
      </c>
      <c r="V19" s="42">
        <v>3595</v>
      </c>
      <c r="W19" s="46">
        <f t="shared" si="1"/>
        <v>107850000</v>
      </c>
      <c r="X19" s="38" t="str">
        <f>R19</f>
        <v>Diesel Comun Tipo III</v>
      </c>
      <c r="Y19" s="52">
        <f>W19</f>
        <v>107850000</v>
      </c>
    </row>
    <row r="20" spans="2:25">
      <c r="B20">
        <v>5</v>
      </c>
      <c r="C20" s="39">
        <v>42503</v>
      </c>
      <c r="D20" s="41" t="s">
        <v>131</v>
      </c>
      <c r="E20" s="41" t="s">
        <v>132</v>
      </c>
      <c r="F20" s="41" t="s">
        <v>23</v>
      </c>
      <c r="G20" s="50" t="s">
        <v>22</v>
      </c>
      <c r="H20" s="42">
        <v>10000</v>
      </c>
      <c r="I20" s="42">
        <v>3650</v>
      </c>
      <c r="J20" s="44">
        <f t="shared" si="0"/>
        <v>36500000</v>
      </c>
      <c r="N20" s="39">
        <v>42509</v>
      </c>
      <c r="O20" s="41" t="s">
        <v>230</v>
      </c>
      <c r="P20" s="41" t="s">
        <v>231</v>
      </c>
      <c r="Q20" s="41" t="s">
        <v>23</v>
      </c>
      <c r="R20" s="50" t="s">
        <v>12</v>
      </c>
      <c r="S20" s="50">
        <v>3</v>
      </c>
      <c r="T20" s="42">
        <v>10000</v>
      </c>
      <c r="U20" s="42"/>
      <c r="V20" s="42">
        <v>3380</v>
      </c>
      <c r="W20" s="43">
        <f t="shared" si="1"/>
        <v>33800000</v>
      </c>
      <c r="X20" s="38"/>
      <c r="Y20" s="38"/>
    </row>
    <row r="21" spans="2:25">
      <c r="B21">
        <v>5</v>
      </c>
      <c r="C21" s="39">
        <v>42506</v>
      </c>
      <c r="D21" s="41" t="s">
        <v>185</v>
      </c>
      <c r="E21" s="41" t="s">
        <v>186</v>
      </c>
      <c r="F21" s="41" t="s">
        <v>23</v>
      </c>
      <c r="G21" s="50" t="s">
        <v>16</v>
      </c>
      <c r="H21" s="42">
        <v>5000</v>
      </c>
      <c r="I21" s="42">
        <v>3595</v>
      </c>
      <c r="J21" s="46">
        <f t="shared" si="0"/>
        <v>17975000</v>
      </c>
      <c r="N21" s="39">
        <v>42510</v>
      </c>
      <c r="O21" s="41" t="s">
        <v>248</v>
      </c>
      <c r="P21" s="41" t="s">
        <v>249</v>
      </c>
      <c r="Q21" s="41" t="s">
        <v>23</v>
      </c>
      <c r="R21" s="50" t="s">
        <v>12</v>
      </c>
      <c r="S21" s="50">
        <v>3</v>
      </c>
      <c r="T21" s="42">
        <v>25000</v>
      </c>
      <c r="U21" s="42">
        <f>T21+T20</f>
        <v>35000</v>
      </c>
      <c r="V21" s="42">
        <v>3380</v>
      </c>
      <c r="W21" s="43">
        <f t="shared" si="1"/>
        <v>84500000</v>
      </c>
      <c r="X21" s="38" t="str">
        <f>R21</f>
        <v>Nafta Eco Sol 85</v>
      </c>
      <c r="Y21" s="52">
        <f>W21+W20</f>
        <v>118300000</v>
      </c>
    </row>
    <row r="22" spans="2:25">
      <c r="B22">
        <v>5</v>
      </c>
      <c r="C22" s="39">
        <v>42507</v>
      </c>
      <c r="D22" s="41" t="s">
        <v>189</v>
      </c>
      <c r="E22" s="41" t="s">
        <v>190</v>
      </c>
      <c r="F22" s="41" t="s">
        <v>23</v>
      </c>
      <c r="G22" s="50" t="s">
        <v>22</v>
      </c>
      <c r="H22" s="42">
        <v>10000</v>
      </c>
      <c r="I22" s="42">
        <v>3650</v>
      </c>
      <c r="J22" s="46">
        <f t="shared" si="0"/>
        <v>36500000</v>
      </c>
      <c r="N22" s="39">
        <v>42492</v>
      </c>
      <c r="O22" s="41" t="s">
        <v>38</v>
      </c>
      <c r="P22" s="39" t="s">
        <v>39</v>
      </c>
      <c r="Q22" s="41" t="s">
        <v>23</v>
      </c>
      <c r="R22" s="50" t="s">
        <v>16</v>
      </c>
      <c r="S22" s="50">
        <v>7</v>
      </c>
      <c r="T22" s="42">
        <v>5000</v>
      </c>
      <c r="U22" s="42"/>
      <c r="V22" s="42">
        <v>3595</v>
      </c>
      <c r="W22" s="43">
        <f t="shared" si="1"/>
        <v>17975000</v>
      </c>
      <c r="X22" s="38"/>
      <c r="Y22" s="38"/>
    </row>
    <row r="23" spans="2:25">
      <c r="B23">
        <v>5</v>
      </c>
      <c r="C23" s="39">
        <v>42508</v>
      </c>
      <c r="D23" s="41" t="s">
        <v>199</v>
      </c>
      <c r="E23" s="41" t="s">
        <v>200</v>
      </c>
      <c r="F23" s="41" t="s">
        <v>23</v>
      </c>
      <c r="G23" s="50" t="s">
        <v>180</v>
      </c>
      <c r="H23" s="42">
        <v>30000</v>
      </c>
      <c r="I23" s="42">
        <v>3595</v>
      </c>
      <c r="J23" s="46">
        <f t="shared" si="0"/>
        <v>107850000</v>
      </c>
      <c r="N23" s="39">
        <v>42493</v>
      </c>
      <c r="O23" s="41" t="s">
        <v>52</v>
      </c>
      <c r="P23" s="41" t="s">
        <v>53</v>
      </c>
      <c r="Q23" s="41" t="s">
        <v>23</v>
      </c>
      <c r="R23" s="50" t="s">
        <v>16</v>
      </c>
      <c r="S23" s="50">
        <v>7</v>
      </c>
      <c r="T23" s="42">
        <v>10000</v>
      </c>
      <c r="U23" s="42"/>
      <c r="V23" s="42">
        <v>3595</v>
      </c>
      <c r="W23" s="44">
        <f t="shared" si="1"/>
        <v>35950000</v>
      </c>
      <c r="X23" s="38"/>
      <c r="Y23" s="38"/>
    </row>
    <row r="24" spans="2:25">
      <c r="B24">
        <v>5</v>
      </c>
      <c r="C24" s="39">
        <v>42510</v>
      </c>
      <c r="D24" s="41" t="s">
        <v>209</v>
      </c>
      <c r="E24" s="41" t="s">
        <v>210</v>
      </c>
      <c r="F24" s="41" t="s">
        <v>23</v>
      </c>
      <c r="G24" s="50" t="s">
        <v>22</v>
      </c>
      <c r="H24" s="42">
        <v>10000</v>
      </c>
      <c r="I24" s="42">
        <v>3650</v>
      </c>
      <c r="J24" s="46">
        <f t="shared" si="0"/>
        <v>36500000</v>
      </c>
      <c r="N24" s="39">
        <v>42494</v>
      </c>
      <c r="O24" s="41" t="s">
        <v>58</v>
      </c>
      <c r="P24" s="41" t="s">
        <v>59</v>
      </c>
      <c r="Q24" s="41" t="s">
        <v>23</v>
      </c>
      <c r="R24" s="50" t="s">
        <v>16</v>
      </c>
      <c r="S24" s="50">
        <v>7</v>
      </c>
      <c r="T24" s="42">
        <v>5000</v>
      </c>
      <c r="U24" s="42"/>
      <c r="V24" s="42">
        <v>3595</v>
      </c>
      <c r="W24" s="44">
        <f t="shared" si="1"/>
        <v>17975000</v>
      </c>
      <c r="X24" s="38"/>
      <c r="Y24" s="38"/>
    </row>
    <row r="25" spans="2:25">
      <c r="B25">
        <v>5</v>
      </c>
      <c r="C25" s="39">
        <v>42506</v>
      </c>
      <c r="D25" s="41" t="s">
        <v>220</v>
      </c>
      <c r="E25" s="41" t="s">
        <v>221</v>
      </c>
      <c r="F25" s="41" t="s">
        <v>23</v>
      </c>
      <c r="G25" s="50" t="s">
        <v>16</v>
      </c>
      <c r="H25" s="42">
        <v>20000</v>
      </c>
      <c r="I25" s="42">
        <v>3595</v>
      </c>
      <c r="J25" s="44">
        <f t="shared" si="0"/>
        <v>71900000</v>
      </c>
      <c r="N25" s="39">
        <v>42496</v>
      </c>
      <c r="O25" s="41" t="s">
        <v>80</v>
      </c>
      <c r="P25" s="41" t="s">
        <v>81</v>
      </c>
      <c r="Q25" s="41" t="s">
        <v>23</v>
      </c>
      <c r="R25" s="50" t="s">
        <v>16</v>
      </c>
      <c r="S25" s="50">
        <v>7</v>
      </c>
      <c r="T25" s="42">
        <v>10000</v>
      </c>
      <c r="U25" s="42"/>
      <c r="V25" s="42">
        <v>3595</v>
      </c>
      <c r="W25" s="44">
        <f t="shared" si="1"/>
        <v>35950000</v>
      </c>
      <c r="X25" s="38"/>
      <c r="Y25" s="38"/>
    </row>
    <row r="26" spans="2:25">
      <c r="B26">
        <v>5</v>
      </c>
      <c r="C26" s="39">
        <v>42506</v>
      </c>
      <c r="D26" s="41" t="s">
        <v>220</v>
      </c>
      <c r="E26" s="41" t="s">
        <v>221</v>
      </c>
      <c r="F26" s="41" t="s">
        <v>23</v>
      </c>
      <c r="G26" s="50" t="s">
        <v>22</v>
      </c>
      <c r="H26" s="42">
        <v>10000</v>
      </c>
      <c r="I26" s="42">
        <v>3985</v>
      </c>
      <c r="J26" s="44">
        <f t="shared" si="0"/>
        <v>39850000</v>
      </c>
      <c r="N26" s="39">
        <v>42496</v>
      </c>
      <c r="O26" s="41" t="s">
        <v>78</v>
      </c>
      <c r="P26" s="41" t="s">
        <v>79</v>
      </c>
      <c r="Q26" s="41" t="s">
        <v>23</v>
      </c>
      <c r="R26" s="50" t="s">
        <v>16</v>
      </c>
      <c r="S26" s="50">
        <v>7</v>
      </c>
      <c r="T26" s="42">
        <v>5000</v>
      </c>
      <c r="U26" s="42"/>
      <c r="V26" s="42">
        <v>3595</v>
      </c>
      <c r="W26" s="44">
        <f t="shared" si="1"/>
        <v>17975000</v>
      </c>
      <c r="X26" s="38"/>
      <c r="Y26" s="38"/>
    </row>
    <row r="27" spans="2:25">
      <c r="B27">
        <v>5</v>
      </c>
      <c r="C27" s="39">
        <v>42509</v>
      </c>
      <c r="D27" s="41" t="s">
        <v>230</v>
      </c>
      <c r="E27" s="41" t="s">
        <v>231</v>
      </c>
      <c r="F27" s="41" t="s">
        <v>23</v>
      </c>
      <c r="G27" s="50" t="s">
        <v>16</v>
      </c>
      <c r="H27" s="42">
        <v>5300</v>
      </c>
      <c r="I27" s="42">
        <v>3595</v>
      </c>
      <c r="J27" s="44">
        <f t="shared" si="0"/>
        <v>19053500</v>
      </c>
      <c r="N27" s="39">
        <v>42499</v>
      </c>
      <c r="O27" s="41" t="s">
        <v>120</v>
      </c>
      <c r="P27" s="41" t="s">
        <v>121</v>
      </c>
      <c r="Q27" s="41" t="s">
        <v>23</v>
      </c>
      <c r="R27" s="50" t="s">
        <v>16</v>
      </c>
      <c r="S27" s="50">
        <v>7</v>
      </c>
      <c r="T27" s="42">
        <v>5000</v>
      </c>
      <c r="U27" s="42"/>
      <c r="V27" s="42">
        <v>3645</v>
      </c>
      <c r="W27" s="44">
        <f t="shared" si="1"/>
        <v>18225000</v>
      </c>
      <c r="X27" s="38"/>
      <c r="Y27" s="38"/>
    </row>
    <row r="28" spans="2:25">
      <c r="B28">
        <v>5</v>
      </c>
      <c r="C28" s="39">
        <v>42509</v>
      </c>
      <c r="D28" s="41" t="s">
        <v>230</v>
      </c>
      <c r="E28" s="41" t="s">
        <v>231</v>
      </c>
      <c r="F28" s="41" t="s">
        <v>23</v>
      </c>
      <c r="G28" s="50" t="s">
        <v>12</v>
      </c>
      <c r="H28" s="42">
        <v>10000</v>
      </c>
      <c r="I28" s="42">
        <v>3380</v>
      </c>
      <c r="J28" s="43">
        <f t="shared" si="0"/>
        <v>33800000</v>
      </c>
      <c r="N28" s="39">
        <v>42503</v>
      </c>
      <c r="O28" s="41" t="s">
        <v>131</v>
      </c>
      <c r="P28" s="41" t="s">
        <v>132</v>
      </c>
      <c r="Q28" s="41" t="s">
        <v>23</v>
      </c>
      <c r="R28" s="50" t="s">
        <v>16</v>
      </c>
      <c r="S28" s="50">
        <v>7</v>
      </c>
      <c r="T28" s="42">
        <v>10000</v>
      </c>
      <c r="U28" s="42"/>
      <c r="V28" s="42">
        <v>3595</v>
      </c>
      <c r="W28" s="44">
        <f t="shared" si="1"/>
        <v>35950000</v>
      </c>
      <c r="X28" s="38"/>
      <c r="Y28" s="38"/>
    </row>
    <row r="29" spans="2:25">
      <c r="B29">
        <v>5</v>
      </c>
      <c r="C29" s="39">
        <v>42510</v>
      </c>
      <c r="D29" s="41" t="s">
        <v>248</v>
      </c>
      <c r="E29" s="41" t="s">
        <v>249</v>
      </c>
      <c r="F29" s="41" t="s">
        <v>23</v>
      </c>
      <c r="G29" s="50" t="s">
        <v>16</v>
      </c>
      <c r="H29" s="42">
        <v>5000</v>
      </c>
      <c r="I29" s="42">
        <v>3595</v>
      </c>
      <c r="J29" s="43">
        <f t="shared" si="0"/>
        <v>17975000</v>
      </c>
      <c r="N29" s="39">
        <v>42506</v>
      </c>
      <c r="O29" s="41" t="s">
        <v>185</v>
      </c>
      <c r="P29" s="41" t="s">
        <v>186</v>
      </c>
      <c r="Q29" s="41" t="s">
        <v>23</v>
      </c>
      <c r="R29" s="50" t="s">
        <v>16</v>
      </c>
      <c r="S29" s="50">
        <v>7</v>
      </c>
      <c r="T29" s="42">
        <v>5000</v>
      </c>
      <c r="U29" s="42"/>
      <c r="V29" s="42">
        <v>3595</v>
      </c>
      <c r="W29" s="46">
        <f t="shared" si="1"/>
        <v>17975000</v>
      </c>
      <c r="X29" s="38"/>
      <c r="Y29" s="38"/>
    </row>
    <row r="30" spans="2:25">
      <c r="B30">
        <v>5</v>
      </c>
      <c r="C30" s="39">
        <v>42510</v>
      </c>
      <c r="D30" s="41" t="s">
        <v>248</v>
      </c>
      <c r="E30" s="41" t="s">
        <v>249</v>
      </c>
      <c r="F30" s="41" t="s">
        <v>23</v>
      </c>
      <c r="G30" s="50" t="s">
        <v>12</v>
      </c>
      <c r="H30" s="42">
        <v>25000</v>
      </c>
      <c r="I30" s="42">
        <v>3380</v>
      </c>
      <c r="J30" s="43">
        <f t="shared" si="0"/>
        <v>84500000</v>
      </c>
      <c r="N30" s="39">
        <v>42506</v>
      </c>
      <c r="O30" s="41" t="s">
        <v>220</v>
      </c>
      <c r="P30" s="41" t="s">
        <v>221</v>
      </c>
      <c r="Q30" s="41" t="s">
        <v>23</v>
      </c>
      <c r="R30" s="50" t="s">
        <v>16</v>
      </c>
      <c r="S30" s="50">
        <v>7</v>
      </c>
      <c r="T30" s="42">
        <v>20000</v>
      </c>
      <c r="U30" s="42"/>
      <c r="V30" s="42">
        <v>3595</v>
      </c>
      <c r="W30" s="44">
        <f t="shared" si="1"/>
        <v>71900000</v>
      </c>
      <c r="X30" s="38"/>
      <c r="Y30" s="38"/>
    </row>
    <row r="31" spans="2:25">
      <c r="B31">
        <v>5</v>
      </c>
      <c r="C31" s="39">
        <v>42515</v>
      </c>
      <c r="D31" s="41" t="s">
        <v>290</v>
      </c>
      <c r="E31" s="41" t="s">
        <v>291</v>
      </c>
      <c r="F31" s="41" t="s">
        <v>23</v>
      </c>
      <c r="G31" s="50" t="s">
        <v>22</v>
      </c>
      <c r="H31" s="42">
        <v>10000</v>
      </c>
      <c r="I31" s="42">
        <v>3650</v>
      </c>
      <c r="J31" s="43">
        <f t="shared" si="0"/>
        <v>36500000</v>
      </c>
      <c r="N31" s="39">
        <v>42509</v>
      </c>
      <c r="O31" s="41" t="s">
        <v>230</v>
      </c>
      <c r="P31" s="41" t="s">
        <v>231</v>
      </c>
      <c r="Q31" s="41" t="s">
        <v>23</v>
      </c>
      <c r="R31" s="50" t="s">
        <v>16</v>
      </c>
      <c r="S31" s="50">
        <v>7</v>
      </c>
      <c r="T31" s="42">
        <v>5300</v>
      </c>
      <c r="U31" s="42"/>
      <c r="V31" s="42">
        <v>3595</v>
      </c>
      <c r="W31" s="44">
        <f t="shared" si="1"/>
        <v>19053500</v>
      </c>
      <c r="X31" s="38"/>
      <c r="Y31" s="38"/>
    </row>
    <row r="32" spans="2:25">
      <c r="B32">
        <v>5</v>
      </c>
      <c r="C32" s="39">
        <v>42517</v>
      </c>
      <c r="D32" s="41" t="s">
        <v>303</v>
      </c>
      <c r="E32" s="41" t="s">
        <v>304</v>
      </c>
      <c r="F32" s="41" t="s">
        <v>23</v>
      </c>
      <c r="G32" s="50" t="s">
        <v>22</v>
      </c>
      <c r="H32" s="42">
        <v>15000</v>
      </c>
      <c r="I32" s="42">
        <v>3650</v>
      </c>
      <c r="J32" s="43">
        <f t="shared" si="0"/>
        <v>54750000</v>
      </c>
      <c r="N32" s="39">
        <v>42510</v>
      </c>
      <c r="O32" s="41" t="s">
        <v>248</v>
      </c>
      <c r="P32" s="41" t="s">
        <v>249</v>
      </c>
      <c r="Q32" s="41" t="s">
        <v>23</v>
      </c>
      <c r="R32" s="50" t="s">
        <v>16</v>
      </c>
      <c r="S32" s="50">
        <v>7</v>
      </c>
      <c r="T32" s="42">
        <v>5000</v>
      </c>
      <c r="U32" s="42"/>
      <c r="V32" s="42">
        <v>3595</v>
      </c>
      <c r="W32" s="43">
        <f t="shared" si="1"/>
        <v>17975000</v>
      </c>
      <c r="X32" s="38"/>
      <c r="Y32" s="38"/>
    </row>
    <row r="33" spans="2:25">
      <c r="B33">
        <v>5</v>
      </c>
      <c r="C33" s="39">
        <v>42520</v>
      </c>
      <c r="D33" s="41" t="s">
        <v>365</v>
      </c>
      <c r="E33" s="41" t="s">
        <v>366</v>
      </c>
      <c r="F33" s="41" t="s">
        <v>23</v>
      </c>
      <c r="G33" s="50" t="s">
        <v>16</v>
      </c>
      <c r="H33" s="42">
        <v>15000</v>
      </c>
      <c r="I33" s="42">
        <v>3595</v>
      </c>
      <c r="J33" s="49">
        <f t="shared" si="0"/>
        <v>53925000</v>
      </c>
      <c r="N33" s="39">
        <v>42520</v>
      </c>
      <c r="O33" s="41" t="s">
        <v>365</v>
      </c>
      <c r="P33" s="41" t="s">
        <v>366</v>
      </c>
      <c r="Q33" s="41" t="s">
        <v>23</v>
      </c>
      <c r="R33" s="50" t="s">
        <v>16</v>
      </c>
      <c r="S33" s="50">
        <v>7</v>
      </c>
      <c r="T33" s="42">
        <v>15000</v>
      </c>
      <c r="U33" s="42">
        <f>SUM(T22:T33)</f>
        <v>100300</v>
      </c>
      <c r="V33" s="42">
        <v>3595</v>
      </c>
      <c r="W33" s="49">
        <f t="shared" si="1"/>
        <v>53925000</v>
      </c>
      <c r="X33" s="38" t="str">
        <f>R33</f>
        <v>Diesel Tipo I</v>
      </c>
      <c r="Y33" s="52">
        <f>W33+W32+W31+W30+W29+W28+W27+W26+W25+W24+W23+W22</f>
        <v>360828500</v>
      </c>
    </row>
    <row r="34" spans="2:25">
      <c r="H34" s="52">
        <f>SUM(H7:H33)</f>
        <v>300300</v>
      </c>
      <c r="I34" s="52"/>
      <c r="J34" s="52">
        <f>SUM(J7:J33)</f>
        <v>1098178500</v>
      </c>
      <c r="T34" s="52">
        <f>SUM(T7:T33)</f>
        <v>300300</v>
      </c>
      <c r="U34" s="52">
        <f>SUM(U9:U33)</f>
        <v>300300</v>
      </c>
      <c r="V34" s="52"/>
      <c r="W34" s="52">
        <f>SUM(W7:W33)</f>
        <v>1098178500</v>
      </c>
      <c r="X34" s="38"/>
      <c r="Y34" s="52">
        <f>SUM(Y7:Y33)</f>
        <v>1098178500</v>
      </c>
    </row>
    <row r="41" spans="2:25">
      <c r="C41" s="38" t="s">
        <v>7</v>
      </c>
      <c r="D41" s="38" t="s">
        <v>0</v>
      </c>
      <c r="E41" s="38" t="s">
        <v>1</v>
      </c>
      <c r="F41" s="38" t="s">
        <v>367</v>
      </c>
      <c r="G41" s="38" t="s">
        <v>6</v>
      </c>
      <c r="H41" s="38" t="s">
        <v>5</v>
      </c>
      <c r="I41" s="38" t="s">
        <v>8</v>
      </c>
      <c r="J41" s="38" t="s">
        <v>3</v>
      </c>
      <c r="K41" s="53" t="s">
        <v>368</v>
      </c>
      <c r="L41" s="53" t="s">
        <v>372</v>
      </c>
    </row>
    <row r="42" spans="2:25">
      <c r="C42" s="39">
        <v>42492</v>
      </c>
      <c r="D42" s="41" t="s">
        <v>38</v>
      </c>
      <c r="E42" s="39" t="s">
        <v>39</v>
      </c>
      <c r="F42" s="41" t="s">
        <v>23</v>
      </c>
      <c r="G42" s="50" t="s">
        <v>16</v>
      </c>
      <c r="H42" s="42">
        <v>5000</v>
      </c>
      <c r="I42" s="42">
        <v>3595</v>
      </c>
      <c r="J42" s="43">
        <f t="shared" ref="J42:J68" si="2">H42*I42</f>
        <v>17975000</v>
      </c>
      <c r="K42" s="38"/>
      <c r="L42" s="38"/>
    </row>
    <row r="43" spans="2:25">
      <c r="C43" s="39">
        <v>42492</v>
      </c>
      <c r="D43" s="41" t="s">
        <v>38</v>
      </c>
      <c r="E43" s="39" t="s">
        <v>39</v>
      </c>
      <c r="F43" s="41" t="s">
        <v>23</v>
      </c>
      <c r="G43" s="50" t="s">
        <v>22</v>
      </c>
      <c r="H43" s="42">
        <v>5000</v>
      </c>
      <c r="I43" s="42">
        <v>3885</v>
      </c>
      <c r="J43" s="43">
        <f t="shared" si="2"/>
        <v>19425000</v>
      </c>
      <c r="K43" s="38">
        <v>2</v>
      </c>
      <c r="L43" s="52">
        <f>J43+J42</f>
        <v>37400000</v>
      </c>
    </row>
    <row r="44" spans="2:25">
      <c r="C44" s="39">
        <v>42493</v>
      </c>
      <c r="D44" s="41" t="s">
        <v>52</v>
      </c>
      <c r="E44" s="41" t="s">
        <v>53</v>
      </c>
      <c r="F44" s="41" t="s">
        <v>23</v>
      </c>
      <c r="G44" s="50" t="s">
        <v>16</v>
      </c>
      <c r="H44" s="42">
        <v>10000</v>
      </c>
      <c r="I44" s="42">
        <v>3595</v>
      </c>
      <c r="J44" s="44">
        <f t="shared" si="2"/>
        <v>35950000</v>
      </c>
      <c r="K44" s="38"/>
      <c r="L44" s="38"/>
    </row>
    <row r="45" spans="2:25">
      <c r="C45" s="39">
        <v>42493</v>
      </c>
      <c r="D45" s="41" t="s">
        <v>52</v>
      </c>
      <c r="E45" s="41" t="s">
        <v>53</v>
      </c>
      <c r="F45" s="41" t="s">
        <v>23</v>
      </c>
      <c r="G45" s="50" t="s">
        <v>22</v>
      </c>
      <c r="H45" s="42">
        <v>20000</v>
      </c>
      <c r="I45" s="42">
        <v>3885</v>
      </c>
      <c r="J45" s="44">
        <f t="shared" si="2"/>
        <v>77700000</v>
      </c>
      <c r="K45" s="38">
        <v>3</v>
      </c>
      <c r="L45" s="52">
        <f>J45+J44</f>
        <v>113650000</v>
      </c>
    </row>
    <row r="46" spans="2:25">
      <c r="C46" s="39">
        <v>42494</v>
      </c>
      <c r="D46" s="41" t="s">
        <v>58</v>
      </c>
      <c r="E46" s="41" t="s">
        <v>59</v>
      </c>
      <c r="F46" s="41" t="s">
        <v>23</v>
      </c>
      <c r="G46" s="50" t="s">
        <v>16</v>
      </c>
      <c r="H46" s="42">
        <v>5000</v>
      </c>
      <c r="I46" s="42">
        <v>3595</v>
      </c>
      <c r="J46" s="44">
        <f t="shared" si="2"/>
        <v>17975000</v>
      </c>
      <c r="K46" s="38"/>
      <c r="L46" s="38"/>
    </row>
    <row r="47" spans="2:25">
      <c r="C47" s="39">
        <v>42494</v>
      </c>
      <c r="D47" s="41" t="s">
        <v>58</v>
      </c>
      <c r="E47" s="41" t="s">
        <v>59</v>
      </c>
      <c r="F47" s="41" t="s">
        <v>23</v>
      </c>
      <c r="G47" s="50" t="s">
        <v>22</v>
      </c>
      <c r="H47" s="42">
        <v>10000</v>
      </c>
      <c r="I47" s="42">
        <v>3885</v>
      </c>
      <c r="J47" s="44">
        <f t="shared" si="2"/>
        <v>38850000</v>
      </c>
      <c r="K47" s="38">
        <v>4</v>
      </c>
      <c r="L47" s="52">
        <f>J47+J46</f>
        <v>56825000</v>
      </c>
    </row>
    <row r="48" spans="2:25">
      <c r="C48" s="39">
        <v>42496</v>
      </c>
      <c r="D48" s="41" t="s">
        <v>80</v>
      </c>
      <c r="E48" s="41" t="s">
        <v>81</v>
      </c>
      <c r="F48" s="41" t="s">
        <v>23</v>
      </c>
      <c r="G48" s="50" t="s">
        <v>16</v>
      </c>
      <c r="H48" s="42">
        <v>10000</v>
      </c>
      <c r="I48" s="42">
        <v>3595</v>
      </c>
      <c r="J48" s="44">
        <f t="shared" si="2"/>
        <v>35950000</v>
      </c>
      <c r="K48" s="38"/>
      <c r="L48" s="38"/>
    </row>
    <row r="49" spans="3:12">
      <c r="C49" s="39">
        <v>42496</v>
      </c>
      <c r="D49" s="41" t="s">
        <v>80</v>
      </c>
      <c r="E49" s="41" t="s">
        <v>81</v>
      </c>
      <c r="F49" s="41" t="s">
        <v>23</v>
      </c>
      <c r="G49" s="50" t="s">
        <v>22</v>
      </c>
      <c r="H49" s="42">
        <v>20000</v>
      </c>
      <c r="I49" s="42">
        <v>3885</v>
      </c>
      <c r="J49" s="44">
        <f t="shared" si="2"/>
        <v>77700000</v>
      </c>
      <c r="K49" s="38"/>
      <c r="L49" s="52"/>
    </row>
    <row r="50" spans="3:12">
      <c r="C50" s="39">
        <v>42496</v>
      </c>
      <c r="D50" s="41" t="s">
        <v>78</v>
      </c>
      <c r="E50" s="41" t="s">
        <v>79</v>
      </c>
      <c r="F50" s="41" t="s">
        <v>23</v>
      </c>
      <c r="G50" s="50" t="s">
        <v>16</v>
      </c>
      <c r="H50" s="42">
        <v>5000</v>
      </c>
      <c r="I50" s="42">
        <v>3595</v>
      </c>
      <c r="J50" s="44">
        <f t="shared" si="2"/>
        <v>17975000</v>
      </c>
      <c r="K50" s="38"/>
      <c r="L50" s="38"/>
    </row>
    <row r="51" spans="3:12">
      <c r="C51" s="39">
        <v>42496</v>
      </c>
      <c r="D51" s="41" t="s">
        <v>78</v>
      </c>
      <c r="E51" s="41" t="s">
        <v>79</v>
      </c>
      <c r="F51" s="41" t="s">
        <v>23</v>
      </c>
      <c r="G51" s="50" t="s">
        <v>22</v>
      </c>
      <c r="H51" s="42">
        <v>5000</v>
      </c>
      <c r="I51" s="42">
        <v>3885</v>
      </c>
      <c r="J51" s="44">
        <f t="shared" si="2"/>
        <v>19425000</v>
      </c>
      <c r="K51" s="38">
        <v>6</v>
      </c>
      <c r="L51" s="52">
        <f>J51+J50+J49+J48</f>
        <v>151050000</v>
      </c>
    </row>
    <row r="52" spans="3:12">
      <c r="C52" s="39">
        <v>42499</v>
      </c>
      <c r="D52" s="41" t="s">
        <v>120</v>
      </c>
      <c r="E52" s="41" t="s">
        <v>121</v>
      </c>
      <c r="F52" s="41" t="s">
        <v>23</v>
      </c>
      <c r="G52" s="50" t="s">
        <v>16</v>
      </c>
      <c r="H52" s="42">
        <v>5000</v>
      </c>
      <c r="I52" s="42">
        <v>3645</v>
      </c>
      <c r="J52" s="44">
        <f t="shared" si="2"/>
        <v>18225000</v>
      </c>
      <c r="K52" s="38"/>
      <c r="L52" s="38"/>
    </row>
    <row r="53" spans="3:12">
      <c r="C53" s="39">
        <v>42499</v>
      </c>
      <c r="D53" s="41" t="s">
        <v>120</v>
      </c>
      <c r="E53" s="41" t="s">
        <v>121</v>
      </c>
      <c r="F53" s="41" t="s">
        <v>23</v>
      </c>
      <c r="G53" s="50" t="s">
        <v>22</v>
      </c>
      <c r="H53" s="42">
        <v>10000</v>
      </c>
      <c r="I53" s="42">
        <v>3750</v>
      </c>
      <c r="J53" s="44">
        <f t="shared" si="2"/>
        <v>37500000</v>
      </c>
      <c r="K53" s="38">
        <v>9</v>
      </c>
      <c r="L53" s="52">
        <f>J53+J52</f>
        <v>55725000</v>
      </c>
    </row>
    <row r="54" spans="3:12">
      <c r="C54" s="39">
        <v>42503</v>
      </c>
      <c r="D54" s="41" t="s">
        <v>131</v>
      </c>
      <c r="E54" s="41" t="s">
        <v>132</v>
      </c>
      <c r="F54" s="41" t="s">
        <v>23</v>
      </c>
      <c r="G54" s="50" t="s">
        <v>16</v>
      </c>
      <c r="H54" s="42">
        <v>10000</v>
      </c>
      <c r="I54" s="42">
        <v>3595</v>
      </c>
      <c r="J54" s="44">
        <f t="shared" si="2"/>
        <v>35950000</v>
      </c>
      <c r="K54" s="38"/>
      <c r="L54" s="38"/>
    </row>
    <row r="55" spans="3:12">
      <c r="C55" s="39">
        <v>42503</v>
      </c>
      <c r="D55" s="41" t="s">
        <v>131</v>
      </c>
      <c r="E55" s="41" t="s">
        <v>132</v>
      </c>
      <c r="F55" s="41" t="s">
        <v>23</v>
      </c>
      <c r="G55" s="50" t="s">
        <v>22</v>
      </c>
      <c r="H55" s="42">
        <v>10000</v>
      </c>
      <c r="I55" s="42">
        <v>3650</v>
      </c>
      <c r="J55" s="44">
        <f t="shared" si="2"/>
        <v>36500000</v>
      </c>
      <c r="K55" s="38">
        <v>13</v>
      </c>
      <c r="L55" s="52">
        <f>J55+J54</f>
        <v>72450000</v>
      </c>
    </row>
    <row r="56" spans="3:12">
      <c r="C56" s="39">
        <v>42506</v>
      </c>
      <c r="D56" s="41" t="s">
        <v>185</v>
      </c>
      <c r="E56" s="41" t="s">
        <v>186</v>
      </c>
      <c r="F56" s="41" t="s">
        <v>23</v>
      </c>
      <c r="G56" s="50" t="s">
        <v>16</v>
      </c>
      <c r="H56" s="42">
        <v>5000</v>
      </c>
      <c r="I56" s="42">
        <v>3595</v>
      </c>
      <c r="J56" s="46">
        <f t="shared" si="2"/>
        <v>17975000</v>
      </c>
      <c r="K56" s="38"/>
      <c r="L56" s="52"/>
    </row>
    <row r="57" spans="3:12">
      <c r="C57" s="39">
        <v>42506</v>
      </c>
      <c r="D57" s="41" t="s">
        <v>220</v>
      </c>
      <c r="E57" s="41" t="s">
        <v>221</v>
      </c>
      <c r="F57" s="41" t="s">
        <v>23</v>
      </c>
      <c r="G57" s="50" t="s">
        <v>16</v>
      </c>
      <c r="H57" s="42">
        <v>20000</v>
      </c>
      <c r="I57" s="42">
        <v>3595</v>
      </c>
      <c r="J57" s="44">
        <f t="shared" si="2"/>
        <v>71900000</v>
      </c>
      <c r="K57" s="38"/>
      <c r="L57" s="52"/>
    </row>
    <row r="58" spans="3:12">
      <c r="C58" s="39">
        <v>42506</v>
      </c>
      <c r="D58" s="41" t="s">
        <v>220</v>
      </c>
      <c r="E58" s="41" t="s">
        <v>221</v>
      </c>
      <c r="F58" s="41" t="s">
        <v>23</v>
      </c>
      <c r="G58" s="50" t="s">
        <v>22</v>
      </c>
      <c r="H58" s="42">
        <v>10000</v>
      </c>
      <c r="I58" s="42">
        <v>3985</v>
      </c>
      <c r="J58" s="44">
        <f t="shared" si="2"/>
        <v>39850000</v>
      </c>
      <c r="K58" s="38">
        <v>16</v>
      </c>
      <c r="L58" s="52">
        <f>J58+J57+J56</f>
        <v>129725000</v>
      </c>
    </row>
    <row r="59" spans="3:12">
      <c r="C59" s="39">
        <v>42507</v>
      </c>
      <c r="D59" s="41" t="s">
        <v>189</v>
      </c>
      <c r="E59" s="41" t="s">
        <v>190</v>
      </c>
      <c r="F59" s="41" t="s">
        <v>23</v>
      </c>
      <c r="G59" s="50" t="s">
        <v>22</v>
      </c>
      <c r="H59" s="42">
        <v>10000</v>
      </c>
      <c r="I59" s="42">
        <v>3650</v>
      </c>
      <c r="J59" s="46">
        <f t="shared" si="2"/>
        <v>36500000</v>
      </c>
      <c r="K59" s="38">
        <v>17</v>
      </c>
      <c r="L59" s="52">
        <f>J59</f>
        <v>36500000</v>
      </c>
    </row>
    <row r="60" spans="3:12">
      <c r="C60" s="39">
        <v>42508</v>
      </c>
      <c r="D60" s="41" t="s">
        <v>199</v>
      </c>
      <c r="E60" s="41" t="s">
        <v>200</v>
      </c>
      <c r="F60" s="41" t="s">
        <v>23</v>
      </c>
      <c r="G60" s="50" t="s">
        <v>180</v>
      </c>
      <c r="H60" s="42">
        <v>30000</v>
      </c>
      <c r="I60" s="42">
        <v>3595</v>
      </c>
      <c r="J60" s="46">
        <f t="shared" si="2"/>
        <v>107850000</v>
      </c>
      <c r="K60" s="38">
        <v>18</v>
      </c>
      <c r="L60" s="52">
        <f>J60</f>
        <v>107850000</v>
      </c>
    </row>
    <row r="61" spans="3:12">
      <c r="C61" s="39">
        <v>42509</v>
      </c>
      <c r="D61" s="41" t="s">
        <v>230</v>
      </c>
      <c r="E61" s="41" t="s">
        <v>231</v>
      </c>
      <c r="F61" s="41" t="s">
        <v>23</v>
      </c>
      <c r="G61" s="50" t="s">
        <v>16</v>
      </c>
      <c r="H61" s="42">
        <v>5300</v>
      </c>
      <c r="I61" s="42">
        <v>3595</v>
      </c>
      <c r="J61" s="44">
        <f t="shared" si="2"/>
        <v>19053500</v>
      </c>
      <c r="K61" s="38"/>
      <c r="L61" s="38"/>
    </row>
    <row r="62" spans="3:12">
      <c r="C62" s="39">
        <v>42509</v>
      </c>
      <c r="D62" s="41" t="s">
        <v>230</v>
      </c>
      <c r="E62" s="41" t="s">
        <v>231</v>
      </c>
      <c r="F62" s="41" t="s">
        <v>23</v>
      </c>
      <c r="G62" s="50" t="s">
        <v>12</v>
      </c>
      <c r="H62" s="42">
        <v>10000</v>
      </c>
      <c r="I62" s="42">
        <v>3380</v>
      </c>
      <c r="J62" s="43">
        <f t="shared" si="2"/>
        <v>33800000</v>
      </c>
      <c r="K62" s="38">
        <v>19</v>
      </c>
      <c r="L62" s="52">
        <f>J62+J61</f>
        <v>52853500</v>
      </c>
    </row>
    <row r="63" spans="3:12">
      <c r="C63" s="39">
        <v>42510</v>
      </c>
      <c r="D63" s="41" t="s">
        <v>209</v>
      </c>
      <c r="E63" s="41" t="s">
        <v>210</v>
      </c>
      <c r="F63" s="41" t="s">
        <v>23</v>
      </c>
      <c r="G63" s="50" t="s">
        <v>22</v>
      </c>
      <c r="H63" s="42">
        <v>10000</v>
      </c>
      <c r="I63" s="42">
        <v>3650</v>
      </c>
      <c r="J63" s="46">
        <f t="shared" si="2"/>
        <v>36500000</v>
      </c>
      <c r="K63" s="38"/>
      <c r="L63" s="52"/>
    </row>
    <row r="64" spans="3:12">
      <c r="C64" s="39">
        <v>42510</v>
      </c>
      <c r="D64" s="41" t="s">
        <v>248</v>
      </c>
      <c r="E64" s="41" t="s">
        <v>249</v>
      </c>
      <c r="F64" s="41" t="s">
        <v>23</v>
      </c>
      <c r="G64" s="50" t="s">
        <v>16</v>
      </c>
      <c r="H64" s="42">
        <v>5000</v>
      </c>
      <c r="I64" s="42">
        <v>3595</v>
      </c>
      <c r="J64" s="43">
        <f t="shared" si="2"/>
        <v>17975000</v>
      </c>
      <c r="K64" s="38"/>
      <c r="L64" s="52"/>
    </row>
    <row r="65" spans="3:12">
      <c r="C65" s="39">
        <v>42510</v>
      </c>
      <c r="D65" s="41" t="s">
        <v>248</v>
      </c>
      <c r="E65" s="41" t="s">
        <v>249</v>
      </c>
      <c r="F65" s="41" t="s">
        <v>23</v>
      </c>
      <c r="G65" s="50" t="s">
        <v>12</v>
      </c>
      <c r="H65" s="42">
        <v>25000</v>
      </c>
      <c r="I65" s="42">
        <v>3380</v>
      </c>
      <c r="J65" s="43">
        <f t="shared" si="2"/>
        <v>84500000</v>
      </c>
      <c r="K65" s="38">
        <v>20</v>
      </c>
      <c r="L65" s="52">
        <f>J65+J64+J63</f>
        <v>138975000</v>
      </c>
    </row>
    <row r="66" spans="3:12">
      <c r="C66" s="39">
        <v>42515</v>
      </c>
      <c r="D66" s="41" t="s">
        <v>290</v>
      </c>
      <c r="E66" s="41" t="s">
        <v>291</v>
      </c>
      <c r="F66" s="41" t="s">
        <v>23</v>
      </c>
      <c r="G66" s="50" t="s">
        <v>22</v>
      </c>
      <c r="H66" s="42">
        <v>10000</v>
      </c>
      <c r="I66" s="42">
        <v>3650</v>
      </c>
      <c r="J66" s="43">
        <f t="shared" si="2"/>
        <v>36500000</v>
      </c>
      <c r="K66" s="38">
        <v>25</v>
      </c>
      <c r="L66" s="52">
        <f>J66</f>
        <v>36500000</v>
      </c>
    </row>
    <row r="67" spans="3:12">
      <c r="C67" s="39">
        <v>42517</v>
      </c>
      <c r="D67" s="41" t="s">
        <v>303</v>
      </c>
      <c r="E67" s="41" t="s">
        <v>304</v>
      </c>
      <c r="F67" s="41" t="s">
        <v>23</v>
      </c>
      <c r="G67" s="50" t="s">
        <v>22</v>
      </c>
      <c r="H67" s="42">
        <v>15000</v>
      </c>
      <c r="I67" s="42">
        <v>3650</v>
      </c>
      <c r="J67" s="43">
        <f t="shared" si="2"/>
        <v>54750000</v>
      </c>
      <c r="K67" s="38">
        <v>27</v>
      </c>
      <c r="L67" s="52">
        <f>J67</f>
        <v>54750000</v>
      </c>
    </row>
    <row r="68" spans="3:12">
      <c r="C68" s="39">
        <v>42520</v>
      </c>
      <c r="D68" s="41" t="s">
        <v>365</v>
      </c>
      <c r="E68" s="41" t="s">
        <v>366</v>
      </c>
      <c r="F68" s="41" t="s">
        <v>23</v>
      </c>
      <c r="G68" s="50" t="s">
        <v>16</v>
      </c>
      <c r="H68" s="42">
        <v>15000</v>
      </c>
      <c r="I68" s="42">
        <v>3595</v>
      </c>
      <c r="J68" s="49">
        <f t="shared" si="2"/>
        <v>53925000</v>
      </c>
      <c r="K68" s="38">
        <v>30</v>
      </c>
      <c r="L68" s="52">
        <f>J68</f>
        <v>53925000</v>
      </c>
    </row>
    <row r="69" spans="3:12">
      <c r="H69" s="52">
        <f>SUM(H42:H68)</f>
        <v>300300</v>
      </c>
      <c r="I69" s="52"/>
      <c r="J69" s="52">
        <f>SUM(J42:J68)</f>
        <v>1098178500</v>
      </c>
      <c r="K69" s="38"/>
      <c r="L69" s="52">
        <f>SUM(L42:L68)</f>
        <v>1098178500</v>
      </c>
    </row>
  </sheetData>
  <sortState ref="N7:W33">
    <sortCondition ref="S7:S33"/>
  </sortState>
  <mergeCells count="1"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Registro de ventas</vt:lpstr>
      <vt:lpstr>Registro de Compras</vt:lpstr>
      <vt:lpstr>Facturas faltantes</vt:lpstr>
      <vt:lpstr>Deposito</vt:lpstr>
      <vt:lpstr>Celso Vargas Medina</vt:lpstr>
      <vt:lpstr>Beraf SA</vt:lpstr>
      <vt:lpstr>San Luis SA</vt:lpstr>
      <vt:lpstr>Alcosur SA</vt:lpstr>
      <vt:lpstr>Vargas Medina SA</vt:lpstr>
      <vt:lpstr>Juan Roa Benitez</vt:lpstr>
      <vt:lpstr>Rosa Isabel Canale</vt:lpstr>
      <vt:lpstr>Zunilda Concepción Vargas M</vt:lpstr>
      <vt:lpstr>Montealegre SA</vt:lpstr>
      <vt:lpstr>TLP SA</vt:lpstr>
      <vt:lpstr>Petropar</vt:lpstr>
      <vt:lpstr>Resumen Ventas</vt:lpstr>
      <vt:lpstr>Resumen Compras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lices</cp:lastModifiedBy>
  <dcterms:created xsi:type="dcterms:W3CDTF">2018-08-27T19:24:32Z</dcterms:created>
  <dcterms:modified xsi:type="dcterms:W3CDTF">2018-12-06T23:20:35Z</dcterms:modified>
</cp:coreProperties>
</file>