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95" windowWidth="13125" windowHeight="264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W7" i="107" l="1"/>
  <c r="X7" i="107"/>
  <c r="Y7" i="107"/>
  <c r="Z7" i="107"/>
  <c r="AA7" i="107"/>
  <c r="AB7" i="107"/>
  <c r="AC7" i="107"/>
  <c r="AD7" i="107"/>
  <c r="AE7" i="107"/>
  <c r="V7" i="107"/>
  <c r="B7" i="1" l="1"/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<sst xmlns="http://schemas.openxmlformats.org/spreadsheetml/2006/main" count="7597" uniqueCount="1644">
  <si>
    <t>X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</si>
  <si>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</si>
  <si>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</si>
  <si>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</si>
  <si>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</si>
  <si>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</si>
  <si>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</si>
  <si>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</si>
  <si>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</si>
  <si>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</si>
  <si>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</si>
  <si>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</si>
  <si>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</si>
  <si>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</si>
  <si>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</si>
  <si>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</si>
  <si>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</si>
  <si>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</si>
  <si>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</si>
  <si>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</si>
  <si>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</si>
  <si>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</si>
  <si>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</si>
  <si>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</si>
  <si>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</si>
  <si>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</si>
  <si>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</si>
  <si>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</si>
  <si>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</si>
  <si>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</si>
  <si>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</si>
  <si>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</si>
  <si>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</si>
  <si>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</si>
  <si>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</si>
  <si>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</si>
  <si>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</si>
  <si>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</si>
  <si>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</si>
  <si>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</si>
  <si>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</si>
  <si>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</si>
  <si>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</si>
  <si>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</si>
  <si>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</si>
  <si>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</si>
  <si>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</si>
  <si>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</si>
  <si>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</si>
  <si>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</si>
  <si>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</si>
  <si>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</si>
  <si>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</si>
  <si>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</si>
  <si>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</si>
  <si>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</si>
  <si>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</si>
  <si>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</si>
  <si>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</si>
  <si>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</si>
  <si>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</si>
  <si>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</si>
  <si>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</si>
  <si>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</si>
  <si>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</si>
  <si>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</si>
  <si>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</si>
  <si>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</si>
  <si>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</si>
  <si>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</si>
  <si>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</si>
  <si>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</si>
  <si>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</si>
  <si>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</si>
  <si>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</si>
  <si>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</si>
  <si>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</si>
  <si>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</si>
  <si>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</si>
  <si>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</si>
  <si>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</si>
  <si>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</si>
  <si>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</si>
  <si>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</si>
  <si>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</si>
  <si>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</si>
  <si>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</si>
  <si>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</si>
  <si>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</si>
  <si>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</si>
  <si>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</si>
  <si>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</si>
  <si>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</si>
  <si>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</si>
  <si>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</si>
  <si>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</si>
  <si>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</si>
  <si>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</si>
  <si>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</si>
  <si>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</si>
  <si>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</si>
  <si>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</si>
  <si>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</si>
  <si>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</si>
  <si>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</si>
  <si>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</si>
  <si>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</si>
  <si>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</si>
  <si>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</si>
  <si>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</si>
  <si>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</si>
  <si>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</si>
  <si>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</si>
  <si>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</si>
  <si>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</si>
  <si>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</si>
  <si>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</si>
  <si>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</si>
  <si>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</si>
  <si>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</si>
  <si>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</si>
  <si>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</si>
  <si>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</si>
  <si>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</si>
  <si>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</si>
  <si>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</si>
  <si>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</si>
  <si>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</si>
  <si>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</si>
  <si>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</si>
  <si>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</si>
  <si>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</si>
  <si>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</si>
  <si>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</si>
  <si>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</si>
  <si>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</si>
  <si>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</si>
  <si>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</si>
  <si>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</si>
  <si>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</si>
  <si>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</si>
  <si>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</si>
  <si>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</si>
  <si>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</si>
  <si>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</si>
  <si>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</si>
  <si>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</si>
  <si>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</si>
  <si>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</si>
  <si>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</si>
  <si>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</si>
  <si>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</si>
  <si>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</si>
  <si>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</si>
  <si>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</si>
  <si>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</si>
  <si>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</si>
  <si>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</si>
  <si>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</si>
  <si>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</si>
  <si>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</si>
  <si>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</si>
  <si>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</si>
  <si>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</si>
  <si>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</si>
  <si>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</si>
  <si>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</si>
  <si>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</si>
  <si>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</si>
  <si>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</si>
  <si>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</si>
  <si>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</si>
  <si>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</si>
  <si>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</si>
  <si>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</si>
  <si>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</si>
  <si>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</si>
  <si>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</si>
  <si>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</si>
  <si>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</si>
  <si>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</si>
  <si>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</si>
  <si>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</si>
  <si>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</si>
  <si>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</si>
  <si>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</si>
  <si>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</si>
  <si>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</si>
  <si>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</si>
  <si>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</si>
  <si>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</si>
  <si>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</si>
  <si>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</si>
  <si>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</si>
  <si>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</si>
  <si>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</si>
  <si>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</si>
  <si>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</si>
  <si>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</si>
  <si>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</si>
  <si>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</si>
  <si>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</si>
  <si>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</si>
  <si>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</si>
  <si>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</si>
  <si>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</si>
  <si>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</si>
  <si>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</si>
  <si>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</si>
  <si>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</si>
  <si>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</si>
  <si>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</si>
  <si>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</si>
  <si>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</si>
  <si>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</si>
  <si>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</si>
  <si>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</si>
  <si>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</si>
  <si>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</si>
  <si>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</si>
  <si>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</si>
  <si>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</si>
  <si>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</si>
  <si>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</si>
  <si>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</si>
  <si>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</si>
  <si>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</si>
  <si>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</si>
  <si>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</si>
  <si>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</si>
  <si>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</si>
  <si>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</si>
  <si>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</si>
  <si>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</si>
  <si>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</si>
  <si>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</si>
  <si>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</si>
  <si>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</si>
  <si>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</si>
  <si>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</si>
  <si>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</si>
  <si>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</si>
  <si>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</si>
  <si>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</si>
  <si>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</si>
  <si>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</si>
  <si>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</si>
  <si>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</si>
  <si>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</si>
  <si>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</si>
  <si>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</si>
  <si>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</si>
  <si>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</si>
  <si>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</si>
  <si>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</si>
  <si>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</si>
  <si>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</si>
  <si>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</si>
  <si>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</si>
  <si>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</si>
  <si>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</si>
  <si>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</si>
  <si>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</si>
  <si>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</si>
  <si>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</si>
  <si>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</si>
  <si>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</si>
  <si>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</si>
  <si>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</si>
  <si>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</si>
  <si>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</si>
  <si>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</si>
  <si>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</si>
  <si>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</si>
  <si>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</si>
  <si>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</si>
  <si>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</si>
  <si>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</si>
  <si>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</si>
  <si>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</si>
  <si>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</si>
  <si>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</si>
  <si>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</si>
  <si>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</si>
  <si>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</si>
  <si>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</si>
  <si>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</si>
  <si>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</si>
  <si>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</si>
  <si>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</si>
  <si>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</si>
  <si>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</si>
  <si>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</si>
  <si>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</si>
  <si>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</si>
  <si>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</si>
  <si>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</si>
  <si>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</si>
  <si>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</si>
  <si>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</si>
  <si>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</si>
  <si>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</si>
  <si>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</si>
  <si>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</si>
  <si>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</si>
  <si>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</si>
  <si>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</si>
  <si>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</si>
  <si>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</si>
  <si>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</si>
  <si>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</si>
  <si>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</si>
  <si>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</si>
  <si>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</si>
  <si>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</si>
  <si>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</si>
  <si>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</si>
  <si>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</si>
  <si>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</si>
  <si>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</si>
  <si>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</si>
  <si>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</si>
  <si>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</si>
  <si>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</si>
  <si>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</si>
  <si>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</si>
  <si>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</si>
  <si>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</si>
  <si>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</si>
  <si>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</si>
  <si>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</si>
  <si>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</si>
  <si>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</si>
  <si>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</si>
  <si>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</si>
  <si>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</si>
  <si>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</si>
  <si>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</si>
  <si>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</si>
  <si>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</si>
  <si>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</si>
  <si>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</si>
  <si>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</si>
  <si>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</si>
  <si>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</si>
  <si>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</si>
  <si>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</si>
  <si>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</si>
  <si>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</si>
  <si>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</si>
  <si>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</si>
  <si>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</si>
  <si>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</si>
  <si>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</si>
  <si>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</si>
  <si>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</si>
  <si>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</si>
  <si>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</si>
  <si>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</si>
  <si>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</si>
  <si>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</si>
  <si>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</si>
  <si>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</si>
  <si>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</si>
  <si>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</si>
  <si>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</si>
  <si>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</si>
  <si>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</si>
  <si>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</si>
  <si>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</si>
  <si>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</si>
  <si>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</si>
  <si>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</si>
  <si>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</si>
  <si>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</si>
  <si>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</si>
  <si>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</si>
  <si>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</si>
  <si>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</si>
  <si>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</si>
  <si>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</si>
  <si>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</si>
  <si>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</si>
  <si>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</si>
  <si>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</si>
  <si>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</si>
  <si>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</si>
  <si>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</si>
  <si>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</si>
  <si>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</si>
  <si>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</si>
  <si>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</si>
  <si>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</si>
  <si>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</si>
  <si>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</si>
  <si>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</si>
  <si>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</si>
  <si>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</si>
  <si>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</si>
  <si>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</si>
  <si>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</si>
  <si>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</si>
  <si>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</si>
  <si>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</si>
  <si>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</si>
  <si>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</si>
  <si>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</si>
  <si>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</si>
  <si>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</si>
  <si>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</si>
  <si>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</si>
  <si>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</si>
  <si>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</si>
  <si>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</si>
  <si>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</si>
  <si>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</si>
  <si>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</si>
  <si>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</si>
  <si>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</si>
  <si>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</si>
  <si>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</si>
  <si>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</si>
  <si>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</si>
  <si>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</si>
  <si>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</si>
  <si>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</si>
  <si>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</si>
  <si>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</si>
  <si>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</si>
  <si>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</si>
  <si>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</si>
  <si>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</si>
  <si>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</si>
  <si>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</si>
  <si>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</si>
  <si>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</si>
  <si>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</si>
  <si>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</si>
  <si>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</si>
  <si>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</si>
  <si>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</si>
  <si>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</si>
  <si>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</si>
  <si>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</si>
  <si>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</si>
  <si>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</si>
  <si>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</si>
  <si>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</si>
  <si>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</si>
  <si>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</si>
  <si>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</si>
  <si>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</si>
  <si>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</si>
  <si>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</si>
  <si>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</si>
  <si>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</si>
  <si>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</si>
  <si>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</si>
  <si>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</si>
  <si>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</si>
  <si>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</si>
  <si>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</si>
  <si>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</si>
  <si>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</si>
  <si>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</si>
  <si>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</si>
  <si>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</si>
  <si>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</si>
  <si>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</si>
  <si>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</si>
  <si>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</si>
  <si>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</si>
  <si>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</si>
  <si>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</si>
  <si>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</si>
  <si>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</si>
  <si>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</si>
  <si>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</si>
  <si>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</si>
  <si>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</si>
  <si>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</si>
  <si>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</si>
  <si>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</si>
  <si>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</si>
  <si>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</si>
  <si>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</si>
  <si>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</si>
  <si>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</si>
  <si>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</si>
  <si>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</si>
  <si>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</si>
  <si>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</si>
  <si>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</si>
  <si>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</si>
  <si>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</si>
  <si>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</si>
  <si>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</si>
  <si>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</si>
  <si>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</si>
  <si>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</si>
  <si>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</si>
  <si>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</si>
  <si>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</si>
  <si>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</si>
  <si>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</si>
  <si>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</si>
  <si>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</si>
  <si>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</si>
  <si>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</si>
  <si>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</si>
  <si>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</si>
  <si>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</si>
  <si>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</si>
  <si>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</si>
  <si>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</si>
  <si>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</si>
  <si>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</si>
  <si>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</si>
  <si>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</si>
  <si>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</si>
  <si>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</si>
  <si>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</si>
  <si>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</si>
  <si>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</si>
  <si>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</si>
  <si>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</si>
  <si>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</si>
  <si>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</si>
  <si>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</si>
  <si>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</si>
  <si>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</si>
  <si>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</si>
  <si>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</si>
  <si>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</si>
  <si>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</si>
  <si>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</si>
  <si>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</si>
  <si>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</si>
  <si>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</si>
  <si>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</si>
  <si>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</si>
  <si>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</si>
  <si>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</si>
  <si>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</si>
  <si>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</si>
  <si>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</si>
  <si>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</si>
  <si>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</si>
  <si>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</si>
  <si>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</si>
  <si>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</si>
  <si>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</si>
  <si>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</si>
  <si>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</si>
  <si>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</si>
  <si>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</si>
  <si>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</si>
  <si>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</si>
  <si>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</si>
  <si>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</si>
  <si>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</si>
  <si>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</si>
  <si>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</si>
  <si>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</si>
  <si>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</si>
  <si>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</si>
  <si>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</si>
  <si>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</si>
  <si>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</si>
  <si>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</si>
  <si>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</si>
  <si>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</si>
  <si>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</si>
  <si>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</si>
  <si>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</si>
  <si>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</si>
  <si>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</si>
  <si>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</si>
  <si>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</si>
  <si>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</si>
  <si>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</si>
  <si>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</si>
  <si>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</si>
  <si>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</si>
  <si>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</si>
  <si>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</si>
  <si>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</si>
  <si>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</si>
  <si>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</si>
  <si>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</si>
  <si>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</si>
  <si>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</si>
  <si>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</si>
  <si>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</si>
  <si>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</si>
  <si>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</si>
  <si>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</si>
  <si>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</si>
  <si>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</si>
  <si>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</si>
  <si>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</si>
  <si>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</si>
  <si>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</si>
  <si>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</si>
  <si>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</si>
  <si>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</si>
  <si>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</si>
  <si>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</si>
  <si>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</si>
  <si>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</si>
  <si>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</si>
  <si>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</si>
  <si>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</si>
  <si>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</si>
  <si>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</si>
  <si>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</si>
  <si>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</si>
  <si>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</si>
  <si>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</si>
  <si>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</si>
  <si>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</si>
  <si>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</si>
  <si>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</si>
  <si>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</si>
  <si>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</si>
  <si>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</si>
  <si>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</si>
  <si>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</si>
  <si>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</si>
  <si>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</si>
  <si>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</si>
  <si>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</si>
  <si>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</si>
  <si>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</si>
  <si>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</si>
  <si>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</si>
  <si>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</si>
  <si>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</si>
  <si>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</si>
  <si>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</si>
  <si>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</si>
  <si>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</si>
  <si>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</si>
  <si>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</si>
  <si>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</si>
  <si>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</si>
  <si>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</si>
  <si>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</si>
  <si>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</si>
  <si>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</si>
  <si>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</si>
  <si>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</si>
  <si>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</si>
  <si>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</si>
  <si>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</si>
  <si>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</si>
  <si>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</si>
  <si>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</si>
  <si>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</si>
  <si>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</si>
  <si>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</si>
  <si>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</si>
  <si>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</si>
  <si>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</si>
  <si>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</si>
  <si>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</si>
  <si>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</si>
  <si>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</si>
  <si>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</si>
  <si>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</si>
  <si>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</si>
  <si>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</si>
  <si>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</si>
  <si>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</si>
  <si>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</si>
  <si>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</si>
  <si>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</si>
  <si>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</si>
  <si>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</si>
  <si>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</si>
  <si>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</si>
  <si>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</si>
  <si>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</si>
  <si>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</si>
  <si>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</si>
  <si>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</si>
  <si>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</si>
  <si>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</si>
  <si>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</si>
  <si>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</si>
  <si>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</si>
  <si>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</si>
  <si>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</si>
  <si>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</si>
  <si>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</si>
  <si>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</si>
  <si>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</si>
  <si>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</si>
  <si>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</si>
  <si>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</si>
  <si>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</si>
  <si>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</si>
  <si>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</si>
  <si>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</si>
  <si>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</si>
  <si>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</si>
  <si>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</si>
  <si>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</si>
  <si>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</si>
  <si>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</si>
  <si>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</si>
  <si>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</si>
  <si>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</si>
  <si>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</si>
  <si>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</si>
  <si>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</si>
  <si>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</si>
  <si>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</si>
  <si>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</si>
  <si>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</si>
  <si>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</si>
  <si>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</si>
  <si>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</si>
  <si>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</si>
  <si>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</si>
  <si>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</si>
  <si>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</si>
  <si>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</si>
  <si>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</si>
  <si>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</si>
  <si>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</si>
  <si>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</si>
  <si>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</si>
  <si>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</si>
  <si>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</si>
  <si>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</si>
  <si>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</si>
  <si>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</si>
  <si>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</si>
  <si>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</si>
  <si>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</si>
  <si>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</si>
  <si>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</si>
  <si>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</si>
  <si>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</si>
  <si>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</si>
  <si>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</si>
  <si>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</si>
  <si>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</si>
  <si>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</si>
  <si>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</si>
  <si>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</si>
  <si>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</si>
  <si>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</si>
  <si>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</si>
  <si>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</si>
  <si>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</si>
  <si>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</si>
  <si>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</si>
  <si>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</si>
  <si>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</si>
  <si>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</si>
  <si>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</si>
  <si>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</si>
  <si>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</si>
  <si>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</si>
  <si>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</si>
  <si>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</si>
  <si>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</si>
  <si>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</si>
  <si>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</si>
  <si>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</si>
  <si>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</si>
  <si>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</si>
  <si>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</si>
  <si>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</si>
  <si>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</si>
  <si>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</si>
  <si>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</si>
  <si>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</si>
  <si>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</si>
  <si>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</si>
  <si>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</si>
  <si>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</si>
  <si>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</si>
  <si>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</si>
  <si>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</si>
  <si>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</si>
  <si>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</si>
  <si>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</si>
  <si>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</si>
  <si>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</si>
  <si>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</si>
  <si>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</si>
  <si>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</si>
  <si>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</si>
  <si>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</si>
  <si>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</si>
  <si>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</si>
  <si>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</si>
  <si>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</si>
  <si>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</si>
  <si>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</si>
  <si>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</si>
  <si>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</si>
  <si>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</si>
  <si>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</si>
  <si>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</si>
  <si>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</si>
  <si>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</si>
  <si>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</si>
  <si>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</si>
  <si>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</si>
  <si>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</si>
  <si>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</si>
  <si>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</si>
  <si>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</si>
  <si>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</si>
  <si>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</si>
  <si>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</si>
  <si>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</si>
  <si>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</si>
  <si>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</si>
  <si>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</si>
  <si>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</si>
  <si>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</si>
  <si>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</si>
  <si>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</si>
  <si>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</si>
  <si>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</si>
  <si>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</si>
  <si>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</si>
  <si>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</si>
  <si>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</si>
  <si>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</si>
  <si>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</si>
  <si>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</si>
  <si>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</si>
  <si>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</si>
  <si>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</si>
  <si>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</si>
  <si>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</si>
  <si>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</si>
  <si>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</si>
  <si>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</si>
  <si>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</si>
  <si>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</si>
  <si>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</si>
  <si>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</si>
  <si>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</si>
  <si>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</si>
  <si>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</si>
  <si>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</si>
  <si>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</si>
  <si>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</si>
  <si>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</si>
  <si>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</si>
  <si>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</si>
  <si>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</si>
  <si>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</si>
  <si>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</si>
  <si>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</si>
  <si>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</si>
  <si>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</si>
  <si>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</si>
  <si>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</si>
  <si>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</si>
  <si>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</si>
  <si>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</si>
  <si>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</si>
  <si>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</si>
  <si>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</si>
  <si>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</si>
  <si>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</si>
  <si>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</si>
  <si>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</si>
  <si>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</si>
  <si>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</si>
  <si>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</si>
  <si>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</si>
  <si>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</si>
  <si>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</si>
  <si>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</si>
  <si>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</si>
  <si>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</si>
  <si>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</si>
  <si>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</si>
  <si>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</si>
  <si>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</si>
  <si>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</si>
  <si>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</si>
  <si>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</si>
  <si>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</si>
  <si>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</si>
  <si>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</si>
  <si>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</si>
  <si>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</si>
  <si>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</si>
  <si>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</si>
  <si>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</si>
  <si>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</si>
  <si>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</si>
  <si>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</si>
  <si>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</si>
  <si>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</si>
  <si>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</si>
  <si>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</si>
  <si>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</si>
  <si>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</si>
  <si>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</si>
  <si>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</si>
  <si>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</si>
  <si>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</si>
  <si>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</si>
  <si>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</si>
  <si>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</si>
  <si>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</si>
  <si>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</si>
  <si>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</si>
  <si>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</si>
  <si>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</si>
  <si>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</si>
  <si>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</si>
  <si>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</si>
  <si>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</si>
  <si>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</si>
  <si>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</si>
  <si>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</si>
  <si>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</si>
  <si>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</si>
  <si>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</si>
  <si>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</si>
  <si>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</si>
  <si>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</si>
  <si>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</si>
  <si>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</si>
  <si>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</si>
  <si>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</si>
  <si>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</si>
  <si>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</si>
  <si>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</si>
  <si>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</si>
  <si>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</si>
  <si>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</si>
  <si>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</si>
  <si>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</si>
  <si>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</si>
  <si>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</si>
  <si>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</si>
  <si>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</si>
  <si>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</si>
  <si>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</si>
  <si>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</si>
  <si>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</si>
  <si>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</si>
  <si>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</si>
  <si>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</si>
  <si>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</si>
  <si>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</si>
  <si>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</si>
  <si>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</si>
  <si>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</si>
  <si>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</si>
  <si>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</si>
  <si>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</si>
  <si>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</si>
  <si>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</si>
  <si>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</si>
  <si>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</si>
  <si>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</si>
  <si>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</si>
  <si>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</si>
  <si>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</si>
  <si>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</si>
  <si>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</si>
  <si>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</si>
  <si>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</si>
  <si>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</si>
  <si>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</si>
  <si>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</si>
  <si>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</si>
  <si>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</si>
  <si>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</si>
  <si>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</si>
  <si>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</si>
  <si>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</si>
  <si>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</si>
  <si>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</si>
  <si>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</si>
  <si>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</si>
  <si>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</si>
  <si>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</si>
  <si>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</si>
  <si>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</si>
  <si>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</si>
  <si>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</si>
  <si>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</si>
  <si>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</si>
  <si>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</si>
  <si>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</si>
  <si>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</si>
  <si>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</si>
  <si>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</si>
  <si>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</si>
  <si>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</si>
  <si>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</si>
  <si>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</si>
  <si>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</si>
  <si>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</si>
  <si>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</si>
  <si>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</si>
  <si>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</si>
  <si>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</si>
  <si>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</si>
  <si>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</si>
  <si>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</si>
  <si>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</si>
  <si>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</si>
  <si>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</si>
  <si>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</si>
  <si>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</si>
  <si>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</si>
  <si>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</si>
  <si>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</si>
  <si>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</si>
  <si>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</si>
  <si>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</si>
  <si>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</si>
  <si>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</si>
  <si>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</si>
  <si>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</si>
  <si>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</si>
  <si>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</si>
  <si>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</si>
  <si>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</si>
  <si>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</si>
  <si>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</si>
  <si>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</si>
  <si>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</si>
  <si>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</si>
  <si>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</si>
  <si>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</si>
  <si>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</si>
  <si>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</si>
  <si>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</si>
  <si>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</si>
  <si>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</si>
  <si>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</si>
  <si>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</si>
  <si>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</si>
  <si>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</si>
  <si>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</si>
  <si>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</si>
  <si>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</si>
  <si>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</si>
  <si>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</si>
  <si>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</si>
  <si>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</si>
  <si>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</si>
  <si>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</si>
  <si>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</si>
  <si>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</si>
  <si>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</si>
  <si>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</si>
  <si>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</si>
  <si>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</si>
  <si>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</si>
  <si>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</si>
  <si>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</si>
  <si>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</si>
  <si>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</si>
  <si>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</si>
  <si>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</si>
  <si>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</si>
  <si>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</si>
  <si>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</si>
  <si>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</si>
  <si>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</si>
  <si>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</si>
  <si>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</si>
  <si>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</si>
  <si>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</si>
  <si>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</si>
  <si>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</si>
  <si>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</si>
  <si>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</si>
  <si>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</si>
  <si>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</si>
  <si>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</si>
  <si>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</si>
  <si>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</si>
  <si>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</si>
  <si>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</si>
  <si>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</si>
  <si>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</si>
  <si>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</si>
  <si>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</si>
  <si>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</si>
  <si>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</si>
  <si>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</si>
  <si>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</si>
  <si>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</si>
  <si>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</si>
  <si>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</si>
  <si>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</si>
  <si>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</si>
  <si>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</si>
  <si>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</si>
  <si>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</si>
  <si>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</si>
  <si>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</si>
  <si>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</si>
  <si>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</si>
  <si>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</si>
  <si>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</si>
  <si>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</si>
  <si>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</si>
  <si>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</si>
  <si>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</si>
  <si>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</si>
  <si>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</si>
  <si>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</si>
  <si>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</si>
  <si>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</si>
  <si>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</si>
  <si>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</si>
  <si>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</si>
  <si>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</si>
  <si>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</si>
  <si>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</si>
  <si>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</si>
  <si>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</si>
  <si>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</si>
  <si>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</si>
  <si>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</si>
  <si>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</si>
  <si>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</si>
  <si>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</si>
  <si>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</si>
  <si>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</si>
  <si>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</si>
  <si>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</si>
  <si>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</si>
  <si>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</si>
  <si>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</si>
  <si>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</si>
  <si>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</si>
  <si>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</si>
  <si>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</si>
  <si>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</si>
  <si>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</si>
  <si>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</si>
  <si>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</si>
  <si>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</si>
  <si>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</si>
  <si>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</si>
  <si>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</si>
  <si>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</si>
  <si>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</si>
  <si>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</si>
  <si>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</si>
  <si>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</si>
  <si>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</si>
  <si>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</si>
  <si>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</si>
  <si>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</si>
  <si>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</si>
  <si>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</si>
  <si>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</si>
  <si>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</si>
  <si>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</si>
  <si>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</si>
  <si>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</si>
  <si>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</si>
  <si>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</si>
  <si>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</si>
  <si>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</si>
  <si>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</si>
  <si>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</si>
  <si>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</si>
  <si>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</si>
  <si>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</si>
  <si>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</si>
  <si>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</si>
  <si>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</si>
  <si>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</si>
  <si>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</si>
  <si>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</si>
  <si>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</si>
  <si>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</si>
  <si>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</si>
  <si>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</si>
  <si>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</si>
  <si>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</si>
  <si>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</si>
  <si>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</si>
  <si>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</si>
  <si>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</si>
  <si>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</si>
  <si>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</si>
  <si>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</si>
  <si>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</si>
  <si>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</si>
  <si>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</si>
  <si>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</si>
  <si>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</si>
  <si>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</si>
  <si>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</si>
  <si>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</si>
  <si>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</si>
  <si>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</si>
  <si>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</si>
  <si>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</si>
  <si>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</si>
  <si>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</si>
  <si>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</si>
  <si>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</si>
  <si>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</si>
  <si>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</si>
  <si>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</si>
  <si>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</si>
  <si>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</si>
  <si>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</si>
  <si>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</si>
  <si>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</si>
  <si>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</si>
  <si>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</si>
  <si>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</si>
  <si>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</si>
  <si>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</si>
  <si>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</si>
  <si>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</si>
  <si>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</si>
  <si>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</si>
  <si>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</si>
  <si>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</si>
  <si>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</si>
  <si>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</si>
  <si>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</si>
  <si>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</si>
  <si>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</si>
  <si>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</si>
  <si>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</si>
  <si>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</si>
  <si>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</si>
  <si>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</si>
  <si>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</si>
  <si>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</si>
  <si>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</si>
  <si>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</si>
  <si>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</si>
  <si>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</si>
  <si>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</si>
  <si>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</si>
  <si>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</si>
  <si>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</si>
  <si>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</si>
  <si>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</si>
  <si>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</si>
  <si>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</si>
  <si>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</si>
  <si>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</si>
  <si>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</si>
  <si>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</si>
  <si>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</si>
  <si>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</si>
  <si>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</si>
  <si>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</si>
  <si>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</si>
  <si>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</si>
  <si>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</si>
  <si>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</si>
  <si>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</si>
  <si>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</si>
  <si>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</si>
  <si>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</si>
  <si>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</si>
  <si>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</si>
  <si>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</si>
  <si>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</si>
  <si>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</si>
  <si>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</si>
  <si>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</si>
  <si>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</si>
  <si>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</si>
  <si>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</si>
  <si>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</si>
  <si>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</si>
  <si>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</si>
  <si>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</si>
  <si>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</si>
  <si>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</si>
  <si>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</si>
  <si>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</si>
  <si>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</si>
  <si>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</si>
  <si>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</si>
  <si>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</si>
  <si>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</si>
  <si>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</si>
  <si>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</si>
  <si>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</si>
  <si>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</si>
  <si>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</si>
  <si>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</si>
  <si>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</si>
  <si>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</si>
  <si>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</si>
  <si>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</si>
  <si>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</si>
  <si>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</si>
  <si>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</si>
  <si>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</si>
  <si>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</si>
  <si>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</si>
  <si>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</si>
  <si>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</si>
  <si>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</si>
  <si>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</si>
  <si>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</si>
  <si>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</si>
  <si>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</si>
  <si>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</si>
  <si>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</si>
  <si>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</si>
  <si>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</si>
  <si>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</si>
  <si>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</si>
  <si>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</si>
  <si>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</si>
  <si>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</si>
  <si>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</si>
  <si>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</si>
  <si>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</si>
  <si>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</si>
  <si>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</si>
  <si>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</si>
  <si>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</si>
  <si>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</si>
  <si>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</si>
  <si>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</si>
  <si>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</si>
  <si>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</si>
  <si>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</si>
  <si>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</si>
  <si>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</si>
  <si>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</si>
  <si>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</si>
  <si>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</si>
  <si>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</si>
  <si>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</si>
  <si>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</si>
  <si>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</si>
  <si>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</si>
  <si>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</si>
  <si>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</si>
  <si>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</si>
  <si>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</si>
  <si>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</si>
  <si>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</si>
  <si>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</si>
  <si>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</si>
  <si>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</si>
  <si>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</si>
  <si>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</si>
  <si>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</si>
  <si>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</si>
  <si>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</si>
  <si>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</si>
  <si>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</si>
  <si>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</si>
  <si>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</si>
  <si>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</si>
  <si>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</si>
  <si>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</si>
  <si>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</si>
  <si>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</si>
  <si>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</si>
  <si>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</si>
  <si>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</si>
  <si>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</si>
  <si>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</si>
  <si>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</si>
  <si>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</si>
  <si>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</si>
  <si>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</si>
  <si>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</si>
  <si>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</si>
  <si>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</si>
  <si>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</si>
  <si>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</si>
  <si>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</si>
  <si>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</si>
  <si>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</si>
  <si>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</si>
  <si>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</si>
  <si>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</si>
  <si>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</si>
  <si>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</si>
  <si>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</si>
  <si>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</si>
  <si>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</si>
  <si>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</si>
  <si>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</si>
  <si>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</si>
  <si>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</si>
  <si>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</si>
  <si>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</si>
  <si>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</si>
  <si>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</si>
  <si>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</si>
  <si>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</si>
  <si>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</si>
  <si>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</si>
  <si>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</si>
  <si>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</si>
  <si>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</si>
  <si>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</si>
  <si>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</si>
  <si>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</si>
  <si>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</si>
  <si>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</si>
  <si>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</si>
  <si>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</si>
  <si>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</si>
  <si>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</si>
  <si>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</si>
  <si>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</si>
  <si>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</si>
  <si>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</si>
  <si>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</si>
  <si>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</si>
  <si>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</si>
  <si>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</si>
  <si>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</si>
  <si>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</si>
  <si>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</si>
  <si>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</si>
  <si>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</si>
  <si>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</si>
  <si>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</si>
  <si>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</si>
  <si>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</si>
  <si>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</si>
  <si>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</si>
  <si>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</si>
  <si>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</si>
  <si>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</si>
  <si>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</si>
  <si>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</si>
  <si>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</si>
  <si>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</si>
  <si>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</si>
  <si>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</si>
  <si>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</si>
  <si>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</si>
  <si>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</si>
  <si>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</si>
  <si>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</si>
  <si>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</si>
  <si>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</si>
  <si>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</si>
  <si>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</si>
  <si>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</si>
  <si>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</si>
  <si>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</si>
  <si>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</si>
  <si>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</si>
  <si>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</si>
  <si>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</si>
  <si>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</si>
  <si>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</si>
  <si>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</si>
  <si>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</si>
  <si>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</si>
  <si>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</si>
  <si>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</si>
  <si>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</si>
  <si>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</si>
  <si>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</si>
  <si>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</si>
  <si>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</si>
  <si>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</si>
  <si>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</si>
  <si>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</si>
  <si>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</si>
  <si>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</si>
  <si>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</si>
  <si>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</si>
  <si>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</si>
  <si>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</si>
  <si>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</si>
  <si>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</si>
  <si>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</si>
  <si>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</si>
  <si>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</si>
  <si>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</si>
  <si>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</si>
  <si>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</si>
  <si>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</si>
  <si>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</si>
  <si>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</si>
  <si>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</si>
  <si>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</si>
  <si>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</si>
  <si>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</si>
  <si>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</si>
  <si>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</si>
  <si>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</si>
  <si>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</si>
  <si>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</si>
  <si>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</si>
  <si>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</si>
  <si>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</si>
  <si>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</si>
  <si>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</si>
  <si>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</si>
  <si>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</si>
  <si>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</si>
  <si>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</si>
  <si>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</si>
  <si>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</si>
  <si>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</si>
  <si>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</si>
  <si>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</si>
  <si>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</si>
  <si>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</si>
  <si>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</si>
  <si>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</si>
  <si>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</si>
  <si>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</si>
  <si>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</si>
  <si>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</si>
  <si>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</si>
  <si>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</si>
  <si>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</si>
  <si>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</si>
  <si>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</si>
  <si>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</si>
  <si>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</si>
  <si>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</si>
  <si>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</si>
  <si>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</si>
  <si>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</si>
  <si>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</si>
  <si>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</si>
  <si>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</si>
  <si>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</si>
  <si>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</si>
  <si>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</si>
  <si>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</si>
  <si>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</si>
  <si>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</si>
  <si>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</si>
  <si>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</si>
  <si>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</si>
  <si>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</si>
  <si>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</si>
  <si>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</si>
  <si>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</si>
  <si>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</si>
  <si>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</si>
  <si>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</si>
  <si>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</si>
  <si>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</si>
  <si>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</si>
  <si>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</si>
  <si>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</si>
  <si>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</si>
  <si>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</si>
  <si>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</si>
  <si>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</si>
  <si>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</si>
  <si>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</si>
  <si>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</si>
  <si>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</si>
  <si>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</si>
  <si>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</si>
  <si>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</si>
  <si>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</si>
  <si>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</si>
  <si>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</si>
  <si>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</si>
  <si>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</si>
  <si>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</si>
  <si>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</si>
  <si>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</si>
  <si>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</si>
  <si>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</si>
  <si>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</si>
  <si>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</si>
  <si>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</si>
  <si>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</si>
  <si>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</si>
  <si>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</si>
  <si>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</si>
  <si>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</si>
  <si>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</si>
  <si>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</si>
  <si>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</si>
  <si>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</si>
  <si>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</si>
  <si>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</si>
  <si>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</si>
  <si>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</si>
  <si>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</si>
  <si>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</si>
  <si>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</si>
  <si>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</si>
  <si>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</si>
  <si>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</si>
  <si>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</si>
  <si>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</si>
  <si>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</si>
  <si>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</si>
  <si>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</si>
  <si>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</si>
  <si>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</si>
  <si>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</si>
  <si>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</si>
  <si>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</si>
  <si>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</si>
  <si>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</si>
  <si>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</si>
  <si>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</si>
  <si>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</si>
  <si>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</si>
  <si>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</si>
  <si>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</si>
  <si>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</si>
  <si>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</si>
  <si>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</si>
  <si>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</si>
  <si>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</si>
  <si>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</si>
  <si>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</si>
  <si>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</si>
  <si>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</si>
  <si>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</si>
  <si>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</si>
  <si>
    <t>Modality/Age/Sex/Result - Pos</t>
  </si>
  <si>
    <t>Modality/Age/Sex/Result - Neg</t>
  </si>
  <si>
    <t>PMTCT ANC/Age/Result</t>
  </si>
  <si>
    <t>VMMC/Age/Result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</si>
</sst>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00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169" fontId="3" fillId="0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0" fillId="31" borderId="0" xfId="0" applyFill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13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13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690363</xdr:colOff>
      <xdr:row>3</xdr:row>
      <xdr:rowOff>990600</xdr:rowOff>
    </xdr:to>
    <xdr:sp macro="" textlink="">
      <xdr:nvSpPr>
        <xdr:cNvPr id="5" name="Rectangle 4"/>
        <xdr:cNvSpPr/>
      </xdr:nvSpPr>
      <xdr:spPr>
        <a:xfrm>
          <a:off x="2544536" y="666750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809625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1403">
      <calculatedColumnFormula>targets[Dsnulist]&amp;" "&amp;targets[D_indicatortype]&amp;" "&amp;targets[D_mechanismid]</calculatedColumnFormula>
    </tableColumn>
    <tableColumn id="1" name="Dsnulist" dataDxfId="1402"/>
    <tableColumn id="2" name="D_priority" dataDxfId="1401"/>
    <tableColumn id="3" name="D_mechanismid" dataDxfId="1400"/>
    <tableColumn id="4" name="D_indicatortype" dataDxfId="1399"/>
    <tableColumn id="5" name="D_tx_ret_D_pct" dataDxfId="1398"/>
    <tableColumn id="229" name="D_tx_ret_u15_D_pct" dataDxfId="1397"/>
    <tableColumn id="6" name="D_tx_ret_pct" dataDxfId="1396"/>
    <tableColumn id="230" name="D_tx_ret_u15_pct" dataDxfId="1395"/>
    <tableColumn id="22" name="D_tx_new_pct" dataDxfId="1394"/>
    <tableColumn id="231" name="D_tx_new_u15_pct" dataDxfId="1393"/>
    <tableColumn id="7" name="D_tx_curr_pct" dataDxfId="1392"/>
    <tableColumn id="232" name="D_tx_curr_u15_pct" dataDxfId="1391"/>
    <tableColumn id="8" name="D_tx_pvls_D_pct" dataDxfId="1390"/>
    <tableColumn id="9" name="D_pmtct_stat_D_pct" dataDxfId="1389"/>
    <tableColumn id="10" name="D_pmtct_stat_pct" dataDxfId="1388"/>
    <tableColumn id="11" name="D_pmtct_stat_newpos_pct" dataDxfId="1387"/>
    <tableColumn id="12" name="D_pmtct_stat_newneg_pct" dataDxfId="1386"/>
    <tableColumn id="13" name="D_pmtct_stat_known_pct" dataDxfId="1385"/>
    <tableColumn id="54" name="D_pmtct_art_pct" dataDxfId="1384"/>
    <tableColumn id="14" name="D_pmtct_art_new_pct" dataDxfId="1383"/>
    <tableColumn id="15" name="D_pmtct_art_already_pct" dataDxfId="1382"/>
    <tableColumn id="16" name="D_pmtct_eid_pct" dataDxfId="1381"/>
    <tableColumn id="17" name="D_pmtct_eid_u2mo_pct" dataDxfId="1380"/>
    <tableColumn id="18" name="D_pmtct_eid_o2mo_pct" dataDxfId="1379"/>
    <tableColumn id="19" name="D_tb_stat_D_pct" dataDxfId="1378"/>
    <tableColumn id="20" name="D_tb_stat_pct" dataDxfId="1377"/>
    <tableColumn id="21" name="D_tb_stat_newpos_pct" dataDxfId="1376"/>
    <tableColumn id="26" name="D_tb_stat_newneg_pct" dataDxfId="1375"/>
    <tableColumn id="28" name="D_tb_stat_known_pct" dataDxfId="1374"/>
    <tableColumn id="29" name="D_tb_art_pct" dataDxfId="1373"/>
    <tableColumn id="30" name="D_tb_art_new_pct" dataDxfId="1372"/>
    <tableColumn id="52" name="D_tb_art_already_pct" dataDxfId="1371"/>
    <tableColumn id="31" name="D_tx_tb_D_pct" dataDxfId="1370"/>
    <tableColumn id="32" name="D_tb_prev_D_pct" dataDxfId="1369"/>
    <tableColumn id="33" name="D_tb_prev_pct" dataDxfId="1368"/>
    <tableColumn id="34" name="D_hts_tst_pos_vmmc_pct" dataDxfId="1367"/>
    <tableColumn id="35" name="D_hts_tst_pmtctanc_pct" dataDxfId="1366"/>
    <tableColumn id="36" name="D_hts_tst_tbclinic_pct" dataDxfId="1365"/>
    <tableColumn id="53" name="D_hts_tst_vmmc_pct" dataDxfId="1364"/>
    <tableColumn id="37" name="D_hts_tst_indexmod_o15_pct" dataDxfId="1363"/>
    <tableColumn id="38" name="D_hts_tst_mobilemod_o15_pct" dataDxfId="1362"/>
    <tableColumn id="39" name="D_hts_tst_vctmod_o15_pct" dataDxfId="1361"/>
    <tableColumn id="40" name="D_hts_tst_othermod_o15_pct" dataDxfId="1360"/>
    <tableColumn id="41" name="D_hts_tst_index_o15_pct" dataDxfId="1359"/>
    <tableColumn id="42" name="D_hts_tst_sti_o15_pct" dataDxfId="1358"/>
    <tableColumn id="43" name="D_hts_tst_inpat_o15_pct" dataDxfId="1357"/>
    <tableColumn id="44" name="D_hts_tst_emergency_o15_pct" dataDxfId="1356"/>
    <tableColumn id="49" name="D_hts_tst_vct_o15_pct" dataDxfId="1355"/>
    <tableColumn id="23" name="D_hts_tst_otherpitc_o15_pct" dataDxfId="1354"/>
    <tableColumn id="27" name="D_hts_tst_pos_indexmod_o15_pct" dataDxfId="1353"/>
    <tableColumn id="45" name="D_hts_tst_pos_mobilemod_o15_pct" dataDxfId="1352"/>
    <tableColumn id="46" name="D_hts_tst_pos_vctmod_o15_pct" dataDxfId="1351"/>
    <tableColumn id="47" name="D_hts_tst_pos_othermod_o15_pct" dataDxfId="1350"/>
    <tableColumn id="48" name="D_hts_tst_pos_index_o15_pct" dataDxfId="1349"/>
    <tableColumn id="50" name="D_hts_tst_pos_sti_o15_pct" dataDxfId="1348"/>
    <tableColumn id="51" name="D_hts_tst_pos_inpat_o15_pct" dataDxfId="1347"/>
    <tableColumn id="55" name="D_hts_tst_pos_emergency_o15_pct" dataDxfId="1346"/>
    <tableColumn id="56" name="D_hts_tst_pos_vct_o15_pct" dataDxfId="1345"/>
    <tableColumn id="57" name="D_hts_tst_pos_otherpitc_o15_pct" dataDxfId="1344"/>
    <tableColumn id="58" name="D_hts_tst_indexmod_u15_pct" dataDxfId="1343"/>
    <tableColumn id="59" name="D_hts_tst_mobilemod_u15_pct" dataDxfId="1342"/>
    <tableColumn id="60" name="D_hts_tst_vctmod_u15_pct" dataDxfId="1341"/>
    <tableColumn id="61" name="D_hts_tst_othermod_u15_pct" dataDxfId="1340"/>
    <tableColumn id="62" name="D_hts_tst_index_u15_pct" dataDxfId="1339"/>
    <tableColumn id="63" name="D_hts_tst_sti_u15_pct" dataDxfId="1338"/>
    <tableColumn id="64" name="D_hts_tst_inpat_u15_pct" dataDxfId="1337"/>
    <tableColumn id="65" name="D_hts_tst_emergency_u15_pct" dataDxfId="1336"/>
    <tableColumn id="66" name="D_hts_tst_vct_u15_pct" dataDxfId="1335"/>
    <tableColumn id="67" name="D_hts_tst_pediatric_u15_pct" dataDxfId="1334"/>
    <tableColumn id="68" name="D_hts_tst_malnutrition_u15_pct" dataDxfId="1333"/>
    <tableColumn id="69" name="D_hts_tst_otherpitc_u15_pct" dataDxfId="1332"/>
    <tableColumn id="70" name="D_hts_tst_pos_indexmod_u15_pct" dataDxfId="1331"/>
    <tableColumn id="71" name="D_hts_tst_pos_mobilemod_u15_pct" dataDxfId="1330"/>
    <tableColumn id="72" name="D_hts_tst_pos_vctmod_u15_pct" dataDxfId="1329"/>
    <tableColumn id="73" name="D_hts_tst_pos_othermod_u15_pct" dataDxfId="1328"/>
    <tableColumn id="74" name="D_hts_tst_pos_index_u15_pct" dataDxfId="1327"/>
    <tableColumn id="75" name="D_hts_tst_pos_sti_u15_pct" dataDxfId="1326"/>
    <tableColumn id="76" name="D_hts_tst_pos_inpat_u15_pct" dataDxfId="1325"/>
    <tableColumn id="77" name="D_hts_tst_pos_emergency_u15_pct" dataDxfId="1324"/>
    <tableColumn id="78" name="D_hts_tst_pos_vct_u15_pct" dataDxfId="1323"/>
    <tableColumn id="79" name="D_hts_tst_pos_pediatric_u15_pct" dataDxfId="1322"/>
    <tableColumn id="80" name="D_hts_tst_pos_malnutrition_u15_pct" dataDxfId="1321"/>
    <tableColumn id="81" name="D_hts_tst_pos_otherpitc_u15_pct" dataDxfId="1320"/>
    <tableColumn id="82" name="D_hts_tst_keypop_pct" dataDxfId="1319"/>
    <tableColumn id="83" name="D_hts_self_pct" dataDxfId="1318"/>
    <tableColumn id="84" name="D_vmmc_circ_pct" dataDxfId="1317"/>
    <tableColumn id="85" name="D_vmmc_circ_1529_pct" dataDxfId="1316"/>
    <tableColumn id="86" name="D_ovc_serv_pct" dataDxfId="1315"/>
    <tableColumn id="87" name="D_ovc_serv_grad_pct" dataDxfId="1314"/>
    <tableColumn id="88" name="D_ovc_serv_active_pct" dataDxfId="1313"/>
    <tableColumn id="89" name="D_ovc_serv_u18_pct" dataDxfId="1312"/>
    <tableColumn id="90" name="D_ovc_hivstat_pct" dataDxfId="1311"/>
    <tableColumn id="91" name="D_ovc_serv_edu_pct" dataDxfId="1310"/>
    <tableColumn id="92" name="D_ovc_serv_care_pct" dataDxfId="1309"/>
    <tableColumn id="93" name="D_ovc_serv_sp_pct" dataDxfId="1308"/>
    <tableColumn id="94" name="D_ovc_serv_econ_pct" dataDxfId="1307"/>
    <tableColumn id="95" name="D_ovc_serv_oth_pct" dataDxfId="1306"/>
    <tableColumn id="96" name="D_kp_prev_msm_sw_D_pct" dataDxfId="1305"/>
    <tableColumn id="97" name="D_kp_prev_msm_sw_pct" dataDxfId="1304"/>
    <tableColumn id="98" name="D_kp_prev_msm_not_sw_D_pct" dataDxfId="1303"/>
    <tableColumn id="99" name="D_kp_prev_msm_not_sw_pct" dataDxfId="1302"/>
    <tableColumn id="100" name="D_kp_prev_tg_sw_D_pct" dataDxfId="1301"/>
    <tableColumn id="101" name="D_kp_prev_tg_sw_pct" dataDxfId="1300"/>
    <tableColumn id="102" name="D_kp_prev_tg_not_sw_D_pct" dataDxfId="1299"/>
    <tableColumn id="103" name="D_kp_prev_tg_not_sw_pct" dataDxfId="1298"/>
    <tableColumn id="104" name="D_kp_prev_fsw_D_pct" dataDxfId="1297"/>
    <tableColumn id="105" name="D_kp_prev_fsw_pct" dataDxfId="1296"/>
    <tableColumn id="106" name="D_kp_prev_pwid_m_D_pct" dataDxfId="1295"/>
    <tableColumn id="107" name="D_kp_prev_pwid_m_pct" dataDxfId="1294"/>
    <tableColumn id="108" name="D_kp_prev_pwid_f_D_pct" dataDxfId="1293"/>
    <tableColumn id="109" name="D_kp_prev_pwid_f_pct" dataDxfId="1292"/>
    <tableColumn id="110" name="D_kp_prev_prison_D_pct" dataDxfId="1291"/>
    <tableColumn id="111" name="D_kp_prev_prison_pct" dataDxfId="1290"/>
    <tableColumn id="112" name="D_pp_prev_pct" dataDxfId="1289"/>
    <tableColumn id="113" name="D_kp_mat_pct" dataDxfId="1288"/>
    <tableColumn id="114" name="D_gend_gbv_pct" dataDxfId="1287"/>
    <tableColumn id="115" name="D_prep_new_pct" dataDxfId="1286"/>
    <tableColumn id="116" name="D_tx_ret_D_fy19" dataDxfId="1285"/>
    <tableColumn id="117" name="D_tx_ret_u15_D_fy19" dataDxfId="1284"/>
    <tableColumn id="228" name="D_tx_ret_fy19" dataDxfId="1283"/>
    <tableColumn id="118" name="D_tx_ret_u15_fy19" dataDxfId="1282"/>
    <tableColumn id="25" name="D_tx_new_fy19" dataDxfId="1281"/>
    <tableColumn id="119" name="D_tx_new_u15_fy19" dataDxfId="1280"/>
    <tableColumn id="227" name="D_tx_curr_fy19" dataDxfId="1279"/>
    <tableColumn id="120" name="D_tx_curr_u15_fy19" dataDxfId="1278"/>
    <tableColumn id="24" name="D_tx_pvls_D_fy19" dataDxfId="1277"/>
    <tableColumn id="121" name="D_pmtct_stat_D_fy19" dataDxfId="1276"/>
    <tableColumn id="122" name="D_pmtct_stat_fy19" dataDxfId="1275"/>
    <tableColumn id="123" name="D_pmtct_stat_newpos_fy19" dataDxfId="1274"/>
    <tableColumn id="124" name="D_pmtct_stat_newneg_fy19" dataDxfId="1273"/>
    <tableColumn id="125" name="D_pmtct_stat_known_fy19" dataDxfId="1272"/>
    <tableColumn id="126" name="D_pmtct_art_fy19" dataDxfId="1271"/>
    <tableColumn id="127" name="D_pmtct_art_new_fy19" dataDxfId="1270"/>
    <tableColumn id="128" name="D_pmtct_art_already_fy19" dataDxfId="1269"/>
    <tableColumn id="129" name="D_pmtct_eid_fy19" dataDxfId="1268"/>
    <tableColumn id="130" name="D_pmtct_eid_u2mo_fy19" dataDxfId="1267"/>
    <tableColumn id="131" name="D_pmtct_eid_o2mo_fy19" dataDxfId="1266"/>
    <tableColumn id="132" name="D_tb_stat_D_fy19" dataDxfId="1265"/>
    <tableColumn id="133" name="D_tb_stat_fy19" dataDxfId="1264"/>
    <tableColumn id="134" name="D_tb_stat_newpos_fy19" dataDxfId="1263"/>
    <tableColumn id="135" name="D_tb_stat_newneg_fy19" dataDxfId="1262"/>
    <tableColumn id="136" name="D_tb_stat_known_fy19" dataDxfId="1261"/>
    <tableColumn id="137" name="D_tb_art_fy19" dataDxfId="1260"/>
    <tableColumn id="138" name="D_tb_art_new_fy19" dataDxfId="1259"/>
    <tableColumn id="139" name="D_tb_art_already_fy19" dataDxfId="1258"/>
    <tableColumn id="140" name="D_tx_tb_D_fy19" dataDxfId="1257"/>
    <tableColumn id="141" name="D_tb_prev_D_fy19" dataDxfId="1256"/>
    <tableColumn id="142" name="D_tb_prev_fy19" dataDxfId="1255"/>
    <tableColumn id="143" name="D_hts_tst_pos_vmmc_fy19" dataDxfId="1254"/>
    <tableColumn id="144" name="D_hts_tst_pmtctanc_fy19" dataDxfId="1253"/>
    <tableColumn id="145" name="D_hts_tst_tbclinic_fy19" dataDxfId="1252"/>
    <tableColumn id="146" name="D_hts_tst_vmmc_fy19" dataDxfId="1251"/>
    <tableColumn id="147" name="D_hts_tst_indexmod_o15_fy19" dataDxfId="1250"/>
    <tableColumn id="148" name="D_hts_tst_mobilemod_o15_fy19" dataDxfId="1249"/>
    <tableColumn id="149" name="D_hts_tst_vctmod_o15_fy19" dataDxfId="1248"/>
    <tableColumn id="150" name="D_hts_tst_othermod_o15_fy19" dataDxfId="1247"/>
    <tableColumn id="151" name="D_hts_tst_index_o15_fy19" dataDxfId="1246"/>
    <tableColumn id="152" name="D_hts_tst_sti_o15_fy19" dataDxfId="1245"/>
    <tableColumn id="153" name="D_hts_tst_inpat_o15_fy19" dataDxfId="1244"/>
    <tableColumn id="154" name="D_hts_tst_emergency_o15_fy19" dataDxfId="1243"/>
    <tableColumn id="155" name="D_hts_tst_vct_o15_fy19" dataDxfId="1242"/>
    <tableColumn id="156" name="D_hts_tst_otherpitc_o15_fy19" dataDxfId="1241"/>
    <tableColumn id="157" name="D_hts_tst_pos_indexmod_o15_fy19" dataDxfId="1240"/>
    <tableColumn id="158" name="D_hts_tst_pos_mobilemod_o15_fy19" dataDxfId="1239"/>
    <tableColumn id="159" name="D_hts_tst_pos_vctmod_o15_fy19" dataDxfId="1238"/>
    <tableColumn id="160" name="D_hts_tst_pos_othermod_o15_fy19" dataDxfId="1237"/>
    <tableColumn id="161" name="D_hts_tst_pos_index_o15_fy19" dataDxfId="1236"/>
    <tableColumn id="162" name="D_hts_tst_pos_sti_o15_fy19" dataDxfId="1235"/>
    <tableColumn id="163" name="D_hts_tst_pos_inpat_o15_fy19" dataDxfId="1234"/>
    <tableColumn id="164" name="D_hts_tst_pos_emergency_o15_fy19" dataDxfId="1233"/>
    <tableColumn id="165" name="D_hts_tst_pos_vct_o15_fy19" dataDxfId="1232"/>
    <tableColumn id="166" name="D_hts_tst_pos_otherpitc_o15_fy19" dataDxfId="1231"/>
    <tableColumn id="167" name="D_hts_tst_indexmod_u15_fy19" dataDxfId="1230"/>
    <tableColumn id="168" name="D_hts_tst_mobilemod_u15_fy19" dataDxfId="1229"/>
    <tableColumn id="169" name="D_hts_tst_vctmod_u15_fy19" dataDxfId="1228"/>
    <tableColumn id="170" name="D_hts_tst_othermod_u15_fy19" dataDxfId="1227"/>
    <tableColumn id="171" name="D_hts_tst_index_u15_fy19" dataDxfId="1226"/>
    <tableColumn id="172" name="D_hts_tst_sti_u15_fy19" dataDxfId="1225"/>
    <tableColumn id="173" name="D_hts_tst_inpat_u15_fy19" dataDxfId="1224"/>
    <tableColumn id="174" name="D_hts_tst_emergency_u15_fy19" dataDxfId="1223"/>
    <tableColumn id="175" name="D_hts_tst_vct_u15_fy19" dataDxfId="1222"/>
    <tableColumn id="176" name="D_hts_tst_pediatric_u15_fy19" dataDxfId="1221"/>
    <tableColumn id="177" name="D_hts_tst_malnutrition_u15_fy19" dataDxfId="1220"/>
    <tableColumn id="178" name="D_hts_tst_otherpitc_u15_fy19" dataDxfId="1219"/>
    <tableColumn id="179" name="D_hts_tst_pos_indexmod_u15_fy19" dataDxfId="1218"/>
    <tableColumn id="180" name="D_hts_tst_pos_mobilemod_u15_fy19" dataDxfId="1217"/>
    <tableColumn id="181" name="D_hts_tst_pos_vctmod_u15_fy19" dataDxfId="1216"/>
    <tableColumn id="182" name="D_hts_tst_pos_othermod_u15_fy19" dataDxfId="1215"/>
    <tableColumn id="183" name="D_hts_tst_pos_index_u15_fy19" dataDxfId="1214"/>
    <tableColumn id="184" name="D_hts_tst_pos_sti_u15_fy19" dataDxfId="1213"/>
    <tableColumn id="185" name="D_hts_tst_pos_inpat_u15_fy19" dataDxfId="1212"/>
    <tableColumn id="186" name="D_hts_tst_pos_emergency_u15_fy19" dataDxfId="1211"/>
    <tableColumn id="187" name="D_hts_tst_pos_vct_u15_fy19" dataDxfId="1210"/>
    <tableColumn id="188" name="D_hts_tst_pos_pediatric_u15_fy19" dataDxfId="1209"/>
    <tableColumn id="189" name="D_hts_tst_pos_malnutrition_u15_fy19" dataDxfId="1208"/>
    <tableColumn id="190" name="D_hts_tst_pos_otherpitc_u15_fy19" dataDxfId="1207"/>
    <tableColumn id="191" name="D_hts_tst_keypop_fy19" dataDxfId="1206"/>
    <tableColumn id="192" name="D_hts_self_fy19" dataDxfId="1205"/>
    <tableColumn id="193" name="D_vmmc_circ_fy19" dataDxfId="1204"/>
    <tableColumn id="194" name="D_vmmc_circ_1529_fy19" dataDxfId="1203"/>
    <tableColumn id="195" name="D_ovc_serv_fy19" dataDxfId="1202"/>
    <tableColumn id="196" name="D_ovc_serv_grad_fy19" dataDxfId="1201"/>
    <tableColumn id="197" name="D_ovc_serv_active_fy19" dataDxfId="1200"/>
    <tableColumn id="198" name="D_ovc_serv_u18_fy19" dataDxfId="1199"/>
    <tableColumn id="199" name="D_ovc_hivstat_fy19" dataDxfId="1198"/>
    <tableColumn id="200" name="D_ovc_serv_edu_fy19" dataDxfId="1197"/>
    <tableColumn id="201" name="D_ovc_serv_care_fy19" dataDxfId="1196"/>
    <tableColumn id="202" name="D_ovc_serv_sp_fy19" dataDxfId="1195"/>
    <tableColumn id="203" name="D_ovc_serv_econ_fy19" dataDxfId="1194"/>
    <tableColumn id="204" name="D_ovc_serv_oth_fy19" dataDxfId="1193"/>
    <tableColumn id="205" name="D_kp_prev_msm_sw_D_fy19" dataDxfId="1192"/>
    <tableColumn id="206" name="D_kp_prev_msm_sw_fy19" dataDxfId="1191"/>
    <tableColumn id="207" name="D_kp_prev_msm_not_sw_D_fy19" dataDxfId="1190"/>
    <tableColumn id="208" name="D_kp_prev_msm_not_sw_fy19" dataDxfId="1189"/>
    <tableColumn id="209" name="D_kp_prev_tg_sw_D_fy19" dataDxfId="1188"/>
    <tableColumn id="210" name="D_kp_prev_tg_sw_fy19" dataDxfId="1187"/>
    <tableColumn id="211" name="D_kp_prev_tg_not_sw_D_fy19" dataDxfId="1186"/>
    <tableColumn id="212" name="D_kp_prev_tg_not_sw_fy19" dataDxfId="1185"/>
    <tableColumn id="213" name="D_kp_prev_fsw_D_fy19" dataDxfId="1184"/>
    <tableColumn id="214" name="D_kp_prev_fsw_fy19" dataDxfId="1183"/>
    <tableColumn id="215" name="D_kp_prev_pwid_m_D_fy19" dataDxfId="1182"/>
    <tableColumn id="216" name="D_kp_prev_pwid_m_fy19" dataDxfId="1181"/>
    <tableColumn id="217" name="D_kp_prev_pwid_f_D_fy19" dataDxfId="1180"/>
    <tableColumn id="218" name="D_kp_prev_pwid_f_fy19" dataDxfId="1179"/>
    <tableColumn id="219" name="D_kp_prev_prison_D_fy19" dataDxfId="1178"/>
    <tableColumn id="220" name="D_kp_prev_prison_fy19" dataDxfId="1177"/>
    <tableColumn id="221" name="D_pp_prev_fy19" dataDxfId="1176"/>
    <tableColumn id="222" name="D_kp_mat_fy19" dataDxfId="1175"/>
    <tableColumn id="223" name="D_gend_gbv_fy19" dataDxfId="1174"/>
    <tableColumn id="224" name="D_prep_new_fy19" dataDxfId="1173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1" dataDxfId="1170">
  <autoFilter ref="C6:CM7"/>
  <tableColumns count="89">
    <tableColumn id="1" name="psnu" dataDxfId="1169"/>
    <tableColumn id="46" name="psnuuid" dataDxfId="1168"/>
    <tableColumn id="2" name="priority" dataDxfId="1167"/>
    <tableColumn id="27" name="mechid" dataDxfId="1166"/>
    <tableColumn id="45" name="mechname" dataDxfId="1165"/>
    <tableColumn id="4" name="type" dataDxfId="1164"/>
    <tableColumn id="47" name="psnu_type" dataDxfId="1163"/>
    <tableColumn id="48" name="A_hts_tst_indexmod_u1_unk_pos" dataDxfId="1162"/>
    <tableColumn id="50" name="A_hts_tst_indexmod_0109_unk_pos" dataDxfId="1161"/>
    <tableColumn id="51" name="A_hts_tst_indexmod_1014_f_pos" dataDxfId="1160"/>
    <tableColumn id="55" name="A_hts_tst_indexmod_1014_m_pos" dataDxfId="1159"/>
    <tableColumn id="75" name="A_hts_tst_indexmod_u1_unk_neg" dataDxfId="1158"/>
    <tableColumn id="76" name="A_hts_tst_indexmod_0109_unk_neg" dataDxfId="1157"/>
    <tableColumn id="77" name="A_hts_tst_indexmod_1014_f_neg" dataDxfId="1156"/>
    <tableColumn id="78" name="A_hts_tst_indexmod_1014_m_neg" dataDxfId="1155"/>
    <tableColumn id="79" name="A_hts_tst_indexmod_1519_f_pos" dataDxfId="1154"/>
    <tableColumn id="80" name="A_hts_tst_indexmod_1519_m_pos" dataDxfId="1153"/>
    <tableColumn id="81" name="A_hts_tst_indexmod_2024_f_pos" dataDxfId="1152"/>
    <tableColumn id="82" name="A_hts_tst_indexmod_2024_m_pos" dataDxfId="1151"/>
    <tableColumn id="83" name="A_hts_tst_indexmod_2529_f_pos" dataDxfId="1150"/>
    <tableColumn id="84" name="A_hts_tst_indexmod_2529_m_pos" dataDxfId="1149"/>
    <tableColumn id="85" name="A_hts_tst_indexmod_3034_f_pos" dataDxfId="1148"/>
    <tableColumn id="86" name="A_hts_tst_indexmod_3034_m__pos" dataDxfId="1147"/>
    <tableColumn id="87" name="A_hts_tst_indexmod_3539_f_pos" dataDxfId="1146"/>
    <tableColumn id="88" name="A_hts_tst_indexmod_3539_m__pos" dataDxfId="1145"/>
    <tableColumn id="89" name="A_hts_tst_indexmod_4049_f_pos" dataDxfId="1144"/>
    <tableColumn id="90" name="A_hts_tst_indexmod_4049_m_pos" dataDxfId="1143"/>
    <tableColumn id="91" name="A_hts_tst_indexmod_o50_f_pos" dataDxfId="1142"/>
    <tableColumn id="92" name="A_hts_tst_indexmod_o50_m_pos" dataDxfId="1141"/>
    <tableColumn id="56" name="A_hts_tst_indexmod_1519_f_neg" dataDxfId="1140"/>
    <tableColumn id="57" name="A_hts_tst_indexmod_1519_m_neg" dataDxfId="1139"/>
    <tableColumn id="58" name="A_hts_tst_indexmod_2024_f_neg" dataDxfId="1138"/>
    <tableColumn id="59" name="A_hts_tst_indexmod_2024_m_neg" dataDxfId="1137"/>
    <tableColumn id="60" name="A_hts_tst_indexmod_2529_f_neg" dataDxfId="1136"/>
    <tableColumn id="61" name="A_hts_tst_indexmod_2529_m_neg" dataDxfId="1135"/>
    <tableColumn id="62" name="A_hts_tst_indexmod_3034_f_neg" dataDxfId="1134"/>
    <tableColumn id="63" name="A_hts_tst_indexmod_3034_m_neg" dataDxfId="1133"/>
    <tableColumn id="64" name="A_hts_tst_indexmod_3539_f_neg" dataDxfId="1132"/>
    <tableColumn id="65" name="A_hts_tst_indexmod_3539_m_neg" dataDxfId="1131"/>
    <tableColumn id="66" name="A_hts_tst_indexmod_4049_f_neg" dataDxfId="1130"/>
    <tableColumn id="67" name="A_hts_tst_indexmod_4049_m_neg" dataDxfId="1129"/>
    <tableColumn id="68" name="A_hts_tst_indexmod_o50_f_neg" dataDxfId="1128"/>
    <tableColumn id="69" name="A_hts_tst_indexmod_o50_m_neg" dataDxfId="1127"/>
    <tableColumn id="43" name="A_check1" dataDxfId="1126"/>
    <tableColumn id="44" name="A_check2" dataDxfId="1125"/>
    <tableColumn id="3" name="A_check3" dataDxfId="1124"/>
    <tableColumn id="23" name="A_check4" dataDxfId="1123"/>
    <tableColumn id="25" name="D_hts_tst_indexmod_u15_fy19" dataDxfId="1122"/>
    <tableColumn id="70" name="D_hts_tst_pos_indexmod_u15_fy19" dataDxfId="1121"/>
    <tableColumn id="71" name="D_hts_tst_neg_indexmod_u15_fy19" dataDxfId="1120"/>
    <tableColumn id="72" name="D_hts_tst_indexmod_o15_fy19" dataDxfId="1119"/>
    <tableColumn id="73" name="D_hts_tst_pos_indexmod_o15_fy19" dataDxfId="1118"/>
    <tableColumn id="74" name="D_hts_tst_neg_indexmod_o15_fy19" dataDxfId="1117"/>
    <tableColumn id="5" name="hts_tst_indexmod_u1_unk_pos" dataDxfId="1116">
      <calculatedColumnFormula>indexmod_T[[D_hts_tst_pos_indexmod_u15_fy19]:[D_hts_tst_pos_indexmod_u15_fy19]]*indexmod_T[A_hts_tst_indexmod_u1_unk_pos]</calculatedColumnFormula>
    </tableColumn>
    <tableColumn id="6" name="hts_tst_indexmod_0109_unk_pos" dataDxfId="1115">
      <calculatedColumnFormula>indexmod_T[[D_hts_tst_pos_indexmod_u15_fy19]:[D_hts_tst_pos_indexmod_u15_fy19]]*indexmod_T[A_hts_tst_indexmod_0109_unk_pos]</calculatedColumnFormula>
    </tableColumn>
    <tableColumn id="22" name="hts_tst_indexmod_1014_f_pos" dataDxfId="1114">
      <calculatedColumnFormula>indexmod_T[[D_hts_tst_pos_indexmod_u15_fy19]:[D_hts_tst_pos_indexmod_u15_fy19]]*indexmod_T[A_hts_tst_indexmod_1014_f_pos]</calculatedColumnFormula>
    </tableColumn>
    <tableColumn id="7" name="hts_tst_indexmod_1014_m_pos" dataDxfId="1113">
      <calculatedColumnFormula>indexmod_T[[D_hts_tst_pos_indexmod_u15_fy19]:[D_hts_tst_pos_indexmod_u15_fy19]]*indexmod_T[A_hts_tst_indexmod_1014_m_pos]</calculatedColumnFormula>
    </tableColumn>
    <tableColumn id="8" name="hts_tst_indexmod_u1_unk_neg" dataDxfId="1112">
      <calculatedColumnFormula>indexmod_T[[D_hts_tst_neg_indexmod_u15_fy19]:[D_hts_tst_neg_indexmod_u15_fy19]]*indexmod_T[A_hts_tst_indexmod_u1_unk_neg]</calculatedColumnFormula>
    </tableColumn>
    <tableColumn id="9" name="hts_tst_indexmod_0109_unk_neg" dataDxfId="1111">
      <calculatedColumnFormula>indexmod_T[[D_hts_tst_neg_indexmod_u15_fy19]:[D_hts_tst_neg_indexmod_u15_fy19]]*indexmod_T[A_hts_tst_indexmod_0109_unk_neg]</calculatedColumnFormula>
    </tableColumn>
    <tableColumn id="10" name="hts_tst_indexmod_1014_f_neg" dataDxfId="1110">
      <calculatedColumnFormula>indexmod_T[[D_hts_tst_neg_indexmod_u15_fy19]:[D_hts_tst_neg_indexmod_u15_fy19]]*indexmod_T[A_hts_tst_indexmod_1014_f_neg]</calculatedColumnFormula>
    </tableColumn>
    <tableColumn id="11" name="hts_tst_indexmod_1014_m_neg" dataDxfId="1109">
      <calculatedColumnFormula>indexmod_T[[D_hts_tst_neg_indexmod_u15_fy19]:[D_hts_tst_neg_indexmod_u15_fy19]]*indexmod_T[A_hts_tst_indexmod_1014_m_neg]</calculatedColumnFormula>
    </tableColumn>
    <tableColumn id="12" name="hts_tst_indexmod_1519_f_pos" dataDxfId="1108">
      <calculatedColumnFormula>indexmod_T[[D_hts_tst_pos_indexmod_o15_fy19]:[D_hts_tst_pos_indexmod_o15_fy19]]*indexmod_T[A_hts_tst_indexmod_1519_f_pos]</calculatedColumnFormula>
    </tableColumn>
    <tableColumn id="13" name="hts_tst_indexmod_1519_m_pos" dataDxfId="1107">
      <calculatedColumnFormula>indexmod_T[[D_hts_tst_pos_indexmod_o15_fy19]:[D_hts_tst_pos_indexmod_o15_fy19]]*indexmod_T[A_hts_tst_indexmod_1519_m_pos]</calculatedColumnFormula>
    </tableColumn>
    <tableColumn id="54" name="hts_tst_indexmod_2024_f_pos" dataDxfId="1106">
      <calculatedColumnFormula>indexmod_T[[D_hts_tst_pos_indexmod_o15_fy19]:[D_hts_tst_pos_indexmod_o15_fy19]]*indexmod_T[A_hts_tst_indexmod_2024_f_pos]</calculatedColumnFormula>
    </tableColumn>
    <tableColumn id="14" name="hts_tst_indexmod_2024_m_pos" dataDxfId="1105">
      <calculatedColumnFormula>indexmod_T[[D_hts_tst_pos_indexmod_o15_fy19]:[D_hts_tst_pos_indexmod_o15_fy19]]*indexmod_T[A_hts_tst_indexmod_2024_m_pos]</calculatedColumnFormula>
    </tableColumn>
    <tableColumn id="15" name="hts_tst_indexmod_2529_f_pos" dataDxfId="1104">
      <calculatedColumnFormula>indexmod_T[[D_hts_tst_pos_indexmod_o15_fy19]:[D_hts_tst_pos_indexmod_o15_fy19]]*indexmod_T[A_hts_tst_indexmod_2529_f_pos]</calculatedColumnFormula>
    </tableColumn>
    <tableColumn id="16" name="hts_tst_indexmod_2529_m_pos" dataDxfId="1103">
      <calculatedColumnFormula>indexmod_T[[D_hts_tst_pos_indexmod_o15_fy19]:[D_hts_tst_pos_indexmod_o15_fy19]]*indexmod_T[A_hts_tst_indexmod_2529_m_pos]</calculatedColumnFormula>
    </tableColumn>
    <tableColumn id="17" name="hts_tst_indexmod_3034_f_pos" dataDxfId="1102">
      <calculatedColumnFormula>indexmod_T[[D_hts_tst_pos_indexmod_o15_fy19]:[D_hts_tst_pos_indexmod_o15_fy19]]*indexmod_T[A_hts_tst_indexmod_3034_f_pos]</calculatedColumnFormula>
    </tableColumn>
    <tableColumn id="18" name="hts_tst_indexmod_3034_m_pos" dataDxfId="1101">
      <calculatedColumnFormula>indexmod_T[[D_hts_tst_pos_indexmod_o15_fy19]:[D_hts_tst_pos_indexmod_o15_fy19]]*indexmod_T[A_hts_tst_indexmod_3034_m__pos]</calculatedColumnFormula>
    </tableColumn>
    <tableColumn id="19" name="hts_tst_indexmod_3539_f_pos" dataDxfId="1100">
      <calculatedColumnFormula>indexmod_T[[D_hts_tst_pos_indexmod_o15_fy19]:[D_hts_tst_pos_indexmod_o15_fy19]]*indexmod_T[A_hts_tst_indexmod_3539_f_pos]</calculatedColumnFormula>
    </tableColumn>
    <tableColumn id="20" name="hts_tst_indexmod_3539_m_pos" dataDxfId="1099">
      <calculatedColumnFormula>indexmod_T[[D_hts_tst_pos_indexmod_o15_fy19]:[D_hts_tst_pos_indexmod_o15_fy19]]*indexmod_T[A_hts_tst_indexmod_3539_m__pos]</calculatedColumnFormula>
    </tableColumn>
    <tableColumn id="21" name="hts_tst_indexmod_4049_f_pos" dataDxfId="1098">
      <calculatedColumnFormula>indexmod_T[[D_hts_tst_pos_indexmod_o15_fy19]:[D_hts_tst_pos_indexmod_o15_fy19]]*indexmod_T[A_hts_tst_indexmod_4049_f_pos]</calculatedColumnFormula>
    </tableColumn>
    <tableColumn id="26" name="hts_tst_indexmod_4049_m_pos" dataDxfId="1097">
      <calculatedColumnFormula>indexmod_T[[D_hts_tst_pos_indexmod_o15_fy19]:[D_hts_tst_pos_indexmod_o15_fy19]]*indexmod_T[A_hts_tst_indexmod_4049_m_pos]</calculatedColumnFormula>
    </tableColumn>
    <tableColumn id="28" name="hts_tst_indexmod_o50_f_pos" dataDxfId="1096">
      <calculatedColumnFormula>indexmod_T[[D_hts_tst_pos_indexmod_o15_fy19]:[D_hts_tst_pos_indexmod_o15_fy19]]*indexmod_T[A_hts_tst_indexmod_o50_f_pos]</calculatedColumnFormula>
    </tableColumn>
    <tableColumn id="29" name="hts_tst_indexmod_o50_m_pos" dataDxfId="1095">
      <calculatedColumnFormula>indexmod_T[[D_hts_tst_pos_indexmod_o15_fy19]:[D_hts_tst_pos_indexmod_o15_fy19]]*indexmod_T[A_hts_tst_indexmod_o50_m_pos]</calculatedColumnFormula>
    </tableColumn>
    <tableColumn id="30" name="hts_tst_indexmod_1519_f_neg" dataDxfId="1094">
      <calculatedColumnFormula>indexmod_T[[D_hts_tst_neg_indexmod_o15_fy19]:[D_hts_tst_neg_indexmod_o15_fy19]]*indexmod_T[A_hts_tst_indexmod_1519_f_neg]</calculatedColumnFormula>
    </tableColumn>
    <tableColumn id="52" name="hts_tst_indexmod_1519_m_neg" dataDxfId="1093">
      <calculatedColumnFormula>indexmod_T[[D_hts_tst_neg_indexmod_o15_fy19]:[D_hts_tst_neg_indexmod_o15_fy19]]*indexmod_T[A_hts_tst_indexmod_1519_m_neg]</calculatedColumnFormula>
    </tableColumn>
    <tableColumn id="31" name="hts_tst_indexmod_2024_f_neg" dataDxfId="1092">
      <calculatedColumnFormula>indexmod_T[[D_hts_tst_neg_indexmod_o15_fy19]:[D_hts_tst_neg_indexmod_o15_fy19]]*indexmod_T[A_hts_tst_indexmod_2024_f_neg]</calculatedColumnFormula>
    </tableColumn>
    <tableColumn id="32" name="hts_tst_indexmod_2024_m_neg" dataDxfId="1091">
      <calculatedColumnFormula>indexmod_T[[D_hts_tst_neg_indexmod_o15_fy19]:[D_hts_tst_neg_indexmod_o15_fy19]]*indexmod_T[A_hts_tst_indexmod_2024_m_neg]</calculatedColumnFormula>
    </tableColumn>
    <tableColumn id="33" name="hts_tst_indexmod_2529_f_neg" dataDxfId="1090">
      <calculatedColumnFormula>indexmod_T[[D_hts_tst_neg_indexmod_o15_fy19]:[D_hts_tst_neg_indexmod_o15_fy19]]*indexmod_T[A_hts_tst_indexmod_2529_f_neg]</calculatedColumnFormula>
    </tableColumn>
    <tableColumn id="34" name="hts_tst_indexmod_2529_m_neg" dataDxfId="1089">
      <calculatedColumnFormula>indexmod_T[[D_hts_tst_neg_indexmod_o15_fy19]:[D_hts_tst_neg_indexmod_o15_fy19]]*indexmod_T[A_hts_tst_indexmod_2529_m_neg]</calculatedColumnFormula>
    </tableColumn>
    <tableColumn id="35" name="hts_tst_indexmod_3034_f_neg" dataDxfId="1088">
      <calculatedColumnFormula>indexmod_T[[D_hts_tst_neg_indexmod_o15_fy19]:[D_hts_tst_neg_indexmod_o15_fy19]]*indexmod_T[A_hts_tst_indexmod_3034_f_neg]</calculatedColumnFormula>
    </tableColumn>
    <tableColumn id="36" name="hts_tst_indexmod_3034_m_neg" dataDxfId="1087">
      <calculatedColumnFormula>indexmod_T[[D_hts_tst_neg_indexmod_o15_fy19]:[D_hts_tst_neg_indexmod_o15_fy19]]*indexmod_T[A_hts_tst_indexmod_3034_m_neg]</calculatedColumnFormula>
    </tableColumn>
    <tableColumn id="53" name="hts_tst_indexmod_3539_f_neg" dataDxfId="1086">
      <calculatedColumnFormula>indexmod_T[[D_hts_tst_neg_indexmod_o15_fy19]:[D_hts_tst_neg_indexmod_o15_fy19]]*indexmod_T[A_hts_tst_indexmod_3539_f_neg]</calculatedColumnFormula>
    </tableColumn>
    <tableColumn id="37" name="hts_tst_indexmod_3539_m_neg" dataDxfId="1085">
      <calculatedColumnFormula>indexmod_T[[D_hts_tst_neg_indexmod_o15_fy19]:[D_hts_tst_neg_indexmod_o15_fy19]]*indexmod_T[A_hts_tst_indexmod_3539_m_neg]</calculatedColumnFormula>
    </tableColumn>
    <tableColumn id="38" name="hts_tst_indexmod_4049_f_neg" dataDxfId="1084">
      <calculatedColumnFormula>indexmod_T[[D_hts_tst_neg_indexmod_o15_fy19]:[D_hts_tst_neg_indexmod_o15_fy19]]*indexmod_T[A_hts_tst_indexmod_4049_f_neg]</calculatedColumnFormula>
    </tableColumn>
    <tableColumn id="39" name="hts_tst_indexmod_4049_m_neg" dataDxfId="1083">
      <calculatedColumnFormula>indexmod_T[[D_hts_tst_neg_indexmod_o15_fy19]:[D_hts_tst_neg_indexmod_o15_fy19]]*indexmod_T[A_hts_tst_indexmod_4049_m_neg]</calculatedColumnFormula>
    </tableColumn>
    <tableColumn id="40" name="hts_tst_indexmod_o50_f_neg" dataDxfId="1082">
      <calculatedColumnFormula>indexmod_T[[D_hts_tst_neg_indexmod_o15_fy19]:[D_hts_tst_neg_indexmod_o15_fy19]]*indexmod_T[A_hts_tst_indexmod_o50_f_neg]</calculatedColumnFormula>
    </tableColumn>
    <tableColumn id="41" name="hts_tst_indexmod_o50_m_neg" dataDxfId="1081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79" dataDxfId="1078">
  <autoFilter ref="C6:CM7"/>
  <tableColumns count="89">
    <tableColumn id="1" name="psnu" dataDxfId="1077"/>
    <tableColumn id="46" name="psnuuid" dataDxfId="1076"/>
    <tableColumn id="2" name="priority" dataDxfId="1075"/>
    <tableColumn id="27" name="mechid" dataDxfId="1074"/>
    <tableColumn id="45" name="mechname" dataDxfId="1073"/>
    <tableColumn id="4" name="type" dataDxfId="1072"/>
    <tableColumn id="47" name="psnu_type" dataDxfId="1071"/>
    <tableColumn id="48" name="A_hts_tst_mobilemod_u1_unk_pos" dataDxfId="1070"/>
    <tableColumn id="50" name="A_hts_tst_mobilemod_0109_unk_pos" dataDxfId="1069"/>
    <tableColumn id="51" name="A_hts_tst_mobilemod_1014_f_pos" dataDxfId="1068"/>
    <tableColumn id="55" name="A_hts_tst_mobilemod_1014_m_pos" dataDxfId="1067"/>
    <tableColumn id="75" name="A_hts_tst_mobilemod_u1_unk_neg" dataDxfId="1066"/>
    <tableColumn id="76" name="A_hts_tst_mobilemod_0109_unk_neg" dataDxfId="1065"/>
    <tableColumn id="77" name="A_hts_tst_mobilemod_1014_f_neg" dataDxfId="1064"/>
    <tableColumn id="78" name="A_hts_tst_mobilemod_1014_m_neg" dataDxfId="1063"/>
    <tableColumn id="79" name="A_hts_tst_mobilemod_1519_f_pos" dataDxfId="1062"/>
    <tableColumn id="80" name="A_hts_tst_mobilemod_1519_m_pos" dataDxfId="1061"/>
    <tableColumn id="81" name="A_hts_tst_mobilemod_2024_f_pos" dataDxfId="1060"/>
    <tableColumn id="82" name="A_hts_tst_mobilemod_2024_m_pos" dataDxfId="1059"/>
    <tableColumn id="83" name="A_hts_tst_mobilemod_2529_f_pos" dataDxfId="1058"/>
    <tableColumn id="84" name="A_hts_tst_mobilemod_2529_m_pos" dataDxfId="1057"/>
    <tableColumn id="85" name="A_hts_tst_mobilemod_3034_f_pos" dataDxfId="1056"/>
    <tableColumn id="86" name="A_hts_tst_mobilemod_3034_m__pos" dataDxfId="1055"/>
    <tableColumn id="87" name="A_hts_tst_mobilemod_3539_f_pos" dataDxfId="1054"/>
    <tableColumn id="88" name="A_hts_tst_mobilemod_3539_m__pos" dataDxfId="1053"/>
    <tableColumn id="89" name="A_hts_tst_mobilemod_4049_f_pos" dataDxfId="1052"/>
    <tableColumn id="90" name="A_hts_tst_mobilemod_4049_m_pos" dataDxfId="1051"/>
    <tableColumn id="91" name="A_hts_tst_mobilemod_o50_f_pos" dataDxfId="1050"/>
    <tableColumn id="92" name="A_hts_tst_mobilemod_o50_m_pos" dataDxfId="1049"/>
    <tableColumn id="56" name="A_hts_tst_mobilemod_1519_f_neg" dataDxfId="1048"/>
    <tableColumn id="57" name="A_hts_tst_mobilemod_1519_m_neg" dataDxfId="1047"/>
    <tableColumn id="58" name="A_hts_tst_mobilemod_2024_f_neg" dataDxfId="1046"/>
    <tableColumn id="59" name="A_hts_tst_mobilemod_2024_m_neg" dataDxfId="1045"/>
    <tableColumn id="60" name="A_hts_tst_mobilemod_2529_f_neg" dataDxfId="1044"/>
    <tableColumn id="61" name="A_hts_tst_mobilemod_2529_m_neg" dataDxfId="1043"/>
    <tableColumn id="62" name="A_hts_tst_mobilemod_3034_f_neg" dataDxfId="1042"/>
    <tableColumn id="63" name="A_hts_tst_mobilemod_3034_m_neg" dataDxfId="1041"/>
    <tableColumn id="64" name="A_hts_tst_mobilemod_3539_f_neg" dataDxfId="1040"/>
    <tableColumn id="65" name="A_hts_tst_mobilemod_3539_m_neg" dataDxfId="1039"/>
    <tableColumn id="66" name="A_hts_tst_mobilemod_4049_f_neg" dataDxfId="1038"/>
    <tableColumn id="67" name="A_hts_tst_mobilemod_4049_m_neg" dataDxfId="1037"/>
    <tableColumn id="68" name="A_hts_tst_mobilemod_o50_f_neg" dataDxfId="1036"/>
    <tableColumn id="69" name="A_hts_tst_mobilemod_o50_m_neg" dataDxfId="1035"/>
    <tableColumn id="3" name="A_check1" dataDxfId="1034"/>
    <tableColumn id="23" name="A_check2" dataDxfId="1033"/>
    <tableColumn id="24" name="A_check3" dataDxfId="1032"/>
    <tableColumn id="42" name="A_check4" dataDxfId="1031"/>
    <tableColumn id="25" name="D_hts_tst_mobilemod_u15_fy19" dataDxfId="1030"/>
    <tableColumn id="70" name="D_hts_tst_pos_mobilemod_u15_fy19" dataDxfId="1029"/>
    <tableColumn id="71" name="D_hts_tst_neg_mobilemod_u15_fy19" dataDxfId="1028"/>
    <tableColumn id="72" name="D_hts_tst_mobilemod_o15_fy19" dataDxfId="1027"/>
    <tableColumn id="73" name="D_hts_tst_pos_mobilemod_o15_fy19" dataDxfId="1026"/>
    <tableColumn id="74" name="D_hts_tst_neg_mobilemod_o15_fy19" dataDxfId="1025"/>
    <tableColumn id="5" name="hts_tst_mobilemod_u1_unk_pos" dataDxfId="102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2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2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2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2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1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1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1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1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1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1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1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1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1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1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0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0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0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0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0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04">
      <calculatedColumnFormula>mobilemod_T[[D_hts_tst_pos_mobilemod_o15_fy19]:[D_hts_tst_pos_mobilemod_o15_fy19]]*mobilemod_T[A_hts_tst_mobilemod_o50_f_pos]</calculatedColumnFormula>
    </tableColumn>
    <tableColumn id="29" name="hts_tst_mobilemod_o50_m_pos" dataDxfId="100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0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0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00">
      <calculatedColumnFormula>mobilemod_T[[D_hts_tst_neg_mobilemod_o15_fy19]:[D_hts_tst_neg_mobilemod_o15_fy19]]*mobilemod_T[A_hts_tst_mobilemod_2024_f_neg]</calculatedColumnFormula>
    </tableColumn>
    <tableColumn id="32" name="hts_tst_mobilemod_2024_m_neg" dataDxfId="999">
      <calculatedColumnFormula>mobilemod_T[[D_hts_tst_neg_mobilemod_o15_fy19]:[D_hts_tst_neg_mobilemod_o15_fy19]]*mobilemod_T[A_hts_tst_mobilemod_2024_m_neg]</calculatedColumnFormula>
    </tableColumn>
    <tableColumn id="33" name="hts_tst_mobilemod_2529_f_neg" dataDxfId="998">
      <calculatedColumnFormula>mobilemod_T[[D_hts_tst_neg_mobilemod_o15_fy19]:[D_hts_tst_neg_mobilemod_o15_fy19]]*mobilemod_T[A_hts_tst_mobilemod_2529_f_neg]</calculatedColumnFormula>
    </tableColumn>
    <tableColumn id="34" name="hts_tst_mobilemod_2529_m_neg" dataDxfId="997">
      <calculatedColumnFormula>mobilemod_T[[D_hts_tst_neg_mobilemod_o15_fy19]:[D_hts_tst_neg_mobilemod_o15_fy19]]*mobilemod_T[A_hts_tst_mobilemod_2529_m_neg]</calculatedColumnFormula>
    </tableColumn>
    <tableColumn id="35" name="hts_tst_mobilemod_3034_f_neg" dataDxfId="996">
      <calculatedColumnFormula>mobilemod_T[[D_hts_tst_neg_mobilemod_o15_fy19]:[D_hts_tst_neg_mobilemod_o15_fy19]]*mobilemod_T[A_hts_tst_mobilemod_3034_f_neg]</calculatedColumnFormula>
    </tableColumn>
    <tableColumn id="36" name="hts_tst_mobilemod_3034_m_neg" dataDxfId="995">
      <calculatedColumnFormula>mobilemod_T[[D_hts_tst_neg_mobilemod_o15_fy19]:[D_hts_tst_neg_mobilemod_o15_fy19]]*mobilemod_T[A_hts_tst_mobilemod_3034_m_neg]</calculatedColumnFormula>
    </tableColumn>
    <tableColumn id="53" name="hts_tst_mobilemod_3539_f_neg" dataDxfId="994">
      <calculatedColumnFormula>mobilemod_T[[D_hts_tst_neg_mobilemod_o15_fy19]:[D_hts_tst_neg_mobilemod_o15_fy19]]*mobilemod_T[A_hts_tst_mobilemod_3539_f_neg]</calculatedColumnFormula>
    </tableColumn>
    <tableColumn id="37" name="hts_tst_mobilemod_3539_m_neg" dataDxfId="993">
      <calculatedColumnFormula>mobilemod_T[[D_hts_tst_neg_mobilemod_o15_fy19]:[D_hts_tst_neg_mobilemod_o15_fy19]]*mobilemod_T[A_hts_tst_mobilemod_3539_m_neg]</calculatedColumnFormula>
    </tableColumn>
    <tableColumn id="38" name="hts_tst_mobilemod_4049_f_neg" dataDxfId="992">
      <calculatedColumnFormula>mobilemod_T[[D_hts_tst_neg_mobilemod_o15_fy19]:[D_hts_tst_neg_mobilemod_o15_fy19]]*mobilemod_T[A_hts_tst_mobilemod_4049_f_neg]</calculatedColumnFormula>
    </tableColumn>
    <tableColumn id="39" name="hts_tst_mobilemod_4049_m_neg" dataDxfId="991">
      <calculatedColumnFormula>mobilemod_T[[D_hts_tst_neg_mobilemod_o15_fy19]:[D_hts_tst_neg_mobilemod_o15_fy19]]*mobilemod_T[A_hts_tst_mobilemod_4049_m_neg]</calculatedColumnFormula>
    </tableColumn>
    <tableColumn id="40" name="hts_tst_mobilemod_o50_f_neg" dataDxfId="990">
      <calculatedColumnFormula>mobilemod_T[[D_hts_tst_neg_mobilemod_o15_fy19]:[D_hts_tst_neg_mobilemod_o15_fy19]]*mobilemod_T[A_hts_tst_mobilemod_o50_f_neg]</calculatedColumnFormula>
    </tableColumn>
    <tableColumn id="41" name="hts_tst_mobilemod_o50_m_neg" dataDxfId="98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87" dataDxfId="986">
  <autoFilter ref="C6:CM7"/>
  <tableColumns count="89">
    <tableColumn id="1" name="psnu" dataDxfId="985"/>
    <tableColumn id="46" name="psnuuid" dataDxfId="984"/>
    <tableColumn id="2" name="priority" dataDxfId="983"/>
    <tableColumn id="27" name="mechid" dataDxfId="982"/>
    <tableColumn id="45" name="mechname" dataDxfId="981"/>
    <tableColumn id="4" name="type" dataDxfId="980"/>
    <tableColumn id="47" name="psnu_type" dataDxfId="979"/>
    <tableColumn id="48" name="A_hts_tst_vctmod_u1_unk_pos" dataDxfId="978"/>
    <tableColumn id="50" name="A_hts_tst_vctmod_0109_unk_pos" dataDxfId="977"/>
    <tableColumn id="51" name="A_hts_tst_vctmod_1014_f_pos" dataDxfId="976"/>
    <tableColumn id="55" name="A_hts_tst_vctmod_1014_m_pos" dataDxfId="975"/>
    <tableColumn id="75" name="A_hts_tst_vctmod_u1_unk_neg" dataDxfId="974"/>
    <tableColumn id="76" name="A_hts_tst_vctmod_0109_unk_neg" dataDxfId="973"/>
    <tableColumn id="77" name="A_hts_tst_vctmod_1014_f_neg" dataDxfId="972"/>
    <tableColumn id="78" name="A_hts_tst_vctmod_1014_m_neg" dataDxfId="971"/>
    <tableColumn id="79" name="A_hts_tst_vctmod_1519_f_pos" dataDxfId="970"/>
    <tableColumn id="80" name="A_hts_tst_vctmod_1519_m_pos" dataDxfId="969"/>
    <tableColumn id="81" name="A_hts_tst_vctmod_2024_f_pos" dataDxfId="968"/>
    <tableColumn id="82" name="A_hts_tst_vctmod_2024_m_pos" dataDxfId="967"/>
    <tableColumn id="83" name="A_hts_tst_vctmod_2529_f_pos" dataDxfId="966"/>
    <tableColumn id="84" name="A_hts_tst_vctmod_2529_m_pos" dataDxfId="965"/>
    <tableColumn id="85" name="A_hts_tst_vctmod_3034_f_pos" dataDxfId="964"/>
    <tableColumn id="86" name="A_hts_tst_vctmod_3034_m__pos" dataDxfId="963"/>
    <tableColumn id="87" name="A_hts_tst_vctmod_3539_f_pos" dataDxfId="962"/>
    <tableColumn id="88" name="A_hts_tst_vctmod_3539_m__pos" dataDxfId="961"/>
    <tableColumn id="89" name="A_hts_tst_vctmod_4049_f_pos" dataDxfId="960"/>
    <tableColumn id="90" name="A_hts_tst_vctmod_4049_m_pos" dataDxfId="959"/>
    <tableColumn id="91" name="A_hts_tst_vctmod_o50_f_pos" dataDxfId="958"/>
    <tableColumn id="92" name="A_hts_tst_vctmod_o50_m_pos" dataDxfId="957"/>
    <tableColumn id="56" name="A_hts_tst_vctmod_1519_f_neg" dataDxfId="956"/>
    <tableColumn id="57" name="A_hts_tst_vctmod_1519_m_neg" dataDxfId="955"/>
    <tableColumn id="58" name="A_hts_tst_vctmod_2024_f_neg" dataDxfId="954"/>
    <tableColumn id="59" name="A_hts_tst_vctmod_2024_m_neg" dataDxfId="953"/>
    <tableColumn id="60" name="A_hts_tst_vctmod_2529_f_neg" dataDxfId="952"/>
    <tableColumn id="61" name="A_hts_tst_vctmod_2529_m_neg" dataDxfId="951"/>
    <tableColumn id="62" name="A_hts_tst_vctmod_3034_f_neg" dataDxfId="950"/>
    <tableColumn id="63" name="A_hts_tst_vctmod_3034_m_neg" dataDxfId="949"/>
    <tableColumn id="64" name="A_hts_tst_vctmod_3539_f_neg" dataDxfId="948"/>
    <tableColumn id="65" name="A_hts_tst_vctmod_3539_m_neg" dataDxfId="947"/>
    <tableColumn id="66" name="A_hts_tst_vctmod_4049_f_neg" dataDxfId="946"/>
    <tableColumn id="67" name="A_hts_tst_vctmod_4049_m_neg" dataDxfId="945"/>
    <tableColumn id="68" name="A_hts_tst_vctmod_o50_f_neg" dataDxfId="944"/>
    <tableColumn id="69" name="A_hts_tst_vctmod_o50_m_neg" dataDxfId="943"/>
    <tableColumn id="3" name="A_check1" dataDxfId="942"/>
    <tableColumn id="23" name="A_check2" dataDxfId="941"/>
    <tableColumn id="24" name="A_check3" dataDxfId="940"/>
    <tableColumn id="42" name="A_check4" dataDxfId="939"/>
    <tableColumn id="25" name="D_hts_tst_vctmod_u15_fy19" dataDxfId="938"/>
    <tableColumn id="70" name="D_hts_tst_pos_vctmod_u15_fy19" dataDxfId="937"/>
    <tableColumn id="71" name="D_hts_tst_neg_vctmod_u15_fy19" dataDxfId="936"/>
    <tableColumn id="72" name="D_hts_tst_vctmod_o15_fy19" dataDxfId="935"/>
    <tableColumn id="73" name="D_hts_tst_pos_vctmod_o15_fy19" dataDxfId="934"/>
    <tableColumn id="74" name="D_hts_tst_neg_vctmod_o15_fy19" dataDxfId="933"/>
    <tableColumn id="5" name="hts_tst_vctmod_u1_unk_pos" dataDxfId="932">
      <calculatedColumnFormula>vctmod_T[[D_hts_tst_pos_vctmod_u15_fy19]:[D_hts_tst_pos_vctmod_u15_fy19]]*vctmod_T[A_hts_tst_vctmod_u1_unk_pos]</calculatedColumnFormula>
    </tableColumn>
    <tableColumn id="6" name="hts_tst_vctmod_0109_unk_pos" dataDxfId="931">
      <calculatedColumnFormula>vctmod_T[[D_hts_tst_pos_vctmod_u15_fy19]:[D_hts_tst_pos_vctmod_u15_fy19]]*vctmod_T[A_hts_tst_vctmod_0109_unk_pos]</calculatedColumnFormula>
    </tableColumn>
    <tableColumn id="22" name="hts_tst_vctmod_1014_f_pos" dataDxfId="930">
      <calculatedColumnFormula>vctmod_T[[D_hts_tst_pos_vctmod_u15_fy19]:[D_hts_tst_pos_vctmod_u15_fy19]]*vctmod_T[A_hts_tst_vctmod_1014_f_pos]</calculatedColumnFormula>
    </tableColumn>
    <tableColumn id="7" name="hts_tst_vctmod_1014_m_pos" dataDxfId="929">
      <calculatedColumnFormula>vctmod_T[[D_hts_tst_pos_vctmod_u15_fy19]:[D_hts_tst_pos_vctmod_u15_fy19]]*vctmod_T[A_hts_tst_vctmod_1014_m_pos]</calculatedColumnFormula>
    </tableColumn>
    <tableColumn id="8" name="hts_tst_vctmod_u1_unk_neg" dataDxfId="928">
      <calculatedColumnFormula>vctmod_T[[D_hts_tst_neg_vctmod_u15_fy19]:[D_hts_tst_neg_vctmod_u15_fy19]]*vctmod_T[A_hts_tst_vctmod_u1_unk_neg]</calculatedColumnFormula>
    </tableColumn>
    <tableColumn id="9" name="hts_tst_vctmod_0109_unk_neg" dataDxfId="927">
      <calculatedColumnFormula>vctmod_T[[D_hts_tst_neg_vctmod_u15_fy19]:[D_hts_tst_neg_vctmod_u15_fy19]]*vctmod_T[A_hts_tst_vctmod_0109_unk_neg]</calculatedColumnFormula>
    </tableColumn>
    <tableColumn id="10" name="hts_tst_vctmod_1014_f_neg" dataDxfId="926">
      <calculatedColumnFormula>vctmod_T[[D_hts_tst_neg_vctmod_u15_fy19]:[D_hts_tst_neg_vctmod_u15_fy19]]*vctmod_T[A_hts_tst_vctmod_1014_f_neg]</calculatedColumnFormula>
    </tableColumn>
    <tableColumn id="11" name="hts_tst_vctmod_1014_m_neg" dataDxfId="925">
      <calculatedColumnFormula>vctmod_T[[D_hts_tst_neg_vctmod_u15_fy19]:[D_hts_tst_neg_vctmod_u15_fy19]]*vctmod_T[A_hts_tst_vctmod_1014_m_neg]</calculatedColumnFormula>
    </tableColumn>
    <tableColumn id="12" name="hts_tst_vctmod_1519_f_pos" dataDxfId="924">
      <calculatedColumnFormula>vctmod_T[[D_hts_tst_pos_vctmod_o15_fy19]:[D_hts_tst_pos_vctmod_o15_fy19]]*vctmod_T[A_hts_tst_vctmod_1519_f_pos]</calculatedColumnFormula>
    </tableColumn>
    <tableColumn id="13" name="hts_tst_vctmod_1519_m_pos" dataDxfId="923">
      <calculatedColumnFormula>vctmod_T[[D_hts_tst_pos_vctmod_o15_fy19]:[D_hts_tst_pos_vctmod_o15_fy19]]*vctmod_T[A_hts_tst_vctmod_1519_m_pos]</calculatedColumnFormula>
    </tableColumn>
    <tableColumn id="54" name="hts_tst_vctmod_2024_f_pos" dataDxfId="922">
      <calculatedColumnFormula>vctmod_T[[D_hts_tst_pos_vctmod_o15_fy19]:[D_hts_tst_pos_vctmod_o15_fy19]]*vctmod_T[A_hts_tst_vctmod_2024_f_pos]</calculatedColumnFormula>
    </tableColumn>
    <tableColumn id="14" name="hts_tst_vctmod_2024_m_pos" dataDxfId="921">
      <calculatedColumnFormula>vctmod_T[[D_hts_tst_pos_vctmod_o15_fy19]:[D_hts_tst_pos_vctmod_o15_fy19]]*vctmod_T[A_hts_tst_vctmod_2024_m_pos]</calculatedColumnFormula>
    </tableColumn>
    <tableColumn id="15" name="hts_tst_vctmod_2529_f_pos" dataDxfId="920">
      <calculatedColumnFormula>vctmod_T[[D_hts_tst_pos_vctmod_o15_fy19]:[D_hts_tst_pos_vctmod_o15_fy19]]*vctmod_T[A_hts_tst_vctmod_2529_f_pos]</calculatedColumnFormula>
    </tableColumn>
    <tableColumn id="16" name="hts_tst_vctmod_2529_m_pos" dataDxfId="919">
      <calculatedColumnFormula>vctmod_T[[D_hts_tst_pos_vctmod_o15_fy19]:[D_hts_tst_pos_vctmod_o15_fy19]]*vctmod_T[A_hts_tst_vctmod_2529_m_pos]</calculatedColumnFormula>
    </tableColumn>
    <tableColumn id="17" name="hts_tst_vctmod_3034_f_pos" dataDxfId="918">
      <calculatedColumnFormula>vctmod_T[[D_hts_tst_pos_vctmod_o15_fy19]:[D_hts_tst_pos_vctmod_o15_fy19]]*vctmod_T[A_hts_tst_vctmod_3034_f_pos]</calculatedColumnFormula>
    </tableColumn>
    <tableColumn id="18" name="hts_tst_vctmod_3034_m_pos" dataDxfId="917">
      <calculatedColumnFormula>vctmod_T[[D_hts_tst_pos_vctmod_o15_fy19]:[D_hts_tst_pos_vctmod_o15_fy19]]*vctmod_T[A_hts_tst_vctmod_3034_m__pos]</calculatedColumnFormula>
    </tableColumn>
    <tableColumn id="19" name="hts_tst_vctmod_3539_f_pos" dataDxfId="916">
      <calculatedColumnFormula>vctmod_T[[D_hts_tst_pos_vctmod_o15_fy19]:[D_hts_tst_pos_vctmod_o15_fy19]]*vctmod_T[A_hts_tst_vctmod_3539_f_pos]</calculatedColumnFormula>
    </tableColumn>
    <tableColumn id="20" name="hts_tst_vctmod_3539_m_pos" dataDxfId="915">
      <calculatedColumnFormula>vctmod_T[[D_hts_tst_pos_vctmod_o15_fy19]:[D_hts_tst_pos_vctmod_o15_fy19]]*vctmod_T[A_hts_tst_vctmod_3539_m__pos]</calculatedColumnFormula>
    </tableColumn>
    <tableColumn id="21" name="hts_tst_vctmod_4049_f_pos" dataDxfId="914">
      <calculatedColumnFormula>vctmod_T[[D_hts_tst_pos_vctmod_o15_fy19]:[D_hts_tst_pos_vctmod_o15_fy19]]*vctmod_T[A_hts_tst_vctmod_4049_f_pos]</calculatedColumnFormula>
    </tableColumn>
    <tableColumn id="26" name="hts_tst_vctmod_4049_m_pos" dataDxfId="913">
      <calculatedColumnFormula>vctmod_T[[D_hts_tst_pos_vctmod_o15_fy19]:[D_hts_tst_pos_vctmod_o15_fy19]]*vctmod_T[A_hts_tst_vctmod_4049_m_pos]</calculatedColumnFormula>
    </tableColumn>
    <tableColumn id="28" name="hts_tst_vctmod_o50_f_pos" dataDxfId="912">
      <calculatedColumnFormula>vctmod_T[[D_hts_tst_pos_vctmod_o15_fy19]:[D_hts_tst_pos_vctmod_o15_fy19]]*vctmod_T[A_hts_tst_vctmod_o50_f_pos]</calculatedColumnFormula>
    </tableColumn>
    <tableColumn id="29" name="hts_tst_vctmod_o50_m_pos" dataDxfId="911">
      <calculatedColumnFormula>vctmod_T[[D_hts_tst_pos_vctmod_o15_fy19]:[D_hts_tst_pos_vctmod_o15_fy19]]*vctmod_T[A_hts_tst_vctmod_o50_m_pos]</calculatedColumnFormula>
    </tableColumn>
    <tableColumn id="30" name="hts_tst_vctmod_1519_f_neg" dataDxfId="910">
      <calculatedColumnFormula>vctmod_T[[D_hts_tst_neg_vctmod_o15_fy19]:[D_hts_tst_neg_vctmod_o15_fy19]]*vctmod_T[A_hts_tst_vctmod_1519_f_neg]</calculatedColumnFormula>
    </tableColumn>
    <tableColumn id="52" name="hts_tst_vctmod_1519_m_neg" dataDxfId="909">
      <calculatedColumnFormula>vctmod_T[[D_hts_tst_neg_vctmod_o15_fy19]:[D_hts_tst_neg_vctmod_o15_fy19]]*vctmod_T[A_hts_tst_vctmod_1519_m_neg]</calculatedColumnFormula>
    </tableColumn>
    <tableColumn id="31" name="hts_tst_vctmod_2024_f_neg" dataDxfId="908">
      <calculatedColumnFormula>vctmod_T[[D_hts_tst_neg_vctmod_o15_fy19]:[D_hts_tst_neg_vctmod_o15_fy19]]*vctmod_T[A_hts_tst_vctmod_2024_f_neg]</calculatedColumnFormula>
    </tableColumn>
    <tableColumn id="32" name="hts_tst_vctmod_2024_m_neg" dataDxfId="907">
      <calculatedColumnFormula>vctmod_T[[D_hts_tst_neg_vctmod_o15_fy19]:[D_hts_tst_neg_vctmod_o15_fy19]]*vctmod_T[A_hts_tst_vctmod_2024_m_neg]</calculatedColumnFormula>
    </tableColumn>
    <tableColumn id="33" name="hts_tst_vctmod_2529_f_neg" dataDxfId="906">
      <calculatedColumnFormula>vctmod_T[[D_hts_tst_neg_vctmod_o15_fy19]:[D_hts_tst_neg_vctmod_o15_fy19]]*vctmod_T[A_hts_tst_vctmod_2529_f_neg]</calculatedColumnFormula>
    </tableColumn>
    <tableColumn id="34" name="hts_tst_vctmod_2529_m_neg" dataDxfId="905">
      <calculatedColumnFormula>vctmod_T[[D_hts_tst_neg_vctmod_o15_fy19]:[D_hts_tst_neg_vctmod_o15_fy19]]*vctmod_T[A_hts_tst_vctmod_2529_m_neg]</calculatedColumnFormula>
    </tableColumn>
    <tableColumn id="35" name="hts_tst_vctmod_3034_f_neg" dataDxfId="904">
      <calculatedColumnFormula>vctmod_T[[D_hts_tst_neg_vctmod_o15_fy19]:[D_hts_tst_neg_vctmod_o15_fy19]]*vctmod_T[A_hts_tst_vctmod_3034_f_neg]</calculatedColumnFormula>
    </tableColumn>
    <tableColumn id="36" name="hts_tst_vctmod_3034_m_neg" dataDxfId="903">
      <calculatedColumnFormula>vctmod_T[[D_hts_tst_neg_vctmod_o15_fy19]:[D_hts_tst_neg_vctmod_o15_fy19]]*vctmod_T[A_hts_tst_vctmod_3034_m_neg]</calculatedColumnFormula>
    </tableColumn>
    <tableColumn id="53" name="hts_tst_vctmod_3539_f_neg" dataDxfId="902">
      <calculatedColumnFormula>vctmod_T[[D_hts_tst_neg_vctmod_o15_fy19]:[D_hts_tst_neg_vctmod_o15_fy19]]*vctmod_T[A_hts_tst_vctmod_3539_f_neg]</calculatedColumnFormula>
    </tableColumn>
    <tableColumn id="37" name="hts_tst_vctmod_3539_m_neg" dataDxfId="901">
      <calculatedColumnFormula>vctmod_T[[D_hts_tst_neg_vctmod_o15_fy19]:[D_hts_tst_neg_vctmod_o15_fy19]]*vctmod_T[A_hts_tst_vctmod_3539_m_neg]</calculatedColumnFormula>
    </tableColumn>
    <tableColumn id="38" name="hts_tst_vctmod_4049_f_neg" dataDxfId="900">
      <calculatedColumnFormula>vctmod_T[[D_hts_tst_neg_vctmod_o15_fy19]:[D_hts_tst_neg_vctmod_o15_fy19]]*vctmod_T[A_hts_tst_vctmod_4049_f_neg]</calculatedColumnFormula>
    </tableColumn>
    <tableColumn id="39" name="hts_tst_vctmod_4049_m_neg" dataDxfId="899">
      <calculatedColumnFormula>vctmod_T[[D_hts_tst_neg_vctmod_o15_fy19]:[D_hts_tst_neg_vctmod_o15_fy19]]*vctmod_T[A_hts_tst_vctmod_4049_m_neg]</calculatedColumnFormula>
    </tableColumn>
    <tableColumn id="40" name="hts_tst_vctmod_o50_f_neg" dataDxfId="898">
      <calculatedColumnFormula>vctmod_T[[D_hts_tst_neg_vctmod_o15_fy19]:[D_hts_tst_neg_vctmod_o15_fy19]]*vctmod_T[A_hts_tst_vctmod_o50_f_neg]</calculatedColumnFormula>
    </tableColumn>
    <tableColumn id="41" name="hts_tst_vctmod_o50_m_neg" dataDxfId="897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895" dataDxfId="894">
  <autoFilter ref="C6:CM7"/>
  <tableColumns count="89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hts_tst_othermod_u1_unk_pos" dataDxfId="886"/>
    <tableColumn id="50" name="A_hts_tst_othermod_0109_unk_pos" dataDxfId="885"/>
    <tableColumn id="51" name="A_hts_tst_othermod_1014_f_pos" dataDxfId="884"/>
    <tableColumn id="55" name="A_hts_tst_othermod_1014_m_pos" dataDxfId="883"/>
    <tableColumn id="75" name="A_hts_tst_othermod_u1_unk_neg" dataDxfId="882"/>
    <tableColumn id="76" name="A_hts_tst_othermod_0109_unk_neg" dataDxfId="881"/>
    <tableColumn id="77" name="A_hts_tst_othermod_1014_f_neg" dataDxfId="880"/>
    <tableColumn id="78" name="A_hts_tst_othermod_1014_m_neg" dataDxfId="879"/>
    <tableColumn id="79" name="A_hts_tst_othermod_1519_f_pos" dataDxfId="878"/>
    <tableColumn id="80" name="A_hts_tst_othermod_1519_m_pos" dataDxfId="877"/>
    <tableColumn id="81" name="A_hts_tst_othermod_2024_f_pos" dataDxfId="876"/>
    <tableColumn id="82" name="A_hts_tst_othermod_2024_m_pos" dataDxfId="875"/>
    <tableColumn id="83" name="A_hts_tst_othermod_2529_f_pos" dataDxfId="874"/>
    <tableColumn id="84" name="A_hts_tst_othermod_2529_m_pos" dataDxfId="873"/>
    <tableColumn id="85" name="A_hts_tst_othermod_3034_f_pos" dataDxfId="872"/>
    <tableColumn id="86" name="A_hts_tst_othermod_3034_m__pos" dataDxfId="871"/>
    <tableColumn id="87" name="A_hts_tst_othermod_3539_f_pos" dataDxfId="870"/>
    <tableColumn id="88" name="A_hts_tst_othermod_3539_m__pos" dataDxfId="869"/>
    <tableColumn id="89" name="A_hts_tst_othermod_4049_f_pos" dataDxfId="868"/>
    <tableColumn id="90" name="A_hts_tst_othermod_4049_m_pos" dataDxfId="867"/>
    <tableColumn id="91" name="A_hts_tst_othermod_o50_f_pos" dataDxfId="866"/>
    <tableColumn id="92" name="A_hts_tst_othermod_o50_m_pos" dataDxfId="865"/>
    <tableColumn id="56" name="A_hts_tst_othermod_1519_f_neg" dataDxfId="864"/>
    <tableColumn id="57" name="A_hts_tst_othermod_1519_m_neg" dataDxfId="863"/>
    <tableColumn id="58" name="A_hts_tst_othermod_2024_f_neg" dataDxfId="862"/>
    <tableColumn id="59" name="A_hts_tst_othermod_2024_m_neg" dataDxfId="861"/>
    <tableColumn id="60" name="A_hts_tst_othermod_2529_f_neg" dataDxfId="860"/>
    <tableColumn id="61" name="A_hts_tst_othermod_2529_m_neg" dataDxfId="859"/>
    <tableColumn id="62" name="A_hts_tst_othermod_3034_f_neg" dataDxfId="858"/>
    <tableColumn id="63" name="A_hts_tst_othermod_3034_m_neg" dataDxfId="857"/>
    <tableColumn id="64" name="A_hts_tst_othermod_3539_f_neg" dataDxfId="856"/>
    <tableColumn id="65" name="A_hts_tst_othermod_3539_m_neg" dataDxfId="855"/>
    <tableColumn id="66" name="A_hts_tst_othermod_4049_f_neg" dataDxfId="854"/>
    <tableColumn id="67" name="A_hts_tst_othermod_4049_m_neg" dataDxfId="853"/>
    <tableColumn id="68" name="A_hts_tst_othermod_o50_f_neg" dataDxfId="852"/>
    <tableColumn id="69" name="A_hts_tst_othermod_o50_m_neg" dataDxfId="851"/>
    <tableColumn id="3" name="A_check1" dataDxfId="850"/>
    <tableColumn id="23" name="A_check2" dataDxfId="849"/>
    <tableColumn id="24" name="A_check3" dataDxfId="848"/>
    <tableColumn id="42" name="A_check4" dataDxfId="847"/>
    <tableColumn id="25" name="D_hts_tst_othermod_u15_fy19" dataDxfId="846"/>
    <tableColumn id="70" name="D_hts_tst_pos_othermod_u15_fy19" dataDxfId="845"/>
    <tableColumn id="71" name="D_hts_tst_neg_othermod_u15_fy19" dataDxfId="844"/>
    <tableColumn id="72" name="D_hts_tst_othermod_o15_fy19" dataDxfId="843"/>
    <tableColumn id="73" name="D_hts_tst_pos_othermod_o15_fy19" dataDxfId="842"/>
    <tableColumn id="74" name="D_hts_tst_neg_othermod_o15_fy19" dataDxfId="841"/>
    <tableColumn id="5" name="hts_tst_othermod_u1_unk_pos" dataDxfId="840">
      <calculatedColumnFormula>othermod_T[[D_hts_tst_pos_othermod_u15_fy19]:[D_hts_tst_pos_othermod_u15_fy19]]*othermod_T[A_hts_tst_othermod_u1_unk_pos]</calculatedColumnFormula>
    </tableColumn>
    <tableColumn id="6" name="hts_tst_othermod_0109_unk_pos" dataDxfId="839">
      <calculatedColumnFormula>othermod_T[[D_hts_tst_pos_othermod_u15_fy19]:[D_hts_tst_pos_othermod_u15_fy19]]*othermod_T[A_hts_tst_othermod_0109_unk_pos]</calculatedColumnFormula>
    </tableColumn>
    <tableColumn id="22" name="hts_tst_othermod_1014_f_pos" dataDxfId="838">
      <calculatedColumnFormula>othermod_T[[D_hts_tst_pos_othermod_u15_fy19]:[D_hts_tst_pos_othermod_u15_fy19]]*othermod_T[A_hts_tst_othermod_1014_f_pos]</calculatedColumnFormula>
    </tableColumn>
    <tableColumn id="7" name="hts_tst_othermod_1014_m_pos" dataDxfId="837">
      <calculatedColumnFormula>othermod_T[[D_hts_tst_pos_othermod_u15_fy19]:[D_hts_tst_pos_othermod_u15_fy19]]*othermod_T[A_hts_tst_othermod_1014_m_pos]</calculatedColumnFormula>
    </tableColumn>
    <tableColumn id="8" name="hts_tst_othermod_u1_unk_neg" dataDxfId="836">
      <calculatedColumnFormula>othermod_T[[D_hts_tst_neg_othermod_u15_fy19]:[D_hts_tst_neg_othermod_u15_fy19]]*othermod_T[A_hts_tst_othermod_u1_unk_neg]</calculatedColumnFormula>
    </tableColumn>
    <tableColumn id="9" name="hts_tst_othermod_0109_unk_neg" dataDxfId="835">
      <calculatedColumnFormula>othermod_T[[D_hts_tst_neg_othermod_u15_fy19]:[D_hts_tst_neg_othermod_u15_fy19]]*othermod_T[A_hts_tst_othermod_0109_unk_neg]</calculatedColumnFormula>
    </tableColumn>
    <tableColumn id="10" name="hts_tst_othermod_1014_f_neg" dataDxfId="834">
      <calculatedColumnFormula>othermod_T[[D_hts_tst_neg_othermod_u15_fy19]:[D_hts_tst_neg_othermod_u15_fy19]]*othermod_T[A_hts_tst_othermod_1014_f_neg]</calculatedColumnFormula>
    </tableColumn>
    <tableColumn id="11" name="hts_tst_othermod_1014_m_neg" dataDxfId="833">
      <calculatedColumnFormula>othermod_T[[D_hts_tst_neg_othermod_u15_fy19]:[D_hts_tst_neg_othermod_u15_fy19]]*othermod_T[A_hts_tst_othermod_1014_m_neg]</calculatedColumnFormula>
    </tableColumn>
    <tableColumn id="12" name="hts_tst_othermod_1519_f_pos" dataDxfId="832">
      <calculatedColumnFormula>othermod_T[[D_hts_tst_pos_othermod_o15_fy19]:[D_hts_tst_pos_othermod_o15_fy19]]*othermod_T[A_hts_tst_othermod_1519_f_pos]</calculatedColumnFormula>
    </tableColumn>
    <tableColumn id="13" name="hts_tst_othermod_1519_m_pos" dataDxfId="831">
      <calculatedColumnFormula>othermod_T[[D_hts_tst_pos_othermod_o15_fy19]:[D_hts_tst_pos_othermod_o15_fy19]]*othermod_T[A_hts_tst_othermod_1519_m_pos]</calculatedColumnFormula>
    </tableColumn>
    <tableColumn id="54" name="hts_tst_othermod_2024_f_pos" dataDxfId="830">
      <calculatedColumnFormula>othermod_T[[D_hts_tst_pos_othermod_o15_fy19]:[D_hts_tst_pos_othermod_o15_fy19]]*othermod_T[A_hts_tst_othermod_2024_f_pos]</calculatedColumnFormula>
    </tableColumn>
    <tableColumn id="14" name="hts_tst_othermod_2024_m_pos" dataDxfId="829">
      <calculatedColumnFormula>othermod_T[[D_hts_tst_pos_othermod_o15_fy19]:[D_hts_tst_pos_othermod_o15_fy19]]*othermod_T[A_hts_tst_othermod_2024_m_pos]</calculatedColumnFormula>
    </tableColumn>
    <tableColumn id="15" name="hts_tst_othermod_2529_f_pos" dataDxfId="828">
      <calculatedColumnFormula>othermod_T[[D_hts_tst_pos_othermod_o15_fy19]:[D_hts_tst_pos_othermod_o15_fy19]]*othermod_T[A_hts_tst_othermod_2529_f_pos]</calculatedColumnFormula>
    </tableColumn>
    <tableColumn id="16" name="hts_tst_othermod_2529_m_pos" dataDxfId="827">
      <calculatedColumnFormula>othermod_T[[D_hts_tst_pos_othermod_o15_fy19]:[D_hts_tst_pos_othermod_o15_fy19]]*othermod_T[A_hts_tst_othermod_2529_m_pos]</calculatedColumnFormula>
    </tableColumn>
    <tableColumn id="17" name="hts_tst_othermod_3034_f_pos" dataDxfId="826">
      <calculatedColumnFormula>othermod_T[[D_hts_tst_pos_othermod_o15_fy19]:[D_hts_tst_pos_othermod_o15_fy19]]*othermod_T[A_hts_tst_othermod_3034_f_pos]</calculatedColumnFormula>
    </tableColumn>
    <tableColumn id="18" name="hts_tst_othermod_3034_m_pos" dataDxfId="825">
      <calculatedColumnFormula>othermod_T[[D_hts_tst_pos_othermod_o15_fy19]:[D_hts_tst_pos_othermod_o15_fy19]]*othermod_T[A_hts_tst_othermod_3034_m__pos]</calculatedColumnFormula>
    </tableColumn>
    <tableColumn id="19" name="hts_tst_othermod_3539_f_pos" dataDxfId="824">
      <calculatedColumnFormula>othermod_T[[D_hts_tst_pos_othermod_o15_fy19]:[D_hts_tst_pos_othermod_o15_fy19]]*othermod_T[A_hts_tst_othermod_3539_f_pos]</calculatedColumnFormula>
    </tableColumn>
    <tableColumn id="20" name="hts_tst_othermod_3539_m_pos" dataDxfId="823">
      <calculatedColumnFormula>othermod_T[[D_hts_tst_pos_othermod_o15_fy19]:[D_hts_tst_pos_othermod_o15_fy19]]*othermod_T[A_hts_tst_othermod_3539_m__pos]</calculatedColumnFormula>
    </tableColumn>
    <tableColumn id="21" name="hts_tst_othermod_4049_f_pos" dataDxfId="822">
      <calculatedColumnFormula>othermod_T[[D_hts_tst_pos_othermod_o15_fy19]:[D_hts_tst_pos_othermod_o15_fy19]]*othermod_T[A_hts_tst_othermod_4049_f_pos]</calculatedColumnFormula>
    </tableColumn>
    <tableColumn id="26" name="hts_tst_othermod_4049_m_pos" dataDxfId="821">
      <calculatedColumnFormula>othermod_T[[D_hts_tst_pos_othermod_o15_fy19]:[D_hts_tst_pos_othermod_o15_fy19]]*othermod_T[A_hts_tst_othermod_4049_m_pos]</calculatedColumnFormula>
    </tableColumn>
    <tableColumn id="28" name="hts_tst_othermod_o50_f_pos" dataDxfId="820">
      <calculatedColumnFormula>othermod_T[[D_hts_tst_pos_othermod_o15_fy19]:[D_hts_tst_pos_othermod_o15_fy19]]*othermod_T[A_hts_tst_othermod_o50_f_pos]</calculatedColumnFormula>
    </tableColumn>
    <tableColumn id="29" name="hts_tst_othermod_o50_m_pos" dataDxfId="819">
      <calculatedColumnFormula>othermod_T[[D_hts_tst_pos_othermod_o15_fy19]:[D_hts_tst_pos_othermod_o15_fy19]]*othermod_T[A_hts_tst_othermod_o50_m_pos]</calculatedColumnFormula>
    </tableColumn>
    <tableColumn id="30" name="hts_tst_othermod_1519_f_neg" dataDxfId="818">
      <calculatedColumnFormula>othermod_T[[D_hts_tst_neg_othermod_o15_fy19]:[D_hts_tst_neg_othermod_o15_fy19]]*othermod_T[A_hts_tst_othermod_1519_f_neg]</calculatedColumnFormula>
    </tableColumn>
    <tableColumn id="52" name="hts_tst_othermod_1519_m_neg" dataDxfId="817">
      <calculatedColumnFormula>othermod_T[[D_hts_tst_neg_othermod_o15_fy19]:[D_hts_tst_neg_othermod_o15_fy19]]*othermod_T[A_hts_tst_othermod_1519_m_neg]</calculatedColumnFormula>
    </tableColumn>
    <tableColumn id="31" name="hts_tst_othermod_2024_f_neg" dataDxfId="816">
      <calculatedColumnFormula>othermod_T[[D_hts_tst_neg_othermod_o15_fy19]:[D_hts_tst_neg_othermod_o15_fy19]]*othermod_T[A_hts_tst_othermod_2024_f_neg]</calculatedColumnFormula>
    </tableColumn>
    <tableColumn id="32" name="hts_tst_othermod_2024_m_neg" dataDxfId="815">
      <calculatedColumnFormula>othermod_T[[D_hts_tst_neg_othermod_o15_fy19]:[D_hts_tst_neg_othermod_o15_fy19]]*othermod_T[A_hts_tst_othermod_2024_m_neg]</calculatedColumnFormula>
    </tableColumn>
    <tableColumn id="33" name="hts_tst_othermod_2529_f_neg" dataDxfId="814">
      <calculatedColumnFormula>othermod_T[[D_hts_tst_neg_othermod_o15_fy19]:[D_hts_tst_neg_othermod_o15_fy19]]*othermod_T[A_hts_tst_othermod_2529_f_neg]</calculatedColumnFormula>
    </tableColumn>
    <tableColumn id="34" name="hts_tst_othermod_2529_m_neg" dataDxfId="813">
      <calculatedColumnFormula>othermod_T[[D_hts_tst_neg_othermod_o15_fy19]:[D_hts_tst_neg_othermod_o15_fy19]]*othermod_T[A_hts_tst_othermod_2529_m_neg]</calculatedColumnFormula>
    </tableColumn>
    <tableColumn id="35" name="hts_tst_othermod_3034_f_neg" dataDxfId="812">
      <calculatedColumnFormula>othermod_T[[D_hts_tst_neg_othermod_o15_fy19]:[D_hts_tst_neg_othermod_o15_fy19]]*othermod_T[A_hts_tst_othermod_3034_f_neg]</calculatedColumnFormula>
    </tableColumn>
    <tableColumn id="36" name="hts_tst_othermod_3034_m_neg" dataDxfId="811">
      <calculatedColumnFormula>othermod_T[[D_hts_tst_neg_othermod_o15_fy19]:[D_hts_tst_neg_othermod_o15_fy19]]*othermod_T[A_hts_tst_othermod_3034_m_neg]</calculatedColumnFormula>
    </tableColumn>
    <tableColumn id="53" name="hts_tst_othermod_3539_f_neg" dataDxfId="810">
      <calculatedColumnFormula>othermod_T[[D_hts_tst_neg_othermod_o15_fy19]:[D_hts_tst_neg_othermod_o15_fy19]]*othermod_T[A_hts_tst_othermod_3539_f_neg]</calculatedColumnFormula>
    </tableColumn>
    <tableColumn id="37" name="hts_tst_othermod_3539_m_neg" dataDxfId="809">
      <calculatedColumnFormula>othermod_T[[D_hts_tst_neg_othermod_o15_fy19]:[D_hts_tst_neg_othermod_o15_fy19]]*othermod_T[A_hts_tst_othermod_3539_m_neg]</calculatedColumnFormula>
    </tableColumn>
    <tableColumn id="38" name="hts_tst_othermod_4049_f_neg" dataDxfId="808">
      <calculatedColumnFormula>othermod_T[[D_hts_tst_neg_othermod_o15_fy19]:[D_hts_tst_neg_othermod_o15_fy19]]*othermod_T[A_hts_tst_othermod_4049_f_neg]</calculatedColumnFormula>
    </tableColumn>
    <tableColumn id="39" name="hts_tst_othermod_4049_m_neg" dataDxfId="807">
      <calculatedColumnFormula>othermod_T[[D_hts_tst_neg_othermod_o15_fy19]:[D_hts_tst_neg_othermod_o15_fy19]]*othermod_T[A_hts_tst_othermod_4049_m_neg]</calculatedColumnFormula>
    </tableColumn>
    <tableColumn id="40" name="hts_tst_othermod_o50_f_neg" dataDxfId="806">
      <calculatedColumnFormula>othermod_T[[D_hts_tst_neg_othermod_o15_fy19]:[D_hts_tst_neg_othermod_o15_fy19]]*othermod_T[A_hts_tst_othermod_o50_f_neg]</calculatedColumnFormula>
    </tableColumn>
    <tableColumn id="41" name="hts_tst_othermod_o50_m_neg" dataDxfId="805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03" dataDxfId="802">
  <autoFilter ref="C6:CM7"/>
  <tableColumns count="89">
    <tableColumn id="1" name="psnu" dataDxfId="801"/>
    <tableColumn id="46" name="psnuuid" dataDxfId="800"/>
    <tableColumn id="2" name="priority" dataDxfId="799"/>
    <tableColumn id="27" name="mechid" dataDxfId="798"/>
    <tableColumn id="45" name="mechname" dataDxfId="797"/>
    <tableColumn id="4" name="type" dataDxfId="796"/>
    <tableColumn id="47" name="psnu_type" dataDxfId="795"/>
    <tableColumn id="48" name="A_hts_tst_index_u1_unk_pos" dataDxfId="794"/>
    <tableColumn id="50" name="A_hts_tst_index_0109_unk_pos" dataDxfId="793"/>
    <tableColumn id="51" name="A_hts_tst_index_1014_f_pos" dataDxfId="792"/>
    <tableColumn id="55" name="A_hts_tst_index_1014_m_pos" dataDxfId="791"/>
    <tableColumn id="75" name="A_hts_tst_index_u1_unk_neg" dataDxfId="790"/>
    <tableColumn id="76" name="A_hts_tst_index_0109_unk_neg" dataDxfId="789"/>
    <tableColumn id="77" name="A_hts_tst_index_1014_f_neg" dataDxfId="788"/>
    <tableColumn id="78" name="A_hts_tst_index_1014_m_neg" dataDxfId="787"/>
    <tableColumn id="79" name="A_hts_tst_index_1519_f_pos" dataDxfId="786"/>
    <tableColumn id="80" name="A_hts_tst_index_1519_m_pos" dataDxfId="785"/>
    <tableColumn id="81" name="A_hts_tst_index_2024_f_pos" dataDxfId="784"/>
    <tableColumn id="82" name="A_hts_tst_index_2024_m_pos" dataDxfId="783"/>
    <tableColumn id="83" name="A_hts_tst_index_2529_f_pos" dataDxfId="782"/>
    <tableColumn id="84" name="A_hts_tst_index_2529_m_pos" dataDxfId="781"/>
    <tableColumn id="85" name="A_hts_tst_index_3034_f_pos" dataDxfId="780"/>
    <tableColumn id="86" name="A_hts_tst_index_3034_m__pos" dataDxfId="779"/>
    <tableColumn id="87" name="A_hts_tst_index_3539_f_pos" dataDxfId="778"/>
    <tableColumn id="88" name="A_hts_tst_index_3539_m__pos" dataDxfId="777"/>
    <tableColumn id="89" name="A_hts_tst_index_4049_f_pos" dataDxfId="776"/>
    <tableColumn id="90" name="A_hts_tst_index_4049_m_pos" dataDxfId="775"/>
    <tableColumn id="91" name="A_hts_tst_index_o50_f_pos" dataDxfId="774"/>
    <tableColumn id="92" name="A_hts_tst_index_o50_m_pos" dataDxfId="773"/>
    <tableColumn id="56" name="A_hts_tst_index_1519_f_neg" dataDxfId="772"/>
    <tableColumn id="57" name="A_hts_tst_index_1519_m_neg" dataDxfId="771"/>
    <tableColumn id="58" name="A_hts_tst_index_2024_f_neg" dataDxfId="770"/>
    <tableColumn id="59" name="A_hts_tst_index_2024_m_neg" dataDxfId="769"/>
    <tableColumn id="60" name="A_hts_tst_index_2529_f_neg" dataDxfId="768"/>
    <tableColumn id="61" name="A_hts_tst_index_2529_m_neg" dataDxfId="767"/>
    <tableColumn id="62" name="A_hts_tst_index_3034_f_neg" dataDxfId="766"/>
    <tableColumn id="63" name="A_hts_tst_index_3034_m_neg" dataDxfId="765"/>
    <tableColumn id="64" name="A_hts_tst_index_3539_f_neg" dataDxfId="764"/>
    <tableColumn id="65" name="A_hts_tst_index_3539_m_neg" dataDxfId="763"/>
    <tableColumn id="66" name="A_hts_tst_index_4049_f_neg" dataDxfId="762"/>
    <tableColumn id="67" name="A_hts_tst_index_4049_m_neg" dataDxfId="761"/>
    <tableColumn id="68" name="A_hts_tst_index_o50_f_neg" dataDxfId="760"/>
    <tableColumn id="69" name="A_hts_tst_index_o50_m_neg" dataDxfId="759"/>
    <tableColumn id="3" name="A_check1" dataDxfId="758"/>
    <tableColumn id="23" name="A_check2" dataDxfId="757"/>
    <tableColumn id="24" name="A_check3" dataDxfId="756"/>
    <tableColumn id="42" name="A_check4" dataDxfId="755"/>
    <tableColumn id="25" name="D_hts_tst_index_u15_fy19" dataDxfId="754"/>
    <tableColumn id="70" name="D_hts_tst_pos_index_u15_fy19" dataDxfId="753"/>
    <tableColumn id="71" name="D_hts_tst_neg_index_u15_fy19" dataDxfId="752"/>
    <tableColumn id="72" name="D_hts_tst_index_o15_fy19" dataDxfId="751"/>
    <tableColumn id="73" name="D_hts_tst_pos_index_o15_fy19" dataDxfId="750"/>
    <tableColumn id="74" name="D_hts_tst_neg_index_o15_fy19" dataDxfId="749"/>
    <tableColumn id="5" name="hts_tst_index_u1_unk_pos" dataDxfId="748">
      <calculatedColumnFormula>index_T[[D_hts_tst_pos_index_u15_fy19]:[D_hts_tst_pos_index_u15_fy19]]*index_T[A_hts_tst_index_u1_unk_pos]</calculatedColumnFormula>
    </tableColumn>
    <tableColumn id="6" name="hts_tst_index_0109_unk_pos" dataDxfId="747">
      <calculatedColumnFormula>index_T[[D_hts_tst_pos_index_u15_fy19]:[D_hts_tst_pos_index_u15_fy19]]*index_T[A_hts_tst_index_0109_unk_pos]</calculatedColumnFormula>
    </tableColumn>
    <tableColumn id="22" name="hts_tst_index_1014_f_pos" dataDxfId="746">
      <calculatedColumnFormula>index_T[[D_hts_tst_pos_index_u15_fy19]:[D_hts_tst_pos_index_u15_fy19]]*index_T[A_hts_tst_index_1014_f_pos]</calculatedColumnFormula>
    </tableColumn>
    <tableColumn id="7" name="hts_tst_index_1014_m_pos" dataDxfId="745">
      <calculatedColumnFormula>index_T[[D_hts_tst_pos_index_u15_fy19]:[D_hts_tst_pos_index_u15_fy19]]*index_T[A_hts_tst_index_1014_m_pos]</calculatedColumnFormula>
    </tableColumn>
    <tableColumn id="8" name="hts_tst_index_u1_unk_neg" dataDxfId="744">
      <calculatedColumnFormula>index_T[[D_hts_tst_neg_index_u15_fy19]:[D_hts_tst_neg_index_u15_fy19]]*index_T[A_hts_tst_index_u1_unk_neg]</calculatedColumnFormula>
    </tableColumn>
    <tableColumn id="9" name="hts_tst_index_0109_unk_neg" dataDxfId="743">
      <calculatedColumnFormula>index_T[[D_hts_tst_neg_index_u15_fy19]:[D_hts_tst_neg_index_u15_fy19]]*index_T[A_hts_tst_index_0109_unk_neg]</calculatedColumnFormula>
    </tableColumn>
    <tableColumn id="10" name="hts_tst_index_1014_f_neg" dataDxfId="742">
      <calculatedColumnFormula>index_T[[D_hts_tst_neg_index_u15_fy19]:[D_hts_tst_neg_index_u15_fy19]]*index_T[A_hts_tst_index_1014_f_neg]</calculatedColumnFormula>
    </tableColumn>
    <tableColumn id="11" name="hts_tst_index_1014_m_neg" dataDxfId="741">
      <calculatedColumnFormula>index_T[[D_hts_tst_neg_index_u15_fy19]:[D_hts_tst_neg_index_u15_fy19]]*index_T[A_hts_tst_index_1014_m_neg]</calculatedColumnFormula>
    </tableColumn>
    <tableColumn id="12" name="hts_tst_index_1519_f_pos" dataDxfId="740">
      <calculatedColumnFormula>index_T[[D_hts_tst_pos_index_o15_fy19]:[D_hts_tst_pos_index_o15_fy19]]*index_T[A_hts_tst_index_1519_f_pos]</calculatedColumnFormula>
    </tableColumn>
    <tableColumn id="13" name="hts_tst_index_1519_m_pos" dataDxfId="739">
      <calculatedColumnFormula>index_T[[D_hts_tst_pos_index_o15_fy19]:[D_hts_tst_pos_index_o15_fy19]]*index_T[A_hts_tst_index_1519_m_pos]</calculatedColumnFormula>
    </tableColumn>
    <tableColumn id="54" name="hts_tst_index_2024_f_pos" dataDxfId="738">
      <calculatedColumnFormula>index_T[[D_hts_tst_pos_index_o15_fy19]:[D_hts_tst_pos_index_o15_fy19]]*index_T[A_hts_tst_index_2024_f_pos]</calculatedColumnFormula>
    </tableColumn>
    <tableColumn id="14" name="hts_tst_index_2024_m_pos" dataDxfId="737">
      <calculatedColumnFormula>index_T[[D_hts_tst_pos_index_o15_fy19]:[D_hts_tst_pos_index_o15_fy19]]*index_T[A_hts_tst_index_2024_m_pos]</calculatedColumnFormula>
    </tableColumn>
    <tableColumn id="15" name="hts_tst_index_2529_f_pos" dataDxfId="736">
      <calculatedColumnFormula>index_T[[D_hts_tst_pos_index_o15_fy19]:[D_hts_tst_pos_index_o15_fy19]]*index_T[A_hts_tst_index_2529_f_pos]</calculatedColumnFormula>
    </tableColumn>
    <tableColumn id="16" name="hts_tst_index_2529_m_pos" dataDxfId="735">
      <calculatedColumnFormula>index_T[[D_hts_tst_pos_index_o15_fy19]:[D_hts_tst_pos_index_o15_fy19]]*index_T[A_hts_tst_index_2529_m_pos]</calculatedColumnFormula>
    </tableColumn>
    <tableColumn id="17" name="hts_tst_index_3034_f_pos" dataDxfId="734">
      <calculatedColumnFormula>index_T[[D_hts_tst_pos_index_o15_fy19]:[D_hts_tst_pos_index_o15_fy19]]*index_T[A_hts_tst_index_3034_f_pos]</calculatedColumnFormula>
    </tableColumn>
    <tableColumn id="18" name="hts_tst_index_3034_m_pos" dataDxfId="733">
      <calculatedColumnFormula>index_T[[D_hts_tst_pos_index_o15_fy19]:[D_hts_tst_pos_index_o15_fy19]]*index_T[A_hts_tst_index_3034_m__pos]</calculatedColumnFormula>
    </tableColumn>
    <tableColumn id="19" name="hts_tst_index_3539_f_pos" dataDxfId="732">
      <calculatedColumnFormula>index_T[[D_hts_tst_pos_index_o15_fy19]:[D_hts_tst_pos_index_o15_fy19]]*index_T[A_hts_tst_index_3539_f_pos]</calculatedColumnFormula>
    </tableColumn>
    <tableColumn id="20" name="hts_tst_index_3539_m_pos" dataDxfId="731">
      <calculatedColumnFormula>index_T[[D_hts_tst_pos_index_o15_fy19]:[D_hts_tst_pos_index_o15_fy19]]*index_T[A_hts_tst_index_3539_m__pos]</calculatedColumnFormula>
    </tableColumn>
    <tableColumn id="21" name="hts_tst_index_4049_f_pos" dataDxfId="730">
      <calculatedColumnFormula>index_T[[D_hts_tst_pos_index_o15_fy19]:[D_hts_tst_pos_index_o15_fy19]]*index_T[A_hts_tst_index_4049_f_pos]</calculatedColumnFormula>
    </tableColumn>
    <tableColumn id="26" name="hts_tst_index_4049_m_pos" dataDxfId="729">
      <calculatedColumnFormula>index_T[[D_hts_tst_pos_index_o15_fy19]:[D_hts_tst_pos_index_o15_fy19]]*index_T[A_hts_tst_index_4049_m_pos]</calculatedColumnFormula>
    </tableColumn>
    <tableColumn id="28" name="hts_tst_index_o50_f_pos" dataDxfId="728">
      <calculatedColumnFormula>index_T[[D_hts_tst_pos_index_o15_fy19]:[D_hts_tst_pos_index_o15_fy19]]*index_T[A_hts_tst_index_o50_f_pos]</calculatedColumnFormula>
    </tableColumn>
    <tableColumn id="29" name="hts_tst_index_o50_m_pos" dataDxfId="727">
      <calculatedColumnFormula>index_T[[D_hts_tst_pos_index_o15_fy19]:[D_hts_tst_pos_index_o15_fy19]]*index_T[A_hts_tst_index_o50_m_pos]</calculatedColumnFormula>
    </tableColumn>
    <tableColumn id="30" name="hts_tst_index_1519_f_neg" dataDxfId="726">
      <calculatedColumnFormula>index_T[[D_hts_tst_neg_index_o15_fy19]:[D_hts_tst_neg_index_o15_fy19]]*index_T[A_hts_tst_index_1519_f_neg]</calculatedColumnFormula>
    </tableColumn>
    <tableColumn id="52" name="hts_tst_index_1519_m_neg" dataDxfId="725">
      <calculatedColumnFormula>index_T[[D_hts_tst_neg_index_o15_fy19]:[D_hts_tst_neg_index_o15_fy19]]*index_T[A_hts_tst_index_1519_m_neg]</calculatedColumnFormula>
    </tableColumn>
    <tableColumn id="31" name="hts_tst_index_2024_f_neg" dataDxfId="724">
      <calculatedColumnFormula>index_T[[D_hts_tst_neg_index_o15_fy19]:[D_hts_tst_neg_index_o15_fy19]]*index_T[A_hts_tst_index_2024_f_neg]</calculatedColumnFormula>
    </tableColumn>
    <tableColumn id="32" name="hts_tst_index_2024_m_neg" dataDxfId="723">
      <calculatedColumnFormula>index_T[[D_hts_tst_neg_index_o15_fy19]:[D_hts_tst_neg_index_o15_fy19]]*index_T[A_hts_tst_index_2024_m_neg]</calculatedColumnFormula>
    </tableColumn>
    <tableColumn id="33" name="hts_tst_index_2529_f_neg" dataDxfId="722">
      <calculatedColumnFormula>index_T[[D_hts_tst_neg_index_o15_fy19]:[D_hts_tst_neg_index_o15_fy19]]*index_T[A_hts_tst_index_2529_f_neg]</calculatedColumnFormula>
    </tableColumn>
    <tableColumn id="34" name="hts_tst_index_2529_m_neg" dataDxfId="721">
      <calculatedColumnFormula>index_T[[D_hts_tst_neg_index_o15_fy19]:[D_hts_tst_neg_index_o15_fy19]]*index_T[A_hts_tst_index_2529_m_neg]</calculatedColumnFormula>
    </tableColumn>
    <tableColumn id="35" name="hts_tst_index_3034_f_neg" dataDxfId="720">
      <calculatedColumnFormula>index_T[[D_hts_tst_neg_index_o15_fy19]:[D_hts_tst_neg_index_o15_fy19]]*index_T[A_hts_tst_index_3034_f_neg]</calculatedColumnFormula>
    </tableColumn>
    <tableColumn id="36" name="hts_tst_index_3034_m_neg" dataDxfId="719">
      <calculatedColumnFormula>index_T[[D_hts_tst_neg_index_o15_fy19]:[D_hts_tst_neg_index_o15_fy19]]*index_T[A_hts_tst_index_3034_m_neg]</calculatedColumnFormula>
    </tableColumn>
    <tableColumn id="53" name="hts_tst_index_3539_f_neg" dataDxfId="718">
      <calculatedColumnFormula>index_T[[D_hts_tst_neg_index_o15_fy19]:[D_hts_tst_neg_index_o15_fy19]]*index_T[A_hts_tst_index_3539_f_neg]</calculatedColumnFormula>
    </tableColumn>
    <tableColumn id="37" name="hts_tst_index_3539_m_neg" dataDxfId="717">
      <calculatedColumnFormula>index_T[[D_hts_tst_neg_index_o15_fy19]:[D_hts_tst_neg_index_o15_fy19]]*index_T[A_hts_tst_index_3539_m_neg]</calculatedColumnFormula>
    </tableColumn>
    <tableColumn id="38" name="hts_tst_index_4049_f_neg" dataDxfId="716">
      <calculatedColumnFormula>index_T[[D_hts_tst_neg_index_o15_fy19]:[D_hts_tst_neg_index_o15_fy19]]*index_T[A_hts_tst_index_4049_f_neg]</calculatedColumnFormula>
    </tableColumn>
    <tableColumn id="39" name="hts_tst_index_4049_m_neg" dataDxfId="715">
      <calculatedColumnFormula>index_T[[D_hts_tst_neg_index_o15_fy19]:[D_hts_tst_neg_index_o15_fy19]]*index_T[A_hts_tst_index_4049_m_neg]</calculatedColumnFormula>
    </tableColumn>
    <tableColumn id="40" name="hts_tst_index_o50_f_neg" dataDxfId="714">
      <calculatedColumnFormula>index_T[[D_hts_tst_neg_index_o15_fy19]:[D_hts_tst_neg_index_o15_fy19]]*index_T[A_hts_tst_index_o50_f_neg]</calculatedColumnFormula>
    </tableColumn>
    <tableColumn id="41" name="hts_tst_index_o50_m_neg" dataDxfId="713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11" dataDxfId="710">
  <autoFilter ref="C6:CM7"/>
  <tableColumns count="89">
    <tableColumn id="1" name="psnu" dataDxfId="709"/>
    <tableColumn id="46" name="psnuuid" dataDxfId="708"/>
    <tableColumn id="2" name="priority" dataDxfId="707"/>
    <tableColumn id="27" name="mechid" dataDxfId="706"/>
    <tableColumn id="45" name="mechname" dataDxfId="705"/>
    <tableColumn id="4" name="type" dataDxfId="704"/>
    <tableColumn id="47" name="psnu_type" dataDxfId="703"/>
    <tableColumn id="48" name="A_hts_tst_sti_u1_unk_pos" dataDxfId="702"/>
    <tableColumn id="50" name="A_hts_tst_sti_0109_unk_pos" dataDxfId="701"/>
    <tableColumn id="51" name="A_hts_tst_sti_1014_f_pos" dataDxfId="700"/>
    <tableColumn id="55" name="A_hts_tst_sti_1014_m_pos" dataDxfId="699"/>
    <tableColumn id="75" name="A_hts_tst_sti_u1_unk_neg" dataDxfId="698"/>
    <tableColumn id="76" name="A_hts_tst_sti_0109_unk_neg" dataDxfId="697"/>
    <tableColumn id="77" name="A_hts_tst_sti_1014_f_neg" dataDxfId="696"/>
    <tableColumn id="78" name="A_hts_tst_sti_1014_m_neg" dataDxfId="695"/>
    <tableColumn id="79" name="A_hts_tst_sti_1519_f_pos" dataDxfId="694"/>
    <tableColumn id="80" name="A_hts_tst_sti_1519_m_pos" dataDxfId="693"/>
    <tableColumn id="81" name="A_hts_tst_sti_2024_f_pos" dataDxfId="692"/>
    <tableColumn id="82" name="A_hts_tst_sti_2024_m_pos" dataDxfId="691"/>
    <tableColumn id="83" name="A_hts_tst_sti_2529_f_pos" dataDxfId="690"/>
    <tableColumn id="84" name="A_hts_tst_sti_2529_m_pos" dataDxfId="689"/>
    <tableColumn id="85" name="A_hts_tst_sti_3034_f_pos" dataDxfId="688"/>
    <tableColumn id="86" name="A_hts_tst_sti_3034_m__pos" dataDxfId="687"/>
    <tableColumn id="87" name="A_hts_tst_sti_3539_f_pos" dataDxfId="686"/>
    <tableColumn id="88" name="A_hts_tst_sti_3539_m__pos" dataDxfId="685"/>
    <tableColumn id="89" name="A_hts_tst_sti_4049_f_pos" dataDxfId="684"/>
    <tableColumn id="90" name="A_hts_tst_sti_4049_m_pos" dataDxfId="683"/>
    <tableColumn id="91" name="A_hts_tst_sti_o50_f_pos" dataDxfId="682"/>
    <tableColumn id="92" name="A_hts_tst_sti_o50_m_pos" dataDxfId="681"/>
    <tableColumn id="56" name="A_hts_tst_sti_1519_f_neg" dataDxfId="680"/>
    <tableColumn id="57" name="A_hts_tst_sti_1519_m_neg" dataDxfId="679"/>
    <tableColumn id="58" name="A_hts_tst_sti_2024_f_neg" dataDxfId="678"/>
    <tableColumn id="59" name="A_hts_tst_sti_2024_m_neg" dataDxfId="677"/>
    <tableColumn id="60" name="A_hts_tst_sti_2529_f_neg" dataDxfId="676"/>
    <tableColumn id="61" name="A_hts_tst_sti_2529_m_neg" dataDxfId="675"/>
    <tableColumn id="62" name="A_hts_tst_sti_3034_f_neg" dataDxfId="674"/>
    <tableColumn id="63" name="A_hts_tst_sti_3034_m_neg" dataDxfId="673"/>
    <tableColumn id="64" name="A_hts_tst_sti_3539_f_neg" dataDxfId="672"/>
    <tableColumn id="65" name="A_hts_tst_sti_3539_m_neg" dataDxfId="671"/>
    <tableColumn id="66" name="A_hts_tst_sti_4049_f_neg" dataDxfId="670"/>
    <tableColumn id="67" name="A_hts_tst_sti_4049_m_neg" dataDxfId="669"/>
    <tableColumn id="68" name="A_hts_tst_sti_o50_f_neg" dataDxfId="668"/>
    <tableColumn id="69" name="A_hts_tst_sti_o50_m_neg" dataDxfId="667"/>
    <tableColumn id="3" name="A_check1" dataDxfId="666"/>
    <tableColumn id="23" name="A_check2" dataDxfId="665"/>
    <tableColumn id="24" name="A_check3" dataDxfId="664"/>
    <tableColumn id="42" name="A_check4" dataDxfId="663"/>
    <tableColumn id="25" name="D_hts_tst_sti_u15_fy19" dataDxfId="662"/>
    <tableColumn id="70" name="D_hts_tst_pos_sti_u15_fy19" dataDxfId="661"/>
    <tableColumn id="71" name="D_hts_tst_neg_sti_u15_fy19" dataDxfId="660"/>
    <tableColumn id="72" name="D_hts_tst_sti_o15_fy19" dataDxfId="659"/>
    <tableColumn id="73" name="D_hts_tst_pos_sti_o15_fy19" dataDxfId="658"/>
    <tableColumn id="74" name="D_hts_tst_neg_sti_o15_fy19" dataDxfId="657"/>
    <tableColumn id="5" name="hts_tst_sti_u1_unk_pos" dataDxfId="656">
      <calculatedColumnFormula>sti_T[[D_hts_tst_pos_sti_u15_fy19]:[D_hts_tst_pos_sti_u15_fy19]]*sti_T[A_hts_tst_sti_u1_unk_pos]</calculatedColumnFormula>
    </tableColumn>
    <tableColumn id="6" name="hts_tst_sti_0109_unk_pos" dataDxfId="655">
      <calculatedColumnFormula>sti_T[[D_hts_tst_pos_sti_u15_fy19]:[D_hts_tst_pos_sti_u15_fy19]]*sti_T[A_hts_tst_sti_0109_unk_pos]</calculatedColumnFormula>
    </tableColumn>
    <tableColumn id="22" name="hts_tst_sti_1014_f_pos" dataDxfId="654">
      <calculatedColumnFormula>sti_T[[D_hts_tst_pos_sti_u15_fy19]:[D_hts_tst_pos_sti_u15_fy19]]*sti_T[A_hts_tst_sti_1014_f_pos]</calculatedColumnFormula>
    </tableColumn>
    <tableColumn id="7" name="hts_tst_sti_1014_m_pos" dataDxfId="653">
      <calculatedColumnFormula>sti_T[[D_hts_tst_pos_sti_u15_fy19]:[D_hts_tst_pos_sti_u15_fy19]]*sti_T[A_hts_tst_sti_1014_m_pos]</calculatedColumnFormula>
    </tableColumn>
    <tableColumn id="8" name="hts_tst_sti_u1_unk_neg" dataDxfId="652">
      <calculatedColumnFormula>sti_T[[D_hts_tst_neg_sti_u15_fy19]:[D_hts_tst_neg_sti_u15_fy19]]*sti_T[A_hts_tst_sti_u1_unk_neg]</calculatedColumnFormula>
    </tableColumn>
    <tableColumn id="9" name="hts_tst_sti_0109_unk_neg" dataDxfId="651">
      <calculatedColumnFormula>sti_T[[D_hts_tst_neg_sti_u15_fy19]:[D_hts_tst_neg_sti_u15_fy19]]*sti_T[A_hts_tst_sti_0109_unk_neg]</calculatedColumnFormula>
    </tableColumn>
    <tableColumn id="10" name="hts_tst_sti_1014_f_neg" dataDxfId="650">
      <calculatedColumnFormula>sti_T[[D_hts_tst_neg_sti_u15_fy19]:[D_hts_tst_neg_sti_u15_fy19]]*sti_T[A_hts_tst_sti_1014_f_neg]</calculatedColumnFormula>
    </tableColumn>
    <tableColumn id="11" name="hts_tst_sti_1014_m_neg" dataDxfId="649">
      <calculatedColumnFormula>sti_T[[D_hts_tst_neg_sti_u15_fy19]:[D_hts_tst_neg_sti_u15_fy19]]*sti_T[A_hts_tst_sti_1014_m_neg]</calculatedColumnFormula>
    </tableColumn>
    <tableColumn id="12" name="hts_tst_sti_1519_f_pos" dataDxfId="648">
      <calculatedColumnFormula>sti_T[[D_hts_tst_pos_sti_o15_fy19]:[D_hts_tst_pos_sti_o15_fy19]]*sti_T[A_hts_tst_sti_1519_f_pos]</calculatedColumnFormula>
    </tableColumn>
    <tableColumn id="13" name="hts_tst_sti_1519_m_pos" dataDxfId="647">
      <calculatedColumnFormula>sti_T[[D_hts_tst_pos_sti_o15_fy19]:[D_hts_tst_pos_sti_o15_fy19]]*sti_T[A_hts_tst_sti_1519_m_pos]</calculatedColumnFormula>
    </tableColumn>
    <tableColumn id="54" name="hts_tst_sti_2024_f_pos" dataDxfId="646">
      <calculatedColumnFormula>sti_T[[D_hts_tst_pos_sti_o15_fy19]:[D_hts_tst_pos_sti_o15_fy19]]*sti_T[A_hts_tst_sti_2024_f_pos]</calculatedColumnFormula>
    </tableColumn>
    <tableColumn id="14" name="hts_tst_sti_2024_m_pos" dataDxfId="645">
      <calculatedColumnFormula>sti_T[[D_hts_tst_pos_sti_o15_fy19]:[D_hts_tst_pos_sti_o15_fy19]]*sti_T[A_hts_tst_sti_2024_m_pos]</calculatedColumnFormula>
    </tableColumn>
    <tableColumn id="15" name="hts_tst_sti_2529_f_pos" dataDxfId="644">
      <calculatedColumnFormula>sti_T[[D_hts_tst_pos_sti_o15_fy19]:[D_hts_tst_pos_sti_o15_fy19]]*sti_T[A_hts_tst_sti_2529_f_pos]</calculatedColumnFormula>
    </tableColumn>
    <tableColumn id="16" name="hts_tst_sti_2529_m_pos" dataDxfId="643">
      <calculatedColumnFormula>sti_T[[D_hts_tst_pos_sti_o15_fy19]:[D_hts_tst_pos_sti_o15_fy19]]*sti_T[A_hts_tst_sti_2529_m_pos]</calculatedColumnFormula>
    </tableColumn>
    <tableColumn id="17" name="hts_tst_sti_3034_f_pos" dataDxfId="642">
      <calculatedColumnFormula>sti_T[[D_hts_tst_pos_sti_o15_fy19]:[D_hts_tst_pos_sti_o15_fy19]]*sti_T[A_hts_tst_sti_3034_f_pos]</calculatedColumnFormula>
    </tableColumn>
    <tableColumn id="18" name="hts_tst_sti_3034_m_pos" dataDxfId="641">
      <calculatedColumnFormula>sti_T[[D_hts_tst_pos_sti_o15_fy19]:[D_hts_tst_pos_sti_o15_fy19]]*sti_T[A_hts_tst_sti_3034_m__pos]</calculatedColumnFormula>
    </tableColumn>
    <tableColumn id="19" name="hts_tst_sti_3539_f_pos" dataDxfId="640">
      <calculatedColumnFormula>sti_T[[D_hts_tst_pos_sti_o15_fy19]:[D_hts_tst_pos_sti_o15_fy19]]*sti_T[A_hts_tst_sti_3539_f_pos]</calculatedColumnFormula>
    </tableColumn>
    <tableColumn id="20" name="hts_tst_sti_3539_m_pos" dataDxfId="639">
      <calculatedColumnFormula>sti_T[[D_hts_tst_pos_sti_o15_fy19]:[D_hts_tst_pos_sti_o15_fy19]]*sti_T[A_hts_tst_sti_3539_m__pos]</calculatedColumnFormula>
    </tableColumn>
    <tableColumn id="21" name="hts_tst_sti_4049_f_pos" dataDxfId="638">
      <calculatedColumnFormula>sti_T[[D_hts_tst_pos_sti_o15_fy19]:[D_hts_tst_pos_sti_o15_fy19]]*sti_T[A_hts_tst_sti_4049_f_pos]</calculatedColumnFormula>
    </tableColumn>
    <tableColumn id="26" name="hts_tst_sti_4049_m_pos" dataDxfId="637">
      <calculatedColumnFormula>sti_T[[D_hts_tst_pos_sti_o15_fy19]:[D_hts_tst_pos_sti_o15_fy19]]*sti_T[A_hts_tst_sti_4049_m_pos]</calculatedColumnFormula>
    </tableColumn>
    <tableColumn id="28" name="hts_tst_sti_o50_f_pos" dataDxfId="636">
      <calculatedColumnFormula>sti_T[[D_hts_tst_pos_sti_o15_fy19]:[D_hts_tst_pos_sti_o15_fy19]]*sti_T[A_hts_tst_sti_o50_f_pos]</calculatedColumnFormula>
    </tableColumn>
    <tableColumn id="29" name="hts_tst_sti_o50_m_pos" dataDxfId="635">
      <calculatedColumnFormula>sti_T[[D_hts_tst_pos_sti_o15_fy19]:[D_hts_tst_pos_sti_o15_fy19]]*sti_T[A_hts_tst_sti_o50_m_pos]</calculatedColumnFormula>
    </tableColumn>
    <tableColumn id="30" name="hts_tst_sti_1519_f_neg" dataDxfId="634">
      <calculatedColumnFormula>sti_T[[D_hts_tst_neg_sti_o15_fy19]:[D_hts_tst_neg_sti_o15_fy19]]*sti_T[A_hts_tst_sti_1519_f_neg]</calculatedColumnFormula>
    </tableColumn>
    <tableColumn id="52" name="hts_tst_sti_1519_m_neg" dataDxfId="633">
      <calculatedColumnFormula>sti_T[[D_hts_tst_neg_sti_o15_fy19]:[D_hts_tst_neg_sti_o15_fy19]]*sti_T[A_hts_tst_sti_1519_m_neg]</calculatedColumnFormula>
    </tableColumn>
    <tableColumn id="31" name="hts_tst_sti_2024_f_neg" dataDxfId="632">
      <calculatedColumnFormula>sti_T[[D_hts_tst_neg_sti_o15_fy19]:[D_hts_tst_neg_sti_o15_fy19]]*sti_T[A_hts_tst_sti_2024_f_neg]</calculatedColumnFormula>
    </tableColumn>
    <tableColumn id="32" name="hts_tst_sti_2024_m_neg" dataDxfId="631">
      <calculatedColumnFormula>sti_T[[D_hts_tst_neg_sti_o15_fy19]:[D_hts_tst_neg_sti_o15_fy19]]*sti_T[A_hts_tst_sti_2024_m_neg]</calculatedColumnFormula>
    </tableColumn>
    <tableColumn id="33" name="hts_tst_sti_2529_f_neg" dataDxfId="630">
      <calculatedColumnFormula>sti_T[[D_hts_tst_neg_sti_o15_fy19]:[D_hts_tst_neg_sti_o15_fy19]]*sti_T[A_hts_tst_sti_2529_f_neg]</calculatedColumnFormula>
    </tableColumn>
    <tableColumn id="34" name="hts_tst_sti_2529_m_neg" dataDxfId="629">
      <calculatedColumnFormula>sti_T[[D_hts_tst_neg_sti_o15_fy19]:[D_hts_tst_neg_sti_o15_fy19]]*sti_T[A_hts_tst_sti_2529_m_neg]</calculatedColumnFormula>
    </tableColumn>
    <tableColumn id="35" name="hts_tst_sti_3034_f_neg" dataDxfId="628">
      <calculatedColumnFormula>sti_T[[D_hts_tst_neg_sti_o15_fy19]:[D_hts_tst_neg_sti_o15_fy19]]*sti_T[A_hts_tst_sti_3034_f_neg]</calculatedColumnFormula>
    </tableColumn>
    <tableColumn id="36" name="hts_tst_sti_3034_m_neg" dataDxfId="627">
      <calculatedColumnFormula>sti_T[[D_hts_tst_neg_sti_o15_fy19]:[D_hts_tst_neg_sti_o15_fy19]]*sti_T[A_hts_tst_sti_3034_m_neg]</calculatedColumnFormula>
    </tableColumn>
    <tableColumn id="53" name="hts_tst_sti_3539_f_neg" dataDxfId="626">
      <calculatedColumnFormula>sti_T[[D_hts_tst_neg_sti_o15_fy19]:[D_hts_tst_neg_sti_o15_fy19]]*sti_T[A_hts_tst_sti_3539_f_neg]</calculatedColumnFormula>
    </tableColumn>
    <tableColumn id="37" name="hts_tst_sti_3539_m_neg" dataDxfId="625">
      <calculatedColumnFormula>sti_T[[D_hts_tst_neg_sti_o15_fy19]:[D_hts_tst_neg_sti_o15_fy19]]*sti_T[A_hts_tst_sti_3539_m_neg]</calculatedColumnFormula>
    </tableColumn>
    <tableColumn id="38" name="hts_tst_sti_4049_f_neg" dataDxfId="624">
      <calculatedColumnFormula>sti_T[[D_hts_tst_neg_sti_o15_fy19]:[D_hts_tst_neg_sti_o15_fy19]]*sti_T[A_hts_tst_sti_4049_f_neg]</calculatedColumnFormula>
    </tableColumn>
    <tableColumn id="39" name="hts_tst_sti_4049_m_neg" dataDxfId="623">
      <calculatedColumnFormula>sti_T[[D_hts_tst_neg_sti_o15_fy19]:[D_hts_tst_neg_sti_o15_fy19]]*sti_T[A_hts_tst_sti_4049_m_neg]</calculatedColumnFormula>
    </tableColumn>
    <tableColumn id="40" name="hts_tst_sti_o50_f_neg" dataDxfId="622">
      <calculatedColumnFormula>sti_T[[D_hts_tst_neg_sti_o15_fy19]:[D_hts_tst_neg_sti_o15_fy19]]*sti_T[A_hts_tst_sti_o50_f_neg]</calculatedColumnFormula>
    </tableColumn>
    <tableColumn id="41" name="hts_tst_sti_o50_m_neg" dataDxfId="621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19" dataDxfId="618">
  <autoFilter ref="C6:CM7"/>
  <tableColumns count="89">
    <tableColumn id="1" name="psnu" dataDxfId="617"/>
    <tableColumn id="46" name="psnuuid" dataDxfId="616"/>
    <tableColumn id="2" name="priority" dataDxfId="615"/>
    <tableColumn id="27" name="mechid" dataDxfId="614"/>
    <tableColumn id="45" name="mechname" dataDxfId="613"/>
    <tableColumn id="4" name="type" dataDxfId="612"/>
    <tableColumn id="47" name="psnu_type" dataDxfId="611"/>
    <tableColumn id="48" name="A_hts_tst_inpat_u1_unk_pos" dataDxfId="610"/>
    <tableColumn id="50" name="A_hts_tst_inpat_0109_unk_pos" dataDxfId="609"/>
    <tableColumn id="51" name="A_hts_tst_inpat_1014_f_pos" dataDxfId="608"/>
    <tableColumn id="55" name="A_hts_tst_inpat_1014_m_pos" dataDxfId="607"/>
    <tableColumn id="75" name="A_hts_tst_inpat_u1_unk_neg" dataDxfId="606"/>
    <tableColumn id="76" name="A_hts_tst_inpat_0109_unk_neg" dataDxfId="605"/>
    <tableColumn id="77" name="A_hts_tst_inpat_1014_f_neg" dataDxfId="604"/>
    <tableColumn id="78" name="A_hts_tst_inpat_1014_m_neg" dataDxfId="603"/>
    <tableColumn id="79" name="A_hts_tst_inpat_1519_f_pos" dataDxfId="602"/>
    <tableColumn id="80" name="A_hts_tst_inpat_1519_m_pos" dataDxfId="601"/>
    <tableColumn id="81" name="A_hts_tst_inpat_2024_f_pos" dataDxfId="600"/>
    <tableColumn id="82" name="A_hts_tst_inpat_2024_m_pos" dataDxfId="599"/>
    <tableColumn id="83" name="A_hts_tst_inpat_2529_f_pos" dataDxfId="598"/>
    <tableColumn id="84" name="A_hts_tst_inpat_2529_m_pos" dataDxfId="597"/>
    <tableColumn id="85" name="A_hts_tst_inpat_3034_f_pos" dataDxfId="596"/>
    <tableColumn id="86" name="A_hts_tst_inpat_3034_m__pos" dataDxfId="595"/>
    <tableColumn id="87" name="A_hts_tst_inpat_3539_f_pos" dataDxfId="594"/>
    <tableColumn id="88" name="A_hts_tst_inpat_3539_m__pos" dataDxfId="593"/>
    <tableColumn id="89" name="A_hts_tst_inpat_4049_f_pos" dataDxfId="592"/>
    <tableColumn id="90" name="A_hts_tst_inpat_4049_m_pos" dataDxfId="591"/>
    <tableColumn id="91" name="A_hts_tst_inpat_o50_f_pos" dataDxfId="590"/>
    <tableColumn id="92" name="A_hts_tst_inpat_o50_m_pos" dataDxfId="589"/>
    <tableColumn id="56" name="A_hts_tst_inpat_1519_f_neg" dataDxfId="588"/>
    <tableColumn id="57" name="A_hts_tst_inpat_1519_m_neg" dataDxfId="587"/>
    <tableColumn id="58" name="A_hts_tst_inpat_2024_f_neg" dataDxfId="586"/>
    <tableColumn id="59" name="A_hts_tst_inpat_2024_m_neg" dataDxfId="585"/>
    <tableColumn id="60" name="A_hts_tst_inpat_2529_f_neg" dataDxfId="584"/>
    <tableColumn id="61" name="A_hts_tst_inpat_2529_m_neg" dataDxfId="583"/>
    <tableColumn id="62" name="A_hts_tst_inpat_3034_f_neg" dataDxfId="582"/>
    <tableColumn id="63" name="A_hts_tst_inpat_3034_m_neg" dataDxfId="581"/>
    <tableColumn id="64" name="A_hts_tst_inpat_3539_f_neg" dataDxfId="580"/>
    <tableColumn id="65" name="A_hts_tst_inpat_3539_m_neg" dataDxfId="579"/>
    <tableColumn id="66" name="A_hts_tst_inpat_4049_f_neg" dataDxfId="578"/>
    <tableColumn id="67" name="A_hts_tst_inpat_4049_m_neg" dataDxfId="577"/>
    <tableColumn id="68" name="A_hts_tst_inpat_o50_f_neg" dataDxfId="576"/>
    <tableColumn id="69" name="A_hts_tst_inpat_o50_m_neg" dataDxfId="575"/>
    <tableColumn id="3" name="A_check1" dataDxfId="574"/>
    <tableColumn id="23" name="A_check2" dataDxfId="573"/>
    <tableColumn id="24" name="A_check3" dataDxfId="572"/>
    <tableColumn id="42" name="A_check4" dataDxfId="571"/>
    <tableColumn id="25" name="D_hts_tst_inpat_u15_fy19" dataDxfId="570"/>
    <tableColumn id="70" name="D_hts_tst_pos_inpat_u15_fy19" dataDxfId="569"/>
    <tableColumn id="71" name="D_hts_tst_neg_inpat_u15_fy19" dataDxfId="568"/>
    <tableColumn id="72" name="D_hts_tst_inpat_o15_fy19" dataDxfId="567"/>
    <tableColumn id="73" name="D_hts_tst_pos_inpat_o15_fy19" dataDxfId="566"/>
    <tableColumn id="74" name="D_hts_tst_neg_inpat_o15_fy19" dataDxfId="565"/>
    <tableColumn id="5" name="hts_tst_inpat_u1_unk_pos" dataDxfId="564">
      <calculatedColumnFormula>inpat_T[[D_hts_tst_pos_inpat_u15_fy19]:[D_hts_tst_pos_inpat_u15_fy19]]*inpat_T[A_hts_tst_inpat_u1_unk_pos]</calculatedColumnFormula>
    </tableColumn>
    <tableColumn id="6" name="hts_tst_inpat_0109_unk_pos" dataDxfId="563">
      <calculatedColumnFormula>inpat_T[[D_hts_tst_pos_inpat_u15_fy19]:[D_hts_tst_pos_inpat_u15_fy19]]*inpat_T[A_hts_tst_inpat_0109_unk_pos]</calculatedColumnFormula>
    </tableColumn>
    <tableColumn id="22" name="hts_tst_inpat_1014_f_pos" dataDxfId="562">
      <calculatedColumnFormula>inpat_T[[D_hts_tst_pos_inpat_u15_fy19]:[D_hts_tst_pos_inpat_u15_fy19]]*inpat_T[A_hts_tst_inpat_1014_f_pos]</calculatedColumnFormula>
    </tableColumn>
    <tableColumn id="7" name="hts_tst_inpat_1014_m_pos" dataDxfId="561">
      <calculatedColumnFormula>inpat_T[[D_hts_tst_pos_inpat_u15_fy19]:[D_hts_tst_pos_inpat_u15_fy19]]*inpat_T[A_hts_tst_inpat_1014_m_pos]</calculatedColumnFormula>
    </tableColumn>
    <tableColumn id="8" name="hts_tst_inpat_u1_unk_neg" dataDxfId="560">
      <calculatedColumnFormula>inpat_T[[D_hts_tst_neg_inpat_u15_fy19]:[D_hts_tst_neg_inpat_u15_fy19]]*inpat_T[A_hts_tst_inpat_u1_unk_neg]</calculatedColumnFormula>
    </tableColumn>
    <tableColumn id="9" name="hts_tst_inpat_0109_unk_neg" dataDxfId="559">
      <calculatedColumnFormula>inpat_T[[D_hts_tst_neg_inpat_u15_fy19]:[D_hts_tst_neg_inpat_u15_fy19]]*inpat_T[A_hts_tst_inpat_0109_unk_neg]</calculatedColumnFormula>
    </tableColumn>
    <tableColumn id="10" name="hts_tst_inpat_1014_f_neg" dataDxfId="558">
      <calculatedColumnFormula>inpat_T[[D_hts_tst_neg_inpat_u15_fy19]:[D_hts_tst_neg_inpat_u15_fy19]]*inpat_T[A_hts_tst_inpat_1014_f_neg]</calculatedColumnFormula>
    </tableColumn>
    <tableColumn id="11" name="hts_tst_inpat_1014_m_neg" dataDxfId="557">
      <calculatedColumnFormula>inpat_T[[D_hts_tst_neg_inpat_u15_fy19]:[D_hts_tst_neg_inpat_u15_fy19]]*inpat_T[A_hts_tst_inpat_1014_m_neg]</calculatedColumnFormula>
    </tableColumn>
    <tableColumn id="12" name="hts_tst_inpat_1519_f_pos" dataDxfId="556">
      <calculatedColumnFormula>inpat_T[[D_hts_tst_pos_inpat_o15_fy19]:[D_hts_tst_pos_inpat_o15_fy19]]*inpat_T[A_hts_tst_inpat_1519_f_pos]</calculatedColumnFormula>
    </tableColumn>
    <tableColumn id="13" name="hts_tst_inpat_1519_m_pos" dataDxfId="555">
      <calculatedColumnFormula>inpat_T[[D_hts_tst_pos_inpat_o15_fy19]:[D_hts_tst_pos_inpat_o15_fy19]]*inpat_T[A_hts_tst_inpat_1519_m_pos]</calculatedColumnFormula>
    </tableColumn>
    <tableColumn id="54" name="hts_tst_inpat_2024_f_pos" dataDxfId="554">
      <calculatedColumnFormula>inpat_T[[D_hts_tst_pos_inpat_o15_fy19]:[D_hts_tst_pos_inpat_o15_fy19]]*inpat_T[A_hts_tst_inpat_2024_f_pos]</calculatedColumnFormula>
    </tableColumn>
    <tableColumn id="14" name="hts_tst_inpat_2024_m_pos" dataDxfId="553">
      <calculatedColumnFormula>inpat_T[[D_hts_tst_pos_inpat_o15_fy19]:[D_hts_tst_pos_inpat_o15_fy19]]*inpat_T[A_hts_tst_inpat_2024_m_pos]</calculatedColumnFormula>
    </tableColumn>
    <tableColumn id="15" name="hts_tst_inpat_2529_f_pos" dataDxfId="552">
      <calculatedColumnFormula>inpat_T[[D_hts_tst_pos_inpat_o15_fy19]:[D_hts_tst_pos_inpat_o15_fy19]]*inpat_T[A_hts_tst_inpat_2529_f_pos]</calculatedColumnFormula>
    </tableColumn>
    <tableColumn id="16" name="hts_tst_inpat_2529_m_pos" dataDxfId="551">
      <calculatedColumnFormula>inpat_T[[D_hts_tst_pos_inpat_o15_fy19]:[D_hts_tst_pos_inpat_o15_fy19]]*inpat_T[A_hts_tst_inpat_2529_m_pos]</calculatedColumnFormula>
    </tableColumn>
    <tableColumn id="17" name="hts_tst_inpat_3034_f_pos" dataDxfId="550">
      <calculatedColumnFormula>inpat_T[[D_hts_tst_pos_inpat_o15_fy19]:[D_hts_tst_pos_inpat_o15_fy19]]*inpat_T[A_hts_tst_inpat_3034_f_pos]</calculatedColumnFormula>
    </tableColumn>
    <tableColumn id="18" name="hts_tst_inpat_3034_m_pos" dataDxfId="549">
      <calculatedColumnFormula>inpat_T[[D_hts_tst_pos_inpat_o15_fy19]:[D_hts_tst_pos_inpat_o15_fy19]]*inpat_T[A_hts_tst_inpat_3034_m__pos]</calculatedColumnFormula>
    </tableColumn>
    <tableColumn id="19" name="hts_tst_inpat_3539_f_pos" dataDxfId="548">
      <calculatedColumnFormula>inpat_T[[D_hts_tst_pos_inpat_o15_fy19]:[D_hts_tst_pos_inpat_o15_fy19]]*inpat_T[A_hts_tst_inpat_3539_f_pos]</calculatedColumnFormula>
    </tableColumn>
    <tableColumn id="20" name="hts_tst_inpat_3539_m_pos" dataDxfId="547">
      <calculatedColumnFormula>inpat_T[[D_hts_tst_pos_inpat_o15_fy19]:[D_hts_tst_pos_inpat_o15_fy19]]*inpat_T[A_hts_tst_inpat_3539_m__pos]</calculatedColumnFormula>
    </tableColumn>
    <tableColumn id="21" name="hts_tst_inpat_4049_f_pos" dataDxfId="546">
      <calculatedColumnFormula>inpat_T[[D_hts_tst_pos_inpat_o15_fy19]:[D_hts_tst_pos_inpat_o15_fy19]]*inpat_T[A_hts_tst_inpat_4049_f_pos]</calculatedColumnFormula>
    </tableColumn>
    <tableColumn id="26" name="hts_tst_inpat_4049_m_pos" dataDxfId="545">
      <calculatedColumnFormula>inpat_T[[D_hts_tst_pos_inpat_o15_fy19]:[D_hts_tst_pos_inpat_o15_fy19]]*inpat_T[A_hts_tst_inpat_4049_m_pos]</calculatedColumnFormula>
    </tableColumn>
    <tableColumn id="28" name="hts_tst_inpat_o50_f_pos" dataDxfId="544">
      <calculatedColumnFormula>inpat_T[[D_hts_tst_pos_inpat_o15_fy19]:[D_hts_tst_pos_inpat_o15_fy19]]*inpat_T[A_hts_tst_inpat_o50_f_pos]</calculatedColumnFormula>
    </tableColumn>
    <tableColumn id="29" name="hts_tst_inpat_o50_m_pos" dataDxfId="543">
      <calculatedColumnFormula>inpat_T[[D_hts_tst_pos_inpat_o15_fy19]:[D_hts_tst_pos_inpat_o15_fy19]]*inpat_T[A_hts_tst_inpat_o50_m_pos]</calculatedColumnFormula>
    </tableColumn>
    <tableColumn id="30" name="hts_tst_inpat_1519_f_neg" dataDxfId="542">
      <calculatedColumnFormula>inpat_T[[D_hts_tst_neg_inpat_o15_fy19]:[D_hts_tst_neg_inpat_o15_fy19]]*inpat_T[A_hts_tst_inpat_1519_f_neg]</calculatedColumnFormula>
    </tableColumn>
    <tableColumn id="52" name="hts_tst_inpat_1519_m_neg" dataDxfId="541">
      <calculatedColumnFormula>inpat_T[[D_hts_tst_neg_inpat_o15_fy19]:[D_hts_tst_neg_inpat_o15_fy19]]*inpat_T[A_hts_tst_inpat_1519_m_neg]</calculatedColumnFormula>
    </tableColumn>
    <tableColumn id="31" name="hts_tst_inpat_2024_f_neg" dataDxfId="540">
      <calculatedColumnFormula>inpat_T[[D_hts_tst_neg_inpat_o15_fy19]:[D_hts_tst_neg_inpat_o15_fy19]]*inpat_T[A_hts_tst_inpat_2024_f_neg]</calculatedColumnFormula>
    </tableColumn>
    <tableColumn id="32" name="hts_tst_inpat_2024_m_neg" dataDxfId="539">
      <calculatedColumnFormula>inpat_T[[D_hts_tst_neg_inpat_o15_fy19]:[D_hts_tst_neg_inpat_o15_fy19]]*inpat_T[A_hts_tst_inpat_2024_m_neg]</calculatedColumnFormula>
    </tableColumn>
    <tableColumn id="33" name="hts_tst_inpat_2529_f_neg" dataDxfId="538">
      <calculatedColumnFormula>inpat_T[[D_hts_tst_neg_inpat_o15_fy19]:[D_hts_tst_neg_inpat_o15_fy19]]*inpat_T[A_hts_tst_inpat_2529_f_neg]</calculatedColumnFormula>
    </tableColumn>
    <tableColumn id="34" name="hts_tst_inpat_2529_m_neg" dataDxfId="537">
      <calculatedColumnFormula>inpat_T[[D_hts_tst_neg_inpat_o15_fy19]:[D_hts_tst_neg_inpat_o15_fy19]]*inpat_T[A_hts_tst_inpat_2529_m_neg]</calculatedColumnFormula>
    </tableColumn>
    <tableColumn id="35" name="hts_tst_inpat_3034_f_neg" dataDxfId="536">
      <calculatedColumnFormula>inpat_T[[D_hts_tst_neg_inpat_o15_fy19]:[D_hts_tst_neg_inpat_o15_fy19]]*inpat_T[A_hts_tst_inpat_3034_f_neg]</calculatedColumnFormula>
    </tableColumn>
    <tableColumn id="36" name="hts_tst_inpat_3034_m_neg" dataDxfId="535">
      <calculatedColumnFormula>inpat_T[[D_hts_tst_neg_inpat_o15_fy19]:[D_hts_tst_neg_inpat_o15_fy19]]*inpat_T[A_hts_tst_inpat_3034_m_neg]</calculatedColumnFormula>
    </tableColumn>
    <tableColumn id="53" name="hts_tst_inpat_3539_f_neg" dataDxfId="534">
      <calculatedColumnFormula>inpat_T[[D_hts_tst_neg_inpat_o15_fy19]:[D_hts_tst_neg_inpat_o15_fy19]]*inpat_T[A_hts_tst_inpat_3539_f_neg]</calculatedColumnFormula>
    </tableColumn>
    <tableColumn id="37" name="hts_tst_inpat_3539_m_neg" dataDxfId="533">
      <calculatedColumnFormula>inpat_T[[D_hts_tst_neg_inpat_o15_fy19]:[D_hts_tst_neg_inpat_o15_fy19]]*inpat_T[A_hts_tst_inpat_3539_m_neg]</calculatedColumnFormula>
    </tableColumn>
    <tableColumn id="38" name="hts_tst_inpat_4049_f_neg" dataDxfId="532">
      <calculatedColumnFormula>inpat_T[[D_hts_tst_neg_inpat_o15_fy19]:[D_hts_tst_neg_inpat_o15_fy19]]*inpat_T[A_hts_tst_inpat_4049_f_neg]</calculatedColumnFormula>
    </tableColumn>
    <tableColumn id="39" name="hts_tst_inpat_4049_m_neg" dataDxfId="531">
      <calculatedColumnFormula>inpat_T[[D_hts_tst_neg_inpat_o15_fy19]:[D_hts_tst_neg_inpat_o15_fy19]]*inpat_T[A_hts_tst_inpat_4049_m_neg]</calculatedColumnFormula>
    </tableColumn>
    <tableColumn id="40" name="hts_tst_inpat_o50_f_neg" dataDxfId="530">
      <calculatedColumnFormula>inpat_T[[D_hts_tst_neg_inpat_o15_fy19]:[D_hts_tst_neg_inpat_o15_fy19]]*inpat_T[A_hts_tst_inpat_o50_f_neg]</calculatedColumnFormula>
    </tableColumn>
    <tableColumn id="41" name="hts_tst_inpat_o50_m_neg" dataDxfId="52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27" dataDxfId="526">
  <autoFilter ref="C6:CM7"/>
  <tableColumns count="89">
    <tableColumn id="1" name="psnu" dataDxfId="525"/>
    <tableColumn id="46" name="psnuuid" dataDxfId="524"/>
    <tableColumn id="2" name="priority" dataDxfId="523"/>
    <tableColumn id="27" name="mechid" dataDxfId="522"/>
    <tableColumn id="45" name="mechname" dataDxfId="521"/>
    <tableColumn id="4" name="type" dataDxfId="520"/>
    <tableColumn id="47" name="psnu_type" dataDxfId="519"/>
    <tableColumn id="48" name="A_hts_tst_emergency_u1_unk_pos" dataDxfId="518"/>
    <tableColumn id="50" name="A_hts_tst_emergency_0109_unk_pos" dataDxfId="517"/>
    <tableColumn id="51" name="A_hts_tst_emergency_1014_f_pos" dataDxfId="516"/>
    <tableColumn id="55" name="A_hts_tst_emergency_1014_m_pos" dataDxfId="515"/>
    <tableColumn id="75" name="A_hts_tst_emergency_u1_unk_neg" dataDxfId="514"/>
    <tableColumn id="76" name="A_hts_tst_emergency_0109_unk_neg" dataDxfId="513"/>
    <tableColumn id="77" name="A_hts_tst_emergency_1014_f_neg" dataDxfId="512"/>
    <tableColumn id="78" name="A_hts_tst_emergency_1014_m_neg" dataDxfId="511"/>
    <tableColumn id="79" name="A_hts_tst_emergency_1519_f_pos" dataDxfId="510"/>
    <tableColumn id="80" name="A_hts_tst_emergency_1519_m_pos" dataDxfId="509"/>
    <tableColumn id="81" name="A_hts_tst_emergency_2024_f_pos" dataDxfId="508"/>
    <tableColumn id="82" name="A_hts_tst_emergency_2024_m_pos" dataDxfId="507"/>
    <tableColumn id="83" name="A_hts_tst_emergency_2529_f_pos" dataDxfId="506"/>
    <tableColumn id="84" name="A_hts_tst_emergency_2529_m_pos" dataDxfId="505"/>
    <tableColumn id="85" name="A_hts_tst_emergency_3034_f_pos" dataDxfId="504"/>
    <tableColumn id="86" name="A_hts_tst_emergency_3034_m__pos" dataDxfId="503"/>
    <tableColumn id="87" name="A_hts_tst_emergency_3539_f_pos" dataDxfId="502"/>
    <tableColumn id="88" name="A_hts_tst_emergency_3539_m__pos" dataDxfId="501"/>
    <tableColumn id="89" name="A_hts_tst_emergency_4049_f_pos" dataDxfId="500"/>
    <tableColumn id="90" name="A_hts_tst_emergency_4049_m_pos" dataDxfId="499"/>
    <tableColumn id="91" name="A_hts_tst_emergency_o50_f_pos" dataDxfId="498"/>
    <tableColumn id="92" name="A_hts_tst_emergency_o50_m_pos" dataDxfId="497"/>
    <tableColumn id="56" name="A_hts_tst_emergency_1519_f_neg" dataDxfId="496"/>
    <tableColumn id="57" name="A_hts_tst_emergency_1519_m_neg" dataDxfId="495"/>
    <tableColumn id="58" name="A_hts_tst_emergency_2024_f_neg" dataDxfId="494"/>
    <tableColumn id="59" name="A_hts_tst_emergency_2024_m_neg" dataDxfId="493"/>
    <tableColumn id="60" name="A_hts_tst_emergency_2529_f_neg" dataDxfId="492"/>
    <tableColumn id="61" name="A_hts_tst_emergency_2529_m_neg" dataDxfId="491"/>
    <tableColumn id="62" name="A_hts_tst_emergency_3034_f_neg" dataDxfId="490"/>
    <tableColumn id="63" name="A_hts_tst_emergency_3034_m_neg" dataDxfId="489"/>
    <tableColumn id="64" name="A_hts_tst_emergency_3539_f_neg" dataDxfId="488"/>
    <tableColumn id="65" name="A_hts_tst_emergency_3539_m_neg" dataDxfId="487"/>
    <tableColumn id="66" name="A_hts_tst_emergency_4049_f_neg" dataDxfId="486"/>
    <tableColumn id="67" name="A_hts_tst_emergency_4049_m_neg" dataDxfId="485"/>
    <tableColumn id="68" name="A_hts_tst_emergency_o50_f_neg" dataDxfId="484"/>
    <tableColumn id="69" name="A_hts_tst_emergency_o50_m_neg" dataDxfId="483"/>
    <tableColumn id="3" name="A_check1" dataDxfId="482"/>
    <tableColumn id="23" name="A_check2" dataDxfId="481"/>
    <tableColumn id="24" name="A_check3" dataDxfId="480"/>
    <tableColumn id="42" name="A_check4" dataDxfId="479"/>
    <tableColumn id="25" name="D_hts_tst_emergency_u15_fy19" dataDxfId="478"/>
    <tableColumn id="70" name="D_hts_tst_pos_emergency_u15_fy19" dataDxfId="477"/>
    <tableColumn id="71" name="D_hts_tst_neg_emergency_u15_fy19" dataDxfId="476"/>
    <tableColumn id="72" name="D_hts_tst_emergency_o15_fy19" dataDxfId="475"/>
    <tableColumn id="73" name="D_hts_tst_pos_emergency_o15_fy19" dataDxfId="474"/>
    <tableColumn id="74" name="D_hts_tst_neg_emergency_o15_fy19" dataDxfId="473"/>
    <tableColumn id="5" name="hts_tst_emergency_u1_unk_pos" dataDxfId="472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71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70">
      <calculatedColumnFormula>emergency_T[[D_hts_tst_pos_emergency_u15_fy19]:[D_hts_tst_pos_emergency_u15_fy19]]*emergency_T[A_hts_tst_emergency_1014_f_pos]</calculatedColumnFormula>
    </tableColumn>
    <tableColumn id="7" name="hts_tst_emergency_1014_m_pos" dataDxfId="469">
      <calculatedColumnFormula>emergency_T[[D_hts_tst_pos_emergency_u15_fy19]:[D_hts_tst_pos_emergency_u15_fy19]]*emergency_T[A_hts_tst_emergency_1014_m_pos]</calculatedColumnFormula>
    </tableColumn>
    <tableColumn id="8" name="hts_tst_emergency_u1_unk_neg" dataDxfId="468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67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66">
      <calculatedColumnFormula>emergency_T[[D_hts_tst_neg_emergency_u15_fy19]:[D_hts_tst_neg_emergency_u15_fy19]]*emergency_T[A_hts_tst_emergency_1014_f_neg]</calculatedColumnFormula>
    </tableColumn>
    <tableColumn id="11" name="hts_tst_emergency_1014_m_neg" dataDxfId="465">
      <calculatedColumnFormula>emergency_T[[D_hts_tst_neg_emergency_u15_fy19]:[D_hts_tst_neg_emergency_u15_fy19]]*emergency_T[A_hts_tst_emergency_1014_m_neg]</calculatedColumnFormula>
    </tableColumn>
    <tableColumn id="12" name="hts_tst_emergency_1519_f_pos" dataDxfId="464">
      <calculatedColumnFormula>emergency_T[[D_hts_tst_pos_emergency_o15_fy19]:[D_hts_tst_pos_emergency_o15_fy19]]*emergency_T[A_hts_tst_emergency_1519_f_pos]</calculatedColumnFormula>
    </tableColumn>
    <tableColumn id="13" name="hts_tst_emergency_1519_m_pos" dataDxfId="463">
      <calculatedColumnFormula>emergency_T[[D_hts_tst_pos_emergency_o15_fy19]:[D_hts_tst_pos_emergency_o15_fy19]]*emergency_T[A_hts_tst_emergency_1519_m_pos]</calculatedColumnFormula>
    </tableColumn>
    <tableColumn id="54" name="hts_tst_emergency_2024_f_pos" dataDxfId="462">
      <calculatedColumnFormula>emergency_T[[D_hts_tst_pos_emergency_o15_fy19]:[D_hts_tst_pos_emergency_o15_fy19]]*emergency_T[A_hts_tst_emergency_2024_f_pos]</calculatedColumnFormula>
    </tableColumn>
    <tableColumn id="14" name="hts_tst_emergency_2024_m_pos" dataDxfId="461">
      <calculatedColumnFormula>emergency_T[[D_hts_tst_pos_emergency_o15_fy19]:[D_hts_tst_pos_emergency_o15_fy19]]*emergency_T[A_hts_tst_emergency_2024_m_pos]</calculatedColumnFormula>
    </tableColumn>
    <tableColumn id="15" name="hts_tst_emergency_2529_f_pos" dataDxfId="460">
      <calculatedColumnFormula>emergency_T[[D_hts_tst_pos_emergency_o15_fy19]:[D_hts_tst_pos_emergency_o15_fy19]]*emergency_T[A_hts_tst_emergency_2529_f_pos]</calculatedColumnFormula>
    </tableColumn>
    <tableColumn id="16" name="hts_tst_emergency_2529_m_pos" dataDxfId="459">
      <calculatedColumnFormula>emergency_T[[D_hts_tst_pos_emergency_o15_fy19]:[D_hts_tst_pos_emergency_o15_fy19]]*emergency_T[A_hts_tst_emergency_2529_m_pos]</calculatedColumnFormula>
    </tableColumn>
    <tableColumn id="17" name="hts_tst_emergency_3034_f_pos" dataDxfId="458">
      <calculatedColumnFormula>emergency_T[[D_hts_tst_pos_emergency_o15_fy19]:[D_hts_tst_pos_emergency_o15_fy19]]*emergency_T[A_hts_tst_emergency_3034_f_pos]</calculatedColumnFormula>
    </tableColumn>
    <tableColumn id="18" name="hts_tst_emergency_3034_m_pos" dataDxfId="457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56">
      <calculatedColumnFormula>emergency_T[[D_hts_tst_pos_emergency_o15_fy19]:[D_hts_tst_pos_emergency_o15_fy19]]*emergency_T[A_hts_tst_emergency_3539_f_pos]</calculatedColumnFormula>
    </tableColumn>
    <tableColumn id="20" name="hts_tst_emergency_3539_m_pos" dataDxfId="455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54">
      <calculatedColumnFormula>emergency_T[[D_hts_tst_pos_emergency_o15_fy19]:[D_hts_tst_pos_emergency_o15_fy19]]*emergency_T[A_hts_tst_emergency_4049_f_pos]</calculatedColumnFormula>
    </tableColumn>
    <tableColumn id="26" name="hts_tst_emergency_4049_m_pos" dataDxfId="453">
      <calculatedColumnFormula>emergency_T[[D_hts_tst_pos_emergency_o15_fy19]:[D_hts_tst_pos_emergency_o15_fy19]]*emergency_T[A_hts_tst_emergency_4049_m_pos]</calculatedColumnFormula>
    </tableColumn>
    <tableColumn id="28" name="hts_tst_emergency_o50_f_pos" dataDxfId="452">
      <calculatedColumnFormula>emergency_T[[D_hts_tst_pos_emergency_o15_fy19]:[D_hts_tst_pos_emergency_o15_fy19]]*emergency_T[A_hts_tst_emergency_o50_f_pos]</calculatedColumnFormula>
    </tableColumn>
    <tableColumn id="29" name="hts_tst_emergency_o50_m_pos" dataDxfId="451">
      <calculatedColumnFormula>emergency_T[[D_hts_tst_pos_emergency_o15_fy19]:[D_hts_tst_pos_emergency_o15_fy19]]*emergency_T[A_hts_tst_emergency_o50_m_pos]</calculatedColumnFormula>
    </tableColumn>
    <tableColumn id="30" name="hts_tst_emergency_1519_f_neg" dataDxfId="450">
      <calculatedColumnFormula>emergency_T[[D_hts_tst_neg_emergency_o15_fy19]:[D_hts_tst_neg_emergency_o15_fy19]]*emergency_T[A_hts_tst_emergency_1519_f_neg]</calculatedColumnFormula>
    </tableColumn>
    <tableColumn id="52" name="hts_tst_emergency_1519_m_neg" dataDxfId="449">
      <calculatedColumnFormula>emergency_T[[D_hts_tst_neg_emergency_o15_fy19]:[D_hts_tst_neg_emergency_o15_fy19]]*emergency_T[A_hts_tst_emergency_1519_m_neg]</calculatedColumnFormula>
    </tableColumn>
    <tableColumn id="31" name="hts_tst_emergency_2024_f_neg" dataDxfId="448">
      <calculatedColumnFormula>emergency_T[[D_hts_tst_neg_emergency_o15_fy19]:[D_hts_tst_neg_emergency_o15_fy19]]*emergency_T[A_hts_tst_emergency_2024_f_neg]</calculatedColumnFormula>
    </tableColumn>
    <tableColumn id="32" name="hts_tst_emergency_2024_m_neg" dataDxfId="447">
      <calculatedColumnFormula>emergency_T[[D_hts_tst_neg_emergency_o15_fy19]:[D_hts_tst_neg_emergency_o15_fy19]]*emergency_T[A_hts_tst_emergency_2024_m_neg]</calculatedColumnFormula>
    </tableColumn>
    <tableColumn id="33" name="hts_tst_emergency_2529_f_neg" dataDxfId="446">
      <calculatedColumnFormula>emergency_T[[D_hts_tst_neg_emergency_o15_fy19]:[D_hts_tst_neg_emergency_o15_fy19]]*emergency_T[A_hts_tst_emergency_2529_f_neg]</calculatedColumnFormula>
    </tableColumn>
    <tableColumn id="34" name="hts_tst_emergency_2529_m_neg" dataDxfId="445">
      <calculatedColumnFormula>emergency_T[[D_hts_tst_neg_emergency_o15_fy19]:[D_hts_tst_neg_emergency_o15_fy19]]*emergency_T[A_hts_tst_emergency_2529_m_neg]</calculatedColumnFormula>
    </tableColumn>
    <tableColumn id="35" name="hts_tst_emergency_3034_f_neg" dataDxfId="444">
      <calculatedColumnFormula>emergency_T[[D_hts_tst_neg_emergency_o15_fy19]:[D_hts_tst_neg_emergency_o15_fy19]]*emergency_T[A_hts_tst_emergency_3034_f_neg]</calculatedColumnFormula>
    </tableColumn>
    <tableColumn id="36" name="hts_tst_emergency_3034_m_neg" dataDxfId="443">
      <calculatedColumnFormula>emergency_T[[D_hts_tst_neg_emergency_o15_fy19]:[D_hts_tst_neg_emergency_o15_fy19]]*emergency_T[A_hts_tst_emergency_3034_m_neg]</calculatedColumnFormula>
    </tableColumn>
    <tableColumn id="53" name="hts_tst_emergency_3539_f_neg" dataDxfId="442">
      <calculatedColumnFormula>emergency_T[[D_hts_tst_neg_emergency_o15_fy19]:[D_hts_tst_neg_emergency_o15_fy19]]*emergency_T[A_hts_tst_emergency_3539_f_neg]</calculatedColumnFormula>
    </tableColumn>
    <tableColumn id="37" name="hts_tst_emergency_3539_m_neg" dataDxfId="441">
      <calculatedColumnFormula>emergency_T[[D_hts_tst_neg_emergency_o15_fy19]:[D_hts_tst_neg_emergency_o15_fy19]]*emergency_T[A_hts_tst_emergency_3539_m_neg]</calculatedColumnFormula>
    </tableColumn>
    <tableColumn id="38" name="hts_tst_emergency_4049_f_neg" dataDxfId="440">
      <calculatedColumnFormula>emergency_T[[D_hts_tst_neg_emergency_o15_fy19]:[D_hts_tst_neg_emergency_o15_fy19]]*emergency_T[A_hts_tst_emergency_4049_f_neg]</calculatedColumnFormula>
    </tableColumn>
    <tableColumn id="39" name="hts_tst_emergency_4049_m_neg" dataDxfId="439">
      <calculatedColumnFormula>emergency_T[[D_hts_tst_neg_emergency_o15_fy19]:[D_hts_tst_neg_emergency_o15_fy19]]*emergency_T[A_hts_tst_emergency_4049_m_neg]</calculatedColumnFormula>
    </tableColumn>
    <tableColumn id="40" name="hts_tst_emergency_o50_f_neg" dataDxfId="438">
      <calculatedColumnFormula>emergency_T[[D_hts_tst_neg_emergency_o15_fy19]:[D_hts_tst_neg_emergency_o15_fy19]]*emergency_T[A_hts_tst_emergency_o50_f_neg]</calculatedColumnFormula>
    </tableColumn>
    <tableColumn id="41" name="hts_tst_emergency_o50_m_neg" dataDxfId="437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35" dataDxfId="434">
  <autoFilter ref="C6:CM7"/>
  <tableColumns count="89">
    <tableColumn id="1" name="psnu" dataDxfId="433"/>
    <tableColumn id="46" name="psnuuid" dataDxfId="432"/>
    <tableColumn id="2" name="priority" dataDxfId="431"/>
    <tableColumn id="27" name="mechid" dataDxfId="430"/>
    <tableColumn id="45" name="mechname" dataDxfId="429"/>
    <tableColumn id="4" name="type" dataDxfId="428"/>
    <tableColumn id="47" name="psnu_type" dataDxfId="427"/>
    <tableColumn id="48" name="A_hts_tst_vct_u1_unk_pos" dataDxfId="426"/>
    <tableColumn id="50" name="A_hts_tst_vct_0109_unk_pos" dataDxfId="425"/>
    <tableColumn id="51" name="A_hts_tst_vct_1014_f_pos" dataDxfId="424"/>
    <tableColumn id="55" name="A_hts_tst_vct_1014_m_pos" dataDxfId="423"/>
    <tableColumn id="75" name="A_hts_tst_vct_u1_unk_neg" dataDxfId="422"/>
    <tableColumn id="76" name="A_hts_tst_vct_0109_unk_neg" dataDxfId="421"/>
    <tableColumn id="77" name="A_hts_tst_vct_1014_f_neg" dataDxfId="420"/>
    <tableColumn id="78" name="A_hts_tst_vct_1014_m_neg" dataDxfId="419"/>
    <tableColumn id="79" name="A_hts_tst_vct_1519_f_pos" dataDxfId="418"/>
    <tableColumn id="80" name="A_hts_tst_vct_1519_m_pos" dataDxfId="417"/>
    <tableColumn id="81" name="A_hts_tst_vct_2024_f_pos" dataDxfId="416"/>
    <tableColumn id="82" name="A_hts_tst_vct_2024_m_pos" dataDxfId="415"/>
    <tableColumn id="83" name="A_hts_tst_vct_2529_f_pos" dataDxfId="414"/>
    <tableColumn id="84" name="A_hts_tst_vct_2529_m_pos" dataDxfId="413"/>
    <tableColumn id="85" name="A_hts_tst_vct_3034_f_pos" dataDxfId="412"/>
    <tableColumn id="86" name="A_hts_tst_vct_3034_m__pos" dataDxfId="411"/>
    <tableColumn id="87" name="A_hts_tst_vct_3539_f_pos" dataDxfId="410"/>
    <tableColumn id="88" name="A_hts_tst_vct_3539_m__pos" dataDxfId="409"/>
    <tableColumn id="89" name="A_hts_tst_vct_4049_f_pos" dataDxfId="408"/>
    <tableColumn id="90" name="A_hts_tst_vct_4049_m_pos" dataDxfId="407"/>
    <tableColumn id="91" name="A_hts_tst_vct_o50_f_pos" dataDxfId="406"/>
    <tableColumn id="92" name="A_hts_tst_vct_o50_m_pos" dataDxfId="405"/>
    <tableColumn id="56" name="A_hts_tst_vct_1519_f_neg" dataDxfId="404"/>
    <tableColumn id="57" name="A_hts_tst_vct_1519_m_neg" dataDxfId="403"/>
    <tableColumn id="58" name="A_hts_tst_vct_2024_f_neg" dataDxfId="402"/>
    <tableColumn id="59" name="A_hts_tst_vct_2024_m_neg" dataDxfId="401"/>
    <tableColumn id="60" name="A_hts_tst_vct_2529_f_neg" dataDxfId="400"/>
    <tableColumn id="61" name="A_hts_tst_vct_2529_m_neg" dataDxfId="399"/>
    <tableColumn id="62" name="A_hts_tst_vct_3034_f_neg" dataDxfId="398"/>
    <tableColumn id="63" name="A_hts_tst_vct_3034_m_neg" dataDxfId="397"/>
    <tableColumn id="64" name="A_hts_tst_vct_3539_f_neg" dataDxfId="396"/>
    <tableColumn id="65" name="A_hts_tst_vct_3539_m_neg" dataDxfId="395"/>
    <tableColumn id="66" name="A_hts_tst_vct_4049_f_neg" dataDxfId="394"/>
    <tableColumn id="67" name="A_hts_tst_vct_4049_m_neg" dataDxfId="393"/>
    <tableColumn id="68" name="A_hts_tst_vct_o50_f_neg" dataDxfId="392"/>
    <tableColumn id="69" name="A_hts_tst_vct_o50_m_neg" dataDxfId="391"/>
    <tableColumn id="3" name="A_check1" dataDxfId="390"/>
    <tableColumn id="23" name="A_check2" dataDxfId="389"/>
    <tableColumn id="24" name="A_check3" dataDxfId="388"/>
    <tableColumn id="42" name="A_check4" dataDxfId="387"/>
    <tableColumn id="25" name="D_hts_tst_vct_u15_fy19" dataDxfId="386"/>
    <tableColumn id="70" name="D_hts_tst_pos_vct_u15_fy19" dataDxfId="385"/>
    <tableColumn id="71" name="D_hts_tst_neg_vct_u15_fy19" dataDxfId="384"/>
    <tableColumn id="72" name="D_hts_tst_vct_o15_fy19" dataDxfId="383"/>
    <tableColumn id="73" name="D_hts_tst_pos_vct_o15_fy19" dataDxfId="382"/>
    <tableColumn id="74" name="D_hts_tst_neg_vct_o15_fy19" dataDxfId="381"/>
    <tableColumn id="5" name="hts_tst_vct_u1_unk_pos" dataDxfId="380">
      <calculatedColumnFormula>vct_T[[D_hts_tst_pos_vct_u15_fy19]:[D_hts_tst_pos_vct_u15_fy19]]*vct_T[A_hts_tst_vct_u1_unk_pos]</calculatedColumnFormula>
    </tableColumn>
    <tableColumn id="6" name="hts_tst_vct_0109_unk_pos" dataDxfId="379">
      <calculatedColumnFormula>vct_T[[D_hts_tst_pos_vct_u15_fy19]:[D_hts_tst_pos_vct_u15_fy19]]*vct_T[A_hts_tst_vct_0109_unk_pos]</calculatedColumnFormula>
    </tableColumn>
    <tableColumn id="22" name="hts_tst_vct_1014_f_pos" dataDxfId="378">
      <calculatedColumnFormula>vct_T[[D_hts_tst_pos_vct_u15_fy19]:[D_hts_tst_pos_vct_u15_fy19]]*vct_T[A_hts_tst_vct_1014_f_pos]</calculatedColumnFormula>
    </tableColumn>
    <tableColumn id="7" name="hts_tst_vct_1014_m_pos" dataDxfId="377">
      <calculatedColumnFormula>vct_T[[D_hts_tst_pos_vct_u15_fy19]:[D_hts_tst_pos_vct_u15_fy19]]*vct_T[A_hts_tst_vct_1014_m_pos]</calculatedColumnFormula>
    </tableColumn>
    <tableColumn id="8" name="hts_tst_vct_u1_unk_neg" dataDxfId="376">
      <calculatedColumnFormula>vct_T[[D_hts_tst_neg_vct_u15_fy19]:[D_hts_tst_neg_vct_u15_fy19]]*vct_T[A_hts_tst_vct_u1_unk_neg]</calculatedColumnFormula>
    </tableColumn>
    <tableColumn id="9" name="hts_tst_vct_0109_unk_neg" dataDxfId="375">
      <calculatedColumnFormula>vct_T[[D_hts_tst_neg_vct_u15_fy19]:[D_hts_tst_neg_vct_u15_fy19]]*vct_T[A_hts_tst_vct_0109_unk_neg]</calculatedColumnFormula>
    </tableColumn>
    <tableColumn id="10" name="hts_tst_vct_1014_f_neg" dataDxfId="374">
      <calculatedColumnFormula>vct_T[[D_hts_tst_neg_vct_u15_fy19]:[D_hts_tst_neg_vct_u15_fy19]]*vct_T[A_hts_tst_vct_1014_f_neg]</calculatedColumnFormula>
    </tableColumn>
    <tableColumn id="11" name="hts_tst_vct_1014_m_neg" dataDxfId="373">
      <calculatedColumnFormula>vct_T[[D_hts_tst_neg_vct_u15_fy19]:[D_hts_tst_neg_vct_u15_fy19]]*vct_T[A_hts_tst_vct_1014_m_neg]</calculatedColumnFormula>
    </tableColumn>
    <tableColumn id="12" name="hts_tst_vct_1519_f_pos" dataDxfId="372">
      <calculatedColumnFormula>vct_T[[D_hts_tst_pos_vct_o15_fy19]:[D_hts_tst_pos_vct_o15_fy19]]*vct_T[A_hts_tst_vct_1519_f_pos]</calculatedColumnFormula>
    </tableColumn>
    <tableColumn id="13" name="hts_tst_vct_1519_m_pos" dataDxfId="371">
      <calculatedColumnFormula>vct_T[[D_hts_tst_pos_vct_o15_fy19]:[D_hts_tst_pos_vct_o15_fy19]]*vct_T[A_hts_tst_vct_1519_m_pos]</calculatedColumnFormula>
    </tableColumn>
    <tableColumn id="54" name="hts_tst_vct_2024_f_pos" dataDxfId="370">
      <calculatedColumnFormula>vct_T[[D_hts_tst_pos_vct_o15_fy19]:[D_hts_tst_pos_vct_o15_fy19]]*vct_T[A_hts_tst_vct_2024_f_pos]</calculatedColumnFormula>
    </tableColumn>
    <tableColumn id="14" name="hts_tst_vct_2024_m_pos" dataDxfId="369">
      <calculatedColumnFormula>vct_T[[D_hts_tst_pos_vct_o15_fy19]:[D_hts_tst_pos_vct_o15_fy19]]*vct_T[A_hts_tst_vct_2024_m_pos]</calculatedColumnFormula>
    </tableColumn>
    <tableColumn id="15" name="hts_tst_vct_2529_f_pos" dataDxfId="368">
      <calculatedColumnFormula>vct_T[[D_hts_tst_pos_vct_o15_fy19]:[D_hts_tst_pos_vct_o15_fy19]]*vct_T[A_hts_tst_vct_2529_f_pos]</calculatedColumnFormula>
    </tableColumn>
    <tableColumn id="16" name="hts_tst_vct_2529_m_pos" dataDxfId="367">
      <calculatedColumnFormula>vct_T[[D_hts_tst_pos_vct_o15_fy19]:[D_hts_tst_pos_vct_o15_fy19]]*vct_T[A_hts_tst_vct_2529_m_pos]</calculatedColumnFormula>
    </tableColumn>
    <tableColumn id="17" name="hts_tst_vct_3034_f_pos" dataDxfId="366">
      <calculatedColumnFormula>vct_T[[D_hts_tst_pos_vct_o15_fy19]:[D_hts_tst_pos_vct_o15_fy19]]*vct_T[A_hts_tst_vct_3034_f_pos]</calculatedColumnFormula>
    </tableColumn>
    <tableColumn id="18" name="hts_tst_vct_3034_m_pos" dataDxfId="365">
      <calculatedColumnFormula>vct_T[[D_hts_tst_pos_vct_o15_fy19]:[D_hts_tst_pos_vct_o15_fy19]]*vct_T[A_hts_tst_vct_3034_m__pos]</calculatedColumnFormula>
    </tableColumn>
    <tableColumn id="19" name="hts_tst_vct_3539_f_pos" dataDxfId="364">
      <calculatedColumnFormula>vct_T[[D_hts_tst_pos_vct_o15_fy19]:[D_hts_tst_pos_vct_o15_fy19]]*vct_T[A_hts_tst_vct_3539_f_pos]</calculatedColumnFormula>
    </tableColumn>
    <tableColumn id="20" name="hts_tst_vct_3539_m_pos" dataDxfId="363">
      <calculatedColumnFormula>vct_T[[D_hts_tst_pos_vct_o15_fy19]:[D_hts_tst_pos_vct_o15_fy19]]*vct_T[A_hts_tst_vct_3539_m__pos]</calculatedColumnFormula>
    </tableColumn>
    <tableColumn id="21" name="hts_tst_vct_4049_f_pos" dataDxfId="362">
      <calculatedColumnFormula>vct_T[[D_hts_tst_pos_vct_o15_fy19]:[D_hts_tst_pos_vct_o15_fy19]]*vct_T[A_hts_tst_vct_4049_f_pos]</calculatedColumnFormula>
    </tableColumn>
    <tableColumn id="26" name="hts_tst_vct_4049_m_pos" dataDxfId="361">
      <calculatedColumnFormula>vct_T[[D_hts_tst_pos_vct_o15_fy19]:[D_hts_tst_pos_vct_o15_fy19]]*vct_T[A_hts_tst_vct_4049_m_pos]</calculatedColumnFormula>
    </tableColumn>
    <tableColumn id="28" name="hts_tst_vct_o50_f_pos" dataDxfId="360">
      <calculatedColumnFormula>vct_T[[D_hts_tst_pos_vct_o15_fy19]:[D_hts_tst_pos_vct_o15_fy19]]*vct_T[A_hts_tst_vct_o50_f_pos]</calculatedColumnFormula>
    </tableColumn>
    <tableColumn id="29" name="hts_tst_vct_o50_m_pos" dataDxfId="359">
      <calculatedColumnFormula>vct_T[[D_hts_tst_pos_vct_o15_fy19]:[D_hts_tst_pos_vct_o15_fy19]]*vct_T[A_hts_tst_vct_o50_m_pos]</calculatedColumnFormula>
    </tableColumn>
    <tableColumn id="30" name="hts_tst_vct_1519_f_neg" dataDxfId="358">
      <calculatedColumnFormula>vct_T[[D_hts_tst_neg_vct_o15_fy19]:[D_hts_tst_neg_vct_o15_fy19]]*vct_T[A_hts_tst_vct_1519_f_neg]</calculatedColumnFormula>
    </tableColumn>
    <tableColumn id="52" name="hts_tst_vct_1519_m_neg" dataDxfId="357">
      <calculatedColumnFormula>vct_T[[D_hts_tst_neg_vct_o15_fy19]:[D_hts_tst_neg_vct_o15_fy19]]*vct_T[A_hts_tst_vct_1519_m_neg]</calculatedColumnFormula>
    </tableColumn>
    <tableColumn id="31" name="hts_tst_vct_2024_f_neg" dataDxfId="356">
      <calculatedColumnFormula>vct_T[[D_hts_tst_neg_vct_o15_fy19]:[D_hts_tst_neg_vct_o15_fy19]]*vct_T[A_hts_tst_vct_2024_f_neg]</calculatedColumnFormula>
    </tableColumn>
    <tableColumn id="32" name="hts_tst_vct_2024_m_neg" dataDxfId="355">
      <calculatedColumnFormula>vct_T[[D_hts_tst_neg_vct_o15_fy19]:[D_hts_tst_neg_vct_o15_fy19]]*vct_T[A_hts_tst_vct_2024_m_neg]</calculatedColumnFormula>
    </tableColumn>
    <tableColumn id="33" name="hts_tst_vct_2529_f_neg" dataDxfId="354">
      <calculatedColumnFormula>vct_T[[D_hts_tst_neg_vct_o15_fy19]:[D_hts_tst_neg_vct_o15_fy19]]*vct_T[A_hts_tst_vct_2529_f_neg]</calculatedColumnFormula>
    </tableColumn>
    <tableColumn id="34" name="hts_tst_vct_2529_m_neg" dataDxfId="353">
      <calculatedColumnFormula>vct_T[[D_hts_tst_neg_vct_o15_fy19]:[D_hts_tst_neg_vct_o15_fy19]]*vct_T[A_hts_tst_vct_2529_m_neg]</calculatedColumnFormula>
    </tableColumn>
    <tableColumn id="35" name="hts_tst_vct_3034_f_neg" dataDxfId="352">
      <calculatedColumnFormula>vct_T[[D_hts_tst_neg_vct_o15_fy19]:[D_hts_tst_neg_vct_o15_fy19]]*vct_T[A_hts_tst_vct_3034_f_neg]</calculatedColumnFormula>
    </tableColumn>
    <tableColumn id="36" name="hts_tst_vct_3034_m_neg" dataDxfId="351">
      <calculatedColumnFormula>vct_T[[D_hts_tst_neg_vct_o15_fy19]:[D_hts_tst_neg_vct_o15_fy19]]*vct_T[A_hts_tst_vct_3034_m_neg]</calculatedColumnFormula>
    </tableColumn>
    <tableColumn id="53" name="hts_tst_vct_3539_f_neg" dataDxfId="350">
      <calculatedColumnFormula>vct_T[[D_hts_tst_neg_vct_o15_fy19]:[D_hts_tst_neg_vct_o15_fy19]]*vct_T[A_hts_tst_vct_3539_f_neg]</calculatedColumnFormula>
    </tableColumn>
    <tableColumn id="37" name="hts_tst_vct_3539_m_neg" dataDxfId="349">
      <calculatedColumnFormula>vct_T[[D_hts_tst_neg_vct_o15_fy19]:[D_hts_tst_neg_vct_o15_fy19]]*vct_T[A_hts_tst_vct_3539_m_neg]</calculatedColumnFormula>
    </tableColumn>
    <tableColumn id="38" name="hts_tst_vct_4049_f_neg" dataDxfId="348">
      <calculatedColumnFormula>vct_T[[D_hts_tst_neg_vct_o15_fy19]:[D_hts_tst_neg_vct_o15_fy19]]*vct_T[A_hts_tst_vct_4049_f_neg]</calculatedColumnFormula>
    </tableColumn>
    <tableColumn id="39" name="hts_tst_vct_4049_m_neg" dataDxfId="347">
      <calculatedColumnFormula>vct_T[[D_hts_tst_neg_vct_o15_fy19]:[D_hts_tst_neg_vct_o15_fy19]]*vct_T[A_hts_tst_vct_4049_m_neg]</calculatedColumnFormula>
    </tableColumn>
    <tableColumn id="40" name="hts_tst_vct_o50_f_neg" dataDxfId="346">
      <calculatedColumnFormula>vct_T[[D_hts_tst_neg_vct_o15_fy19]:[D_hts_tst_neg_vct_o15_fy19]]*vct_T[A_hts_tst_vct_o50_f_neg]</calculatedColumnFormula>
    </tableColumn>
    <tableColumn id="41" name="hts_tst_vct_o50_m_neg" dataDxfId="345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43" dataDxfId="342">
  <autoFilter ref="C6:BB7"/>
  <tableColumns count="52">
    <tableColumn id="1" name="psnu" dataDxfId="341"/>
    <tableColumn id="46" name="psnuuid" dataDxfId="340"/>
    <tableColumn id="2" name="priority" dataDxfId="339"/>
    <tableColumn id="27" name="mechid" dataDxfId="338"/>
    <tableColumn id="45" name="mechname" dataDxfId="337"/>
    <tableColumn id="4" name="type" dataDxfId="336"/>
    <tableColumn id="47" name="psnu_type" dataDxfId="335"/>
    <tableColumn id="48" name="A_hts_tst_vmmc_u1_m_pos" dataDxfId="334"/>
    <tableColumn id="50" name="A_hts_tst_vmmc_0109_m_pos" dataDxfId="333"/>
    <tableColumn id="55" name="A_hts_tst_vmmc_1014_m_pos" dataDxfId="332"/>
    <tableColumn id="80" name="A_hts_tst_vmmc_1519_m_pos" dataDxfId="331"/>
    <tableColumn id="82" name="A_hts_tst_vmmc_2024_m_pos" dataDxfId="330"/>
    <tableColumn id="84" name="A_hts_tst_vmmc_2529_m_pos" dataDxfId="329"/>
    <tableColumn id="86" name="A_hts_tst_vmmc_3034_m__pos" dataDxfId="328"/>
    <tableColumn id="88" name="A_hts_tst_vmmc_3539_m__pos" dataDxfId="327"/>
    <tableColumn id="90" name="A_hts_tst_vmmc_4049_m_pos" dataDxfId="326"/>
    <tableColumn id="92" name="A_hts_tst_vmmc_o50_m_pos" dataDxfId="325"/>
    <tableColumn id="75" name="A_hts_tst_vmmc_u1_m_neg" dataDxfId="324"/>
    <tableColumn id="76" name="A_hts_tst_vmmc_0109_m_neg" dataDxfId="323"/>
    <tableColumn id="78" name="A_hts_tst_vmmc_1014_m_neg" dataDxfId="322"/>
    <tableColumn id="57" name="A_hts_tst_vmmc_1519_m_neg" dataDxfId="321"/>
    <tableColumn id="59" name="A_hts_tst_vmmc_2024_m_neg" dataDxfId="320"/>
    <tableColumn id="61" name="A_hts_tst_vmmc_2529_m_neg" dataDxfId="319"/>
    <tableColumn id="63" name="A_hts_tst_vmmc_3034_m_neg" dataDxfId="318"/>
    <tableColumn id="65" name="A_hts_tst_vmmc_3539_m_neg" dataDxfId="317"/>
    <tableColumn id="67" name="A_hts_tst_vmmc_4049_m_neg" dataDxfId="316"/>
    <tableColumn id="69" name="A_hts_tst_vmmc_o50_m_neg" dataDxfId="315"/>
    <tableColumn id="3" name="A_check1" dataDxfId="314"/>
    <tableColumn id="10" name="A_check2" dataDxfId="313"/>
    <tableColumn id="25" name="D_vmmc_circ_fy19" dataDxfId="312"/>
    <tableColumn id="70" name="D_hts_tst_pos_vmmc_fy19" dataDxfId="311"/>
    <tableColumn id="71" name="D_hts_tst_neg_vmmc_fy19" dataDxfId="310"/>
    <tableColumn id="5" name="hts_tst_vmmc_u1_m_pos" dataDxfId="309">
      <calculatedColumnFormula>vmmc_T[[D_hts_tst_pos_vmmc_fy19]:[D_hts_tst_pos_vmmc_fy19]]*vmmc_T[A_hts_tst_vmmc_u1_m_pos]</calculatedColumnFormula>
    </tableColumn>
    <tableColumn id="6" name="hts_tst_vmmc_0109_m_pos" dataDxfId="308">
      <calculatedColumnFormula>vmmc_T[[D_hts_tst_pos_vmmc_fy19]:[D_hts_tst_pos_vmmc_fy19]]*vmmc_T[A_hts_tst_vmmc_0109_m_pos]</calculatedColumnFormula>
    </tableColumn>
    <tableColumn id="7" name="hts_tst_vmmc_1014_m_pos" dataDxfId="307">
      <calculatedColumnFormula>vmmc_T[[D_hts_tst_pos_vmmc_fy19]:[D_hts_tst_pos_vmmc_fy19]]*vmmc_T[A_hts_tst_vmmc_1014_m_pos]</calculatedColumnFormula>
    </tableColumn>
    <tableColumn id="13" name="hts_tst_vmmc_1519_m_pos" dataDxfId="306">
      <calculatedColumnFormula>vmmc_T[[D_hts_tst_pos_vmmc_fy19]:[D_hts_tst_pos_vmmc_fy19]]*vmmc_T[A_hts_tst_vmmc_1519_m_pos]</calculatedColumnFormula>
    </tableColumn>
    <tableColumn id="14" name="hts_tst_vmmc_2024_m_pos" dataDxfId="305">
      <calculatedColumnFormula>vmmc_T[[D_hts_tst_pos_vmmc_fy19]:[D_hts_tst_pos_vmmc_fy19]]*vmmc_T[A_hts_tst_vmmc_2024_m_pos]</calculatedColumnFormula>
    </tableColumn>
    <tableColumn id="16" name="hts_tst_vmmc_2529_m_pos" dataDxfId="304">
      <calculatedColumnFormula>vmmc_T[[D_hts_tst_pos_vmmc_fy19]:[D_hts_tst_pos_vmmc_fy19]]*vmmc_T[A_hts_tst_vmmc_2529_m_pos]</calculatedColumnFormula>
    </tableColumn>
    <tableColumn id="18" name="hts_tst_vmmc_3034_m_pos" dataDxfId="303">
      <calculatedColumnFormula>vmmc_T[[D_hts_tst_pos_vmmc_fy19]:[D_hts_tst_pos_vmmc_fy19]]*vmmc_T[A_hts_tst_vmmc_3034_m__pos]</calculatedColumnFormula>
    </tableColumn>
    <tableColumn id="20" name="hts_tst_vmmc_3539_m_pos" dataDxfId="302">
      <calculatedColumnFormula>vmmc_T[[D_hts_tst_pos_vmmc_fy19]:[D_hts_tst_pos_vmmc_fy19]]*vmmc_T[A_hts_tst_vmmc_3539_m__pos]</calculatedColumnFormula>
    </tableColumn>
    <tableColumn id="26" name="hts_tst_vmmc_4049_m_pos" dataDxfId="301">
      <calculatedColumnFormula>vmmc_T[[D_hts_tst_pos_vmmc_fy19]:[D_hts_tst_pos_vmmc_fy19]]*vmmc_T[A_hts_tst_vmmc_4049_m_pos]</calculatedColumnFormula>
    </tableColumn>
    <tableColumn id="29" name="hts_tst_vmmc_o50_m_pos" dataDxfId="300">
      <calculatedColumnFormula>vmmc_T[[D_hts_tst_pos_vmmc_fy19]:[D_hts_tst_pos_vmmc_fy19]]*vmmc_T[A_hts_tst_vmmc_o50_m_pos]</calculatedColumnFormula>
    </tableColumn>
    <tableColumn id="8" name="hts_tst_vmmc_u1_m_neg" dataDxfId="299">
      <calculatedColumnFormula>vmmc_T[[D_hts_tst_neg_vmmc_fy19]:[D_hts_tst_neg_vmmc_fy19]]*vmmc_T[A_hts_tst_vmmc_u1_m_neg]</calculatedColumnFormula>
    </tableColumn>
    <tableColumn id="9" name="hts_tst_vmmc_0109_unk_neg" dataDxfId="298">
      <calculatedColumnFormula>vmmc_T[[D_hts_tst_neg_vmmc_fy19]:[D_hts_tst_neg_vmmc_fy19]]*vmmc_T[A_hts_tst_vmmc_0109_m_neg]</calculatedColumnFormula>
    </tableColumn>
    <tableColumn id="11" name="hts_tst_vmmc_1014_m_neg" dataDxfId="297">
      <calculatedColumnFormula>vmmc_T[[D_hts_tst_neg_vmmc_fy19]:[D_hts_tst_neg_vmmc_fy19]]*vmmc_T[A_hts_tst_vmmc_1014_m_neg]</calculatedColumnFormula>
    </tableColumn>
    <tableColumn id="52" name="hts_tst_vmmc_1519_m_neg" dataDxfId="296">
      <calculatedColumnFormula>vmmc_T[[D_hts_tst_neg_vmmc_fy19]:[D_hts_tst_neg_vmmc_fy19]]*vmmc_T[A_hts_tst_vmmc_1519_m_neg]</calculatedColumnFormula>
    </tableColumn>
    <tableColumn id="32" name="hts_tst_vmmc_2024_m_neg" dataDxfId="295">
      <calculatedColumnFormula>vmmc_T[[D_hts_tst_neg_vmmc_fy19]:[D_hts_tst_neg_vmmc_fy19]]*vmmc_T[A_hts_tst_vmmc_2024_m_neg]</calculatedColumnFormula>
    </tableColumn>
    <tableColumn id="34" name="hts_tst_vmmc_2529_m_neg" dataDxfId="294">
      <calculatedColumnFormula>vmmc_T[[D_hts_tst_neg_vmmc_fy19]:[D_hts_tst_neg_vmmc_fy19]]*vmmc_T[A_hts_tst_vmmc_2529_m_neg]</calculatedColumnFormula>
    </tableColumn>
    <tableColumn id="36" name="hts_tst_vmmc_3034_m_neg" dataDxfId="293">
      <calculatedColumnFormula>vmmc_T[[D_hts_tst_neg_vmmc_fy19]:[D_hts_tst_neg_vmmc_fy19]]*vmmc_T[A_hts_tst_vmmc_3034_m_neg]</calculatedColumnFormula>
    </tableColumn>
    <tableColumn id="37" name="hts_tst_vmmc_3539_m_neg" dataDxfId="292">
      <calculatedColumnFormula>vmmc_T[[D_hts_tst_neg_vmmc_fy19]:[D_hts_tst_neg_vmmc_fy19]]*vmmc_T[A_hts_tst_vmmc_3539_m_neg]</calculatedColumnFormula>
    </tableColumn>
    <tableColumn id="39" name="hts_tst_vmmc_4049_m_neg" dataDxfId="291">
      <calculatedColumnFormula>vmmc_T[[D_hts_tst_neg_vmmc_fy19]:[D_hts_tst_neg_vmmc_fy19]]*vmmc_T[A_hts_tst_vmmc_4049_m_neg]</calculatedColumnFormula>
    </tableColumn>
    <tableColumn id="41" name="hts_tst_vmmc_o50_m_neg" dataDxfId="29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288" dataDxfId="287">
  <autoFilter ref="C6:CH7"/>
  <tableColumns count="84">
    <tableColumn id="1" name="psnu" dataDxfId="286"/>
    <tableColumn id="46" name="psnuuid" dataDxfId="285"/>
    <tableColumn id="2" name="priority" dataDxfId="284"/>
    <tableColumn id="27" name="mechid" dataDxfId="283"/>
    <tableColumn id="45" name="mechname" dataDxfId="282"/>
    <tableColumn id="4" name="type" dataDxfId="281"/>
    <tableColumn id="47" name="psnu_type" dataDxfId="280"/>
    <tableColumn id="48" name="A_hts_tst_tbclinic_u1_unk_pos" dataDxfId="279"/>
    <tableColumn id="50" name="A_hts_tst_tbclinic_0109_unk_pos" dataDxfId="278"/>
    <tableColumn id="51" name="A_hts_tst_tbclinic_1014_f_pos" dataDxfId="277"/>
    <tableColumn id="55" name="A_hts_tst_tbclinic_1014_m_pos" dataDxfId="276"/>
    <tableColumn id="79" name="A_hts_tst_tbclinic_1519_f_pos" dataDxfId="275"/>
    <tableColumn id="80" name="A_hts_tst_tbclinic_1519_m_pos" dataDxfId="274"/>
    <tableColumn id="81" name="A_hts_tst_tbclinic_2024_f_pos" dataDxfId="273"/>
    <tableColumn id="82" name="A_hts_tst_tbclinic_2024_m_pos" dataDxfId="272"/>
    <tableColumn id="83" name="A_hts_tst_tbclinic_2529_f_pos" dataDxfId="271"/>
    <tableColumn id="84" name="A_hts_tst_tbclinic_2529_m_pos" dataDxfId="270"/>
    <tableColumn id="85" name="A_hts_tst_tbclinic_3034_f_pos" dataDxfId="269"/>
    <tableColumn id="86" name="A_hts_tst_tbclinic_3034_m__pos" dataDxfId="268"/>
    <tableColumn id="87" name="A_hts_tst_tbclinic_3539_f_pos" dataDxfId="267"/>
    <tableColumn id="88" name="A_hts_tst_tbclinic_3539_m__pos" dataDxfId="266"/>
    <tableColumn id="89" name="A_hts_tst_tbclinic_4049_f_pos" dataDxfId="265"/>
    <tableColumn id="90" name="A_hts_tst_tbclinic_4049_m_pos" dataDxfId="264"/>
    <tableColumn id="91" name="A_hts_tst_tbclinic_o50_f_pos" dataDxfId="263"/>
    <tableColumn id="92" name="A_hts_tst_tbclinic_o50_m_pos" dataDxfId="262"/>
    <tableColumn id="75" name="A_hts_tst_tbclinic_u1_unk_neg" dataDxfId="261"/>
    <tableColumn id="76" name="A_hts_tst_tbclinic_0109_unk_neg" dataDxfId="260"/>
    <tableColumn id="77" name="A_hts_tst_tbclinic_1014_f_neg" dataDxfId="259"/>
    <tableColumn id="78" name="A_hts_tst_tbclinic_1014_m_neg" dataDxfId="258"/>
    <tableColumn id="56" name="A_hts_tst_tbclinic_1519_f_neg" dataDxfId="257"/>
    <tableColumn id="57" name="A_hts_tst_tbclinic_1519_m_neg" dataDxfId="256"/>
    <tableColumn id="58" name="A_hts_tst_tbclinic_2024_f_neg" dataDxfId="255"/>
    <tableColumn id="59" name="A_hts_tst_tbclinic_2024_m_neg" dataDxfId="254"/>
    <tableColumn id="60" name="A_hts_tst_tbclinic_2529_f_neg" dataDxfId="253"/>
    <tableColumn id="61" name="A_hts_tst_tbclinic_2529_m_neg" dataDxfId="252"/>
    <tableColumn id="62" name="A_hts_tst_tbclinic_3034_f_neg" dataDxfId="251"/>
    <tableColumn id="63" name="A_hts_tst_tbclinic_3034_m_neg" dataDxfId="250"/>
    <tableColumn id="64" name="A_hts_tst_tbclinic_3539_f_neg" dataDxfId="249"/>
    <tableColumn id="65" name="A_hts_tst_tbclinic_3539_m_neg" dataDxfId="248"/>
    <tableColumn id="66" name="A_hts_tst_tbclinic_4049_f_neg" dataDxfId="247"/>
    <tableColumn id="67" name="A_hts_tst_tbclinic_4049_m_neg" dataDxfId="246"/>
    <tableColumn id="68" name="A_hts_tst_tbclinic_o50_f_neg" dataDxfId="245"/>
    <tableColumn id="69" name="A_hts_tst_tbclinic_o50_m_neg" dataDxfId="244"/>
    <tableColumn id="3" name="A_check1" dataDxfId="243"/>
    <tableColumn id="23" name="A_check2" dataDxfId="242"/>
    <tableColumn id="25" name="D_hts_tst_tbclinic_fy19" dataDxfId="241"/>
    <tableColumn id="70" name="D_tb_stat_newpos_fy19" dataDxfId="240"/>
    <tableColumn id="71" name="D_tb_stat_newneg_fy19" dataDxfId="239"/>
    <tableColumn id="5" name="hts_tst_tbclinic_u1_unk_pos" dataDxfId="238">
      <calculatedColumnFormula>tbclinic_T[[D_tb_stat_newpos_fy19]:[D_tb_stat_newpos_fy19]]*tbclinic_T[A_hts_tst_tbclinic_u1_unk_pos]</calculatedColumnFormula>
    </tableColumn>
    <tableColumn id="6" name="hts_tst_tbclinic_0109_unk_pos" dataDxfId="237">
      <calculatedColumnFormula>tbclinic_T[[D_tb_stat_newpos_fy19]:[D_tb_stat_newpos_fy19]]*tbclinic_T[A_hts_tst_tbclinic_0109_unk_pos]</calculatedColumnFormula>
    </tableColumn>
    <tableColumn id="22" name="hts_tst_tbclinic_1014_f_pos" dataDxfId="236">
      <calculatedColumnFormula>tbclinic_T[[D_tb_stat_newpos_fy19]:[D_tb_stat_newpos_fy19]]*tbclinic_T[A_hts_tst_tbclinic_1014_f_pos]</calculatedColumnFormula>
    </tableColumn>
    <tableColumn id="7" name="hts_tst_tbclinic_1014_m_pos" dataDxfId="235">
      <calculatedColumnFormula>tbclinic_T[[D_tb_stat_newpos_fy19]:[D_tb_stat_newpos_fy19]]*tbclinic_T[A_hts_tst_tbclinic_1014_m_pos]</calculatedColumnFormula>
    </tableColumn>
    <tableColumn id="12" name="hts_tst_tbclinic_1519_f_pos" dataDxfId="234">
      <calculatedColumnFormula>tbclinic_T[[D_tb_stat_newpos_fy19]:[D_tb_stat_newpos_fy19]]*tbclinic_T[A_hts_tst_tbclinic_1519_f_pos]</calculatedColumnFormula>
    </tableColumn>
    <tableColumn id="13" name="hts_tst_tbclinic_1519_m_pos" dataDxfId="233">
      <calculatedColumnFormula>tbclinic_T[[D_tb_stat_newpos_fy19]:[D_tb_stat_newpos_fy19]]*tbclinic_T[A_hts_tst_tbclinic_1519_m_pos]</calculatedColumnFormula>
    </tableColumn>
    <tableColumn id="54" name="hts_tst_tbclinic_2024_f_pos" dataDxfId="232">
      <calculatedColumnFormula>tbclinic_T[[D_tb_stat_newpos_fy19]:[D_tb_stat_newpos_fy19]]*tbclinic_T[A_hts_tst_tbclinic_2024_f_pos]</calculatedColumnFormula>
    </tableColumn>
    <tableColumn id="14" name="hts_tst_tbclinic_2024_m_pos" dataDxfId="231">
      <calculatedColumnFormula>tbclinic_T[[D_tb_stat_newpos_fy19]:[D_tb_stat_newpos_fy19]]*tbclinic_T[A_hts_tst_tbclinic_2024_m_pos]</calculatedColumnFormula>
    </tableColumn>
    <tableColumn id="15" name="hts_tst_tbclinic_2529_f_pos" dataDxfId="230">
      <calculatedColumnFormula>tbclinic_T[[D_tb_stat_newpos_fy19]:[D_tb_stat_newpos_fy19]]*tbclinic_T[A_hts_tst_tbclinic_2529_f_pos]</calculatedColumnFormula>
    </tableColumn>
    <tableColumn id="16" name="hts_tst_tbclinic_2529_m_pos" dataDxfId="229">
      <calculatedColumnFormula>tbclinic_T[[D_tb_stat_newpos_fy19]:[D_tb_stat_newpos_fy19]]*tbclinic_T[A_hts_tst_tbclinic_2529_m_pos]</calculatedColumnFormula>
    </tableColumn>
    <tableColumn id="17" name="hts_tst_tbclinic_3034_f_pos" dataDxfId="228">
      <calculatedColumnFormula>tbclinic_T[[D_tb_stat_newpos_fy19]:[D_tb_stat_newpos_fy19]]*tbclinic_T[A_hts_tst_tbclinic_3034_f_pos]</calculatedColumnFormula>
    </tableColumn>
    <tableColumn id="18" name="hts_tst_tbclinic_3034_m_pos" dataDxfId="227">
      <calculatedColumnFormula>tbclinic_T[[D_tb_stat_newpos_fy19]:[D_tb_stat_newpos_fy19]]*tbclinic_T[A_hts_tst_tbclinic_3034_m__pos]</calculatedColumnFormula>
    </tableColumn>
    <tableColumn id="19" name="hts_tst_tbclinic_3539_f_pos" dataDxfId="226">
      <calculatedColumnFormula>tbclinic_T[[D_tb_stat_newpos_fy19]:[D_tb_stat_newpos_fy19]]*tbclinic_T[A_hts_tst_tbclinic_3539_f_pos]</calculatedColumnFormula>
    </tableColumn>
    <tableColumn id="20" name="hts_tst_tbclinic_3539_m_pos" dataDxfId="225">
      <calculatedColumnFormula>tbclinic_T[[D_tb_stat_newpos_fy19]:[D_tb_stat_newpos_fy19]]*tbclinic_T[A_hts_tst_tbclinic_3539_m__pos]</calculatedColumnFormula>
    </tableColumn>
    <tableColumn id="21" name="hts_tst_tbclinic_4049_f_pos" dataDxfId="224">
      <calculatedColumnFormula>tbclinic_T[[D_tb_stat_newpos_fy19]:[D_tb_stat_newpos_fy19]]*tbclinic_T[A_hts_tst_tbclinic_4049_f_pos]</calculatedColumnFormula>
    </tableColumn>
    <tableColumn id="26" name="hts_tst_tbclinic_4049_m_pos" dataDxfId="223">
      <calculatedColumnFormula>tbclinic_T[[D_tb_stat_newpos_fy19]:[D_tb_stat_newpos_fy19]]*tbclinic_T[A_hts_tst_tbclinic_4049_m_pos]</calculatedColumnFormula>
    </tableColumn>
    <tableColumn id="28" name="hts_tst_tbclinic_o50_f_pos" dataDxfId="222">
      <calculatedColumnFormula>tbclinic_T[[D_tb_stat_newpos_fy19]:[D_tb_stat_newpos_fy19]]*tbclinic_T[A_hts_tst_tbclinic_o50_f_pos]</calculatedColumnFormula>
    </tableColumn>
    <tableColumn id="29" name="hts_tst_tbclinic_o50_m_pos" dataDxfId="221">
      <calculatedColumnFormula>tbclinic_T[[D_tb_stat_newpos_fy19]:[D_tb_stat_newpos_fy19]]*tbclinic_T[A_hts_tst_tbclinic_o50_m_pos]</calculatedColumnFormula>
    </tableColumn>
    <tableColumn id="8" name="hts_tst_tbclinic_u1_unk_neg" dataDxfId="220">
      <calculatedColumnFormula>tbclinic_T[[D_tb_stat_newneg_fy19]:[D_tb_stat_newneg_fy19]]*tbclinic_T[A_hts_tst_tbclinic_u1_unk_neg]</calculatedColumnFormula>
    </tableColumn>
    <tableColumn id="9" name="hts_tst_tbclinic_0109_unk_neg" dataDxfId="219">
      <calculatedColumnFormula>tbclinic_T[[D_tb_stat_newneg_fy19]:[D_tb_stat_newneg_fy19]]*tbclinic_T[A_hts_tst_tbclinic_0109_unk_neg]</calculatedColumnFormula>
    </tableColumn>
    <tableColumn id="10" name="hts_tst_tbclinic_1014_f_neg" dataDxfId="218">
      <calculatedColumnFormula>tbclinic_T[[D_tb_stat_newneg_fy19]:[D_tb_stat_newneg_fy19]]*tbclinic_T[A_hts_tst_tbclinic_1014_f_neg]</calculatedColumnFormula>
    </tableColumn>
    <tableColumn id="11" name="hts_tst_tbclinic_1014_m_neg" dataDxfId="217">
      <calculatedColumnFormula>tbclinic_T[[D_tb_stat_newneg_fy19]:[D_tb_stat_newneg_fy19]]*tbclinic_T[A_hts_tst_tbclinic_1014_m_neg]</calculatedColumnFormula>
    </tableColumn>
    <tableColumn id="30" name="hts_tst_tbclinic_1519_f_neg" dataDxfId="216">
      <calculatedColumnFormula>tbclinic_T[[D_tb_stat_newneg_fy19]:[D_tb_stat_newneg_fy19]]*tbclinic_T[A_hts_tst_tbclinic_1519_f_neg]</calculatedColumnFormula>
    </tableColumn>
    <tableColumn id="52" name="hts_tst_tbclinic_1519_m_neg" dataDxfId="215">
      <calculatedColumnFormula>tbclinic_T[[D_tb_stat_newneg_fy19]:[D_tb_stat_newneg_fy19]]*tbclinic_T[A_hts_tst_tbclinic_1519_m_neg]</calculatedColumnFormula>
    </tableColumn>
    <tableColumn id="31" name="hts_tst_tbclinic_2024_f_neg" dataDxfId="214">
      <calculatedColumnFormula>tbclinic_T[[D_tb_stat_newneg_fy19]:[D_tb_stat_newneg_fy19]]*tbclinic_T[A_hts_tst_tbclinic_2024_f_neg]</calculatedColumnFormula>
    </tableColumn>
    <tableColumn id="32" name="hts_tst_tbclinic_2024_m_neg" dataDxfId="213">
      <calculatedColumnFormula>tbclinic_T[[D_tb_stat_newneg_fy19]:[D_tb_stat_newneg_fy19]]*tbclinic_T[A_hts_tst_tbclinic_2024_m_neg]</calculatedColumnFormula>
    </tableColumn>
    <tableColumn id="33" name="hts_tst_tbclinic_2529_f_neg" dataDxfId="212">
      <calculatedColumnFormula>tbclinic_T[[D_tb_stat_newneg_fy19]:[D_tb_stat_newneg_fy19]]*tbclinic_T[A_hts_tst_tbclinic_2529_f_neg]</calculatedColumnFormula>
    </tableColumn>
    <tableColumn id="34" name="hts_tst_tbclinic_2529_m_neg" dataDxfId="211">
      <calculatedColumnFormula>tbclinic_T[[D_tb_stat_newneg_fy19]:[D_tb_stat_newneg_fy19]]*tbclinic_T[A_hts_tst_tbclinic_2529_m_neg]</calculatedColumnFormula>
    </tableColumn>
    <tableColumn id="35" name="hts_tst_tbclinic_3034_f_neg" dataDxfId="210">
      <calculatedColumnFormula>tbclinic_T[[D_tb_stat_newneg_fy19]:[D_tb_stat_newneg_fy19]]*tbclinic_T[A_hts_tst_tbclinic_3034_f_neg]</calculatedColumnFormula>
    </tableColumn>
    <tableColumn id="36" name="hts_tst_tbclinic_3034_m_neg" dataDxfId="209">
      <calculatedColumnFormula>tbclinic_T[[D_tb_stat_newneg_fy19]:[D_tb_stat_newneg_fy19]]*tbclinic_T[A_hts_tst_tbclinic_3034_m_neg]</calculatedColumnFormula>
    </tableColumn>
    <tableColumn id="53" name="hts_tst_tbclinic_3539_f_neg" dataDxfId="208">
      <calculatedColumnFormula>tbclinic_T[[D_tb_stat_newneg_fy19]:[D_tb_stat_newneg_fy19]]*tbclinic_T[A_hts_tst_tbclinic_3539_f_neg]</calculatedColumnFormula>
    </tableColumn>
    <tableColumn id="37" name="hts_tst_tbclinic_3539_m_neg" dataDxfId="207">
      <calculatedColumnFormula>tbclinic_T[[D_tb_stat_newneg_fy19]:[D_tb_stat_newneg_fy19]]*tbclinic_T[A_hts_tst_tbclinic_3539_m_neg]</calculatedColumnFormula>
    </tableColumn>
    <tableColumn id="38" name="hts_tst_tbclinic_4049_f_neg" dataDxfId="206">
      <calculatedColumnFormula>tbclinic_T[[D_tb_stat_newneg_fy19]:[D_tb_stat_newneg_fy19]]*tbclinic_T[A_hts_tst_tbclinic_4049_f_neg]</calculatedColumnFormula>
    </tableColumn>
    <tableColumn id="39" name="hts_tst_tbclinic_4049_m_neg" dataDxfId="205">
      <calculatedColumnFormula>tbclinic_T[[D_tb_stat_newneg_fy19]:[D_tb_stat_newneg_fy19]]*tbclinic_T[A_hts_tst_tbclinic_4049_m_neg]</calculatedColumnFormula>
    </tableColumn>
    <tableColumn id="40" name="hts_tst_tbclinic_o50_f_neg" dataDxfId="204">
      <calculatedColumnFormula>tbclinic_T[[D_tb_stat_newneg_fy19]:[D_tb_stat_newneg_fy19]]*tbclinic_T[A_hts_tst_tbclinic_o50_f_neg]</calculatedColumnFormula>
    </tableColumn>
    <tableColumn id="41" name="hts_tst_tbclinic_o50_m_neg" dataDxfId="20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01" dataDxfId="200">
  <autoFilter ref="C6:BB7"/>
  <tableColumns count="52">
    <tableColumn id="1" name="psnu" dataDxfId="199"/>
    <tableColumn id="46" name="psnuuid" dataDxfId="198"/>
    <tableColumn id="2" name="priority" dataDxfId="197"/>
    <tableColumn id="27" name="mechid" dataDxfId="196"/>
    <tableColumn id="45" name="mechname" dataDxfId="195"/>
    <tableColumn id="4" name="type" dataDxfId="194"/>
    <tableColumn id="47" name="psnu_type" dataDxfId="193"/>
    <tableColumn id="48" name="A_hts_tst_pmtctanc_u1_f_pos" dataDxfId="192"/>
    <tableColumn id="50" name="A_hts_tst_pmtctanc_0109_f_pos" dataDxfId="191"/>
    <tableColumn id="51" name="A_hts_tst_pmtctanc_1014_f_pos" dataDxfId="190"/>
    <tableColumn id="79" name="A_hts_tst_pmtctanc_1519_f_pos" dataDxfId="189"/>
    <tableColumn id="81" name="A_hts_tst_pmtctanc_2024_f_pos" dataDxfId="188"/>
    <tableColumn id="83" name="A_hts_tst_pmtctanc_2529_f_pos" dataDxfId="187"/>
    <tableColumn id="85" name="A_hts_tst_pmtctanc_3034_f_pos" dataDxfId="186"/>
    <tableColumn id="87" name="A_hts_tst_pmtctanc_3539_f_pos" dataDxfId="185"/>
    <tableColumn id="89" name="A_hts_tst_pmtctanc_4049_f_pos" dataDxfId="184"/>
    <tableColumn id="91" name="A_hts_tst_pmtctanc_o50_f_pos" dataDxfId="183"/>
    <tableColumn id="75" name="A_hts_tst_pmtctanc_u1_f_neg" dataDxfId="182"/>
    <tableColumn id="76" name="A_hts_tst_pmtctanc_0109_f_neg" dataDxfId="181"/>
    <tableColumn id="77" name="A_hts_tst_pmtctanc_1014_f_neg" dataDxfId="180"/>
    <tableColumn id="56" name="A_hts_tst_pmtctanc_1519_f_neg" dataDxfId="179"/>
    <tableColumn id="58" name="A_hts_tst_pmtctanc_2024_f_neg" dataDxfId="178"/>
    <tableColumn id="60" name="A_hts_tst_pmtctanc_2529_f_neg" dataDxfId="177"/>
    <tableColumn id="62" name="A_hts_tst_pmtctanc_3034_f_neg" dataDxfId="176"/>
    <tableColumn id="64" name="A_hts_tst_pmtctanc_3539_f_neg" dataDxfId="175"/>
    <tableColumn id="66" name="A_hts_tst_pmtctanc_4049_f_neg" dataDxfId="174"/>
    <tableColumn id="68" name="A_hts_tst_pmtctanc_o50_f_neg" dataDxfId="173"/>
    <tableColumn id="3" name="A_check1" dataDxfId="172"/>
    <tableColumn id="7" name="A_check2" dataDxfId="171"/>
    <tableColumn id="25" name="D_hts_tst_pmtctanc_fy19" dataDxfId="170"/>
    <tableColumn id="70" name="D_pmtct_stat_newpos_fy19" dataDxfId="169"/>
    <tableColumn id="93" name="D_pmtct_stat_newneg_fy19" dataDxfId="168"/>
    <tableColumn id="5" name="hts_tst_pmtctanc_u1_f_pos" dataDxfId="167">
      <calculatedColumnFormula>pmtct_T[[D_pmtct_stat_newpos_fy19]:[D_pmtct_stat_newpos_fy19]]*pmtct_T[A_hts_tst_pmtctanc_u1_f_pos]</calculatedColumnFormula>
    </tableColumn>
    <tableColumn id="6" name="hts_tst_pmtctanc_0109_f_pos" dataDxfId="166">
      <calculatedColumnFormula>pmtct_T[[D_pmtct_stat_newpos_fy19]:[D_pmtct_stat_newpos_fy19]]*pmtct_T[A_hts_tst_pmtctanc_0109_f_pos]</calculatedColumnFormula>
    </tableColumn>
    <tableColumn id="22" name="hts_tst_pmtctanc_1014_f_pos" dataDxfId="165">
      <calculatedColumnFormula>pmtct_T[[D_pmtct_stat_newpos_fy19]:[D_pmtct_stat_newpos_fy19]]*pmtct_T[A_hts_tst_pmtctanc_1014_f_pos]</calculatedColumnFormula>
    </tableColumn>
    <tableColumn id="12" name="hts_tst_pmtctanc_1519_f_pos" dataDxfId="164">
      <calculatedColumnFormula>pmtct_T[[D_pmtct_stat_newpos_fy19]:[D_pmtct_stat_newpos_fy19]]*pmtct_T[A_hts_tst_pmtctanc_1519_f_pos]</calculatedColumnFormula>
    </tableColumn>
    <tableColumn id="54" name="hts_tst_pmtctanc_2024_f_pos" dataDxfId="163">
      <calculatedColumnFormula>pmtct_T[[D_pmtct_stat_newpos_fy19]:[D_pmtct_stat_newpos_fy19]]*pmtct_T[A_hts_tst_pmtctanc_2024_f_pos]</calculatedColumnFormula>
    </tableColumn>
    <tableColumn id="15" name="hts_tst_pmtctanc_2529_f_pos" dataDxfId="162">
      <calculatedColumnFormula>pmtct_T[[D_pmtct_stat_newpos_fy19]:[D_pmtct_stat_newpos_fy19]]*pmtct_T[A_hts_tst_pmtctanc_2529_f_pos]</calculatedColumnFormula>
    </tableColumn>
    <tableColumn id="17" name="hts_tst_pmtctanc_3034_f_pos" dataDxfId="161">
      <calculatedColumnFormula>pmtct_T[[D_pmtct_stat_newpos_fy19]:[D_pmtct_stat_newpos_fy19]]*pmtct_T[A_hts_tst_pmtctanc_3034_f_pos]</calculatedColumnFormula>
    </tableColumn>
    <tableColumn id="19" name="hts_tst_pmtctanc_3539_f_pos" dataDxfId="160">
      <calculatedColumnFormula>pmtct_T[[D_pmtct_stat_newpos_fy19]:[D_pmtct_stat_newpos_fy19]]*pmtct_T[A_hts_tst_pmtctanc_3539_f_pos]</calculatedColumnFormula>
    </tableColumn>
    <tableColumn id="21" name="hts_tst_pmtctanc_4049_f_pos" dataDxfId="159">
      <calculatedColumnFormula>pmtct_T[[D_pmtct_stat_newpos_fy19]:[D_pmtct_stat_newpos_fy19]]*pmtct_T[A_hts_tst_pmtctanc_4049_f_pos]</calculatedColumnFormula>
    </tableColumn>
    <tableColumn id="28" name="hts_tst_pmtctanc_o50_f_pos" dataDxfId="158">
      <calculatedColumnFormula>pmtct_T[[D_pmtct_stat_newpos_fy19]:[D_pmtct_stat_newpos_fy19]]*pmtct_T[A_hts_tst_pmtctanc_o50_f_pos]</calculatedColumnFormula>
    </tableColumn>
    <tableColumn id="8" name="hts_tst_pmtctanc_u1_f_neg" dataDxfId="157">
      <calculatedColumnFormula>pmtct_T[[D_pmtct_stat_newneg_fy19]:[D_pmtct_stat_newneg_fy19]]*pmtct_T[A_hts_tst_pmtctanc_u1_f_neg]</calculatedColumnFormula>
    </tableColumn>
    <tableColumn id="9" name="hts_tst_pmtctanc_0109_f_neg" dataDxfId="156">
      <calculatedColumnFormula>pmtct_T[[D_pmtct_stat_newneg_fy19]:[D_pmtct_stat_newneg_fy19]]*pmtct_T[A_hts_tst_pmtctanc_0109_f_neg]</calculatedColumnFormula>
    </tableColumn>
    <tableColumn id="10" name="hts_tst_pmtctanc_1014_f_neg" dataDxfId="155">
      <calculatedColumnFormula>pmtct_T[[D_pmtct_stat_newneg_fy19]:[D_pmtct_stat_newneg_fy19]]*pmtct_T[A_hts_tst_pmtctanc_1014_f_neg]</calculatedColumnFormula>
    </tableColumn>
    <tableColumn id="30" name="hts_tst_pmtctanc_1519_f_neg" dataDxfId="154">
      <calculatedColumnFormula>pmtct_T[[D_pmtct_stat_newneg_fy19]:[D_pmtct_stat_newneg_fy19]]*pmtct_T[A_hts_tst_pmtctanc_1519_f_neg]</calculatedColumnFormula>
    </tableColumn>
    <tableColumn id="31" name="hts_tst_pmtctanc_2024_f_neg" dataDxfId="153">
      <calculatedColumnFormula>pmtct_T[[D_pmtct_stat_newneg_fy19]:[D_pmtct_stat_newneg_fy19]]*pmtct_T[A_hts_tst_pmtctanc_2024_f_neg]</calculatedColumnFormula>
    </tableColumn>
    <tableColumn id="33" name="hts_tst_pmtctanc_2529_f_neg" dataDxfId="152">
      <calculatedColumnFormula>pmtct_T[[D_pmtct_stat_newneg_fy19]:[D_pmtct_stat_newneg_fy19]]*pmtct_T[A_hts_tst_pmtctanc_2529_f_neg]</calculatedColumnFormula>
    </tableColumn>
    <tableColumn id="35" name="hts_tst_pmtctanc_3034_f_neg" dataDxfId="151">
      <calculatedColumnFormula>pmtct_T[[D_pmtct_stat_newneg_fy19]:[D_pmtct_stat_newneg_fy19]]*pmtct_T[A_hts_tst_pmtctanc_3034_f_neg]</calculatedColumnFormula>
    </tableColumn>
    <tableColumn id="53" name="hts_tst_pmtctanc_3539_f_neg" dataDxfId="150">
      <calculatedColumnFormula>pmtct_T[[D_pmtct_stat_newneg_fy19]:[D_pmtct_stat_newneg_fy19]]*pmtct_T[A_hts_tst_pmtctanc_3539_f_neg]</calculatedColumnFormula>
    </tableColumn>
    <tableColumn id="38" name="hts_tst_pmtctanc_4049_f_neg" dataDxfId="149">
      <calculatedColumnFormula>pmtct_T[[D_pmtct_stat_newneg_fy19]:[D_pmtct_stat_newneg_fy19]]*pmtct_T[A_hts_tst_pmtctanc_4049_f_neg]</calculatedColumnFormula>
    </tableColumn>
    <tableColumn id="40" name="hts_tst_pmtctanc_o50_f_neg" dataDxfId="148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7" dataDxfId="146">
  <autoFilter ref="C6:L7"/>
  <tableColumns count="10">
    <tableColumn id="1" name="psnu" dataDxfId="145"/>
    <tableColumn id="46" name="psnuuid" dataDxfId="144"/>
    <tableColumn id="2" name="priority" dataDxfId="143"/>
    <tableColumn id="27" name="mechid" dataDxfId="142"/>
    <tableColumn id="45" name="mechname" dataDxfId="141"/>
    <tableColumn id="4" name="type" dataDxfId="140"/>
    <tableColumn id="47" name="psnu_type" dataDxfId="139"/>
    <tableColumn id="25" name="D_hts_tst_pediatric_u15_fy19" dataDxfId="138"/>
    <tableColumn id="70" name="D_hts_tst_pos_pediatric_u15_fy19" dataDxfId="137"/>
    <tableColumn id="71" name="D_hts_tst_neg_pediatric_u15_fy19" dataDxfId="136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35" dataDxfId="134">
  <autoFilter ref="C6:L7"/>
  <tableColumns count="10">
    <tableColumn id="1" name="psnu" dataDxfId="133"/>
    <tableColumn id="46" name="psnuuid" dataDxfId="132"/>
    <tableColumn id="2" name="priority" dataDxfId="131"/>
    <tableColumn id="27" name="mechid" dataDxfId="130"/>
    <tableColumn id="45" name="mechname" dataDxfId="129"/>
    <tableColumn id="4" name="type" dataDxfId="128"/>
    <tableColumn id="47" name="psnu_type" dataDxfId="127"/>
    <tableColumn id="25" name="D_hts_tst_malnutrition_u15_fy19" dataDxfId="126"/>
    <tableColumn id="70" name="D_hts_tst_pos_malnutrition_u15_fy19" dataDxfId="125"/>
    <tableColumn id="71" name="D_hts_tst_neg_malnutrition_u15_fy19" dataDxfId="124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22" dataDxfId="121">
  <autoFilter ref="C6:CM7"/>
  <tableColumns count="89">
    <tableColumn id="1" name="psnu" dataDxfId="120"/>
    <tableColumn id="46" name="psnuuid" dataDxfId="119"/>
    <tableColumn id="2" name="priority" dataDxfId="118"/>
    <tableColumn id="27" name="mechid" dataDxfId="117"/>
    <tableColumn id="45" name="mechname" dataDxfId="116"/>
    <tableColumn id="4" name="type" dataDxfId="115"/>
    <tableColumn id="47" name="psnu_type" dataDxfId="114"/>
    <tableColumn id="48" name="A_hts_tst_otherpitc_u1_unk_pos" dataDxfId="113"/>
    <tableColumn id="50" name="A_hts_tst_otherpitc_0109_unk_pos" dataDxfId="112"/>
    <tableColumn id="51" name="A_hts_tst_otherpitc_1014_f_pos" dataDxfId="111"/>
    <tableColumn id="55" name="A_hts_tst_otherpitc_1014_m_pos" dataDxfId="110"/>
    <tableColumn id="75" name="A_hts_tst_otherpitc_u1_unk_neg" dataDxfId="109"/>
    <tableColumn id="76" name="A_hts_tst_otherpitc_0109_unk_neg" dataDxfId="108"/>
    <tableColumn id="77" name="A_hts_tst_otherpitc_1014_f_neg" dataDxfId="107"/>
    <tableColumn id="78" name="A_hts_tst_otherpitc_1014_m_neg" dataDxfId="106"/>
    <tableColumn id="79" name="A_hts_tst_otherpitc_1519_f_pos" dataDxfId="105"/>
    <tableColumn id="80" name="A_hts_tst_otherpitc_1519_m_pos" dataDxfId="104"/>
    <tableColumn id="81" name="A_hts_tst_otherpitc_2024_f_pos" dataDxfId="103"/>
    <tableColumn id="82" name="A_hts_tst_otherpitc_2024_m_pos" dataDxfId="102"/>
    <tableColumn id="83" name="A_hts_tst_otherpitc_2529_f_pos" dataDxfId="101"/>
    <tableColumn id="84" name="A_hts_tst_otherpitc_2529_m_pos" dataDxfId="100"/>
    <tableColumn id="85" name="A_hts_tst_otherpitc_3034_f_pos" dataDxfId="99"/>
    <tableColumn id="86" name="A_hts_tst_otherpitc_3034_m__pos" dataDxfId="98"/>
    <tableColumn id="87" name="A_hts_tst_otherpitc_3539_f_pos" dataDxfId="97"/>
    <tableColumn id="88" name="A_hts_tst_otherpitc_3539_m__pos" dataDxfId="96"/>
    <tableColumn id="89" name="A_hts_tst_otherpitc_4049_f_pos" dataDxfId="95"/>
    <tableColumn id="90" name="A_hts_tst_otherpitc_4049_m_pos" dataDxfId="94"/>
    <tableColumn id="91" name="A_hts_tst_otherpitc_o50_f_pos" dataDxfId="93"/>
    <tableColumn id="92" name="A_hts_tst_otherpitc_o50_m_pos" dataDxfId="92"/>
    <tableColumn id="56" name="A_hts_tst_otherpitc_1519_f_neg" dataDxfId="91"/>
    <tableColumn id="57" name="A_hts_tst_otherpitc_1519_m_neg" dataDxfId="90"/>
    <tableColumn id="58" name="A_hts_tst_otherpitc_2024_f_neg" dataDxfId="89"/>
    <tableColumn id="59" name="A_hts_tst_otherpitc_2024_m_neg" dataDxfId="88"/>
    <tableColumn id="60" name="A_hts_tst_otherpitc_2529_f_neg" dataDxfId="87"/>
    <tableColumn id="61" name="A_hts_tst_otherpitc_2529_m_neg" dataDxfId="86"/>
    <tableColumn id="62" name="A_hts_tst_otherpitc_3034_f_neg" dataDxfId="85"/>
    <tableColumn id="63" name="A_hts_tst_otherpitc_3034_m_neg" dataDxfId="84"/>
    <tableColumn id="64" name="A_hts_tst_otherpitc_3539_f_neg" dataDxfId="83"/>
    <tableColumn id="65" name="A_hts_tst_otherpitc_3539_m_neg" dataDxfId="82"/>
    <tableColumn id="66" name="A_hts_tst_otherpitc_4049_f_neg" dataDxfId="81"/>
    <tableColumn id="67" name="A_hts_tst_otherpitc_4049_m_neg" dataDxfId="80"/>
    <tableColumn id="68" name="A_hts_tst_otherpitc_o50_f_neg" dataDxfId="79"/>
    <tableColumn id="69" name="A_hts_tst_otherpitc_o50_m_neg" dataDxfId="78"/>
    <tableColumn id="3" name="A_check1" dataDxfId="77"/>
    <tableColumn id="23" name="A_check2" dataDxfId="76"/>
    <tableColumn id="24" name="A_check3" dataDxfId="75"/>
    <tableColumn id="42" name="A_check4" dataDxfId="74"/>
    <tableColumn id="25" name="D_hts_tst_otherpitc_u15_fy19" dataDxfId="73"/>
    <tableColumn id="70" name="D_hts_tst_pos_otherpitc_u15_fy19" dataDxfId="72"/>
    <tableColumn id="71" name="D_hts_tst_neg_otherpitc_u15_fy19" dataDxfId="71"/>
    <tableColumn id="72" name="D_hts_tst_otherpitc_o15_fy19" dataDxfId="70"/>
    <tableColumn id="73" name="D_hts_tst_pos_otherpitc_o15_fy19" dataDxfId="69"/>
    <tableColumn id="74" name="D_hts_tst_neg_otherpitc_o15_fy19" dataDxfId="68"/>
    <tableColumn id="5" name="hts_tst_otherpitc_u1_unk_pos" dataDxfId="67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6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5">
      <calculatedColumnFormula>otherpitc_T[[D_hts_tst_pos_otherpitc_u15_fy19]:[D_hts_tst_pos_otherpitc_u15_fy19]]*otherpitc_T[A_hts_tst_otherpitc_1014_f_pos]</calculatedColumnFormula>
    </tableColumn>
    <tableColumn id="7" name="hts_tst_otherpitc_1014_m_pos" dataDxfId="64">
      <calculatedColumnFormula>otherpitc_T[[D_hts_tst_pos_otherpitc_u15_fy19]:[D_hts_tst_pos_otherpitc_u15_fy19]]*otherpitc_T[A_hts_tst_otherpitc_1014_m_pos]</calculatedColumnFormula>
    </tableColumn>
    <tableColumn id="8" name="hts_tst_otherpitc_u1_unk_neg" dataDxfId="63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2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61">
      <calculatedColumnFormula>otherpitc_T[[D_hts_tst_neg_otherpitc_u15_fy19]:[D_hts_tst_neg_otherpitc_u15_fy19]]*otherpitc_T[A_hts_tst_otherpitc_1014_f_neg]</calculatedColumnFormula>
    </tableColumn>
    <tableColumn id="11" name="hts_tst_otherpitc_1014_m_neg" dataDxfId="60">
      <calculatedColumnFormula>otherpitc_T[[D_hts_tst_neg_otherpitc_u15_fy19]:[D_hts_tst_neg_otherpitc_u15_fy19]]*otherpitc_T[A_hts_tst_otherpitc_1014_m_neg]</calculatedColumnFormula>
    </tableColumn>
    <tableColumn id="12" name="hts_tst_otherpitc_1519_f_pos" dataDxfId="59">
      <calculatedColumnFormula>otherpitc_T[[D_hts_tst_pos_otherpitc_o15_fy19]:[D_hts_tst_pos_otherpitc_o15_fy19]]*otherpitc_T[A_hts_tst_otherpitc_1519_f_pos]</calculatedColumnFormula>
    </tableColumn>
    <tableColumn id="13" name="hts_tst_otherpitc_1519_m_pos" dataDxfId="58">
      <calculatedColumnFormula>otherpitc_T[[D_hts_tst_pos_otherpitc_o15_fy19]:[D_hts_tst_pos_otherpitc_o15_fy19]]*otherpitc_T[A_hts_tst_otherpitc_1519_m_pos]</calculatedColumnFormula>
    </tableColumn>
    <tableColumn id="54" name="hts_tst_otherpitc_2024_f_pos" dataDxfId="57">
      <calculatedColumnFormula>otherpitc_T[[D_hts_tst_pos_otherpitc_o15_fy19]:[D_hts_tst_pos_otherpitc_o15_fy19]]*otherpitc_T[A_hts_tst_otherpitc_2024_f_pos]</calculatedColumnFormula>
    </tableColumn>
    <tableColumn id="14" name="hts_tst_otherpitc_2024_m_pos" dataDxfId="56">
      <calculatedColumnFormula>otherpitc_T[[D_hts_tst_pos_otherpitc_o15_fy19]:[D_hts_tst_pos_otherpitc_o15_fy19]]*otherpitc_T[A_hts_tst_otherpitc_2024_m_pos]</calculatedColumnFormula>
    </tableColumn>
    <tableColumn id="15" name="hts_tst_otherpitc_2529_f_pos" dataDxfId="55">
      <calculatedColumnFormula>otherpitc_T[[D_hts_tst_pos_otherpitc_o15_fy19]:[D_hts_tst_pos_otherpitc_o15_fy19]]*otherpitc_T[A_hts_tst_otherpitc_2529_f_pos]</calculatedColumnFormula>
    </tableColumn>
    <tableColumn id="16" name="hts_tst_otherpitc_2529_m_pos" dataDxfId="54">
      <calculatedColumnFormula>otherpitc_T[[D_hts_tst_pos_otherpitc_o15_fy19]:[D_hts_tst_pos_otherpitc_o15_fy19]]*otherpitc_T[A_hts_tst_otherpitc_2529_m_pos]</calculatedColumnFormula>
    </tableColumn>
    <tableColumn id="17" name="hts_tst_otherpitc_3034_f_pos" dataDxfId="53">
      <calculatedColumnFormula>otherpitc_T[[D_hts_tst_pos_otherpitc_o15_fy19]:[D_hts_tst_pos_otherpitc_o15_fy19]]*otherpitc_T[A_hts_tst_otherpitc_3034_f_pos]</calculatedColumnFormula>
    </tableColumn>
    <tableColumn id="18" name="hts_tst_otherpitc_3034_m_pos" dataDxfId="52">
      <calculatedColumnFormula>otherpitc_T[[D_hts_tst_pos_otherpitc_o15_fy19]:[D_hts_tst_pos_otherpitc_o15_fy19]]*otherpitc_T[A_hts_tst_otherpitc_3034_m__pos]</calculatedColumnFormula>
    </tableColumn>
    <tableColumn id="19" name="hts_tst_otherpitc_3539_f_pos" dataDxfId="51">
      <calculatedColumnFormula>otherpitc_T[[D_hts_tst_pos_otherpitc_o15_fy19]:[D_hts_tst_pos_otherpitc_o15_fy19]]*otherpitc_T[A_hts_tst_otherpitc_3539_f_pos]</calculatedColumnFormula>
    </tableColumn>
    <tableColumn id="20" name="hts_tst_otherpitc_3539_m_pos" dataDxfId="50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9">
      <calculatedColumnFormula>otherpitc_T[[D_hts_tst_pos_otherpitc_o15_fy19]:[D_hts_tst_pos_otherpitc_o15_fy19]]*otherpitc_T[A_hts_tst_otherpitc_4049_f_pos]</calculatedColumnFormula>
    </tableColumn>
    <tableColumn id="26" name="hts_tst_otherpitc_4049_m_pos" dataDxfId="48">
      <calculatedColumnFormula>otherpitc_T[[D_hts_tst_pos_otherpitc_o15_fy19]:[D_hts_tst_pos_otherpitc_o15_fy19]]*otherpitc_T[A_hts_tst_otherpitc_4049_m_pos]</calculatedColumnFormula>
    </tableColumn>
    <tableColumn id="28" name="hts_tst_otherpitc_o50_f_pos" dataDxfId="47">
      <calculatedColumnFormula>otherpitc_T[[D_hts_tst_pos_otherpitc_o15_fy19]:[D_hts_tst_pos_otherpitc_o15_fy19]]*otherpitc_T[A_hts_tst_otherpitc_o50_f_pos]</calculatedColumnFormula>
    </tableColumn>
    <tableColumn id="29" name="hts_tst_otherpitc_o50_m_pos" dataDxfId="46">
      <calculatedColumnFormula>otherpitc_T[[D_hts_tst_pos_otherpitc_o15_fy19]:[D_hts_tst_pos_otherpitc_o15_fy19]]*otherpitc_T[A_hts_tst_otherpitc_o50_m_pos]</calculatedColumnFormula>
    </tableColumn>
    <tableColumn id="30" name="hts_tst_otherpitc_1519_f_neg" dataDxfId="45">
      <calculatedColumnFormula>otherpitc_T[[D_hts_tst_neg_otherpitc_o15_fy19]:[D_hts_tst_neg_otherpitc_o15_fy19]]*otherpitc_T[A_hts_tst_otherpitc_1519_f_neg]</calculatedColumnFormula>
    </tableColumn>
    <tableColumn id="52" name="hts_tst_otherpitc_1519_m_neg" dataDxfId="44">
      <calculatedColumnFormula>otherpitc_T[[D_hts_tst_neg_otherpitc_o15_fy19]:[D_hts_tst_neg_otherpitc_o15_fy19]]*otherpitc_T[A_hts_tst_otherpitc_1519_m_neg]</calculatedColumnFormula>
    </tableColumn>
    <tableColumn id="31" name="hts_tst_otherpitc_2024_f_neg" dataDxfId="43">
      <calculatedColumnFormula>otherpitc_T[[D_hts_tst_neg_otherpitc_o15_fy19]:[D_hts_tst_neg_otherpitc_o15_fy19]]*otherpitc_T[A_hts_tst_otherpitc_2024_f_neg]</calculatedColumnFormula>
    </tableColumn>
    <tableColumn id="32" name="hts_tst_otherpitc_2024_m_neg" dataDxfId="42">
      <calculatedColumnFormula>otherpitc_T[[D_hts_tst_neg_otherpitc_o15_fy19]:[D_hts_tst_neg_otherpitc_o15_fy19]]*otherpitc_T[A_hts_tst_otherpitc_2024_m_neg]</calculatedColumnFormula>
    </tableColumn>
    <tableColumn id="33" name="hts_tst_otherpitc_2529_f_neg" dataDxfId="41">
      <calculatedColumnFormula>otherpitc_T[[D_hts_tst_neg_otherpitc_o15_fy19]:[D_hts_tst_neg_otherpitc_o15_fy19]]*otherpitc_T[A_hts_tst_otherpitc_2529_f_neg]</calculatedColumnFormula>
    </tableColumn>
    <tableColumn id="34" name="hts_tst_otherpitc_2529_m_neg" dataDxfId="40">
      <calculatedColumnFormula>otherpitc_T[[D_hts_tst_neg_otherpitc_o15_fy19]:[D_hts_tst_neg_otherpitc_o15_fy19]]*otherpitc_T[A_hts_tst_otherpitc_2529_m_neg]</calculatedColumnFormula>
    </tableColumn>
    <tableColumn id="35" name="hts_tst_otherpitc_3034_f_neg" dataDxfId="39">
      <calculatedColumnFormula>otherpitc_T[[D_hts_tst_neg_otherpitc_o15_fy19]:[D_hts_tst_neg_otherpitc_o15_fy19]]*otherpitc_T[A_hts_tst_otherpitc_3034_f_neg]</calculatedColumnFormula>
    </tableColumn>
    <tableColumn id="36" name="hts_tst_otherpitc_3034_m_neg" dataDxfId="38">
      <calculatedColumnFormula>otherpitc_T[[D_hts_tst_neg_otherpitc_o15_fy19]:[D_hts_tst_neg_otherpitc_o15_fy19]]*otherpitc_T[A_hts_tst_otherpitc_3034_m_neg]</calculatedColumnFormula>
    </tableColumn>
    <tableColumn id="53" name="hts_tst_otherpitc_3539_f_neg" dataDxfId="37">
      <calculatedColumnFormula>otherpitc_T[[D_hts_tst_neg_otherpitc_o15_fy19]:[D_hts_tst_neg_otherpitc_o15_fy19]]*otherpitc_T[A_hts_tst_otherpitc_3539_f_neg]</calculatedColumnFormula>
    </tableColumn>
    <tableColumn id="37" name="hts_tst_otherpitc_3539_m_neg" dataDxfId="36">
      <calculatedColumnFormula>otherpitc_T[[D_hts_tst_neg_otherpitc_o15_fy19]:[D_hts_tst_neg_otherpitc_o15_fy19]]*otherpitc_T[A_hts_tst_otherpitc_3539_m_neg]</calculatedColumnFormula>
    </tableColumn>
    <tableColumn id="38" name="hts_tst_otherpitc_4049_f_neg" dataDxfId="35">
      <calculatedColumnFormula>otherpitc_T[[D_hts_tst_neg_otherpitc_o15_fy19]:[D_hts_tst_neg_otherpitc_o15_fy19]]*otherpitc_T[A_hts_tst_otherpitc_4049_f_neg]</calculatedColumnFormula>
    </tableColumn>
    <tableColumn id="39" name="hts_tst_otherpitc_4049_m_neg" dataDxfId="34">
      <calculatedColumnFormula>otherpitc_T[[D_hts_tst_neg_otherpitc_o15_fy19]:[D_hts_tst_neg_otherpitc_o15_fy19]]*otherpitc_T[A_hts_tst_otherpitc_4049_m_neg]</calculatedColumnFormula>
    </tableColumn>
    <tableColumn id="40" name="hts_tst_otherpitc_o50_f_neg" dataDxfId="33">
      <calculatedColumnFormula>otherpitc_T[[D_hts_tst_neg_otherpitc_o15_fy19]:[D_hts_tst_neg_otherpitc_o15_fy19]]*otherpitc_T[A_hts_tst_otherpitc_o50_f_neg]</calculatedColumnFormula>
    </tableColumn>
    <tableColumn id="41" name="hts_tst_otherpitc_o50_m_neg" dataDxfId="32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30" dataDxfId="29">
  <autoFilter ref="C6:AE7"/>
  <tableColumns count="29">
    <tableColumn id="1" name="psnu" dataDxfId="28"/>
    <tableColumn id="26" name="psnuuid" dataDxfId="27"/>
    <tableColumn id="2" name="priority" dataDxfId="26"/>
    <tableColumn id="3" name="mechid" dataDxfId="25"/>
    <tableColumn id="21" name="mechname" dataDxfId="24"/>
    <tableColumn id="4" name="type" dataDxfId="23"/>
    <tableColumn id="25" name="psnu_type" dataDxfId="22"/>
    <tableColumn id="5" name="A_hts_tst_keypop_fsw_pos" dataDxfId="21"/>
    <tableColumn id="6" name="A_hts_tst_keypop_msm_pos" dataDxfId="20"/>
    <tableColumn id="7" name="A_hts_tst_keypop_prison_pos" dataDxfId="19"/>
    <tableColumn id="10" name="A_hts_tst_keypop_pwid_pos" dataDxfId="18"/>
    <tableColumn id="13" name="A_hts_tst_keypop_tg_pos" dataDxfId="17"/>
    <tableColumn id="14" name="A_hts_tst_keypop_fsw_neg" dataDxfId="16"/>
    <tableColumn id="16" name="A_hts_tst_keypop_msm_neg" dataDxfId="15"/>
    <tableColumn id="18" name="A_hts_tst_keypop_prison_neg" dataDxfId="14"/>
    <tableColumn id="20" name="A_hts_tst_keypop_pwid_neg" dataDxfId="13"/>
    <tableColumn id="24" name="A_hts_tst_keypop_tg_neg" dataDxfId="12"/>
    <tableColumn id="28" name="A_check1" dataDxfId="11"/>
    <tableColumn id="27" name="D_hts_tst_keypop_fy19" dataDxfId="10"/>
    <tableColumn id="23" name="hts_tst_keypop_fsw_pos" dataDxfId="9">
      <calculatedColumnFormula>keypop_T[[D_hts_tst_keypop_fy19]:[D_hts_tst_keypop_fy19]]*keypop_T[A_hts_tst_keypop_fsw_pos]</calculatedColumnFormula>
    </tableColumn>
    <tableColumn id="8" name="hts_tst_keypop_msm_pos" dataDxfId="8">
      <calculatedColumnFormula>keypop_T[[D_hts_tst_keypop_fy19]:[D_hts_tst_keypop_fy19]]*keypop_T[A_hts_tst_keypop_msm_pos]</calculatedColumnFormula>
    </tableColumn>
    <tableColumn id="11" name="hts_tst_keypop_prison_pos" dataDxfId="7">
      <calculatedColumnFormula>keypop_T[[D_hts_tst_keypop_fy19]:[D_hts_tst_keypop_fy19]]*keypop_T[A_hts_tst_keypop_prison_pos]</calculatedColumnFormula>
    </tableColumn>
    <tableColumn id="22" name="hts_tst_keypop_pwid_pos" dataDxfId="6">
      <calculatedColumnFormula>keypop_T[[D_hts_tst_keypop_fy19]:[D_hts_tst_keypop_fy19]]*keypop_T[A_hts_tst_keypop_pwid_pos]</calculatedColumnFormula>
    </tableColumn>
    <tableColumn id="9" name="hts_tst_keypop_tg_pos" dataDxfId="5">
      <calculatedColumnFormula>keypop_T[[D_hts_tst_keypop_fy19]:[D_hts_tst_keypop_fy19]]*keypop_T[A_hts_tst_keypop_tg_pos]</calculatedColumnFormula>
    </tableColumn>
    <tableColumn id="12" name="hts_tst_keypop_fsw_neg" dataDxfId="4">
      <calculatedColumnFormula>keypop_T[[D_hts_tst_keypop_fy19]:[D_hts_tst_keypop_fy19]]*keypop_T[A_hts_tst_keypop_fsw_neg]</calculatedColumnFormula>
    </tableColumn>
    <tableColumn id="54" name="hts_tst_keypop_msm_neg" dataDxfId="3">
      <calculatedColumnFormula>keypop_T[[D_hts_tst_keypop_fy19]:[D_hts_tst_keypop_fy19]]*keypop_T[A_hts_tst_keypop_msm_neg]</calculatedColumnFormula>
    </tableColumn>
    <tableColumn id="15" name="hts_tst_keypop_prison_neg" dataDxfId="2">
      <calculatedColumnFormula>keypop_T[[D_hts_tst_keypop_fy19]:[D_hts_tst_keypop_fy19]]*keypop_T[A_hts_tst_keypop_prison_neg]</calculatedColumnFormula>
    </tableColumn>
    <tableColumn id="17" name="hts_tst_keypop_pwid_neg" dataDxfId="1">
      <calculatedColumnFormula>keypop_T[[D_hts_tst_keypop_fy19]:[D_hts_tst_keypop_fy19]]*keypop_T[A_hts_tst_keypop_pwid_neg]</calculatedColumnFormula>
    </tableColumn>
    <tableColumn id="19" name="hts_tst_keypop_tg_neg" dataDxfId="0">
      <calculatedColumnFormula>keypop_T[[D_hts_tst_keypop_fy19]:[D_hts_tst_keypop_fy19]]*keypop_T[A_hts_tst_keypop_tg_neg]</calculatedColumnFormula>
    </tableColumn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M40" sqref="M40:M4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115" zoomScaleNormal="115" workbookViewId="0">
      <pane ySplit="1" topLeftCell="A2" activePane="bottomLeft" state="frozen"/>
      <selection activeCell="F38" sqref="F38"/>
      <selection pane="bottomLeft" activeCell="C409" sqref="C409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27</v>
      </c>
      <c r="B1" s="20" t="s">
        <v>130</v>
      </c>
      <c r="C1" s="20" t="s">
        <v>26</v>
      </c>
      <c r="D1" s="54" t="s">
        <v>25</v>
      </c>
      <c r="E1" s="20" t="s">
        <v>24</v>
      </c>
      <c r="F1" s="20" t="s">
        <v>23</v>
      </c>
      <c r="G1" s="20" t="s">
        <v>126</v>
      </c>
      <c r="H1" s="20" t="s">
        <v>131</v>
      </c>
      <c r="I1" s="4" t="s">
        <v>129</v>
      </c>
      <c r="J1" s="4" t="s">
        <v>127</v>
      </c>
      <c r="K1" s="20" t="s">
        <v>128</v>
      </c>
    </row>
    <row r="2" spans="1:11" x14ac:dyDescent="0.25">
      <c r="A2" t="s">
        <v>1572</v>
      </c>
      <c r="B2" t="s">
        <v>1573</v>
      </c>
      <c r="D2" s="57" t="s">
        <v>5</v>
      </c>
      <c r="E2" t="s">
        <v>78</v>
      </c>
      <c r="G2" t="s">
        <v>1519</v>
      </c>
      <c r="H2" t="s">
        <v>22</v>
      </c>
      <c r="I2" s="80" t="s">
        <v>1582</v>
      </c>
      <c r="J2" t="s">
        <v>1583</v>
      </c>
      <c r="K2" t="s">
        <v>609</v>
      </c>
    </row>
    <row r="3" spans="1:11" x14ac:dyDescent="0.25">
      <c r="A3" s="56" t="s">
        <v>1572</v>
      </c>
      <c r="B3" s="56" t="s">
        <v>1573</v>
      </c>
      <c r="C3" s="56"/>
      <c r="D3" s="57" t="s">
        <v>6</v>
      </c>
      <c r="E3" s="56" t="s">
        <v>78</v>
      </c>
      <c r="G3" t="s">
        <v>1519</v>
      </c>
      <c r="H3" t="s">
        <v>22</v>
      </c>
      <c r="I3" s="80" t="s">
        <v>1582</v>
      </c>
      <c r="J3" s="56" t="s">
        <v>1583</v>
      </c>
      <c r="K3" t="s">
        <v>610</v>
      </c>
    </row>
    <row r="4" spans="1:11" x14ac:dyDescent="0.25">
      <c r="A4" s="56" t="s">
        <v>1572</v>
      </c>
      <c r="B4" t="s">
        <v>1574</v>
      </c>
      <c r="C4" t="s">
        <v>10</v>
      </c>
      <c r="D4" s="57" t="s">
        <v>7</v>
      </c>
      <c r="E4" s="56" t="s">
        <v>78</v>
      </c>
      <c r="G4" t="s">
        <v>1519</v>
      </c>
      <c r="H4" t="s">
        <v>22</v>
      </c>
      <c r="I4" s="80" t="s">
        <v>1582</v>
      </c>
      <c r="J4" s="56" t="s">
        <v>1583</v>
      </c>
      <c r="K4" t="s">
        <v>611</v>
      </c>
    </row>
    <row r="5" spans="1:11" x14ac:dyDescent="0.25">
      <c r="A5" s="56" t="s">
        <v>1572</v>
      </c>
      <c r="B5" s="56" t="s">
        <v>1574</v>
      </c>
      <c r="C5" t="s">
        <v>11</v>
      </c>
      <c r="D5" s="57" t="s">
        <v>7</v>
      </c>
      <c r="E5" s="56" t="s">
        <v>78</v>
      </c>
      <c r="G5" t="s">
        <v>1519</v>
      </c>
      <c r="H5" t="s">
        <v>22</v>
      </c>
      <c r="I5" s="80" t="s">
        <v>1582</v>
      </c>
      <c r="J5" s="56" t="s">
        <v>1583</v>
      </c>
      <c r="K5" t="s">
        <v>612</v>
      </c>
    </row>
    <row r="6" spans="1:11" x14ac:dyDescent="0.25">
      <c r="A6" s="56" t="s">
        <v>1572</v>
      </c>
      <c r="B6" s="56" t="s">
        <v>1573</v>
      </c>
      <c r="C6" s="56"/>
      <c r="D6" s="57" t="s">
        <v>5</v>
      </c>
      <c r="E6" t="s">
        <v>125</v>
      </c>
      <c r="G6" t="s">
        <v>1519</v>
      </c>
      <c r="H6" s="56" t="s">
        <v>22</v>
      </c>
      <c r="I6" s="80" t="s">
        <v>1584</v>
      </c>
      <c r="J6" s="56" t="s">
        <v>1583</v>
      </c>
      <c r="K6" t="s">
        <v>613</v>
      </c>
    </row>
    <row r="7" spans="1:11" x14ac:dyDescent="0.25">
      <c r="A7" s="56" t="s">
        <v>1572</v>
      </c>
      <c r="B7" s="56" t="s">
        <v>1573</v>
      </c>
      <c r="C7" s="56"/>
      <c r="D7" s="57" t="s">
        <v>6</v>
      </c>
      <c r="E7" s="56" t="s">
        <v>125</v>
      </c>
      <c r="G7" t="s">
        <v>1519</v>
      </c>
      <c r="H7" s="56" t="s">
        <v>22</v>
      </c>
      <c r="I7" s="80" t="s">
        <v>1584</v>
      </c>
      <c r="J7" s="56" t="s">
        <v>1583</v>
      </c>
      <c r="K7" t="s">
        <v>614</v>
      </c>
    </row>
    <row r="8" spans="1:11" x14ac:dyDescent="0.25">
      <c r="A8" s="56" t="s">
        <v>1572</v>
      </c>
      <c r="B8" s="56" t="s">
        <v>1574</v>
      </c>
      <c r="C8" s="56" t="s">
        <v>10</v>
      </c>
      <c r="D8" s="57" t="s">
        <v>7</v>
      </c>
      <c r="E8" s="56" t="s">
        <v>125</v>
      </c>
      <c r="G8" t="s">
        <v>1519</v>
      </c>
      <c r="H8" s="56" t="s">
        <v>22</v>
      </c>
      <c r="I8" s="80" t="s">
        <v>1584</v>
      </c>
      <c r="J8" s="56" t="s">
        <v>1583</v>
      </c>
      <c r="K8" t="s">
        <v>615</v>
      </c>
    </row>
    <row r="9" spans="1:11" x14ac:dyDescent="0.25">
      <c r="A9" s="56" t="s">
        <v>1572</v>
      </c>
      <c r="B9" s="56" t="s">
        <v>1574</v>
      </c>
      <c r="C9" s="56" t="s">
        <v>11</v>
      </c>
      <c r="D9" s="57" t="s">
        <v>7</v>
      </c>
      <c r="E9" s="56" t="s">
        <v>125</v>
      </c>
      <c r="G9" t="s">
        <v>1519</v>
      </c>
      <c r="H9" s="56" t="s">
        <v>22</v>
      </c>
      <c r="I9" s="80" t="s">
        <v>1584</v>
      </c>
      <c r="J9" s="56" t="s">
        <v>1583</v>
      </c>
      <c r="K9" t="s">
        <v>616</v>
      </c>
    </row>
    <row r="10" spans="1:11" x14ac:dyDescent="0.25">
      <c r="A10" s="56" t="s">
        <v>1572</v>
      </c>
      <c r="B10" s="56" t="s">
        <v>1574</v>
      </c>
      <c r="C10" s="56" t="s">
        <v>10</v>
      </c>
      <c r="D10" s="57" t="s">
        <v>8</v>
      </c>
      <c r="E10" s="56" t="s">
        <v>78</v>
      </c>
      <c r="G10" t="s">
        <v>1519</v>
      </c>
      <c r="H10" s="56" t="s">
        <v>22</v>
      </c>
      <c r="I10" s="80" t="s">
        <v>1585</v>
      </c>
      <c r="J10" s="56" t="s">
        <v>1583</v>
      </c>
      <c r="K10" t="s">
        <v>617</v>
      </c>
    </row>
    <row r="11" spans="1:11" x14ac:dyDescent="0.25">
      <c r="A11" s="56" t="s">
        <v>1572</v>
      </c>
      <c r="B11" s="56" t="s">
        <v>1574</v>
      </c>
      <c r="C11" s="56" t="s">
        <v>11</v>
      </c>
      <c r="D11" s="57" t="s">
        <v>8</v>
      </c>
      <c r="E11" s="56" t="s">
        <v>78</v>
      </c>
      <c r="G11" t="s">
        <v>1519</v>
      </c>
      <c r="H11" s="56" t="s">
        <v>22</v>
      </c>
      <c r="I11" s="80" t="s">
        <v>1585</v>
      </c>
      <c r="J11" s="56" t="s">
        <v>1583</v>
      </c>
      <c r="K11" t="s">
        <v>618</v>
      </c>
    </row>
    <row r="12" spans="1:11" x14ac:dyDescent="0.25">
      <c r="A12" s="56" t="s">
        <v>1572</v>
      </c>
      <c r="B12" s="56" t="s">
        <v>1574</v>
      </c>
      <c r="C12" s="56" t="s">
        <v>10</v>
      </c>
      <c r="D12" s="57" t="s">
        <v>15</v>
      </c>
      <c r="E12" s="56" t="s">
        <v>78</v>
      </c>
      <c r="G12" t="s">
        <v>1519</v>
      </c>
      <c r="H12" s="56" t="s">
        <v>22</v>
      </c>
      <c r="I12" s="80" t="s">
        <v>1585</v>
      </c>
      <c r="J12" s="56" t="s">
        <v>1583</v>
      </c>
      <c r="K12" t="s">
        <v>619</v>
      </c>
    </row>
    <row r="13" spans="1:11" x14ac:dyDescent="0.25">
      <c r="A13" s="56" t="s">
        <v>1572</v>
      </c>
      <c r="B13" s="56" t="s">
        <v>1574</v>
      </c>
      <c r="C13" s="56" t="s">
        <v>11</v>
      </c>
      <c r="D13" s="57" t="s">
        <v>15</v>
      </c>
      <c r="E13" s="56" t="s">
        <v>78</v>
      </c>
      <c r="G13" t="s">
        <v>1519</v>
      </c>
      <c r="H13" s="56" t="s">
        <v>22</v>
      </c>
      <c r="I13" s="80" t="s">
        <v>1585</v>
      </c>
      <c r="J13" s="56" t="s">
        <v>1583</v>
      </c>
      <c r="K13" t="s">
        <v>620</v>
      </c>
    </row>
    <row r="14" spans="1:11" x14ac:dyDescent="0.25">
      <c r="A14" s="56" t="s">
        <v>1572</v>
      </c>
      <c r="B14" s="56"/>
      <c r="C14" s="56"/>
      <c r="D14" s="57"/>
      <c r="E14" s="56"/>
      <c r="G14"/>
      <c r="H14" s="56"/>
      <c r="J14" s="56" t="s">
        <v>1586</v>
      </c>
      <c r="K14" t="s">
        <v>621</v>
      </c>
    </row>
    <row r="15" spans="1:11" x14ac:dyDescent="0.25">
      <c r="A15" s="56" t="s">
        <v>1572</v>
      </c>
      <c r="B15" s="56"/>
      <c r="C15" s="56"/>
      <c r="D15" s="57"/>
      <c r="E15" s="56"/>
      <c r="G15"/>
      <c r="H15" s="56"/>
      <c r="J15" s="56" t="s">
        <v>1586</v>
      </c>
      <c r="K15" t="s">
        <v>622</v>
      </c>
    </row>
    <row r="16" spans="1:11" x14ac:dyDescent="0.25">
      <c r="A16" s="56" t="s">
        <v>1572</v>
      </c>
      <c r="B16" s="56"/>
      <c r="C16" s="56"/>
      <c r="D16" s="57"/>
      <c r="E16" s="56"/>
      <c r="G16"/>
      <c r="H16" s="56"/>
      <c r="J16" s="56" t="s">
        <v>1586</v>
      </c>
      <c r="K16" t="s">
        <v>623</v>
      </c>
    </row>
    <row r="17" spans="1:11" x14ac:dyDescent="0.25">
      <c r="A17" s="56" t="s">
        <v>1572</v>
      </c>
      <c r="B17" s="56"/>
      <c r="C17" s="56"/>
      <c r="D17" s="57"/>
      <c r="E17" s="56"/>
      <c r="G17"/>
      <c r="H17" s="56"/>
      <c r="J17" s="56" t="s">
        <v>1586</v>
      </c>
      <c r="K17" t="s">
        <v>624</v>
      </c>
    </row>
    <row r="18" spans="1:11" x14ac:dyDescent="0.25">
      <c r="A18" s="56" t="s">
        <v>1572</v>
      </c>
      <c r="B18" s="56"/>
      <c r="C18" s="56"/>
      <c r="D18" s="57"/>
      <c r="E18" s="56"/>
      <c r="G18"/>
      <c r="H18" s="56"/>
      <c r="J18" s="56" t="s">
        <v>1586</v>
      </c>
      <c r="K18" t="s">
        <v>625</v>
      </c>
    </row>
    <row r="19" spans="1:11" x14ac:dyDescent="0.25">
      <c r="A19" s="56" t="s">
        <v>1572</v>
      </c>
      <c r="B19" s="56"/>
      <c r="C19" s="56"/>
      <c r="D19" s="57"/>
      <c r="E19" s="56"/>
      <c r="G19"/>
      <c r="H19" s="56"/>
      <c r="J19" s="56" t="s">
        <v>1586</v>
      </c>
      <c r="K19" t="s">
        <v>626</v>
      </c>
    </row>
    <row r="20" spans="1:11" x14ac:dyDescent="0.25">
      <c r="A20" s="56" t="s">
        <v>1572</v>
      </c>
      <c r="B20" s="56"/>
      <c r="C20" s="56"/>
      <c r="D20" s="57"/>
      <c r="E20" s="56"/>
      <c r="G20"/>
      <c r="H20" s="56"/>
      <c r="J20" s="56" t="s">
        <v>1586</v>
      </c>
      <c r="K20" t="s">
        <v>627</v>
      </c>
    </row>
    <row r="21" spans="1:11" x14ac:dyDescent="0.25">
      <c r="A21" s="56" t="s">
        <v>1572</v>
      </c>
      <c r="B21" s="56"/>
      <c r="C21" s="56"/>
      <c r="D21" s="57"/>
      <c r="E21" s="56"/>
      <c r="G21"/>
      <c r="H21" s="56"/>
      <c r="J21" s="56" t="s">
        <v>1586</v>
      </c>
      <c r="K21" t="s">
        <v>628</v>
      </c>
    </row>
    <row r="22" spans="1:11" x14ac:dyDescent="0.25">
      <c r="A22" s="56" t="s">
        <v>1572</v>
      </c>
      <c r="B22" s="56" t="s">
        <v>1574</v>
      </c>
      <c r="C22" s="56" t="s">
        <v>10</v>
      </c>
      <c r="D22" s="57" t="s">
        <v>16</v>
      </c>
      <c r="E22" s="56" t="s">
        <v>78</v>
      </c>
      <c r="G22" t="s">
        <v>1519</v>
      </c>
      <c r="H22" s="56" t="s">
        <v>22</v>
      </c>
      <c r="I22" s="80" t="s">
        <v>1585</v>
      </c>
      <c r="J22" s="56" t="s">
        <v>1583</v>
      </c>
      <c r="K22" t="s">
        <v>629</v>
      </c>
    </row>
    <row r="23" spans="1:11" x14ac:dyDescent="0.25">
      <c r="A23" s="56" t="s">
        <v>1572</v>
      </c>
      <c r="B23" s="56" t="s">
        <v>1574</v>
      </c>
      <c r="C23" s="56" t="s">
        <v>11</v>
      </c>
      <c r="D23" s="57" t="s">
        <v>16</v>
      </c>
      <c r="E23" s="56" t="s">
        <v>78</v>
      </c>
      <c r="G23" t="s">
        <v>1519</v>
      </c>
      <c r="H23" s="56" t="s">
        <v>22</v>
      </c>
      <c r="I23" s="80" t="s">
        <v>1585</v>
      </c>
      <c r="J23" s="56" t="s">
        <v>1583</v>
      </c>
      <c r="K23" t="s">
        <v>630</v>
      </c>
    </row>
    <row r="24" spans="1:11" x14ac:dyDescent="0.25">
      <c r="A24" s="56" t="s">
        <v>1572</v>
      </c>
      <c r="B24" s="56" t="s">
        <v>1574</v>
      </c>
      <c r="C24" s="56" t="s">
        <v>10</v>
      </c>
      <c r="D24" s="57" t="s">
        <v>8</v>
      </c>
      <c r="E24" s="56" t="s">
        <v>125</v>
      </c>
      <c r="G24" t="s">
        <v>1519</v>
      </c>
      <c r="H24" s="56" t="s">
        <v>22</v>
      </c>
      <c r="I24" s="80" t="s">
        <v>1587</v>
      </c>
      <c r="J24" s="56" t="s">
        <v>1583</v>
      </c>
      <c r="K24" t="s">
        <v>631</v>
      </c>
    </row>
    <row r="25" spans="1:11" x14ac:dyDescent="0.25">
      <c r="A25" s="56" t="s">
        <v>1572</v>
      </c>
      <c r="B25" s="56" t="s">
        <v>1574</v>
      </c>
      <c r="C25" s="56" t="s">
        <v>11</v>
      </c>
      <c r="D25" s="57" t="s">
        <v>8</v>
      </c>
      <c r="E25" s="56" t="s">
        <v>125</v>
      </c>
      <c r="G25" t="s">
        <v>1519</v>
      </c>
      <c r="H25" s="56" t="s">
        <v>22</v>
      </c>
      <c r="I25" s="80" t="s">
        <v>1587</v>
      </c>
      <c r="J25" s="56" t="s">
        <v>1583</v>
      </c>
      <c r="K25" t="s">
        <v>632</v>
      </c>
    </row>
    <row r="26" spans="1:11" x14ac:dyDescent="0.25">
      <c r="A26" s="56" t="s">
        <v>1572</v>
      </c>
      <c r="B26" s="56" t="s">
        <v>1574</v>
      </c>
      <c r="C26" s="56" t="s">
        <v>10</v>
      </c>
      <c r="D26" s="57" t="s">
        <v>15</v>
      </c>
      <c r="E26" s="56" t="s">
        <v>125</v>
      </c>
      <c r="G26" t="s">
        <v>1519</v>
      </c>
      <c r="H26" s="56" t="s">
        <v>22</v>
      </c>
      <c r="I26" s="80" t="s">
        <v>1587</v>
      </c>
      <c r="J26" s="56" t="s">
        <v>1583</v>
      </c>
      <c r="K26" t="s">
        <v>633</v>
      </c>
    </row>
    <row r="27" spans="1:11" x14ac:dyDescent="0.25">
      <c r="A27" s="56" t="s">
        <v>1572</v>
      </c>
      <c r="B27" s="56" t="s">
        <v>1574</v>
      </c>
      <c r="C27" s="56" t="s">
        <v>11</v>
      </c>
      <c r="D27" s="57" t="s">
        <v>15</v>
      </c>
      <c r="E27" s="56" t="s">
        <v>125</v>
      </c>
      <c r="G27" t="s">
        <v>1519</v>
      </c>
      <c r="H27" s="56" t="s">
        <v>22</v>
      </c>
      <c r="I27" s="80" t="s">
        <v>1587</v>
      </c>
      <c r="J27" s="56" t="s">
        <v>1583</v>
      </c>
      <c r="K27" t="s">
        <v>634</v>
      </c>
    </row>
    <row r="28" spans="1:11" x14ac:dyDescent="0.25">
      <c r="A28" s="56" t="s">
        <v>1572</v>
      </c>
      <c r="C28" s="56"/>
      <c r="D28" s="57"/>
      <c r="E28" s="56"/>
      <c r="G28"/>
      <c r="H28" s="56"/>
      <c r="J28" s="56" t="s">
        <v>1586</v>
      </c>
      <c r="K28" t="s">
        <v>635</v>
      </c>
    </row>
    <row r="29" spans="1:11" x14ac:dyDescent="0.25">
      <c r="A29" s="56" t="s">
        <v>1572</v>
      </c>
      <c r="C29" s="56"/>
      <c r="D29" s="57"/>
      <c r="E29" s="56"/>
      <c r="G29"/>
      <c r="H29" s="56"/>
      <c r="J29" s="56" t="s">
        <v>1586</v>
      </c>
      <c r="K29" t="s">
        <v>636</v>
      </c>
    </row>
    <row r="30" spans="1:11" x14ac:dyDescent="0.25">
      <c r="A30" s="56" t="s">
        <v>1572</v>
      </c>
      <c r="C30" s="56"/>
      <c r="D30" s="57"/>
      <c r="E30" s="56"/>
      <c r="G30"/>
      <c r="H30" s="56"/>
      <c r="J30" s="56" t="s">
        <v>1586</v>
      </c>
      <c r="K30" t="s">
        <v>637</v>
      </c>
    </row>
    <row r="31" spans="1:11" x14ac:dyDescent="0.25">
      <c r="A31" s="56" t="s">
        <v>1572</v>
      </c>
      <c r="C31" s="56"/>
      <c r="D31" s="57"/>
      <c r="E31" s="56"/>
      <c r="G31"/>
      <c r="H31" s="56"/>
      <c r="J31" s="56" t="s">
        <v>1586</v>
      </c>
      <c r="K31" t="s">
        <v>638</v>
      </c>
    </row>
    <row r="32" spans="1:11" x14ac:dyDescent="0.25">
      <c r="A32" s="56" t="s">
        <v>1572</v>
      </c>
      <c r="C32" s="56"/>
      <c r="D32" s="57"/>
      <c r="E32" s="56"/>
      <c r="G32"/>
      <c r="H32" s="56"/>
      <c r="J32" s="56" t="s">
        <v>1586</v>
      </c>
      <c r="K32" t="s">
        <v>639</v>
      </c>
    </row>
    <row r="33" spans="1:11" x14ac:dyDescent="0.25">
      <c r="A33" s="56" t="s">
        <v>1572</v>
      </c>
      <c r="C33" s="56"/>
      <c r="D33" s="57"/>
      <c r="E33" s="56"/>
      <c r="G33"/>
      <c r="H33" s="56"/>
      <c r="J33" s="56" t="s">
        <v>1586</v>
      </c>
      <c r="K33" t="s">
        <v>640</v>
      </c>
    </row>
    <row r="34" spans="1:11" x14ac:dyDescent="0.25">
      <c r="A34" s="56" t="s">
        <v>1572</v>
      </c>
      <c r="C34" s="56"/>
      <c r="D34" s="57"/>
      <c r="E34" s="56"/>
      <c r="G34"/>
      <c r="H34" s="56"/>
      <c r="J34" s="56" t="s">
        <v>1586</v>
      </c>
      <c r="K34" t="s">
        <v>641</v>
      </c>
    </row>
    <row r="35" spans="1:11" x14ac:dyDescent="0.25">
      <c r="A35" s="56" t="s">
        <v>1572</v>
      </c>
      <c r="C35" s="56"/>
      <c r="D35" s="57"/>
      <c r="E35" s="56"/>
      <c r="G35"/>
      <c r="H35" s="56"/>
      <c r="J35" s="56" t="s">
        <v>1586</v>
      </c>
      <c r="K35" t="s">
        <v>642</v>
      </c>
    </row>
    <row r="36" spans="1:11" x14ac:dyDescent="0.25">
      <c r="A36" s="56" t="s">
        <v>1572</v>
      </c>
      <c r="B36" s="56" t="s">
        <v>1574</v>
      </c>
      <c r="C36" s="56" t="s">
        <v>10</v>
      </c>
      <c r="D36" s="57" t="s">
        <v>16</v>
      </c>
      <c r="E36" s="56" t="s">
        <v>125</v>
      </c>
      <c r="G36" t="s">
        <v>1519</v>
      </c>
      <c r="H36" s="56" t="s">
        <v>22</v>
      </c>
      <c r="I36" s="80" t="s">
        <v>1587</v>
      </c>
      <c r="J36" s="56" t="s">
        <v>1583</v>
      </c>
      <c r="K36" t="s">
        <v>643</v>
      </c>
    </row>
    <row r="37" spans="1:11" x14ac:dyDescent="0.25">
      <c r="A37" s="56" t="s">
        <v>1572</v>
      </c>
      <c r="B37" s="56" t="s">
        <v>1574</v>
      </c>
      <c r="C37" s="56" t="s">
        <v>11</v>
      </c>
      <c r="D37" s="57" t="s">
        <v>16</v>
      </c>
      <c r="E37" s="56" t="s">
        <v>125</v>
      </c>
      <c r="G37" t="s">
        <v>1519</v>
      </c>
      <c r="H37" s="56" t="s">
        <v>22</v>
      </c>
      <c r="I37" s="80" t="s">
        <v>1587</v>
      </c>
      <c r="J37" s="56" t="s">
        <v>1583</v>
      </c>
      <c r="K37" t="s">
        <v>644</v>
      </c>
    </row>
    <row r="38" spans="1:11" x14ac:dyDescent="0.25">
      <c r="A38" s="56" t="s">
        <v>1572</v>
      </c>
      <c r="B38" s="56" t="s">
        <v>1573</v>
      </c>
      <c r="C38" s="56"/>
      <c r="D38" s="57" t="s">
        <v>5</v>
      </c>
      <c r="E38" s="56" t="s">
        <v>78</v>
      </c>
      <c r="G38" t="s">
        <v>1520</v>
      </c>
      <c r="H38" s="56" t="s">
        <v>22</v>
      </c>
      <c r="I38" s="80" t="s">
        <v>1588</v>
      </c>
      <c r="J38" s="56" t="s">
        <v>1583</v>
      </c>
      <c r="K38" t="s">
        <v>682</v>
      </c>
    </row>
    <row r="39" spans="1:11" x14ac:dyDescent="0.25">
      <c r="A39" s="56" t="s">
        <v>1572</v>
      </c>
      <c r="B39" s="56" t="s">
        <v>1573</v>
      </c>
      <c r="C39" s="56"/>
      <c r="D39" s="57" t="s">
        <v>6</v>
      </c>
      <c r="E39" s="56" t="s">
        <v>78</v>
      </c>
      <c r="G39" t="s">
        <v>1520</v>
      </c>
      <c r="H39" s="56" t="s">
        <v>22</v>
      </c>
      <c r="I39" s="80" t="s">
        <v>1588</v>
      </c>
      <c r="J39" s="56" t="s">
        <v>1583</v>
      </c>
      <c r="K39" t="s">
        <v>683</v>
      </c>
    </row>
    <row r="40" spans="1:11" x14ac:dyDescent="0.25">
      <c r="A40" s="56" t="s">
        <v>1572</v>
      </c>
      <c r="B40" s="56" t="s">
        <v>1574</v>
      </c>
      <c r="C40" s="56" t="s">
        <v>10</v>
      </c>
      <c r="D40" s="57" t="s">
        <v>7</v>
      </c>
      <c r="E40" s="56" t="s">
        <v>78</v>
      </c>
      <c r="G40" t="s">
        <v>1520</v>
      </c>
      <c r="H40" s="56" t="s">
        <v>22</v>
      </c>
      <c r="I40" s="80" t="s">
        <v>1588</v>
      </c>
      <c r="J40" s="56" t="s">
        <v>1583</v>
      </c>
      <c r="K40" t="s">
        <v>684</v>
      </c>
    </row>
    <row r="41" spans="1:11" x14ac:dyDescent="0.25">
      <c r="A41" s="56" t="s">
        <v>1572</v>
      </c>
      <c r="B41" s="56" t="s">
        <v>1574</v>
      </c>
      <c r="C41" s="56" t="s">
        <v>11</v>
      </c>
      <c r="D41" s="57" t="s">
        <v>7</v>
      </c>
      <c r="E41" s="56" t="s">
        <v>78</v>
      </c>
      <c r="G41" t="s">
        <v>1520</v>
      </c>
      <c r="H41" s="56" t="s">
        <v>22</v>
      </c>
      <c r="I41" s="80" t="s">
        <v>1588</v>
      </c>
      <c r="J41" s="56" t="s">
        <v>1583</v>
      </c>
      <c r="K41" t="s">
        <v>685</v>
      </c>
    </row>
    <row r="42" spans="1:11" x14ac:dyDescent="0.25">
      <c r="A42" s="56" t="s">
        <v>1572</v>
      </c>
      <c r="B42" s="56" t="s">
        <v>1573</v>
      </c>
      <c r="C42" s="56"/>
      <c r="D42" s="57" t="s">
        <v>5</v>
      </c>
      <c r="E42" s="56" t="s">
        <v>125</v>
      </c>
      <c r="G42" t="s">
        <v>1520</v>
      </c>
      <c r="H42" s="56" t="s">
        <v>22</v>
      </c>
      <c r="I42" s="80" t="s">
        <v>1589</v>
      </c>
      <c r="J42" s="56" t="s">
        <v>1583</v>
      </c>
      <c r="K42" t="s">
        <v>686</v>
      </c>
    </row>
    <row r="43" spans="1:11" x14ac:dyDescent="0.25">
      <c r="A43" s="56" t="s">
        <v>1572</v>
      </c>
      <c r="B43" s="56" t="s">
        <v>1573</v>
      </c>
      <c r="C43" s="56"/>
      <c r="D43" s="57" t="s">
        <v>6</v>
      </c>
      <c r="E43" s="56" t="s">
        <v>125</v>
      </c>
      <c r="G43" t="s">
        <v>1520</v>
      </c>
      <c r="H43" s="56" t="s">
        <v>22</v>
      </c>
      <c r="I43" s="80" t="s">
        <v>1589</v>
      </c>
      <c r="J43" s="56" t="s">
        <v>1583</v>
      </c>
      <c r="K43" t="s">
        <v>687</v>
      </c>
    </row>
    <row r="44" spans="1:11" x14ac:dyDescent="0.25">
      <c r="A44" s="56" t="s">
        <v>1572</v>
      </c>
      <c r="B44" s="56" t="s">
        <v>1574</v>
      </c>
      <c r="C44" s="56" t="s">
        <v>10</v>
      </c>
      <c r="D44" s="57" t="s">
        <v>7</v>
      </c>
      <c r="E44" s="56" t="s">
        <v>125</v>
      </c>
      <c r="G44" t="s">
        <v>1520</v>
      </c>
      <c r="H44" s="56" t="s">
        <v>22</v>
      </c>
      <c r="I44" s="80" t="s">
        <v>1589</v>
      </c>
      <c r="J44" s="56" t="s">
        <v>1583</v>
      </c>
      <c r="K44" t="s">
        <v>688</v>
      </c>
    </row>
    <row r="45" spans="1:11" x14ac:dyDescent="0.25">
      <c r="A45" s="56" t="s">
        <v>1572</v>
      </c>
      <c r="B45" s="56" t="s">
        <v>1574</v>
      </c>
      <c r="C45" s="56" t="s">
        <v>11</v>
      </c>
      <c r="D45" s="57" t="s">
        <v>7</v>
      </c>
      <c r="E45" s="56" t="s">
        <v>125</v>
      </c>
      <c r="G45" t="s">
        <v>1520</v>
      </c>
      <c r="H45" s="56" t="s">
        <v>22</v>
      </c>
      <c r="I45" s="80" t="s">
        <v>1589</v>
      </c>
      <c r="J45" s="56" t="s">
        <v>1583</v>
      </c>
      <c r="K45" t="s">
        <v>689</v>
      </c>
    </row>
    <row r="46" spans="1:11" x14ac:dyDescent="0.25">
      <c r="A46" s="56" t="s">
        <v>1572</v>
      </c>
      <c r="B46" s="56" t="s">
        <v>1574</v>
      </c>
      <c r="C46" s="56" t="s">
        <v>10</v>
      </c>
      <c r="D46" s="57" t="s">
        <v>8</v>
      </c>
      <c r="E46" s="56" t="s">
        <v>78</v>
      </c>
      <c r="G46" t="s">
        <v>1520</v>
      </c>
      <c r="H46" s="56" t="s">
        <v>22</v>
      </c>
      <c r="I46" s="80" t="s">
        <v>1590</v>
      </c>
      <c r="J46" s="56" t="s">
        <v>1583</v>
      </c>
      <c r="K46" t="s">
        <v>690</v>
      </c>
    </row>
    <row r="47" spans="1:11" x14ac:dyDescent="0.25">
      <c r="A47" s="56" t="s">
        <v>1572</v>
      </c>
      <c r="B47" s="56" t="s">
        <v>1574</v>
      </c>
      <c r="C47" s="56" t="s">
        <v>11</v>
      </c>
      <c r="D47" s="57" t="s">
        <v>8</v>
      </c>
      <c r="E47" s="56" t="s">
        <v>78</v>
      </c>
      <c r="G47" t="s">
        <v>1520</v>
      </c>
      <c r="H47" s="56" t="s">
        <v>22</v>
      </c>
      <c r="I47" s="80" t="s">
        <v>1590</v>
      </c>
      <c r="J47" s="56" t="s">
        <v>1583</v>
      </c>
      <c r="K47" t="s">
        <v>691</v>
      </c>
    </row>
    <row r="48" spans="1:11" x14ac:dyDescent="0.25">
      <c r="A48" s="56" t="s">
        <v>1572</v>
      </c>
      <c r="B48" s="56" t="s">
        <v>1574</v>
      </c>
      <c r="C48" s="56" t="s">
        <v>10</v>
      </c>
      <c r="D48" s="57" t="s">
        <v>15</v>
      </c>
      <c r="E48" s="56" t="s">
        <v>78</v>
      </c>
      <c r="G48" t="s">
        <v>1520</v>
      </c>
      <c r="H48" s="56" t="s">
        <v>22</v>
      </c>
      <c r="I48" s="80" t="s">
        <v>1590</v>
      </c>
      <c r="J48" s="56" t="s">
        <v>1583</v>
      </c>
      <c r="K48" t="s">
        <v>692</v>
      </c>
    </row>
    <row r="49" spans="1:11" x14ac:dyDescent="0.25">
      <c r="A49" s="56" t="s">
        <v>1572</v>
      </c>
      <c r="B49" s="56" t="s">
        <v>1574</v>
      </c>
      <c r="C49" s="56" t="s">
        <v>11</v>
      </c>
      <c r="D49" s="57" t="s">
        <v>15</v>
      </c>
      <c r="E49" s="56" t="s">
        <v>78</v>
      </c>
      <c r="G49" t="s">
        <v>1520</v>
      </c>
      <c r="H49" s="56" t="s">
        <v>22</v>
      </c>
      <c r="I49" s="80" t="s">
        <v>1590</v>
      </c>
      <c r="J49" s="56" t="s">
        <v>1583</v>
      </c>
      <c r="K49" t="s">
        <v>693</v>
      </c>
    </row>
    <row r="50" spans="1:11" x14ac:dyDescent="0.25">
      <c r="A50" s="56" t="s">
        <v>1572</v>
      </c>
      <c r="B50" s="56"/>
      <c r="C50" s="56"/>
      <c r="D50" s="57"/>
      <c r="E50" s="56"/>
      <c r="G50"/>
      <c r="H50" s="56"/>
      <c r="I50" s="56"/>
      <c r="J50" s="56" t="s">
        <v>1586</v>
      </c>
      <c r="K50" t="s">
        <v>694</v>
      </c>
    </row>
    <row r="51" spans="1:11" x14ac:dyDescent="0.25">
      <c r="A51" s="56" t="s">
        <v>1572</v>
      </c>
      <c r="B51" s="56"/>
      <c r="C51" s="56"/>
      <c r="D51" s="57"/>
      <c r="E51" s="56"/>
      <c r="G51"/>
      <c r="H51" s="56"/>
      <c r="I51" s="56"/>
      <c r="J51" s="56" t="s">
        <v>1586</v>
      </c>
      <c r="K51" t="s">
        <v>695</v>
      </c>
    </row>
    <row r="52" spans="1:11" x14ac:dyDescent="0.25">
      <c r="A52" s="56" t="s">
        <v>1572</v>
      </c>
      <c r="B52" s="56"/>
      <c r="C52" s="56"/>
      <c r="D52" s="57"/>
      <c r="E52" s="56"/>
      <c r="G52"/>
      <c r="H52" s="56"/>
      <c r="I52" s="56"/>
      <c r="J52" s="56" t="s">
        <v>1586</v>
      </c>
      <c r="K52" t="s">
        <v>696</v>
      </c>
    </row>
    <row r="53" spans="1:11" x14ac:dyDescent="0.25">
      <c r="A53" s="56" t="s">
        <v>1572</v>
      </c>
      <c r="B53" s="56"/>
      <c r="C53" s="56"/>
      <c r="D53" s="57"/>
      <c r="E53" s="56"/>
      <c r="G53"/>
      <c r="H53" s="56"/>
      <c r="I53" s="56"/>
      <c r="J53" s="56" t="s">
        <v>1586</v>
      </c>
      <c r="K53" t="s">
        <v>697</v>
      </c>
    </row>
    <row r="54" spans="1:11" x14ac:dyDescent="0.25">
      <c r="A54" s="56" t="s">
        <v>1572</v>
      </c>
      <c r="B54" s="56"/>
      <c r="C54" s="56"/>
      <c r="D54" s="57"/>
      <c r="E54" s="56"/>
      <c r="G54"/>
      <c r="H54" s="56"/>
      <c r="I54" s="56"/>
      <c r="J54" s="56" t="s">
        <v>1586</v>
      </c>
      <c r="K54" t="s">
        <v>698</v>
      </c>
    </row>
    <row r="55" spans="1:11" x14ac:dyDescent="0.25">
      <c r="A55" s="56" t="s">
        <v>1572</v>
      </c>
      <c r="B55" s="56"/>
      <c r="C55" s="56"/>
      <c r="D55" s="57"/>
      <c r="E55" s="56"/>
      <c r="G55"/>
      <c r="H55" s="56"/>
      <c r="I55" s="56"/>
      <c r="J55" s="56" t="s">
        <v>1586</v>
      </c>
      <c r="K55" t="s">
        <v>699</v>
      </c>
    </row>
    <row r="56" spans="1:11" x14ac:dyDescent="0.25">
      <c r="A56" s="56" t="s">
        <v>1572</v>
      </c>
      <c r="B56" s="56"/>
      <c r="C56" s="56"/>
      <c r="D56" s="57"/>
      <c r="E56" s="56"/>
      <c r="G56"/>
      <c r="H56" s="56"/>
      <c r="I56" s="56"/>
      <c r="J56" s="56" t="s">
        <v>1586</v>
      </c>
      <c r="K56" t="s">
        <v>700</v>
      </c>
    </row>
    <row r="57" spans="1:11" x14ac:dyDescent="0.25">
      <c r="A57" s="56" t="s">
        <v>1572</v>
      </c>
      <c r="B57" s="56"/>
      <c r="C57" s="56"/>
      <c r="D57" s="57"/>
      <c r="E57" s="56"/>
      <c r="G57"/>
      <c r="H57" s="56"/>
      <c r="I57" s="56"/>
      <c r="J57" s="56" t="s">
        <v>1586</v>
      </c>
      <c r="K57" t="s">
        <v>701</v>
      </c>
    </row>
    <row r="58" spans="1:11" x14ac:dyDescent="0.25">
      <c r="A58" s="56" t="s">
        <v>1572</v>
      </c>
      <c r="B58" s="56" t="s">
        <v>1574</v>
      </c>
      <c r="C58" s="56" t="s">
        <v>10</v>
      </c>
      <c r="D58" s="57" t="s">
        <v>16</v>
      </c>
      <c r="E58" s="56" t="s">
        <v>78</v>
      </c>
      <c r="G58" t="s">
        <v>1520</v>
      </c>
      <c r="H58" s="56" t="s">
        <v>22</v>
      </c>
      <c r="I58" s="80" t="s">
        <v>1590</v>
      </c>
      <c r="J58" s="56" t="s">
        <v>1583</v>
      </c>
      <c r="K58" t="s">
        <v>702</v>
      </c>
    </row>
    <row r="59" spans="1:11" x14ac:dyDescent="0.25">
      <c r="A59" s="56" t="s">
        <v>1572</v>
      </c>
      <c r="B59" s="56" t="s">
        <v>1574</v>
      </c>
      <c r="C59" s="56" t="s">
        <v>11</v>
      </c>
      <c r="D59" s="57" t="s">
        <v>16</v>
      </c>
      <c r="E59" s="56" t="s">
        <v>78</v>
      </c>
      <c r="G59" t="s">
        <v>1520</v>
      </c>
      <c r="H59" s="56" t="s">
        <v>22</v>
      </c>
      <c r="I59" s="80" t="s">
        <v>1590</v>
      </c>
      <c r="J59" s="56" t="s">
        <v>1583</v>
      </c>
      <c r="K59" t="s">
        <v>703</v>
      </c>
    </row>
    <row r="60" spans="1:11" x14ac:dyDescent="0.25">
      <c r="A60" s="56" t="s">
        <v>1572</v>
      </c>
      <c r="B60" s="56" t="s">
        <v>1574</v>
      </c>
      <c r="C60" s="56" t="s">
        <v>10</v>
      </c>
      <c r="D60" s="57" t="s">
        <v>8</v>
      </c>
      <c r="E60" s="56" t="s">
        <v>125</v>
      </c>
      <c r="G60" t="s">
        <v>1520</v>
      </c>
      <c r="H60" s="56" t="s">
        <v>22</v>
      </c>
      <c r="I60" s="80" t="s">
        <v>1591</v>
      </c>
      <c r="J60" s="56" t="s">
        <v>1583</v>
      </c>
      <c r="K60" t="s">
        <v>704</v>
      </c>
    </row>
    <row r="61" spans="1:11" x14ac:dyDescent="0.25">
      <c r="A61" s="56" t="s">
        <v>1572</v>
      </c>
      <c r="B61" s="56" t="s">
        <v>1574</v>
      </c>
      <c r="C61" s="56" t="s">
        <v>11</v>
      </c>
      <c r="D61" s="57" t="s">
        <v>8</v>
      </c>
      <c r="E61" s="56" t="s">
        <v>125</v>
      </c>
      <c r="G61" t="s">
        <v>1520</v>
      </c>
      <c r="H61" s="56" t="s">
        <v>22</v>
      </c>
      <c r="I61" s="80" t="s">
        <v>1591</v>
      </c>
      <c r="J61" s="56" t="s">
        <v>1583</v>
      </c>
      <c r="K61" t="s">
        <v>705</v>
      </c>
    </row>
    <row r="62" spans="1:11" x14ac:dyDescent="0.25">
      <c r="A62" s="56" t="s">
        <v>1572</v>
      </c>
      <c r="B62" s="56" t="s">
        <v>1574</v>
      </c>
      <c r="C62" s="56" t="s">
        <v>10</v>
      </c>
      <c r="D62" s="57" t="s">
        <v>15</v>
      </c>
      <c r="E62" s="56" t="s">
        <v>125</v>
      </c>
      <c r="G62" t="s">
        <v>1520</v>
      </c>
      <c r="H62" s="56" t="s">
        <v>22</v>
      </c>
      <c r="I62" s="80" t="s">
        <v>1591</v>
      </c>
      <c r="J62" s="56" t="s">
        <v>1583</v>
      </c>
      <c r="K62" t="s">
        <v>706</v>
      </c>
    </row>
    <row r="63" spans="1:11" x14ac:dyDescent="0.25">
      <c r="A63" s="56" t="s">
        <v>1572</v>
      </c>
      <c r="B63" s="56" t="s">
        <v>1574</v>
      </c>
      <c r="C63" s="56" t="s">
        <v>11</v>
      </c>
      <c r="D63" s="57" t="s">
        <v>15</v>
      </c>
      <c r="E63" s="56" t="s">
        <v>125</v>
      </c>
      <c r="G63" t="s">
        <v>1520</v>
      </c>
      <c r="H63" s="56" t="s">
        <v>22</v>
      </c>
      <c r="I63" s="80" t="s">
        <v>1591</v>
      </c>
      <c r="J63" s="56" t="s">
        <v>1583</v>
      </c>
      <c r="K63" t="s">
        <v>707</v>
      </c>
    </row>
    <row r="64" spans="1:11" x14ac:dyDescent="0.25">
      <c r="A64" s="56" t="s">
        <v>1572</v>
      </c>
      <c r="B64" s="56"/>
      <c r="C64" s="56"/>
      <c r="D64" s="57"/>
      <c r="E64" s="56"/>
      <c r="G64"/>
      <c r="H64" s="56"/>
      <c r="I64" s="56"/>
      <c r="J64" s="56" t="s">
        <v>1586</v>
      </c>
      <c r="K64" t="s">
        <v>708</v>
      </c>
    </row>
    <row r="65" spans="1:11" x14ac:dyDescent="0.25">
      <c r="A65" s="56" t="s">
        <v>1572</v>
      </c>
      <c r="B65" s="56"/>
      <c r="C65" s="56"/>
      <c r="D65" s="57"/>
      <c r="E65" s="56"/>
      <c r="G65"/>
      <c r="H65" s="56"/>
      <c r="I65" s="56"/>
      <c r="J65" s="56" t="s">
        <v>1586</v>
      </c>
      <c r="K65" t="s">
        <v>709</v>
      </c>
    </row>
    <row r="66" spans="1:11" x14ac:dyDescent="0.25">
      <c r="A66" s="56" t="s">
        <v>1572</v>
      </c>
      <c r="B66" s="56"/>
      <c r="C66" s="56"/>
      <c r="D66" s="57"/>
      <c r="E66" s="56"/>
      <c r="G66"/>
      <c r="H66" s="56"/>
      <c r="I66" s="56"/>
      <c r="J66" s="56" t="s">
        <v>1586</v>
      </c>
      <c r="K66" t="s">
        <v>710</v>
      </c>
    </row>
    <row r="67" spans="1:11" x14ac:dyDescent="0.25">
      <c r="A67" s="56" t="s">
        <v>1572</v>
      </c>
      <c r="B67" s="56"/>
      <c r="C67" s="56"/>
      <c r="D67" s="57"/>
      <c r="E67" s="56"/>
      <c r="G67"/>
      <c r="H67" s="56"/>
      <c r="I67" s="56"/>
      <c r="J67" s="56" t="s">
        <v>1586</v>
      </c>
      <c r="K67" t="s">
        <v>711</v>
      </c>
    </row>
    <row r="68" spans="1:11" x14ac:dyDescent="0.25">
      <c r="A68" s="56" t="s">
        <v>1572</v>
      </c>
      <c r="B68" s="56"/>
      <c r="C68" s="56"/>
      <c r="D68" s="57"/>
      <c r="E68" s="56"/>
      <c r="G68"/>
      <c r="H68" s="56"/>
      <c r="I68" s="56"/>
      <c r="J68" s="56" t="s">
        <v>1586</v>
      </c>
      <c r="K68" t="s">
        <v>712</v>
      </c>
    </row>
    <row r="69" spans="1:11" x14ac:dyDescent="0.25">
      <c r="A69" s="56" t="s">
        <v>1572</v>
      </c>
      <c r="B69" s="56"/>
      <c r="C69" s="56"/>
      <c r="D69" s="57"/>
      <c r="E69" s="56"/>
      <c r="G69"/>
      <c r="H69" s="56"/>
      <c r="I69" s="56"/>
      <c r="J69" s="56" t="s">
        <v>1586</v>
      </c>
      <c r="K69" t="s">
        <v>713</v>
      </c>
    </row>
    <row r="70" spans="1:11" x14ac:dyDescent="0.25">
      <c r="A70" s="56" t="s">
        <v>1572</v>
      </c>
      <c r="B70" s="56"/>
      <c r="C70" s="56"/>
      <c r="D70" s="57"/>
      <c r="E70" s="56"/>
      <c r="G70"/>
      <c r="H70" s="56"/>
      <c r="I70" s="56"/>
      <c r="J70" s="56" t="s">
        <v>1586</v>
      </c>
      <c r="K70" t="s">
        <v>714</v>
      </c>
    </row>
    <row r="71" spans="1:11" x14ac:dyDescent="0.25">
      <c r="A71" s="56" t="s">
        <v>1572</v>
      </c>
      <c r="B71" s="56"/>
      <c r="C71" s="56"/>
      <c r="D71" s="57"/>
      <c r="E71" s="56"/>
      <c r="G71"/>
      <c r="H71" s="56"/>
      <c r="I71" s="56"/>
      <c r="J71" s="56" t="s">
        <v>1586</v>
      </c>
      <c r="K71" t="s">
        <v>715</v>
      </c>
    </row>
    <row r="72" spans="1:11" x14ac:dyDescent="0.25">
      <c r="A72" s="56" t="s">
        <v>1572</v>
      </c>
      <c r="B72" s="56" t="s">
        <v>1574</v>
      </c>
      <c r="C72" s="56" t="s">
        <v>10</v>
      </c>
      <c r="D72" s="57" t="s">
        <v>16</v>
      </c>
      <c r="E72" s="56" t="s">
        <v>125</v>
      </c>
      <c r="G72" t="s">
        <v>1520</v>
      </c>
      <c r="H72" s="56" t="s">
        <v>22</v>
      </c>
      <c r="I72" s="80" t="s">
        <v>1591</v>
      </c>
      <c r="J72" s="56" t="s">
        <v>1583</v>
      </c>
      <c r="K72" t="s">
        <v>716</v>
      </c>
    </row>
    <row r="73" spans="1:11" x14ac:dyDescent="0.25">
      <c r="A73" s="56" t="s">
        <v>1572</v>
      </c>
      <c r="B73" s="56" t="s">
        <v>1574</v>
      </c>
      <c r="C73" s="56" t="s">
        <v>11</v>
      </c>
      <c r="D73" s="57" t="s">
        <v>16</v>
      </c>
      <c r="E73" s="56" t="s">
        <v>125</v>
      </c>
      <c r="G73" t="s">
        <v>1520</v>
      </c>
      <c r="H73" s="56" t="s">
        <v>22</v>
      </c>
      <c r="I73" s="80" t="s">
        <v>1591</v>
      </c>
      <c r="J73" s="56" t="s">
        <v>1583</v>
      </c>
      <c r="K73" t="s">
        <v>717</v>
      </c>
    </row>
    <row r="74" spans="1:11" x14ac:dyDescent="0.25">
      <c r="A74" s="56" t="s">
        <v>1572</v>
      </c>
      <c r="B74" s="56" t="s">
        <v>1573</v>
      </c>
      <c r="C74" s="56"/>
      <c r="D74" s="57" t="s">
        <v>5</v>
      </c>
      <c r="E74" s="56" t="s">
        <v>78</v>
      </c>
      <c r="G74" t="s">
        <v>1521</v>
      </c>
      <c r="H74" s="56" t="s">
        <v>22</v>
      </c>
      <c r="I74" s="80" t="s">
        <v>1592</v>
      </c>
      <c r="J74" s="56" t="s">
        <v>1583</v>
      </c>
      <c r="K74" t="s">
        <v>757</v>
      </c>
    </row>
    <row r="75" spans="1:11" x14ac:dyDescent="0.25">
      <c r="A75" s="56" t="s">
        <v>1572</v>
      </c>
      <c r="B75" s="56" t="s">
        <v>1573</v>
      </c>
      <c r="C75" s="56"/>
      <c r="D75" s="57" t="s">
        <v>6</v>
      </c>
      <c r="E75" s="56" t="s">
        <v>78</v>
      </c>
      <c r="G75" t="s">
        <v>1521</v>
      </c>
      <c r="H75" s="56" t="s">
        <v>22</v>
      </c>
      <c r="I75" s="80" t="s">
        <v>1592</v>
      </c>
      <c r="J75" s="56" t="s">
        <v>1583</v>
      </c>
      <c r="K75" t="s">
        <v>758</v>
      </c>
    </row>
    <row r="76" spans="1:11" x14ac:dyDescent="0.25">
      <c r="A76" s="56" t="s">
        <v>1572</v>
      </c>
      <c r="B76" s="56" t="s">
        <v>1574</v>
      </c>
      <c r="C76" s="56" t="s">
        <v>10</v>
      </c>
      <c r="D76" s="57" t="s">
        <v>7</v>
      </c>
      <c r="E76" s="56" t="s">
        <v>78</v>
      </c>
      <c r="G76" t="s">
        <v>1521</v>
      </c>
      <c r="H76" s="56" t="s">
        <v>22</v>
      </c>
      <c r="I76" s="80" t="s">
        <v>1592</v>
      </c>
      <c r="J76" s="56" t="s">
        <v>1583</v>
      </c>
      <c r="K76" t="s">
        <v>759</v>
      </c>
    </row>
    <row r="77" spans="1:11" x14ac:dyDescent="0.25">
      <c r="A77" s="56" t="s">
        <v>1572</v>
      </c>
      <c r="B77" s="56" t="s">
        <v>1574</v>
      </c>
      <c r="C77" s="56" t="s">
        <v>11</v>
      </c>
      <c r="D77" s="57" t="s">
        <v>7</v>
      </c>
      <c r="E77" s="56" t="s">
        <v>78</v>
      </c>
      <c r="G77" t="s">
        <v>1521</v>
      </c>
      <c r="H77" s="56" t="s">
        <v>22</v>
      </c>
      <c r="I77" s="80" t="s">
        <v>1592</v>
      </c>
      <c r="J77" s="56" t="s">
        <v>1583</v>
      </c>
      <c r="K77" t="s">
        <v>760</v>
      </c>
    </row>
    <row r="78" spans="1:11" x14ac:dyDescent="0.25">
      <c r="A78" s="56" t="s">
        <v>1572</v>
      </c>
      <c r="B78" s="56" t="s">
        <v>1573</v>
      </c>
      <c r="C78" s="56"/>
      <c r="D78" s="57" t="s">
        <v>5</v>
      </c>
      <c r="E78" s="56" t="s">
        <v>125</v>
      </c>
      <c r="G78" t="s">
        <v>1521</v>
      </c>
      <c r="H78" s="56" t="s">
        <v>22</v>
      </c>
      <c r="I78" s="80" t="s">
        <v>1593</v>
      </c>
      <c r="J78" s="56" t="s">
        <v>1583</v>
      </c>
      <c r="K78" t="s">
        <v>761</v>
      </c>
    </row>
    <row r="79" spans="1:11" x14ac:dyDescent="0.25">
      <c r="A79" s="56" t="s">
        <v>1572</v>
      </c>
      <c r="B79" s="56" t="s">
        <v>1573</v>
      </c>
      <c r="C79" s="56"/>
      <c r="D79" s="57" t="s">
        <v>6</v>
      </c>
      <c r="E79" s="56" t="s">
        <v>125</v>
      </c>
      <c r="G79" t="s">
        <v>1521</v>
      </c>
      <c r="H79" s="56" t="s">
        <v>22</v>
      </c>
      <c r="I79" s="80" t="s">
        <v>1593</v>
      </c>
      <c r="J79" s="56" t="s">
        <v>1583</v>
      </c>
      <c r="K79" t="s">
        <v>762</v>
      </c>
    </row>
    <row r="80" spans="1:11" x14ac:dyDescent="0.25">
      <c r="A80" s="56" t="s">
        <v>1572</v>
      </c>
      <c r="B80" s="56" t="s">
        <v>1574</v>
      </c>
      <c r="C80" s="56" t="s">
        <v>10</v>
      </c>
      <c r="D80" s="57" t="s">
        <v>7</v>
      </c>
      <c r="E80" s="56" t="s">
        <v>125</v>
      </c>
      <c r="G80" t="s">
        <v>1521</v>
      </c>
      <c r="H80" s="56" t="s">
        <v>22</v>
      </c>
      <c r="I80" s="80" t="s">
        <v>1593</v>
      </c>
      <c r="J80" s="56" t="s">
        <v>1583</v>
      </c>
      <c r="K80" t="s">
        <v>763</v>
      </c>
    </row>
    <row r="81" spans="1:11" x14ac:dyDescent="0.25">
      <c r="A81" s="56" t="s">
        <v>1572</v>
      </c>
      <c r="B81" s="56" t="s">
        <v>1574</v>
      </c>
      <c r="C81" s="56" t="s">
        <v>11</v>
      </c>
      <c r="D81" s="57" t="s">
        <v>7</v>
      </c>
      <c r="E81" s="56" t="s">
        <v>125</v>
      </c>
      <c r="G81" t="s">
        <v>1521</v>
      </c>
      <c r="H81" s="56" t="s">
        <v>22</v>
      </c>
      <c r="I81" s="80" t="s">
        <v>1593</v>
      </c>
      <c r="J81" s="56" t="s">
        <v>1583</v>
      </c>
      <c r="K81" t="s">
        <v>764</v>
      </c>
    </row>
    <row r="82" spans="1:11" x14ac:dyDescent="0.25">
      <c r="A82" s="56" t="s">
        <v>1572</v>
      </c>
      <c r="B82" s="56" t="s">
        <v>1574</v>
      </c>
      <c r="C82" s="56" t="s">
        <v>10</v>
      </c>
      <c r="D82" s="57" t="s">
        <v>8</v>
      </c>
      <c r="E82" s="56" t="s">
        <v>78</v>
      </c>
      <c r="G82" t="s">
        <v>1521</v>
      </c>
      <c r="H82" s="56" t="s">
        <v>22</v>
      </c>
      <c r="I82" s="80" t="s">
        <v>1594</v>
      </c>
      <c r="J82" s="56" t="s">
        <v>1583</v>
      </c>
      <c r="K82" t="s">
        <v>765</v>
      </c>
    </row>
    <row r="83" spans="1:11" x14ac:dyDescent="0.25">
      <c r="A83" s="56" t="s">
        <v>1572</v>
      </c>
      <c r="B83" s="56" t="s">
        <v>1574</v>
      </c>
      <c r="C83" s="56" t="s">
        <v>11</v>
      </c>
      <c r="D83" s="57" t="s">
        <v>8</v>
      </c>
      <c r="E83" s="56" t="s">
        <v>78</v>
      </c>
      <c r="G83" t="s">
        <v>1521</v>
      </c>
      <c r="H83" s="56" t="s">
        <v>22</v>
      </c>
      <c r="I83" s="80" t="s">
        <v>1594</v>
      </c>
      <c r="J83" s="56" t="s">
        <v>1583</v>
      </c>
      <c r="K83" t="s">
        <v>766</v>
      </c>
    </row>
    <row r="84" spans="1:11" x14ac:dyDescent="0.25">
      <c r="A84" s="56" t="s">
        <v>1572</v>
      </c>
      <c r="B84" s="56" t="s">
        <v>1574</v>
      </c>
      <c r="C84" s="56" t="s">
        <v>10</v>
      </c>
      <c r="D84" s="57" t="s">
        <v>15</v>
      </c>
      <c r="E84" s="56" t="s">
        <v>78</v>
      </c>
      <c r="G84" t="s">
        <v>1521</v>
      </c>
      <c r="H84" s="56" t="s">
        <v>22</v>
      </c>
      <c r="I84" s="80" t="s">
        <v>1594</v>
      </c>
      <c r="J84" s="56" t="s">
        <v>1583</v>
      </c>
      <c r="K84" t="s">
        <v>767</v>
      </c>
    </row>
    <row r="85" spans="1:11" x14ac:dyDescent="0.25">
      <c r="A85" s="56" t="s">
        <v>1572</v>
      </c>
      <c r="B85" s="56" t="s">
        <v>1574</v>
      </c>
      <c r="C85" s="56" t="s">
        <v>11</v>
      </c>
      <c r="D85" s="57" t="s">
        <v>15</v>
      </c>
      <c r="E85" s="56" t="s">
        <v>78</v>
      </c>
      <c r="G85" t="s">
        <v>1521</v>
      </c>
      <c r="H85" s="56" t="s">
        <v>22</v>
      </c>
      <c r="I85" s="80" t="s">
        <v>1594</v>
      </c>
      <c r="J85" s="56" t="s">
        <v>1583</v>
      </c>
      <c r="K85" t="s">
        <v>768</v>
      </c>
    </row>
    <row r="86" spans="1:11" x14ac:dyDescent="0.25">
      <c r="A86" s="56" t="s">
        <v>1572</v>
      </c>
      <c r="B86" s="56"/>
      <c r="C86" s="56"/>
      <c r="D86" s="57"/>
      <c r="E86" s="56"/>
      <c r="G86"/>
      <c r="H86" s="56"/>
      <c r="I86" s="56"/>
      <c r="J86" s="56" t="s">
        <v>1586</v>
      </c>
      <c r="K86" t="s">
        <v>769</v>
      </c>
    </row>
    <row r="87" spans="1:11" x14ac:dyDescent="0.25">
      <c r="A87" s="56" t="s">
        <v>1572</v>
      </c>
      <c r="B87" s="56"/>
      <c r="C87" s="56"/>
      <c r="D87" s="57"/>
      <c r="E87" s="56"/>
      <c r="G87"/>
      <c r="H87" s="56"/>
      <c r="I87" s="56"/>
      <c r="J87" s="56" t="s">
        <v>1586</v>
      </c>
      <c r="K87" t="s">
        <v>770</v>
      </c>
    </row>
    <row r="88" spans="1:11" x14ac:dyDescent="0.25">
      <c r="A88" s="56" t="s">
        <v>1572</v>
      </c>
      <c r="B88" s="56"/>
      <c r="C88" s="56"/>
      <c r="D88" s="57"/>
      <c r="E88" s="56"/>
      <c r="G88"/>
      <c r="H88" s="56"/>
      <c r="I88" s="56"/>
      <c r="J88" s="56" t="s">
        <v>1586</v>
      </c>
      <c r="K88" t="s">
        <v>771</v>
      </c>
    </row>
    <row r="89" spans="1:11" x14ac:dyDescent="0.25">
      <c r="A89" s="56" t="s">
        <v>1572</v>
      </c>
      <c r="B89" s="56"/>
      <c r="C89" s="56"/>
      <c r="D89" s="57"/>
      <c r="E89" s="56"/>
      <c r="G89"/>
      <c r="H89" s="56"/>
      <c r="I89" s="56"/>
      <c r="J89" s="56" t="s">
        <v>1586</v>
      </c>
      <c r="K89" t="s">
        <v>772</v>
      </c>
    </row>
    <row r="90" spans="1:11" x14ac:dyDescent="0.25">
      <c r="A90" s="56" t="s">
        <v>1572</v>
      </c>
      <c r="B90" s="56"/>
      <c r="C90" s="56"/>
      <c r="D90" s="57"/>
      <c r="E90" s="56"/>
      <c r="G90"/>
      <c r="H90" s="56"/>
      <c r="I90" s="56"/>
      <c r="J90" s="56" t="s">
        <v>1586</v>
      </c>
      <c r="K90" t="s">
        <v>773</v>
      </c>
    </row>
    <row r="91" spans="1:11" x14ac:dyDescent="0.25">
      <c r="A91" s="56" t="s">
        <v>1572</v>
      </c>
      <c r="B91" s="56"/>
      <c r="C91" s="56"/>
      <c r="D91" s="57"/>
      <c r="E91" s="56"/>
      <c r="G91"/>
      <c r="H91" s="56"/>
      <c r="I91" s="56"/>
      <c r="J91" s="56" t="s">
        <v>1586</v>
      </c>
      <c r="K91" t="s">
        <v>774</v>
      </c>
    </row>
    <row r="92" spans="1:11" x14ac:dyDescent="0.25">
      <c r="A92" s="56" t="s">
        <v>1572</v>
      </c>
      <c r="B92" s="56"/>
      <c r="C92" s="56"/>
      <c r="D92" s="57"/>
      <c r="E92" s="56"/>
      <c r="G92"/>
      <c r="H92" s="56"/>
      <c r="I92" s="56"/>
      <c r="J92" s="56" t="s">
        <v>1586</v>
      </c>
      <c r="K92" t="s">
        <v>775</v>
      </c>
    </row>
    <row r="93" spans="1:11" x14ac:dyDescent="0.25">
      <c r="A93" s="56" t="s">
        <v>1572</v>
      </c>
      <c r="B93" s="56"/>
      <c r="C93" s="56"/>
      <c r="D93" s="57"/>
      <c r="E93" s="56"/>
      <c r="G93"/>
      <c r="H93" s="56"/>
      <c r="I93" s="56"/>
      <c r="J93" s="56" t="s">
        <v>1586</v>
      </c>
      <c r="K93" t="s">
        <v>776</v>
      </c>
    </row>
    <row r="94" spans="1:11" x14ac:dyDescent="0.25">
      <c r="A94" s="56" t="s">
        <v>1572</v>
      </c>
      <c r="B94" s="56" t="s">
        <v>1574</v>
      </c>
      <c r="C94" s="56" t="s">
        <v>10</v>
      </c>
      <c r="D94" s="57" t="s">
        <v>16</v>
      </c>
      <c r="E94" s="56" t="s">
        <v>78</v>
      </c>
      <c r="G94" t="s">
        <v>1521</v>
      </c>
      <c r="H94" s="56" t="s">
        <v>22</v>
      </c>
      <c r="I94" s="80" t="s">
        <v>1594</v>
      </c>
      <c r="J94" s="56" t="s">
        <v>1583</v>
      </c>
      <c r="K94" t="s">
        <v>777</v>
      </c>
    </row>
    <row r="95" spans="1:11" x14ac:dyDescent="0.25">
      <c r="A95" s="56" t="s">
        <v>1572</v>
      </c>
      <c r="B95" s="56" t="s">
        <v>1574</v>
      </c>
      <c r="C95" s="56" t="s">
        <v>11</v>
      </c>
      <c r="D95" s="57" t="s">
        <v>16</v>
      </c>
      <c r="E95" s="56" t="s">
        <v>78</v>
      </c>
      <c r="G95" t="s">
        <v>1521</v>
      </c>
      <c r="H95" s="56" t="s">
        <v>22</v>
      </c>
      <c r="I95" s="80" t="s">
        <v>1594</v>
      </c>
      <c r="J95" s="56" t="s">
        <v>1583</v>
      </c>
      <c r="K95" t="s">
        <v>778</v>
      </c>
    </row>
    <row r="96" spans="1:11" x14ac:dyDescent="0.25">
      <c r="A96" s="56" t="s">
        <v>1572</v>
      </c>
      <c r="B96" s="56" t="s">
        <v>1574</v>
      </c>
      <c r="C96" s="56" t="s">
        <v>10</v>
      </c>
      <c r="D96" s="57" t="s">
        <v>8</v>
      </c>
      <c r="E96" s="56" t="s">
        <v>125</v>
      </c>
      <c r="G96" t="s">
        <v>1521</v>
      </c>
      <c r="H96" s="56" t="s">
        <v>22</v>
      </c>
      <c r="I96" s="80" t="s">
        <v>1595</v>
      </c>
      <c r="J96" s="56" t="s">
        <v>1583</v>
      </c>
      <c r="K96" t="s">
        <v>779</v>
      </c>
    </row>
    <row r="97" spans="1:11" x14ac:dyDescent="0.25">
      <c r="A97" s="56" t="s">
        <v>1572</v>
      </c>
      <c r="B97" s="56" t="s">
        <v>1574</v>
      </c>
      <c r="C97" s="56" t="s">
        <v>11</v>
      </c>
      <c r="D97" s="57" t="s">
        <v>8</v>
      </c>
      <c r="E97" s="56" t="s">
        <v>125</v>
      </c>
      <c r="G97" t="s">
        <v>1521</v>
      </c>
      <c r="H97" s="56" t="s">
        <v>22</v>
      </c>
      <c r="I97" s="80" t="s">
        <v>1595</v>
      </c>
      <c r="J97" s="56" t="s">
        <v>1583</v>
      </c>
      <c r="K97" t="s">
        <v>780</v>
      </c>
    </row>
    <row r="98" spans="1:11" x14ac:dyDescent="0.25">
      <c r="A98" s="56" t="s">
        <v>1572</v>
      </c>
      <c r="B98" s="56" t="s">
        <v>1574</v>
      </c>
      <c r="C98" s="56" t="s">
        <v>10</v>
      </c>
      <c r="D98" s="57" t="s">
        <v>15</v>
      </c>
      <c r="E98" s="56" t="s">
        <v>125</v>
      </c>
      <c r="G98" t="s">
        <v>1521</v>
      </c>
      <c r="H98" s="56" t="s">
        <v>22</v>
      </c>
      <c r="I98" s="80" t="s">
        <v>1595</v>
      </c>
      <c r="J98" s="56" t="s">
        <v>1583</v>
      </c>
      <c r="K98" t="s">
        <v>781</v>
      </c>
    </row>
    <row r="99" spans="1:11" x14ac:dyDescent="0.25">
      <c r="A99" s="56" t="s">
        <v>1572</v>
      </c>
      <c r="B99" s="56" t="s">
        <v>1574</v>
      </c>
      <c r="C99" s="56" t="s">
        <v>11</v>
      </c>
      <c r="D99" s="57" t="s">
        <v>15</v>
      </c>
      <c r="E99" s="56" t="s">
        <v>125</v>
      </c>
      <c r="G99" t="s">
        <v>1521</v>
      </c>
      <c r="H99" s="56" t="s">
        <v>22</v>
      </c>
      <c r="I99" s="80" t="s">
        <v>1595</v>
      </c>
      <c r="J99" s="56" t="s">
        <v>1583</v>
      </c>
      <c r="K99" t="s">
        <v>782</v>
      </c>
    </row>
    <row r="100" spans="1:11" x14ac:dyDescent="0.25">
      <c r="A100" s="56" t="s">
        <v>1572</v>
      </c>
      <c r="B100" s="56"/>
      <c r="C100" s="56"/>
      <c r="D100" s="57"/>
      <c r="E100" s="56"/>
      <c r="G100"/>
      <c r="H100" s="56"/>
      <c r="I100" s="56"/>
      <c r="J100" s="56" t="s">
        <v>1586</v>
      </c>
      <c r="K100" t="s">
        <v>783</v>
      </c>
    </row>
    <row r="101" spans="1:11" x14ac:dyDescent="0.25">
      <c r="A101" s="56" t="s">
        <v>1572</v>
      </c>
      <c r="B101" s="56"/>
      <c r="C101" s="56"/>
      <c r="D101" s="57"/>
      <c r="E101" s="56"/>
      <c r="G101"/>
      <c r="H101" s="56"/>
      <c r="I101" s="56"/>
      <c r="J101" s="56" t="s">
        <v>1586</v>
      </c>
      <c r="K101" t="s">
        <v>784</v>
      </c>
    </row>
    <row r="102" spans="1:11" x14ac:dyDescent="0.25">
      <c r="A102" s="56" t="s">
        <v>1572</v>
      </c>
      <c r="B102" s="56"/>
      <c r="C102" s="56"/>
      <c r="D102" s="57"/>
      <c r="E102" s="56"/>
      <c r="G102"/>
      <c r="H102" s="56"/>
      <c r="I102" s="56"/>
      <c r="J102" s="56" t="s">
        <v>1586</v>
      </c>
      <c r="K102" t="s">
        <v>785</v>
      </c>
    </row>
    <row r="103" spans="1:11" x14ac:dyDescent="0.25">
      <c r="A103" s="56" t="s">
        <v>1572</v>
      </c>
      <c r="B103" s="56"/>
      <c r="C103" s="56"/>
      <c r="D103" s="57"/>
      <c r="E103" s="56"/>
      <c r="G103"/>
      <c r="H103" s="56"/>
      <c r="I103" s="56"/>
      <c r="J103" s="56" t="s">
        <v>1586</v>
      </c>
      <c r="K103" t="s">
        <v>786</v>
      </c>
    </row>
    <row r="104" spans="1:11" x14ac:dyDescent="0.25">
      <c r="A104" s="56" t="s">
        <v>1572</v>
      </c>
      <c r="B104" s="56"/>
      <c r="C104" s="56"/>
      <c r="D104" s="57"/>
      <c r="E104" s="56"/>
      <c r="G104"/>
      <c r="H104" s="56"/>
      <c r="I104" s="56"/>
      <c r="J104" s="56" t="s">
        <v>1586</v>
      </c>
      <c r="K104" t="s">
        <v>787</v>
      </c>
    </row>
    <row r="105" spans="1:11" x14ac:dyDescent="0.25">
      <c r="A105" s="56" t="s">
        <v>1572</v>
      </c>
      <c r="B105" s="56"/>
      <c r="C105" s="56"/>
      <c r="D105" s="57"/>
      <c r="E105" s="56"/>
      <c r="G105"/>
      <c r="H105" s="56"/>
      <c r="I105" s="56"/>
      <c r="J105" s="56" t="s">
        <v>1586</v>
      </c>
      <c r="K105" t="s">
        <v>788</v>
      </c>
    </row>
    <row r="106" spans="1:11" x14ac:dyDescent="0.25">
      <c r="A106" s="56" t="s">
        <v>1572</v>
      </c>
      <c r="B106" s="56"/>
      <c r="C106" s="56"/>
      <c r="D106" s="57"/>
      <c r="E106" s="56"/>
      <c r="G106"/>
      <c r="H106" s="56"/>
      <c r="I106" s="56"/>
      <c r="J106" s="56" t="s">
        <v>1586</v>
      </c>
      <c r="K106" t="s">
        <v>789</v>
      </c>
    </row>
    <row r="107" spans="1:11" x14ac:dyDescent="0.25">
      <c r="A107" s="56" t="s">
        <v>1572</v>
      </c>
      <c r="B107" s="56"/>
      <c r="C107" s="56"/>
      <c r="D107" s="57"/>
      <c r="E107" s="56"/>
      <c r="G107"/>
      <c r="H107" s="56"/>
      <c r="I107" s="56"/>
      <c r="J107" s="56" t="s">
        <v>1586</v>
      </c>
      <c r="K107" t="s">
        <v>790</v>
      </c>
    </row>
    <row r="108" spans="1:11" x14ac:dyDescent="0.25">
      <c r="A108" s="56" t="s">
        <v>1572</v>
      </c>
      <c r="B108" s="56" t="s">
        <v>1574</v>
      </c>
      <c r="C108" s="56" t="s">
        <v>10</v>
      </c>
      <c r="D108" s="57" t="s">
        <v>16</v>
      </c>
      <c r="E108" s="56" t="s">
        <v>125</v>
      </c>
      <c r="G108" t="s">
        <v>1521</v>
      </c>
      <c r="H108" s="56" t="s">
        <v>22</v>
      </c>
      <c r="I108" s="80" t="s">
        <v>1595</v>
      </c>
      <c r="J108" s="56" t="s">
        <v>1583</v>
      </c>
      <c r="K108" t="s">
        <v>791</v>
      </c>
    </row>
    <row r="109" spans="1:11" x14ac:dyDescent="0.25">
      <c r="A109" s="56" t="s">
        <v>1572</v>
      </c>
      <c r="B109" s="56" t="s">
        <v>1574</v>
      </c>
      <c r="C109" s="56" t="s">
        <v>11</v>
      </c>
      <c r="D109" s="57" t="s">
        <v>16</v>
      </c>
      <c r="E109" s="56" t="s">
        <v>125</v>
      </c>
      <c r="G109" t="s">
        <v>1521</v>
      </c>
      <c r="H109" s="56" t="s">
        <v>22</v>
      </c>
      <c r="I109" s="80" t="s">
        <v>1595</v>
      </c>
      <c r="J109" s="56" t="s">
        <v>1583</v>
      </c>
      <c r="K109" t="s">
        <v>792</v>
      </c>
    </row>
    <row r="110" spans="1:11" x14ac:dyDescent="0.25">
      <c r="A110" s="56" t="s">
        <v>1572</v>
      </c>
      <c r="B110" s="56" t="s">
        <v>1573</v>
      </c>
      <c r="C110" s="56"/>
      <c r="D110" s="57" t="s">
        <v>5</v>
      </c>
      <c r="E110" s="56" t="s">
        <v>78</v>
      </c>
      <c r="G110" t="s">
        <v>1522</v>
      </c>
      <c r="H110" s="56" t="s">
        <v>22</v>
      </c>
      <c r="I110" s="80" t="s">
        <v>1596</v>
      </c>
      <c r="J110" s="56" t="s">
        <v>1583</v>
      </c>
      <c r="K110" t="s">
        <v>832</v>
      </c>
    </row>
    <row r="111" spans="1:11" x14ac:dyDescent="0.25">
      <c r="A111" s="56" t="s">
        <v>1572</v>
      </c>
      <c r="B111" s="56" t="s">
        <v>1573</v>
      </c>
      <c r="C111" s="56"/>
      <c r="D111" s="57" t="s">
        <v>6</v>
      </c>
      <c r="E111" s="56" t="s">
        <v>78</v>
      </c>
      <c r="G111" t="s">
        <v>1522</v>
      </c>
      <c r="H111" s="56" t="s">
        <v>22</v>
      </c>
      <c r="I111" s="80" t="s">
        <v>1596</v>
      </c>
      <c r="J111" s="56" t="s">
        <v>1583</v>
      </c>
      <c r="K111" t="s">
        <v>833</v>
      </c>
    </row>
    <row r="112" spans="1:11" x14ac:dyDescent="0.25">
      <c r="A112" s="56" t="s">
        <v>1572</v>
      </c>
      <c r="B112" s="56" t="s">
        <v>1574</v>
      </c>
      <c r="C112" s="56" t="s">
        <v>10</v>
      </c>
      <c r="D112" s="57" t="s">
        <v>7</v>
      </c>
      <c r="E112" s="56" t="s">
        <v>78</v>
      </c>
      <c r="G112" t="s">
        <v>1522</v>
      </c>
      <c r="H112" s="56" t="s">
        <v>22</v>
      </c>
      <c r="I112" s="80" t="s">
        <v>1596</v>
      </c>
      <c r="J112" s="56" t="s">
        <v>1583</v>
      </c>
      <c r="K112" t="s">
        <v>834</v>
      </c>
    </row>
    <row r="113" spans="1:11" x14ac:dyDescent="0.25">
      <c r="A113" s="56" t="s">
        <v>1572</v>
      </c>
      <c r="B113" s="56" t="s">
        <v>1574</v>
      </c>
      <c r="C113" s="56" t="s">
        <v>11</v>
      </c>
      <c r="D113" s="57" t="s">
        <v>7</v>
      </c>
      <c r="E113" s="56" t="s">
        <v>78</v>
      </c>
      <c r="G113" t="s">
        <v>1522</v>
      </c>
      <c r="H113" s="56" t="s">
        <v>22</v>
      </c>
      <c r="I113" s="80" t="s">
        <v>1596</v>
      </c>
      <c r="J113" s="56" t="s">
        <v>1583</v>
      </c>
      <c r="K113" t="s">
        <v>835</v>
      </c>
    </row>
    <row r="114" spans="1:11" x14ac:dyDescent="0.25">
      <c r="A114" s="56" t="s">
        <v>1572</v>
      </c>
      <c r="B114" s="56" t="s">
        <v>1573</v>
      </c>
      <c r="C114" s="56"/>
      <c r="D114" s="57" t="s">
        <v>5</v>
      </c>
      <c r="E114" s="56" t="s">
        <v>125</v>
      </c>
      <c r="G114" t="s">
        <v>1522</v>
      </c>
      <c r="H114" s="56" t="s">
        <v>22</v>
      </c>
      <c r="I114" s="80" t="s">
        <v>1597</v>
      </c>
      <c r="J114" s="56" t="s">
        <v>1583</v>
      </c>
      <c r="K114" t="s">
        <v>836</v>
      </c>
    </row>
    <row r="115" spans="1:11" x14ac:dyDescent="0.25">
      <c r="A115" s="56" t="s">
        <v>1572</v>
      </c>
      <c r="B115" s="56" t="s">
        <v>1573</v>
      </c>
      <c r="C115" s="56"/>
      <c r="D115" s="57" t="s">
        <v>6</v>
      </c>
      <c r="E115" s="56" t="s">
        <v>125</v>
      </c>
      <c r="G115" t="s">
        <v>1522</v>
      </c>
      <c r="H115" s="56" t="s">
        <v>22</v>
      </c>
      <c r="I115" s="80" t="s">
        <v>1597</v>
      </c>
      <c r="J115" s="56" t="s">
        <v>1583</v>
      </c>
      <c r="K115" t="s">
        <v>837</v>
      </c>
    </row>
    <row r="116" spans="1:11" x14ac:dyDescent="0.25">
      <c r="A116" s="56" t="s">
        <v>1572</v>
      </c>
      <c r="B116" s="56" t="s">
        <v>1574</v>
      </c>
      <c r="C116" s="56" t="s">
        <v>10</v>
      </c>
      <c r="D116" s="57" t="s">
        <v>7</v>
      </c>
      <c r="E116" s="56" t="s">
        <v>125</v>
      </c>
      <c r="G116" t="s">
        <v>1522</v>
      </c>
      <c r="H116" s="56" t="s">
        <v>22</v>
      </c>
      <c r="I116" s="80" t="s">
        <v>1597</v>
      </c>
      <c r="J116" s="56" t="s">
        <v>1583</v>
      </c>
      <c r="K116" t="s">
        <v>838</v>
      </c>
    </row>
    <row r="117" spans="1:11" x14ac:dyDescent="0.25">
      <c r="A117" s="56" t="s">
        <v>1572</v>
      </c>
      <c r="B117" s="56" t="s">
        <v>1574</v>
      </c>
      <c r="C117" s="56" t="s">
        <v>11</v>
      </c>
      <c r="D117" s="57" t="s">
        <v>7</v>
      </c>
      <c r="E117" s="56" t="s">
        <v>125</v>
      </c>
      <c r="G117" t="s">
        <v>1522</v>
      </c>
      <c r="H117" s="56" t="s">
        <v>22</v>
      </c>
      <c r="I117" s="80" t="s">
        <v>1597</v>
      </c>
      <c r="J117" s="56" t="s">
        <v>1583</v>
      </c>
      <c r="K117" t="s">
        <v>839</v>
      </c>
    </row>
    <row r="118" spans="1:11" x14ac:dyDescent="0.25">
      <c r="A118" s="56" t="s">
        <v>1572</v>
      </c>
      <c r="B118" s="56" t="s">
        <v>1574</v>
      </c>
      <c r="C118" s="56" t="s">
        <v>10</v>
      </c>
      <c r="D118" s="57" t="s">
        <v>8</v>
      </c>
      <c r="E118" s="56" t="s">
        <v>78</v>
      </c>
      <c r="G118" t="s">
        <v>1522</v>
      </c>
      <c r="H118" s="56" t="s">
        <v>22</v>
      </c>
      <c r="I118" s="80" t="s">
        <v>1598</v>
      </c>
      <c r="J118" s="56" t="s">
        <v>1583</v>
      </c>
      <c r="K118" t="s">
        <v>840</v>
      </c>
    </row>
    <row r="119" spans="1:11" x14ac:dyDescent="0.25">
      <c r="A119" s="56" t="s">
        <v>1572</v>
      </c>
      <c r="B119" s="56" t="s">
        <v>1574</v>
      </c>
      <c r="C119" s="56" t="s">
        <v>11</v>
      </c>
      <c r="D119" s="57" t="s">
        <v>8</v>
      </c>
      <c r="E119" s="56" t="s">
        <v>78</v>
      </c>
      <c r="G119" t="s">
        <v>1522</v>
      </c>
      <c r="H119" s="56" t="s">
        <v>22</v>
      </c>
      <c r="I119" s="80" t="s">
        <v>1598</v>
      </c>
      <c r="J119" s="56" t="s">
        <v>1583</v>
      </c>
      <c r="K119" t="s">
        <v>841</v>
      </c>
    </row>
    <row r="120" spans="1:11" x14ac:dyDescent="0.25">
      <c r="A120" s="56" t="s">
        <v>1572</v>
      </c>
      <c r="B120" s="56" t="s">
        <v>1574</v>
      </c>
      <c r="C120" s="56" t="s">
        <v>10</v>
      </c>
      <c r="D120" s="57" t="s">
        <v>15</v>
      </c>
      <c r="E120" s="56" t="s">
        <v>78</v>
      </c>
      <c r="G120" t="s">
        <v>1522</v>
      </c>
      <c r="H120" s="56" t="s">
        <v>22</v>
      </c>
      <c r="I120" s="80" t="s">
        <v>1598</v>
      </c>
      <c r="J120" s="56" t="s">
        <v>1583</v>
      </c>
      <c r="K120" t="s">
        <v>842</v>
      </c>
    </row>
    <row r="121" spans="1:11" x14ac:dyDescent="0.25">
      <c r="A121" s="56" t="s">
        <v>1572</v>
      </c>
      <c r="B121" s="56" t="s">
        <v>1574</v>
      </c>
      <c r="C121" s="56" t="s">
        <v>11</v>
      </c>
      <c r="D121" s="57" t="s">
        <v>15</v>
      </c>
      <c r="E121" s="56" t="s">
        <v>78</v>
      </c>
      <c r="G121" t="s">
        <v>1522</v>
      </c>
      <c r="H121" s="56" t="s">
        <v>22</v>
      </c>
      <c r="I121" s="80" t="s">
        <v>1598</v>
      </c>
      <c r="J121" s="56" t="s">
        <v>1583</v>
      </c>
      <c r="K121" t="s">
        <v>843</v>
      </c>
    </row>
    <row r="122" spans="1:11" x14ac:dyDescent="0.25">
      <c r="A122" s="56" t="s">
        <v>1572</v>
      </c>
      <c r="B122" s="56"/>
      <c r="C122" s="56"/>
      <c r="D122" s="57"/>
      <c r="E122" s="56"/>
      <c r="G122"/>
      <c r="H122" s="56"/>
      <c r="I122" s="56"/>
      <c r="J122" s="56" t="s">
        <v>1586</v>
      </c>
      <c r="K122" t="s">
        <v>844</v>
      </c>
    </row>
    <row r="123" spans="1:11" x14ac:dyDescent="0.25">
      <c r="A123" s="56" t="s">
        <v>1572</v>
      </c>
      <c r="B123" s="56"/>
      <c r="C123" s="56"/>
      <c r="D123" s="57"/>
      <c r="E123" s="56"/>
      <c r="G123"/>
      <c r="H123" s="56"/>
      <c r="I123" s="56"/>
      <c r="J123" s="56" t="s">
        <v>1586</v>
      </c>
      <c r="K123" t="s">
        <v>845</v>
      </c>
    </row>
    <row r="124" spans="1:11" x14ac:dyDescent="0.25">
      <c r="A124" s="56" t="s">
        <v>1572</v>
      </c>
      <c r="B124" s="56"/>
      <c r="C124" s="56"/>
      <c r="D124" s="57"/>
      <c r="E124" s="56"/>
      <c r="G124"/>
      <c r="H124" s="56"/>
      <c r="I124" s="56"/>
      <c r="J124" s="56" t="s">
        <v>1586</v>
      </c>
      <c r="K124" t="s">
        <v>846</v>
      </c>
    </row>
    <row r="125" spans="1:11" x14ac:dyDescent="0.25">
      <c r="A125" s="56" t="s">
        <v>1572</v>
      </c>
      <c r="B125" s="56"/>
      <c r="C125" s="56"/>
      <c r="D125" s="57"/>
      <c r="E125" s="56"/>
      <c r="G125"/>
      <c r="H125" s="56"/>
      <c r="I125" s="56"/>
      <c r="J125" s="56" t="s">
        <v>1586</v>
      </c>
      <c r="K125" t="s">
        <v>847</v>
      </c>
    </row>
    <row r="126" spans="1:11" x14ac:dyDescent="0.25">
      <c r="A126" s="56" t="s">
        <v>1572</v>
      </c>
      <c r="B126" s="56"/>
      <c r="C126" s="56"/>
      <c r="D126" s="57"/>
      <c r="E126" s="56"/>
      <c r="G126"/>
      <c r="H126" s="56"/>
      <c r="I126" s="56"/>
      <c r="J126" s="56" t="s">
        <v>1586</v>
      </c>
      <c r="K126" t="s">
        <v>848</v>
      </c>
    </row>
    <row r="127" spans="1:11" x14ac:dyDescent="0.25">
      <c r="A127" s="56" t="s">
        <v>1572</v>
      </c>
      <c r="B127" s="56"/>
      <c r="C127" s="56"/>
      <c r="D127" s="57"/>
      <c r="E127" s="56"/>
      <c r="G127"/>
      <c r="H127" s="56"/>
      <c r="I127" s="56"/>
      <c r="J127" s="56" t="s">
        <v>1586</v>
      </c>
      <c r="K127" t="s">
        <v>849</v>
      </c>
    </row>
    <row r="128" spans="1:11" x14ac:dyDescent="0.25">
      <c r="A128" s="56" t="s">
        <v>1572</v>
      </c>
      <c r="B128" s="56"/>
      <c r="C128" s="56"/>
      <c r="D128" s="57"/>
      <c r="E128" s="56"/>
      <c r="G128"/>
      <c r="H128" s="56"/>
      <c r="I128" s="56"/>
      <c r="J128" s="56" t="s">
        <v>1586</v>
      </c>
      <c r="K128" t="s">
        <v>850</v>
      </c>
    </row>
    <row r="129" spans="1:11" x14ac:dyDescent="0.25">
      <c r="A129" s="56" t="s">
        <v>1572</v>
      </c>
      <c r="B129" s="56"/>
      <c r="C129" s="56"/>
      <c r="D129" s="57"/>
      <c r="E129" s="56"/>
      <c r="G129"/>
      <c r="H129" s="56"/>
      <c r="I129" s="56"/>
      <c r="J129" s="56" t="s">
        <v>1586</v>
      </c>
      <c r="K129" t="s">
        <v>851</v>
      </c>
    </row>
    <row r="130" spans="1:11" x14ac:dyDescent="0.25">
      <c r="A130" s="56" t="s">
        <v>1572</v>
      </c>
      <c r="B130" s="56" t="s">
        <v>1574</v>
      </c>
      <c r="C130" s="56" t="s">
        <v>10</v>
      </c>
      <c r="D130" s="57" t="s">
        <v>16</v>
      </c>
      <c r="E130" s="56" t="s">
        <v>78</v>
      </c>
      <c r="G130" t="s">
        <v>1522</v>
      </c>
      <c r="H130" s="56" t="s">
        <v>22</v>
      </c>
      <c r="I130" s="80" t="s">
        <v>1598</v>
      </c>
      <c r="J130" s="56" t="s">
        <v>1583</v>
      </c>
      <c r="K130" t="s">
        <v>852</v>
      </c>
    </row>
    <row r="131" spans="1:11" x14ac:dyDescent="0.25">
      <c r="A131" s="56" t="s">
        <v>1572</v>
      </c>
      <c r="B131" s="56" t="s">
        <v>1574</v>
      </c>
      <c r="C131" s="56" t="s">
        <v>11</v>
      </c>
      <c r="D131" s="57" t="s">
        <v>16</v>
      </c>
      <c r="E131" s="56" t="s">
        <v>78</v>
      </c>
      <c r="G131" t="s">
        <v>1522</v>
      </c>
      <c r="H131" s="56" t="s">
        <v>22</v>
      </c>
      <c r="I131" s="80" t="s">
        <v>1598</v>
      </c>
      <c r="J131" s="56" t="s">
        <v>1583</v>
      </c>
      <c r="K131" t="s">
        <v>853</v>
      </c>
    </row>
    <row r="132" spans="1:11" x14ac:dyDescent="0.25">
      <c r="A132" s="56" t="s">
        <v>1572</v>
      </c>
      <c r="B132" s="56" t="s">
        <v>1574</v>
      </c>
      <c r="C132" s="56" t="s">
        <v>10</v>
      </c>
      <c r="D132" s="57" t="s">
        <v>8</v>
      </c>
      <c r="E132" s="56" t="s">
        <v>125</v>
      </c>
      <c r="G132" t="s">
        <v>1522</v>
      </c>
      <c r="H132" s="56" t="s">
        <v>22</v>
      </c>
      <c r="I132" s="80" t="s">
        <v>1599</v>
      </c>
      <c r="J132" s="56" t="s">
        <v>1583</v>
      </c>
      <c r="K132" t="s">
        <v>854</v>
      </c>
    </row>
    <row r="133" spans="1:11" x14ac:dyDescent="0.25">
      <c r="A133" s="56" t="s">
        <v>1572</v>
      </c>
      <c r="B133" s="56" t="s">
        <v>1574</v>
      </c>
      <c r="C133" s="56" t="s">
        <v>11</v>
      </c>
      <c r="D133" s="57" t="s">
        <v>8</v>
      </c>
      <c r="E133" s="56" t="s">
        <v>125</v>
      </c>
      <c r="G133" t="s">
        <v>1522</v>
      </c>
      <c r="H133" s="56" t="s">
        <v>22</v>
      </c>
      <c r="I133" s="80" t="s">
        <v>1599</v>
      </c>
      <c r="J133" s="56" t="s">
        <v>1583</v>
      </c>
      <c r="K133" t="s">
        <v>855</v>
      </c>
    </row>
    <row r="134" spans="1:11" x14ac:dyDescent="0.25">
      <c r="A134" s="56" t="s">
        <v>1572</v>
      </c>
      <c r="B134" s="56" t="s">
        <v>1574</v>
      </c>
      <c r="C134" s="56" t="s">
        <v>10</v>
      </c>
      <c r="D134" s="57" t="s">
        <v>15</v>
      </c>
      <c r="E134" s="56" t="s">
        <v>125</v>
      </c>
      <c r="G134" t="s">
        <v>1522</v>
      </c>
      <c r="H134" s="56" t="s">
        <v>22</v>
      </c>
      <c r="I134" s="80" t="s">
        <v>1599</v>
      </c>
      <c r="J134" s="56" t="s">
        <v>1583</v>
      </c>
      <c r="K134" t="s">
        <v>856</v>
      </c>
    </row>
    <row r="135" spans="1:11" x14ac:dyDescent="0.25">
      <c r="A135" s="56" t="s">
        <v>1572</v>
      </c>
      <c r="B135" s="56" t="s">
        <v>1574</v>
      </c>
      <c r="C135" s="56" t="s">
        <v>11</v>
      </c>
      <c r="D135" s="57" t="s">
        <v>15</v>
      </c>
      <c r="E135" s="56" t="s">
        <v>125</v>
      </c>
      <c r="G135" t="s">
        <v>1522</v>
      </c>
      <c r="H135" s="56" t="s">
        <v>22</v>
      </c>
      <c r="I135" s="80" t="s">
        <v>1599</v>
      </c>
      <c r="J135" s="56" t="s">
        <v>1583</v>
      </c>
      <c r="K135" t="s">
        <v>857</v>
      </c>
    </row>
    <row r="136" spans="1:11" x14ac:dyDescent="0.25">
      <c r="A136" s="56" t="s">
        <v>1572</v>
      </c>
      <c r="B136" s="56"/>
      <c r="C136" s="56"/>
      <c r="D136" s="57"/>
      <c r="E136" s="56"/>
      <c r="G136"/>
      <c r="H136" s="56"/>
      <c r="I136" s="56"/>
      <c r="J136" s="56" t="s">
        <v>1586</v>
      </c>
      <c r="K136" t="s">
        <v>858</v>
      </c>
    </row>
    <row r="137" spans="1:11" x14ac:dyDescent="0.25">
      <c r="A137" s="56" t="s">
        <v>1572</v>
      </c>
      <c r="B137" s="56"/>
      <c r="C137" s="56"/>
      <c r="D137" s="57"/>
      <c r="E137" s="56"/>
      <c r="G137"/>
      <c r="H137" s="56"/>
      <c r="I137" s="56"/>
      <c r="J137" s="56" t="s">
        <v>1586</v>
      </c>
      <c r="K137" t="s">
        <v>859</v>
      </c>
    </row>
    <row r="138" spans="1:11" x14ac:dyDescent="0.25">
      <c r="A138" s="56" t="s">
        <v>1572</v>
      </c>
      <c r="B138" s="56"/>
      <c r="C138" s="56"/>
      <c r="D138" s="57"/>
      <c r="E138" s="56"/>
      <c r="G138"/>
      <c r="H138" s="56"/>
      <c r="I138" s="56"/>
      <c r="J138" s="56" t="s">
        <v>1586</v>
      </c>
      <c r="K138" t="s">
        <v>860</v>
      </c>
    </row>
    <row r="139" spans="1:11" x14ac:dyDescent="0.25">
      <c r="A139" s="56" t="s">
        <v>1572</v>
      </c>
      <c r="B139" s="56"/>
      <c r="C139" s="56"/>
      <c r="D139" s="57"/>
      <c r="E139" s="56"/>
      <c r="G139"/>
      <c r="H139" s="56"/>
      <c r="I139" s="56"/>
      <c r="J139" s="56" t="s">
        <v>1586</v>
      </c>
      <c r="K139" t="s">
        <v>861</v>
      </c>
    </row>
    <row r="140" spans="1:11" x14ac:dyDescent="0.25">
      <c r="A140" s="56" t="s">
        <v>1572</v>
      </c>
      <c r="B140" s="56"/>
      <c r="C140" s="56"/>
      <c r="D140" s="57"/>
      <c r="E140" s="56"/>
      <c r="G140"/>
      <c r="H140" s="56"/>
      <c r="I140" s="56"/>
      <c r="J140" s="56" t="s">
        <v>1586</v>
      </c>
      <c r="K140" t="s">
        <v>862</v>
      </c>
    </row>
    <row r="141" spans="1:11" x14ac:dyDescent="0.25">
      <c r="A141" s="56" t="s">
        <v>1572</v>
      </c>
      <c r="B141" s="56"/>
      <c r="C141" s="56"/>
      <c r="D141" s="57"/>
      <c r="E141" s="56"/>
      <c r="G141"/>
      <c r="H141" s="56"/>
      <c r="I141" s="56"/>
      <c r="J141" s="56" t="s">
        <v>1586</v>
      </c>
      <c r="K141" t="s">
        <v>863</v>
      </c>
    </row>
    <row r="142" spans="1:11" x14ac:dyDescent="0.25">
      <c r="A142" s="56" t="s">
        <v>1572</v>
      </c>
      <c r="B142" s="56"/>
      <c r="C142" s="56"/>
      <c r="D142" s="57"/>
      <c r="E142" s="56"/>
      <c r="G142"/>
      <c r="H142" s="56"/>
      <c r="I142" s="56"/>
      <c r="J142" s="56" t="s">
        <v>1586</v>
      </c>
      <c r="K142" t="s">
        <v>864</v>
      </c>
    </row>
    <row r="143" spans="1:11" x14ac:dyDescent="0.25">
      <c r="A143" s="56" t="s">
        <v>1572</v>
      </c>
      <c r="B143" s="56"/>
      <c r="C143" s="56"/>
      <c r="D143" s="57"/>
      <c r="E143" s="56"/>
      <c r="G143"/>
      <c r="H143" s="56"/>
      <c r="I143" s="56"/>
      <c r="J143" s="56" t="s">
        <v>1586</v>
      </c>
      <c r="K143" t="s">
        <v>865</v>
      </c>
    </row>
    <row r="144" spans="1:11" x14ac:dyDescent="0.25">
      <c r="A144" s="56" t="s">
        <v>1572</v>
      </c>
      <c r="B144" s="56" t="s">
        <v>1574</v>
      </c>
      <c r="C144" s="56" t="s">
        <v>10</v>
      </c>
      <c r="D144" s="57" t="s">
        <v>16</v>
      </c>
      <c r="E144" s="56" t="s">
        <v>125</v>
      </c>
      <c r="G144" t="s">
        <v>1522</v>
      </c>
      <c r="H144" s="56" t="s">
        <v>22</v>
      </c>
      <c r="I144" s="80" t="s">
        <v>1599</v>
      </c>
      <c r="J144" s="56" t="s">
        <v>1583</v>
      </c>
      <c r="K144" t="s">
        <v>866</v>
      </c>
    </row>
    <row r="145" spans="1:11" x14ac:dyDescent="0.25">
      <c r="A145" s="56" t="s">
        <v>1572</v>
      </c>
      <c r="B145" s="56" t="s">
        <v>1574</v>
      </c>
      <c r="C145" s="56" t="s">
        <v>11</v>
      </c>
      <c r="D145" s="57" t="s">
        <v>16</v>
      </c>
      <c r="E145" s="56" t="s">
        <v>125</v>
      </c>
      <c r="G145" t="s">
        <v>1522</v>
      </c>
      <c r="H145" s="56" t="s">
        <v>22</v>
      </c>
      <c r="I145" s="80" t="s">
        <v>1599</v>
      </c>
      <c r="J145" s="56" t="s">
        <v>1583</v>
      </c>
      <c r="K145" t="s">
        <v>867</v>
      </c>
    </row>
    <row r="146" spans="1:11" x14ac:dyDescent="0.25">
      <c r="A146" s="56" t="s">
        <v>1572</v>
      </c>
      <c r="B146" s="56" t="s">
        <v>1573</v>
      </c>
      <c r="C146" s="56"/>
      <c r="D146" s="57" t="s">
        <v>5</v>
      </c>
      <c r="E146" s="56" t="s">
        <v>78</v>
      </c>
      <c r="G146" t="s">
        <v>1523</v>
      </c>
      <c r="H146" s="56" t="s">
        <v>22</v>
      </c>
      <c r="I146" s="80" t="s">
        <v>1600</v>
      </c>
      <c r="J146" s="56" t="s">
        <v>1583</v>
      </c>
      <c r="K146" t="s">
        <v>907</v>
      </c>
    </row>
    <row r="147" spans="1:11" x14ac:dyDescent="0.25">
      <c r="A147" s="56" t="s">
        <v>1572</v>
      </c>
      <c r="B147" s="56" t="s">
        <v>1573</v>
      </c>
      <c r="C147" s="56"/>
      <c r="D147" s="57" t="s">
        <v>6</v>
      </c>
      <c r="E147" s="56" t="s">
        <v>78</v>
      </c>
      <c r="G147" t="s">
        <v>1523</v>
      </c>
      <c r="H147" s="56" t="s">
        <v>22</v>
      </c>
      <c r="I147" s="80" t="s">
        <v>1600</v>
      </c>
      <c r="J147" s="56" t="s">
        <v>1583</v>
      </c>
      <c r="K147" t="s">
        <v>908</v>
      </c>
    </row>
    <row r="148" spans="1:11" x14ac:dyDescent="0.25">
      <c r="A148" s="56" t="s">
        <v>1572</v>
      </c>
      <c r="B148" s="56" t="s">
        <v>1574</v>
      </c>
      <c r="C148" s="56" t="s">
        <v>10</v>
      </c>
      <c r="D148" s="57" t="s">
        <v>7</v>
      </c>
      <c r="E148" s="56" t="s">
        <v>78</v>
      </c>
      <c r="G148" t="s">
        <v>1523</v>
      </c>
      <c r="H148" s="56" t="s">
        <v>22</v>
      </c>
      <c r="I148" s="80" t="s">
        <v>1600</v>
      </c>
      <c r="J148" s="56" t="s">
        <v>1583</v>
      </c>
      <c r="K148" t="s">
        <v>909</v>
      </c>
    </row>
    <row r="149" spans="1:11" x14ac:dyDescent="0.25">
      <c r="A149" s="56" t="s">
        <v>1572</v>
      </c>
      <c r="B149" s="56" t="s">
        <v>1574</v>
      </c>
      <c r="C149" s="56" t="s">
        <v>11</v>
      </c>
      <c r="D149" s="57" t="s">
        <v>7</v>
      </c>
      <c r="E149" s="56" t="s">
        <v>78</v>
      </c>
      <c r="G149" t="s">
        <v>1523</v>
      </c>
      <c r="H149" s="56" t="s">
        <v>22</v>
      </c>
      <c r="I149" s="80" t="s">
        <v>1600</v>
      </c>
      <c r="J149" s="56" t="s">
        <v>1583</v>
      </c>
      <c r="K149" t="s">
        <v>910</v>
      </c>
    </row>
    <row r="150" spans="1:11" x14ac:dyDescent="0.25">
      <c r="A150" s="56" t="s">
        <v>1572</v>
      </c>
      <c r="B150" s="56" t="s">
        <v>1573</v>
      </c>
      <c r="C150" s="56"/>
      <c r="D150" s="57" t="s">
        <v>5</v>
      </c>
      <c r="E150" s="56" t="s">
        <v>125</v>
      </c>
      <c r="G150" t="s">
        <v>1523</v>
      </c>
      <c r="H150" s="56" t="s">
        <v>22</v>
      </c>
      <c r="I150" s="80" t="s">
        <v>1601</v>
      </c>
      <c r="J150" s="56" t="s">
        <v>1583</v>
      </c>
      <c r="K150" t="s">
        <v>911</v>
      </c>
    </row>
    <row r="151" spans="1:11" x14ac:dyDescent="0.25">
      <c r="A151" s="56" t="s">
        <v>1572</v>
      </c>
      <c r="B151" s="56" t="s">
        <v>1573</v>
      </c>
      <c r="C151" s="56"/>
      <c r="D151" s="57" t="s">
        <v>6</v>
      </c>
      <c r="E151" s="56" t="s">
        <v>125</v>
      </c>
      <c r="G151" t="s">
        <v>1523</v>
      </c>
      <c r="H151" s="56" t="s">
        <v>22</v>
      </c>
      <c r="I151" s="80" t="s">
        <v>1601</v>
      </c>
      <c r="J151" s="56" t="s">
        <v>1583</v>
      </c>
      <c r="K151" t="s">
        <v>912</v>
      </c>
    </row>
    <row r="152" spans="1:11" x14ac:dyDescent="0.25">
      <c r="A152" s="56" t="s">
        <v>1572</v>
      </c>
      <c r="B152" s="56" t="s">
        <v>1574</v>
      </c>
      <c r="C152" s="56" t="s">
        <v>10</v>
      </c>
      <c r="D152" s="57" t="s">
        <v>7</v>
      </c>
      <c r="E152" s="56" t="s">
        <v>125</v>
      </c>
      <c r="G152" t="s">
        <v>1523</v>
      </c>
      <c r="H152" s="56" t="s">
        <v>22</v>
      </c>
      <c r="I152" s="80" t="s">
        <v>1601</v>
      </c>
      <c r="J152" s="56" t="s">
        <v>1583</v>
      </c>
      <c r="K152" t="s">
        <v>913</v>
      </c>
    </row>
    <row r="153" spans="1:11" x14ac:dyDescent="0.25">
      <c r="A153" s="56" t="s">
        <v>1572</v>
      </c>
      <c r="B153" s="56" t="s">
        <v>1574</v>
      </c>
      <c r="C153" s="56" t="s">
        <v>11</v>
      </c>
      <c r="D153" s="57" t="s">
        <v>7</v>
      </c>
      <c r="E153" s="56" t="s">
        <v>125</v>
      </c>
      <c r="G153" t="s">
        <v>1523</v>
      </c>
      <c r="H153" s="56" t="s">
        <v>22</v>
      </c>
      <c r="I153" s="80" t="s">
        <v>1601</v>
      </c>
      <c r="J153" s="56" t="s">
        <v>1583</v>
      </c>
      <c r="K153" t="s">
        <v>914</v>
      </c>
    </row>
    <row r="154" spans="1:11" s="56" customFormat="1" x14ac:dyDescent="0.25">
      <c r="A154" s="56" t="s">
        <v>1572</v>
      </c>
      <c r="B154" s="56" t="s">
        <v>1574</v>
      </c>
      <c r="C154" s="56" t="s">
        <v>10</v>
      </c>
      <c r="D154" s="57" t="s">
        <v>8</v>
      </c>
      <c r="E154" s="56" t="s">
        <v>78</v>
      </c>
      <c r="G154" s="56" t="s">
        <v>1523</v>
      </c>
      <c r="H154" s="56" t="s">
        <v>22</v>
      </c>
      <c r="I154" s="80" t="s">
        <v>1602</v>
      </c>
      <c r="J154" s="56" t="s">
        <v>1583</v>
      </c>
      <c r="K154" s="56" t="s">
        <v>915</v>
      </c>
    </row>
    <row r="155" spans="1:11" s="56" customFormat="1" x14ac:dyDescent="0.25">
      <c r="A155" s="56" t="s">
        <v>1572</v>
      </c>
      <c r="B155" s="56" t="s">
        <v>1574</v>
      </c>
      <c r="C155" s="56" t="s">
        <v>11</v>
      </c>
      <c r="D155" s="57" t="s">
        <v>8</v>
      </c>
      <c r="E155" s="56" t="s">
        <v>78</v>
      </c>
      <c r="G155" s="56" t="s">
        <v>1523</v>
      </c>
      <c r="H155" s="56" t="s">
        <v>22</v>
      </c>
      <c r="I155" s="80" t="s">
        <v>1602</v>
      </c>
      <c r="J155" s="56" t="s">
        <v>1583</v>
      </c>
      <c r="K155" s="56" t="s">
        <v>916</v>
      </c>
    </row>
    <row r="156" spans="1:11" s="56" customFormat="1" x14ac:dyDescent="0.25">
      <c r="A156" s="56" t="s">
        <v>1572</v>
      </c>
      <c r="B156" s="56" t="s">
        <v>1574</v>
      </c>
      <c r="C156" s="56" t="s">
        <v>10</v>
      </c>
      <c r="D156" s="57" t="s">
        <v>15</v>
      </c>
      <c r="E156" s="56" t="s">
        <v>78</v>
      </c>
      <c r="G156" s="56" t="s">
        <v>1523</v>
      </c>
      <c r="H156" s="56" t="s">
        <v>22</v>
      </c>
      <c r="I156" s="80" t="s">
        <v>1602</v>
      </c>
      <c r="J156" s="56" t="s">
        <v>1583</v>
      </c>
      <c r="K156" s="56" t="s">
        <v>917</v>
      </c>
    </row>
    <row r="157" spans="1:11" s="56" customFormat="1" x14ac:dyDescent="0.25">
      <c r="A157" s="56" t="s">
        <v>1572</v>
      </c>
      <c r="B157" s="56" t="s">
        <v>1574</v>
      </c>
      <c r="C157" s="56" t="s">
        <v>11</v>
      </c>
      <c r="D157" s="57" t="s">
        <v>15</v>
      </c>
      <c r="E157" s="56" t="s">
        <v>78</v>
      </c>
      <c r="G157" s="56" t="s">
        <v>1523</v>
      </c>
      <c r="H157" s="56" t="s">
        <v>22</v>
      </c>
      <c r="I157" s="80" t="s">
        <v>1602</v>
      </c>
      <c r="J157" s="56" t="s">
        <v>1583</v>
      </c>
      <c r="K157" s="56" t="s">
        <v>918</v>
      </c>
    </row>
    <row r="158" spans="1:11" x14ac:dyDescent="0.25">
      <c r="A158" s="56" t="s">
        <v>1572</v>
      </c>
      <c r="B158" s="56"/>
      <c r="C158" s="56"/>
      <c r="D158" s="57"/>
      <c r="E158" s="56"/>
      <c r="G158"/>
      <c r="H158" s="56"/>
      <c r="I158" s="56"/>
      <c r="J158" s="56" t="s">
        <v>1586</v>
      </c>
      <c r="K158" t="s">
        <v>919</v>
      </c>
    </row>
    <row r="159" spans="1:11" x14ac:dyDescent="0.25">
      <c r="A159" s="56" t="s">
        <v>1572</v>
      </c>
      <c r="B159" s="56"/>
      <c r="C159" s="56"/>
      <c r="D159" s="57"/>
      <c r="E159" s="56"/>
      <c r="G159"/>
      <c r="H159" s="56"/>
      <c r="I159" s="56"/>
      <c r="J159" s="56" t="s">
        <v>1586</v>
      </c>
      <c r="K159" t="s">
        <v>920</v>
      </c>
    </row>
    <row r="160" spans="1:11" x14ac:dyDescent="0.25">
      <c r="A160" s="56" t="s">
        <v>1572</v>
      </c>
      <c r="B160" s="56"/>
      <c r="C160" s="56"/>
      <c r="D160" s="57"/>
      <c r="E160" s="56"/>
      <c r="G160"/>
      <c r="H160" s="56"/>
      <c r="I160" s="56"/>
      <c r="J160" s="56" t="s">
        <v>1586</v>
      </c>
      <c r="K160" t="s">
        <v>921</v>
      </c>
    </row>
    <row r="161" spans="1:11" x14ac:dyDescent="0.25">
      <c r="A161" s="56" t="s">
        <v>1572</v>
      </c>
      <c r="B161" s="56"/>
      <c r="C161" s="56"/>
      <c r="D161" s="57"/>
      <c r="E161" s="56"/>
      <c r="G161"/>
      <c r="H161" s="56"/>
      <c r="I161" s="56"/>
      <c r="J161" s="56" t="s">
        <v>1586</v>
      </c>
      <c r="K161" t="s">
        <v>922</v>
      </c>
    </row>
    <row r="162" spans="1:11" x14ac:dyDescent="0.25">
      <c r="A162" s="56" t="s">
        <v>1572</v>
      </c>
      <c r="B162" s="56"/>
      <c r="C162" s="56"/>
      <c r="D162" s="57"/>
      <c r="E162" s="56"/>
      <c r="G162"/>
      <c r="H162" s="56"/>
      <c r="I162" s="56"/>
      <c r="J162" s="56" t="s">
        <v>1586</v>
      </c>
      <c r="K162" t="s">
        <v>923</v>
      </c>
    </row>
    <row r="163" spans="1:11" x14ac:dyDescent="0.25">
      <c r="A163" s="56" t="s">
        <v>1572</v>
      </c>
      <c r="B163" s="56"/>
      <c r="C163" s="56"/>
      <c r="D163" s="57"/>
      <c r="E163" s="56"/>
      <c r="G163"/>
      <c r="H163" s="56"/>
      <c r="I163" s="56"/>
      <c r="J163" s="56" t="s">
        <v>1586</v>
      </c>
      <c r="K163" t="s">
        <v>924</v>
      </c>
    </row>
    <row r="164" spans="1:11" x14ac:dyDescent="0.25">
      <c r="A164" s="56" t="s">
        <v>1572</v>
      </c>
      <c r="B164" s="56"/>
      <c r="C164" s="56"/>
      <c r="D164" s="57"/>
      <c r="E164" s="56"/>
      <c r="G164"/>
      <c r="H164" s="56"/>
      <c r="I164" s="56"/>
      <c r="J164" s="56" t="s">
        <v>1586</v>
      </c>
      <c r="K164" t="s">
        <v>925</v>
      </c>
    </row>
    <row r="165" spans="1:11" x14ac:dyDescent="0.25">
      <c r="A165" s="56" t="s">
        <v>1572</v>
      </c>
      <c r="B165" s="56"/>
      <c r="C165" s="56"/>
      <c r="D165" s="57"/>
      <c r="E165" s="56"/>
      <c r="G165"/>
      <c r="H165" s="56"/>
      <c r="I165" s="56"/>
      <c r="J165" s="56" t="s">
        <v>1586</v>
      </c>
      <c r="K165" t="s">
        <v>926</v>
      </c>
    </row>
    <row r="166" spans="1:11" x14ac:dyDescent="0.25">
      <c r="A166" s="56" t="s">
        <v>1572</v>
      </c>
      <c r="B166" s="56" t="s">
        <v>1574</v>
      </c>
      <c r="C166" s="56" t="s">
        <v>10</v>
      </c>
      <c r="D166" s="57" t="s">
        <v>16</v>
      </c>
      <c r="E166" s="56" t="s">
        <v>78</v>
      </c>
      <c r="G166" t="s">
        <v>1523</v>
      </c>
      <c r="H166" s="56" t="s">
        <v>22</v>
      </c>
      <c r="I166" s="80" t="s">
        <v>1602</v>
      </c>
      <c r="J166" s="56" t="s">
        <v>1583</v>
      </c>
      <c r="K166" t="s">
        <v>927</v>
      </c>
    </row>
    <row r="167" spans="1:11" x14ac:dyDescent="0.25">
      <c r="A167" s="56" t="s">
        <v>1572</v>
      </c>
      <c r="B167" s="56" t="s">
        <v>1574</v>
      </c>
      <c r="C167" s="56" t="s">
        <v>11</v>
      </c>
      <c r="D167" s="57" t="s">
        <v>16</v>
      </c>
      <c r="E167" s="56" t="s">
        <v>78</v>
      </c>
      <c r="G167" t="s">
        <v>1523</v>
      </c>
      <c r="H167" s="56" t="s">
        <v>22</v>
      </c>
      <c r="I167" s="80" t="s">
        <v>1602</v>
      </c>
      <c r="J167" s="56" t="s">
        <v>1583</v>
      </c>
      <c r="K167" t="s">
        <v>928</v>
      </c>
    </row>
    <row r="168" spans="1:11" x14ac:dyDescent="0.25">
      <c r="A168" s="56" t="s">
        <v>1572</v>
      </c>
      <c r="B168" s="56" t="s">
        <v>1574</v>
      </c>
      <c r="C168" s="56" t="s">
        <v>10</v>
      </c>
      <c r="D168" s="57" t="s">
        <v>8</v>
      </c>
      <c r="E168" s="56" t="s">
        <v>125</v>
      </c>
      <c r="G168" t="s">
        <v>1523</v>
      </c>
      <c r="H168" s="56" t="s">
        <v>22</v>
      </c>
      <c r="I168" s="80" t="s">
        <v>1603</v>
      </c>
      <c r="J168" s="56" t="s">
        <v>1583</v>
      </c>
      <c r="K168" t="s">
        <v>929</v>
      </c>
    </row>
    <row r="169" spans="1:11" x14ac:dyDescent="0.25">
      <c r="A169" s="56" t="s">
        <v>1572</v>
      </c>
      <c r="B169" s="56" t="s">
        <v>1574</v>
      </c>
      <c r="C169" s="56" t="s">
        <v>11</v>
      </c>
      <c r="D169" s="57" t="s">
        <v>8</v>
      </c>
      <c r="E169" s="56" t="s">
        <v>125</v>
      </c>
      <c r="G169" t="s">
        <v>1523</v>
      </c>
      <c r="H169" s="56" t="s">
        <v>22</v>
      </c>
      <c r="I169" s="80" t="s">
        <v>1603</v>
      </c>
      <c r="J169" s="56" t="s">
        <v>1583</v>
      </c>
      <c r="K169" t="s">
        <v>930</v>
      </c>
    </row>
    <row r="170" spans="1:11" x14ac:dyDescent="0.25">
      <c r="A170" s="56" t="s">
        <v>1572</v>
      </c>
      <c r="B170" s="56" t="s">
        <v>1574</v>
      </c>
      <c r="C170" s="56" t="s">
        <v>10</v>
      </c>
      <c r="D170" s="57" t="s">
        <v>15</v>
      </c>
      <c r="E170" s="56" t="s">
        <v>125</v>
      </c>
      <c r="G170" t="s">
        <v>1523</v>
      </c>
      <c r="H170" s="56" t="s">
        <v>22</v>
      </c>
      <c r="I170" s="80" t="s">
        <v>1603</v>
      </c>
      <c r="J170" s="56" t="s">
        <v>1583</v>
      </c>
      <c r="K170" t="s">
        <v>931</v>
      </c>
    </row>
    <row r="171" spans="1:11" x14ac:dyDescent="0.25">
      <c r="A171" s="56" t="s">
        <v>1572</v>
      </c>
      <c r="B171" s="56" t="s">
        <v>1574</v>
      </c>
      <c r="C171" s="56" t="s">
        <v>11</v>
      </c>
      <c r="D171" s="57" t="s">
        <v>15</v>
      </c>
      <c r="E171" s="56" t="s">
        <v>125</v>
      </c>
      <c r="G171" t="s">
        <v>1523</v>
      </c>
      <c r="H171" s="56" t="s">
        <v>22</v>
      </c>
      <c r="I171" s="80" t="s">
        <v>1603</v>
      </c>
      <c r="J171" s="56" t="s">
        <v>1583</v>
      </c>
      <c r="K171" t="s">
        <v>932</v>
      </c>
    </row>
    <row r="172" spans="1:11" x14ac:dyDescent="0.25">
      <c r="A172" s="56" t="s">
        <v>1572</v>
      </c>
      <c r="B172" s="56"/>
      <c r="C172" s="56"/>
      <c r="D172" s="57"/>
      <c r="E172" s="56"/>
      <c r="G172"/>
      <c r="H172" s="56"/>
      <c r="I172" s="56"/>
      <c r="J172" s="56" t="s">
        <v>1586</v>
      </c>
      <c r="K172" t="s">
        <v>933</v>
      </c>
    </row>
    <row r="173" spans="1:11" x14ac:dyDescent="0.25">
      <c r="A173" s="56" t="s">
        <v>1572</v>
      </c>
      <c r="B173" s="56"/>
      <c r="C173" s="56"/>
      <c r="D173" s="57"/>
      <c r="E173" s="56"/>
      <c r="G173"/>
      <c r="H173" s="56"/>
      <c r="I173" s="56"/>
      <c r="J173" s="56" t="s">
        <v>1586</v>
      </c>
      <c r="K173" t="s">
        <v>934</v>
      </c>
    </row>
    <row r="174" spans="1:11" x14ac:dyDescent="0.25">
      <c r="A174" s="56" t="s">
        <v>1572</v>
      </c>
      <c r="B174" s="56"/>
      <c r="C174" s="56"/>
      <c r="D174" s="57"/>
      <c r="E174" s="56"/>
      <c r="G174"/>
      <c r="H174" s="56"/>
      <c r="I174" s="56"/>
      <c r="J174" s="56" t="s">
        <v>1586</v>
      </c>
      <c r="K174" t="s">
        <v>935</v>
      </c>
    </row>
    <row r="175" spans="1:11" x14ac:dyDescent="0.25">
      <c r="A175" s="56" t="s">
        <v>1572</v>
      </c>
      <c r="B175" s="56"/>
      <c r="C175" s="56"/>
      <c r="D175" s="57"/>
      <c r="E175" s="56"/>
      <c r="G175"/>
      <c r="H175" s="56"/>
      <c r="I175" s="56"/>
      <c r="J175" s="56" t="s">
        <v>1586</v>
      </c>
      <c r="K175" t="s">
        <v>936</v>
      </c>
    </row>
    <row r="176" spans="1:11" x14ac:dyDescent="0.25">
      <c r="A176" s="56" t="s">
        <v>1572</v>
      </c>
      <c r="B176" s="56"/>
      <c r="C176" s="56"/>
      <c r="D176" s="57"/>
      <c r="E176" s="56"/>
      <c r="G176"/>
      <c r="H176" s="56"/>
      <c r="I176" s="56"/>
      <c r="J176" s="56" t="s">
        <v>1586</v>
      </c>
      <c r="K176" t="s">
        <v>937</v>
      </c>
    </row>
    <row r="177" spans="1:11" x14ac:dyDescent="0.25">
      <c r="A177" s="56" t="s">
        <v>1572</v>
      </c>
      <c r="B177" s="56"/>
      <c r="C177" s="56"/>
      <c r="D177" s="57"/>
      <c r="E177" s="56"/>
      <c r="G177"/>
      <c r="H177" s="56"/>
      <c r="I177" s="56"/>
      <c r="J177" s="56" t="s">
        <v>1586</v>
      </c>
      <c r="K177" t="s">
        <v>938</v>
      </c>
    </row>
    <row r="178" spans="1:11" x14ac:dyDescent="0.25">
      <c r="A178" s="56" t="s">
        <v>1572</v>
      </c>
      <c r="B178" s="56"/>
      <c r="C178" s="56"/>
      <c r="D178" s="57"/>
      <c r="E178" s="56"/>
      <c r="G178"/>
      <c r="H178" s="56"/>
      <c r="I178" s="56"/>
      <c r="J178" s="56" t="s">
        <v>1586</v>
      </c>
      <c r="K178" t="s">
        <v>939</v>
      </c>
    </row>
    <row r="179" spans="1:11" x14ac:dyDescent="0.25">
      <c r="A179" s="56" t="s">
        <v>1572</v>
      </c>
      <c r="B179" s="56"/>
      <c r="C179" s="56"/>
      <c r="D179" s="57"/>
      <c r="E179" s="56"/>
      <c r="G179"/>
      <c r="H179" s="56"/>
      <c r="I179" s="56"/>
      <c r="J179" s="56" t="s">
        <v>1586</v>
      </c>
      <c r="K179" t="s">
        <v>940</v>
      </c>
    </row>
    <row r="180" spans="1:11" x14ac:dyDescent="0.25">
      <c r="A180" s="56" t="s">
        <v>1572</v>
      </c>
      <c r="B180" s="56" t="s">
        <v>1574</v>
      </c>
      <c r="C180" s="56" t="s">
        <v>10</v>
      </c>
      <c r="D180" s="57" t="s">
        <v>16</v>
      </c>
      <c r="E180" s="56" t="s">
        <v>125</v>
      </c>
      <c r="G180" t="s">
        <v>1523</v>
      </c>
      <c r="H180" s="56" t="s">
        <v>22</v>
      </c>
      <c r="I180" s="80" t="s">
        <v>1603</v>
      </c>
      <c r="J180" s="56" t="s">
        <v>1583</v>
      </c>
      <c r="K180" t="s">
        <v>941</v>
      </c>
    </row>
    <row r="181" spans="1:11" x14ac:dyDescent="0.25">
      <c r="A181" s="56" t="s">
        <v>1572</v>
      </c>
      <c r="B181" s="56" t="s">
        <v>1574</v>
      </c>
      <c r="C181" s="56" t="s">
        <v>11</v>
      </c>
      <c r="D181" s="57" t="s">
        <v>16</v>
      </c>
      <c r="E181" s="56" t="s">
        <v>125</v>
      </c>
      <c r="G181" t="s">
        <v>1523</v>
      </c>
      <c r="H181" s="56" t="s">
        <v>22</v>
      </c>
      <c r="I181" s="80" t="s">
        <v>1603</v>
      </c>
      <c r="J181" s="56" t="s">
        <v>1583</v>
      </c>
      <c r="K181" t="s">
        <v>942</v>
      </c>
    </row>
    <row r="182" spans="1:11" x14ac:dyDescent="0.25">
      <c r="A182" s="56" t="s">
        <v>1572</v>
      </c>
      <c r="B182" s="56"/>
      <c r="C182" s="56"/>
      <c r="D182" s="57"/>
      <c r="E182" s="56"/>
      <c r="G182"/>
      <c r="H182" s="56"/>
      <c r="I182" s="80"/>
      <c r="K182" t="s">
        <v>982</v>
      </c>
    </row>
    <row r="183" spans="1:11" x14ac:dyDescent="0.25">
      <c r="A183" s="56" t="s">
        <v>1572</v>
      </c>
      <c r="B183" s="56"/>
      <c r="C183" s="56"/>
      <c r="D183" s="57"/>
      <c r="E183" s="56"/>
      <c r="G183"/>
      <c r="H183" s="56"/>
      <c r="I183" s="80"/>
      <c r="K183" t="s">
        <v>983</v>
      </c>
    </row>
    <row r="184" spans="1:11" x14ac:dyDescent="0.25">
      <c r="A184" s="56" t="s">
        <v>1572</v>
      </c>
      <c r="B184" s="56"/>
      <c r="C184" s="56"/>
      <c r="D184" s="57"/>
      <c r="E184" s="56"/>
      <c r="G184"/>
      <c r="H184" s="56"/>
      <c r="I184" s="80"/>
      <c r="K184" t="s">
        <v>984</v>
      </c>
    </row>
    <row r="185" spans="1:11" x14ac:dyDescent="0.25">
      <c r="A185" s="56" t="s">
        <v>1572</v>
      </c>
      <c r="B185" s="56"/>
      <c r="C185" s="56"/>
      <c r="D185" s="57"/>
      <c r="E185" s="56"/>
      <c r="G185"/>
      <c r="H185" s="56"/>
      <c r="I185" s="80"/>
      <c r="K185" t="s">
        <v>985</v>
      </c>
    </row>
    <row r="186" spans="1:11" x14ac:dyDescent="0.25">
      <c r="A186" s="56" t="s">
        <v>1572</v>
      </c>
      <c r="B186" s="56"/>
      <c r="C186" s="56"/>
      <c r="D186" s="57"/>
      <c r="E186" s="56"/>
      <c r="G186"/>
      <c r="H186" s="56"/>
      <c r="I186" s="80"/>
      <c r="K186" t="s">
        <v>986</v>
      </c>
    </row>
    <row r="187" spans="1:11" x14ac:dyDescent="0.25">
      <c r="A187" s="56" t="s">
        <v>1572</v>
      </c>
      <c r="B187" s="56"/>
      <c r="C187" s="56"/>
      <c r="D187" s="57"/>
      <c r="E187" s="56"/>
      <c r="G187"/>
      <c r="H187" s="56"/>
      <c r="I187" s="80"/>
      <c r="K187" t="s">
        <v>987</v>
      </c>
    </row>
    <row r="188" spans="1:11" x14ac:dyDescent="0.25">
      <c r="A188" s="56" t="s">
        <v>1572</v>
      </c>
      <c r="B188" s="56"/>
      <c r="C188" s="56"/>
      <c r="D188" s="57"/>
      <c r="E188" s="56"/>
      <c r="G188"/>
      <c r="H188" s="56"/>
      <c r="I188" s="80"/>
      <c r="K188" t="s">
        <v>988</v>
      </c>
    </row>
    <row r="189" spans="1:11" x14ac:dyDescent="0.25">
      <c r="A189" s="56" t="s">
        <v>1572</v>
      </c>
      <c r="B189" s="56"/>
      <c r="C189" s="56"/>
      <c r="D189" s="57"/>
      <c r="E189" s="56"/>
      <c r="G189"/>
      <c r="H189" s="56"/>
      <c r="I189" s="80"/>
      <c r="K189" t="s">
        <v>989</v>
      </c>
    </row>
    <row r="190" spans="1:11" x14ac:dyDescent="0.25">
      <c r="A190" s="56" t="s">
        <v>1572</v>
      </c>
      <c r="B190" s="56"/>
      <c r="C190" s="56"/>
      <c r="D190" s="57"/>
      <c r="E190" s="56"/>
      <c r="G190"/>
      <c r="H190" s="56"/>
      <c r="I190" s="80"/>
      <c r="K190" t="s">
        <v>990</v>
      </c>
    </row>
    <row r="191" spans="1:11" x14ac:dyDescent="0.25">
      <c r="A191" s="56" t="s">
        <v>1572</v>
      </c>
      <c r="B191" s="56"/>
      <c r="C191" s="56"/>
      <c r="D191" s="57"/>
      <c r="E191" s="56"/>
      <c r="G191"/>
      <c r="H191" s="56"/>
      <c r="I191" s="80"/>
      <c r="K191" t="s">
        <v>991</v>
      </c>
    </row>
    <row r="192" spans="1:11" x14ac:dyDescent="0.25">
      <c r="A192" s="56" t="s">
        <v>1572</v>
      </c>
      <c r="B192" s="56"/>
      <c r="C192" s="56"/>
      <c r="D192" s="57"/>
      <c r="E192" s="56"/>
      <c r="G192"/>
      <c r="H192" s="56"/>
      <c r="I192" s="80"/>
      <c r="K192" t="s">
        <v>992</v>
      </c>
    </row>
    <row r="193" spans="1:11" x14ac:dyDescent="0.25">
      <c r="A193" s="56" t="s">
        <v>1572</v>
      </c>
      <c r="B193" s="56"/>
      <c r="C193" s="56"/>
      <c r="D193" s="57"/>
      <c r="E193" s="56"/>
      <c r="G193"/>
      <c r="H193" s="56"/>
      <c r="I193" s="80"/>
      <c r="K193" t="s">
        <v>993</v>
      </c>
    </row>
    <row r="194" spans="1:11" x14ac:dyDescent="0.25">
      <c r="A194" s="56" t="s">
        <v>1572</v>
      </c>
      <c r="B194" s="56"/>
      <c r="C194" s="56"/>
      <c r="D194" s="57"/>
      <c r="E194" s="56"/>
      <c r="G194"/>
      <c r="H194" s="56"/>
      <c r="I194" s="56"/>
      <c r="K194" t="s">
        <v>994</v>
      </c>
    </row>
    <row r="195" spans="1:11" x14ac:dyDescent="0.25">
      <c r="A195" s="56" t="s">
        <v>1572</v>
      </c>
      <c r="B195" s="56"/>
      <c r="C195" s="56"/>
      <c r="D195" s="57"/>
      <c r="E195" s="56"/>
      <c r="G195"/>
      <c r="H195" s="56"/>
      <c r="I195" s="56"/>
      <c r="K195" t="s">
        <v>995</v>
      </c>
    </row>
    <row r="196" spans="1:11" x14ac:dyDescent="0.25">
      <c r="A196" s="56" t="s">
        <v>1572</v>
      </c>
      <c r="B196" s="56"/>
      <c r="C196" s="56"/>
      <c r="D196" s="57"/>
      <c r="E196" s="56"/>
      <c r="G196"/>
      <c r="H196" s="56"/>
      <c r="I196" s="56"/>
      <c r="K196" t="s">
        <v>996</v>
      </c>
    </row>
    <row r="197" spans="1:11" x14ac:dyDescent="0.25">
      <c r="A197" s="56" t="s">
        <v>1572</v>
      </c>
      <c r="B197" s="56"/>
      <c r="C197" s="56"/>
      <c r="D197" s="57"/>
      <c r="E197" s="56"/>
      <c r="G197"/>
      <c r="H197" s="56"/>
      <c r="I197" s="56"/>
      <c r="K197" t="s">
        <v>997</v>
      </c>
    </row>
    <row r="198" spans="1:11" x14ac:dyDescent="0.25">
      <c r="A198" s="56" t="s">
        <v>1572</v>
      </c>
      <c r="B198" s="56"/>
      <c r="C198" s="56"/>
      <c r="D198" s="57"/>
      <c r="E198" s="56"/>
      <c r="G198"/>
      <c r="H198" s="56"/>
      <c r="I198" s="56"/>
      <c r="K198" t="s">
        <v>998</v>
      </c>
    </row>
    <row r="199" spans="1:11" x14ac:dyDescent="0.25">
      <c r="A199" s="56" t="s">
        <v>1572</v>
      </c>
      <c r="B199" s="56"/>
      <c r="C199" s="56"/>
      <c r="D199" s="57"/>
      <c r="E199" s="56"/>
      <c r="G199"/>
      <c r="H199" s="56"/>
      <c r="I199" s="56"/>
      <c r="K199" t="s">
        <v>999</v>
      </c>
    </row>
    <row r="200" spans="1:11" x14ac:dyDescent="0.25">
      <c r="A200" s="56" t="s">
        <v>1572</v>
      </c>
      <c r="B200" s="56"/>
      <c r="C200" s="56"/>
      <c r="D200" s="57"/>
      <c r="E200" s="56"/>
      <c r="G200"/>
      <c r="H200" s="56"/>
      <c r="I200" s="56"/>
      <c r="K200" t="s">
        <v>1000</v>
      </c>
    </row>
    <row r="201" spans="1:11" x14ac:dyDescent="0.25">
      <c r="A201" s="56" t="s">
        <v>1572</v>
      </c>
      <c r="B201" s="56"/>
      <c r="C201" s="56"/>
      <c r="D201" s="57"/>
      <c r="E201" s="56"/>
      <c r="G201"/>
      <c r="H201" s="56"/>
      <c r="I201" s="56"/>
      <c r="K201" t="s">
        <v>1001</v>
      </c>
    </row>
    <row r="202" spans="1:11" x14ac:dyDescent="0.25">
      <c r="A202" s="56" t="s">
        <v>1572</v>
      </c>
      <c r="B202" s="56"/>
      <c r="C202" s="56"/>
      <c r="D202" s="57"/>
      <c r="E202" s="56"/>
      <c r="G202"/>
      <c r="H202" s="56"/>
      <c r="I202" s="80"/>
      <c r="K202" t="s">
        <v>1002</v>
      </c>
    </row>
    <row r="203" spans="1:11" x14ac:dyDescent="0.25">
      <c r="A203" s="56" t="s">
        <v>1572</v>
      </c>
      <c r="B203" s="56"/>
      <c r="C203" s="56"/>
      <c r="D203" s="57"/>
      <c r="E203" s="56"/>
      <c r="G203"/>
      <c r="H203" s="56"/>
      <c r="I203" s="80"/>
      <c r="K203" t="s">
        <v>1003</v>
      </c>
    </row>
    <row r="204" spans="1:11" x14ac:dyDescent="0.25">
      <c r="A204" s="56" t="s">
        <v>1572</v>
      </c>
      <c r="B204" s="56"/>
      <c r="C204" s="56"/>
      <c r="D204" s="57"/>
      <c r="E204" s="56"/>
      <c r="G204"/>
      <c r="H204" s="56"/>
      <c r="I204" s="80"/>
      <c r="K204" t="s">
        <v>1004</v>
      </c>
    </row>
    <row r="205" spans="1:11" x14ac:dyDescent="0.25">
      <c r="A205" s="56" t="s">
        <v>1572</v>
      </c>
      <c r="B205" s="56"/>
      <c r="C205" s="56"/>
      <c r="D205" s="57"/>
      <c r="E205" s="56"/>
      <c r="G205"/>
      <c r="H205" s="56"/>
      <c r="I205" s="80"/>
      <c r="K205" t="s">
        <v>1005</v>
      </c>
    </row>
    <row r="206" spans="1:11" x14ac:dyDescent="0.25">
      <c r="A206" s="56" t="s">
        <v>1572</v>
      </c>
      <c r="B206" s="56"/>
      <c r="C206" s="56"/>
      <c r="D206" s="57"/>
      <c r="E206" s="56"/>
      <c r="G206"/>
      <c r="H206" s="56"/>
      <c r="I206" s="80"/>
      <c r="K206" t="s">
        <v>1006</v>
      </c>
    </row>
    <row r="207" spans="1:11" x14ac:dyDescent="0.25">
      <c r="A207" s="56" t="s">
        <v>1572</v>
      </c>
      <c r="B207" s="56"/>
      <c r="C207" s="56"/>
      <c r="D207" s="57"/>
      <c r="E207" s="56"/>
      <c r="G207"/>
      <c r="H207" s="56"/>
      <c r="I207" s="80"/>
      <c r="K207" t="s">
        <v>1007</v>
      </c>
    </row>
    <row r="208" spans="1:11" x14ac:dyDescent="0.25">
      <c r="A208" s="56" t="s">
        <v>1572</v>
      </c>
      <c r="B208" s="56"/>
      <c r="C208" s="56"/>
      <c r="D208" s="57"/>
      <c r="E208" s="56"/>
      <c r="G208"/>
      <c r="H208" s="56"/>
      <c r="I208" s="56"/>
      <c r="K208" t="s">
        <v>1008</v>
      </c>
    </row>
    <row r="209" spans="1:11" x14ac:dyDescent="0.25">
      <c r="A209" s="56" t="s">
        <v>1572</v>
      </c>
      <c r="B209" s="56"/>
      <c r="C209" s="56"/>
      <c r="D209" s="57"/>
      <c r="E209" s="56"/>
      <c r="G209"/>
      <c r="H209" s="56"/>
      <c r="I209" s="56"/>
      <c r="K209" t="s">
        <v>1009</v>
      </c>
    </row>
    <row r="210" spans="1:11" x14ac:dyDescent="0.25">
      <c r="A210" s="56" t="s">
        <v>1572</v>
      </c>
      <c r="B210" s="56"/>
      <c r="C210" s="56"/>
      <c r="D210" s="57"/>
      <c r="E210" s="56"/>
      <c r="G210"/>
      <c r="H210" s="56"/>
      <c r="I210" s="56"/>
      <c r="K210" t="s">
        <v>1010</v>
      </c>
    </row>
    <row r="211" spans="1:11" x14ac:dyDescent="0.25">
      <c r="A211" s="56" t="s">
        <v>1572</v>
      </c>
      <c r="B211" s="56"/>
      <c r="C211" s="56"/>
      <c r="D211" s="57"/>
      <c r="E211" s="56"/>
      <c r="G211"/>
      <c r="H211" s="56"/>
      <c r="I211" s="56"/>
      <c r="K211" t="s">
        <v>1011</v>
      </c>
    </row>
    <row r="212" spans="1:11" x14ac:dyDescent="0.25">
      <c r="A212" s="56" t="s">
        <v>1572</v>
      </c>
      <c r="B212" s="56"/>
      <c r="C212" s="56"/>
      <c r="D212" s="57"/>
      <c r="E212" s="56"/>
      <c r="G212"/>
      <c r="H212" s="56"/>
      <c r="I212" s="56"/>
      <c r="K212" t="s">
        <v>1012</v>
      </c>
    </row>
    <row r="213" spans="1:11" x14ac:dyDescent="0.25">
      <c r="A213" s="56" t="s">
        <v>1572</v>
      </c>
      <c r="B213" s="56"/>
      <c r="C213" s="56"/>
      <c r="D213" s="57"/>
      <c r="E213" s="56"/>
      <c r="G213"/>
      <c r="H213" s="56"/>
      <c r="I213" s="56"/>
      <c r="K213" t="s">
        <v>1013</v>
      </c>
    </row>
    <row r="214" spans="1:11" s="52" customFormat="1" x14ac:dyDescent="0.25">
      <c r="A214" s="56" t="s">
        <v>1572</v>
      </c>
      <c r="B214" s="56"/>
      <c r="C214" s="56"/>
      <c r="D214" s="57"/>
      <c r="E214" s="56"/>
      <c r="H214" s="56"/>
      <c r="I214" s="56"/>
      <c r="J214" s="56"/>
      <c r="K214" s="52" t="s">
        <v>1014</v>
      </c>
    </row>
    <row r="215" spans="1:11" s="52" customFormat="1" x14ac:dyDescent="0.25">
      <c r="A215" s="56" t="s">
        <v>1572</v>
      </c>
      <c r="B215" s="56"/>
      <c r="C215" s="56"/>
      <c r="D215" s="57"/>
      <c r="E215" s="56"/>
      <c r="H215" s="56"/>
      <c r="I215" s="56"/>
      <c r="J215" s="56"/>
      <c r="K215" s="52" t="s">
        <v>1015</v>
      </c>
    </row>
    <row r="216" spans="1:11" s="52" customFormat="1" x14ac:dyDescent="0.25">
      <c r="A216" s="56" t="s">
        <v>1572</v>
      </c>
      <c r="B216" s="56"/>
      <c r="C216" s="56"/>
      <c r="D216" s="57"/>
      <c r="E216" s="56"/>
      <c r="H216" s="56"/>
      <c r="I216" s="80"/>
      <c r="J216" s="56"/>
      <c r="K216" s="52" t="s">
        <v>1016</v>
      </c>
    </row>
    <row r="217" spans="1:11" x14ac:dyDescent="0.25">
      <c r="A217" s="56" t="s">
        <v>1572</v>
      </c>
      <c r="B217" s="56"/>
      <c r="C217" s="56"/>
      <c r="D217" s="57"/>
      <c r="E217" s="56"/>
      <c r="G217"/>
      <c r="H217" s="56"/>
      <c r="I217" s="80"/>
      <c r="K217" t="s">
        <v>1017</v>
      </c>
    </row>
    <row r="218" spans="1:11" x14ac:dyDescent="0.25">
      <c r="A218" s="56" t="s">
        <v>1572</v>
      </c>
      <c r="B218" s="56" t="s">
        <v>1573</v>
      </c>
      <c r="C218" s="56"/>
      <c r="D218" s="57" t="s">
        <v>5</v>
      </c>
      <c r="E218" s="56" t="s">
        <v>78</v>
      </c>
      <c r="G218" t="s">
        <v>1524</v>
      </c>
      <c r="H218" s="56" t="s">
        <v>22</v>
      </c>
      <c r="I218" s="80" t="s">
        <v>1604</v>
      </c>
      <c r="J218" s="56" t="s">
        <v>1583</v>
      </c>
      <c r="K218" t="s">
        <v>1057</v>
      </c>
    </row>
    <row r="219" spans="1:11" x14ac:dyDescent="0.25">
      <c r="A219" s="56" t="s">
        <v>1572</v>
      </c>
      <c r="B219" s="56" t="s">
        <v>1573</v>
      </c>
      <c r="C219" s="56"/>
      <c r="D219" s="57" t="s">
        <v>6</v>
      </c>
      <c r="E219" s="56" t="s">
        <v>78</v>
      </c>
      <c r="G219" t="s">
        <v>1524</v>
      </c>
      <c r="H219" s="56" t="s">
        <v>22</v>
      </c>
      <c r="I219" s="80" t="s">
        <v>1604</v>
      </c>
      <c r="J219" s="56" t="s">
        <v>1583</v>
      </c>
      <c r="K219" t="s">
        <v>1058</v>
      </c>
    </row>
    <row r="220" spans="1:11" x14ac:dyDescent="0.25">
      <c r="A220" s="56" t="s">
        <v>1572</v>
      </c>
      <c r="B220" s="56" t="s">
        <v>1574</v>
      </c>
      <c r="C220" s="56" t="s">
        <v>10</v>
      </c>
      <c r="D220" s="57" t="s">
        <v>7</v>
      </c>
      <c r="E220" s="56" t="s">
        <v>78</v>
      </c>
      <c r="G220" t="s">
        <v>1524</v>
      </c>
      <c r="H220" s="56" t="s">
        <v>22</v>
      </c>
      <c r="I220" s="80" t="s">
        <v>1604</v>
      </c>
      <c r="J220" s="56" t="s">
        <v>1583</v>
      </c>
      <c r="K220" t="s">
        <v>1059</v>
      </c>
    </row>
    <row r="221" spans="1:11" x14ac:dyDescent="0.25">
      <c r="A221" s="56" t="s">
        <v>1572</v>
      </c>
      <c r="B221" s="56" t="s">
        <v>1574</v>
      </c>
      <c r="C221" s="56" t="s">
        <v>11</v>
      </c>
      <c r="D221" s="57" t="s">
        <v>7</v>
      </c>
      <c r="E221" s="56" t="s">
        <v>78</v>
      </c>
      <c r="G221" t="s">
        <v>1524</v>
      </c>
      <c r="H221" s="56" t="s">
        <v>22</v>
      </c>
      <c r="I221" s="80" t="s">
        <v>1604</v>
      </c>
      <c r="J221" s="56" t="s">
        <v>1583</v>
      </c>
      <c r="K221" t="s">
        <v>1060</v>
      </c>
    </row>
    <row r="222" spans="1:11" x14ac:dyDescent="0.25">
      <c r="A222" s="56" t="s">
        <v>1572</v>
      </c>
      <c r="B222" s="56" t="s">
        <v>1573</v>
      </c>
      <c r="C222" s="56"/>
      <c r="D222" s="57" t="s">
        <v>5</v>
      </c>
      <c r="E222" s="56" t="s">
        <v>125</v>
      </c>
      <c r="G222" t="s">
        <v>1524</v>
      </c>
      <c r="H222" s="56" t="s">
        <v>22</v>
      </c>
      <c r="I222" s="80" t="s">
        <v>1605</v>
      </c>
      <c r="J222" s="56" t="s">
        <v>1583</v>
      </c>
      <c r="K222" t="s">
        <v>1061</v>
      </c>
    </row>
    <row r="223" spans="1:11" x14ac:dyDescent="0.25">
      <c r="A223" s="56" t="s">
        <v>1572</v>
      </c>
      <c r="B223" s="56" t="s">
        <v>1573</v>
      </c>
      <c r="C223" s="56"/>
      <c r="D223" s="57" t="s">
        <v>6</v>
      </c>
      <c r="E223" s="56" t="s">
        <v>125</v>
      </c>
      <c r="G223" t="s">
        <v>1524</v>
      </c>
      <c r="H223" s="56" t="s">
        <v>22</v>
      </c>
      <c r="I223" s="80" t="s">
        <v>1605</v>
      </c>
      <c r="J223" s="56" t="s">
        <v>1583</v>
      </c>
      <c r="K223" t="s">
        <v>1062</v>
      </c>
    </row>
    <row r="224" spans="1:11" x14ac:dyDescent="0.25">
      <c r="A224" s="56" t="s">
        <v>1572</v>
      </c>
      <c r="B224" s="56" t="s">
        <v>1574</v>
      </c>
      <c r="C224" s="56" t="s">
        <v>10</v>
      </c>
      <c r="D224" s="57" t="s">
        <v>7</v>
      </c>
      <c r="E224" s="56" t="s">
        <v>125</v>
      </c>
      <c r="G224" t="s">
        <v>1524</v>
      </c>
      <c r="H224" s="56" t="s">
        <v>22</v>
      </c>
      <c r="I224" s="80" t="s">
        <v>1605</v>
      </c>
      <c r="J224" s="56" t="s">
        <v>1583</v>
      </c>
      <c r="K224" t="s">
        <v>1063</v>
      </c>
    </row>
    <row r="225" spans="1:11" x14ac:dyDescent="0.25">
      <c r="A225" s="56" t="s">
        <v>1572</v>
      </c>
      <c r="B225" s="56" t="s">
        <v>1574</v>
      </c>
      <c r="C225" s="56" t="s">
        <v>11</v>
      </c>
      <c r="D225" s="57" t="s">
        <v>7</v>
      </c>
      <c r="E225" s="56" t="s">
        <v>125</v>
      </c>
      <c r="G225" t="s">
        <v>1524</v>
      </c>
      <c r="H225" s="56" t="s">
        <v>22</v>
      </c>
      <c r="I225" s="80" t="s">
        <v>1605</v>
      </c>
      <c r="J225" s="56" t="s">
        <v>1583</v>
      </c>
      <c r="K225" t="s">
        <v>1064</v>
      </c>
    </row>
    <row r="226" spans="1:11" x14ac:dyDescent="0.25">
      <c r="A226" s="56" t="s">
        <v>1572</v>
      </c>
      <c r="B226" s="56" t="s">
        <v>1574</v>
      </c>
      <c r="C226" s="56" t="s">
        <v>10</v>
      </c>
      <c r="D226" s="57" t="s">
        <v>8</v>
      </c>
      <c r="E226" s="56" t="s">
        <v>78</v>
      </c>
      <c r="G226" t="s">
        <v>1524</v>
      </c>
      <c r="H226" s="56" t="s">
        <v>22</v>
      </c>
      <c r="I226" s="80" t="s">
        <v>1606</v>
      </c>
      <c r="J226" s="56" t="s">
        <v>1583</v>
      </c>
      <c r="K226" t="s">
        <v>1065</v>
      </c>
    </row>
    <row r="227" spans="1:11" x14ac:dyDescent="0.25">
      <c r="A227" s="56" t="s">
        <v>1572</v>
      </c>
      <c r="B227" s="56" t="s">
        <v>1574</v>
      </c>
      <c r="C227" s="56" t="s">
        <v>11</v>
      </c>
      <c r="D227" s="57" t="s">
        <v>8</v>
      </c>
      <c r="E227" s="56" t="s">
        <v>78</v>
      </c>
      <c r="G227" t="s">
        <v>1524</v>
      </c>
      <c r="H227" s="56" t="s">
        <v>22</v>
      </c>
      <c r="I227" s="80" t="s">
        <v>1606</v>
      </c>
      <c r="J227" s="56" t="s">
        <v>1583</v>
      </c>
      <c r="K227" t="s">
        <v>1066</v>
      </c>
    </row>
    <row r="228" spans="1:11" x14ac:dyDescent="0.25">
      <c r="A228" s="56" t="s">
        <v>1572</v>
      </c>
      <c r="B228" s="56" t="s">
        <v>1574</v>
      </c>
      <c r="C228" s="56" t="s">
        <v>10</v>
      </c>
      <c r="D228" s="57" t="s">
        <v>15</v>
      </c>
      <c r="E228" s="56" t="s">
        <v>78</v>
      </c>
      <c r="G228" t="s">
        <v>1524</v>
      </c>
      <c r="H228" s="56" t="s">
        <v>22</v>
      </c>
      <c r="I228" s="80" t="s">
        <v>1606</v>
      </c>
      <c r="J228" s="56" t="s">
        <v>1583</v>
      </c>
      <c r="K228" t="s">
        <v>1067</v>
      </c>
    </row>
    <row r="229" spans="1:11" x14ac:dyDescent="0.25">
      <c r="A229" s="56" t="s">
        <v>1572</v>
      </c>
      <c r="B229" s="56" t="s">
        <v>1574</v>
      </c>
      <c r="C229" s="56" t="s">
        <v>11</v>
      </c>
      <c r="D229" s="57" t="s">
        <v>15</v>
      </c>
      <c r="E229" s="56" t="s">
        <v>78</v>
      </c>
      <c r="G229" t="s">
        <v>1524</v>
      </c>
      <c r="H229" s="56" t="s">
        <v>22</v>
      </c>
      <c r="I229" s="80" t="s">
        <v>1606</v>
      </c>
      <c r="J229" s="56" t="s">
        <v>1583</v>
      </c>
      <c r="K229" t="s">
        <v>1068</v>
      </c>
    </row>
    <row r="230" spans="1:11" x14ac:dyDescent="0.25">
      <c r="A230" s="56" t="s">
        <v>1572</v>
      </c>
      <c r="B230" s="56"/>
      <c r="C230" s="56"/>
      <c r="D230" s="57"/>
      <c r="E230" s="56"/>
      <c r="G230"/>
      <c r="H230" s="56"/>
      <c r="I230" s="56"/>
      <c r="J230" s="56" t="s">
        <v>1586</v>
      </c>
      <c r="K230" t="s">
        <v>1069</v>
      </c>
    </row>
    <row r="231" spans="1:11" x14ac:dyDescent="0.25">
      <c r="A231" s="56" t="s">
        <v>1572</v>
      </c>
      <c r="B231" s="56"/>
      <c r="C231" s="56"/>
      <c r="D231" s="57"/>
      <c r="E231" s="56"/>
      <c r="G231"/>
      <c r="H231" s="56"/>
      <c r="I231" s="56"/>
      <c r="J231" s="56" t="s">
        <v>1586</v>
      </c>
      <c r="K231" t="s">
        <v>1070</v>
      </c>
    </row>
    <row r="232" spans="1:11" x14ac:dyDescent="0.25">
      <c r="A232" s="56" t="s">
        <v>1572</v>
      </c>
      <c r="B232" s="56"/>
      <c r="C232" s="56"/>
      <c r="D232" s="57"/>
      <c r="E232" s="56"/>
      <c r="G232"/>
      <c r="H232" s="56"/>
      <c r="I232" s="56"/>
      <c r="J232" s="56" t="s">
        <v>1586</v>
      </c>
      <c r="K232" t="s">
        <v>1071</v>
      </c>
    </row>
    <row r="233" spans="1:11" x14ac:dyDescent="0.25">
      <c r="A233" s="56" t="s">
        <v>1572</v>
      </c>
      <c r="B233" s="56"/>
      <c r="C233" s="56"/>
      <c r="D233" s="57"/>
      <c r="E233" s="56"/>
      <c r="G233"/>
      <c r="H233" s="56"/>
      <c r="I233" s="56"/>
      <c r="J233" s="56" t="s">
        <v>1586</v>
      </c>
      <c r="K233" t="s">
        <v>1072</v>
      </c>
    </row>
    <row r="234" spans="1:11" x14ac:dyDescent="0.25">
      <c r="A234" s="56" t="s">
        <v>1572</v>
      </c>
      <c r="B234" s="56"/>
      <c r="C234" s="56"/>
      <c r="D234" s="57"/>
      <c r="E234" s="56"/>
      <c r="G234"/>
      <c r="H234" s="56"/>
      <c r="I234" s="56"/>
      <c r="J234" s="56" t="s">
        <v>1586</v>
      </c>
      <c r="K234" t="s">
        <v>1073</v>
      </c>
    </row>
    <row r="235" spans="1:11" x14ac:dyDescent="0.25">
      <c r="A235" s="56" t="s">
        <v>1572</v>
      </c>
      <c r="B235" s="56"/>
      <c r="C235" s="56"/>
      <c r="D235" s="57"/>
      <c r="E235" s="56"/>
      <c r="G235"/>
      <c r="H235" s="56"/>
      <c r="I235" s="56"/>
      <c r="J235" s="56" t="s">
        <v>1586</v>
      </c>
      <c r="K235" t="s">
        <v>1074</v>
      </c>
    </row>
    <row r="236" spans="1:11" x14ac:dyDescent="0.25">
      <c r="A236" s="56" t="s">
        <v>1572</v>
      </c>
      <c r="B236" s="56"/>
      <c r="C236" s="56"/>
      <c r="D236" s="57"/>
      <c r="E236" s="56"/>
      <c r="G236"/>
      <c r="H236" s="56"/>
      <c r="I236" s="56"/>
      <c r="J236" s="56" t="s">
        <v>1586</v>
      </c>
      <c r="K236" t="s">
        <v>1075</v>
      </c>
    </row>
    <row r="237" spans="1:11" x14ac:dyDescent="0.25">
      <c r="A237" s="56" t="s">
        <v>1572</v>
      </c>
      <c r="B237" s="56"/>
      <c r="C237" s="56"/>
      <c r="D237" s="57"/>
      <c r="E237" s="56"/>
      <c r="G237"/>
      <c r="H237" s="56"/>
      <c r="I237" s="56"/>
      <c r="J237" s="56" t="s">
        <v>1586</v>
      </c>
      <c r="K237" t="s">
        <v>1076</v>
      </c>
    </row>
    <row r="238" spans="1:11" x14ac:dyDescent="0.25">
      <c r="A238" s="56" t="s">
        <v>1572</v>
      </c>
      <c r="B238" s="56" t="s">
        <v>1574</v>
      </c>
      <c r="C238" s="56" t="s">
        <v>10</v>
      </c>
      <c r="D238" s="57" t="s">
        <v>16</v>
      </c>
      <c r="E238" s="56" t="s">
        <v>78</v>
      </c>
      <c r="G238" t="s">
        <v>1524</v>
      </c>
      <c r="H238" s="56" t="s">
        <v>22</v>
      </c>
      <c r="I238" s="80" t="s">
        <v>1606</v>
      </c>
      <c r="J238" s="56" t="s">
        <v>1583</v>
      </c>
      <c r="K238" t="s">
        <v>1077</v>
      </c>
    </row>
    <row r="239" spans="1:11" s="53" customFormat="1" x14ac:dyDescent="0.25">
      <c r="A239" s="56" t="s">
        <v>1572</v>
      </c>
      <c r="B239" s="56" t="s">
        <v>1574</v>
      </c>
      <c r="C239" s="56" t="s">
        <v>11</v>
      </c>
      <c r="D239" s="57" t="s">
        <v>16</v>
      </c>
      <c r="E239" s="56" t="s">
        <v>78</v>
      </c>
      <c r="G239" s="53" t="s">
        <v>1524</v>
      </c>
      <c r="H239" s="56" t="s">
        <v>22</v>
      </c>
      <c r="I239" s="80" t="s">
        <v>1606</v>
      </c>
      <c r="J239" s="56" t="s">
        <v>1583</v>
      </c>
      <c r="K239" s="53" t="s">
        <v>1078</v>
      </c>
    </row>
    <row r="240" spans="1:11" s="56" customFormat="1" x14ac:dyDescent="0.25">
      <c r="A240" s="56" t="s">
        <v>1572</v>
      </c>
      <c r="B240" s="56" t="s">
        <v>1574</v>
      </c>
      <c r="C240" s="56" t="s">
        <v>10</v>
      </c>
      <c r="D240" s="57" t="s">
        <v>8</v>
      </c>
      <c r="E240" s="56" t="s">
        <v>125</v>
      </c>
      <c r="G240" s="56" t="s">
        <v>1524</v>
      </c>
      <c r="H240" s="56" t="s">
        <v>22</v>
      </c>
      <c r="I240" s="80" t="s">
        <v>1607</v>
      </c>
      <c r="J240" s="56" t="s">
        <v>1583</v>
      </c>
      <c r="K240" s="56" t="s">
        <v>1079</v>
      </c>
    </row>
    <row r="241" spans="1:11" s="53" customFormat="1" x14ac:dyDescent="0.25">
      <c r="A241" s="56" t="s">
        <v>1572</v>
      </c>
      <c r="B241" s="56" t="s">
        <v>1574</v>
      </c>
      <c r="C241" s="56" t="s">
        <v>11</v>
      </c>
      <c r="D241" s="57" t="s">
        <v>8</v>
      </c>
      <c r="E241" s="56" t="s">
        <v>125</v>
      </c>
      <c r="G241" s="53" t="s">
        <v>1524</v>
      </c>
      <c r="H241" s="56" t="s">
        <v>22</v>
      </c>
      <c r="I241" s="80" t="s">
        <v>1607</v>
      </c>
      <c r="J241" s="56" t="s">
        <v>1583</v>
      </c>
      <c r="K241" s="53" t="s">
        <v>1080</v>
      </c>
    </row>
    <row r="242" spans="1:11" s="53" customFormat="1" x14ac:dyDescent="0.25">
      <c r="A242" s="56" t="s">
        <v>1572</v>
      </c>
      <c r="B242" s="56" t="s">
        <v>1574</v>
      </c>
      <c r="C242" s="56" t="s">
        <v>10</v>
      </c>
      <c r="D242" s="57" t="s">
        <v>15</v>
      </c>
      <c r="E242" s="56" t="s">
        <v>125</v>
      </c>
      <c r="G242" s="53" t="s">
        <v>1524</v>
      </c>
      <c r="H242" s="56" t="s">
        <v>22</v>
      </c>
      <c r="I242" s="80" t="s">
        <v>1607</v>
      </c>
      <c r="J242" s="56" t="s">
        <v>1583</v>
      </c>
      <c r="K242" s="53" t="s">
        <v>1081</v>
      </c>
    </row>
    <row r="243" spans="1:11" s="53" customFormat="1" x14ac:dyDescent="0.25">
      <c r="A243" s="56" t="s">
        <v>1572</v>
      </c>
      <c r="B243" s="56" t="s">
        <v>1574</v>
      </c>
      <c r="C243" s="56" t="s">
        <v>11</v>
      </c>
      <c r="D243" s="57" t="s">
        <v>15</v>
      </c>
      <c r="E243" s="56" t="s">
        <v>125</v>
      </c>
      <c r="G243" s="53" t="s">
        <v>1524</v>
      </c>
      <c r="H243" s="56" t="s">
        <v>22</v>
      </c>
      <c r="I243" s="80" t="s">
        <v>1607</v>
      </c>
      <c r="J243" s="56" t="s">
        <v>1583</v>
      </c>
      <c r="K243" s="53" t="s">
        <v>1082</v>
      </c>
    </row>
    <row r="244" spans="1:11" s="53" customFormat="1" x14ac:dyDescent="0.25">
      <c r="A244" s="56" t="s">
        <v>1572</v>
      </c>
      <c r="B244" s="56"/>
      <c r="C244" s="56"/>
      <c r="D244" s="57"/>
      <c r="E244" s="56"/>
      <c r="H244" s="56"/>
      <c r="I244" s="56"/>
      <c r="J244" s="56" t="s">
        <v>1586</v>
      </c>
      <c r="K244" s="53" t="s">
        <v>1083</v>
      </c>
    </row>
    <row r="245" spans="1:11" s="53" customFormat="1" x14ac:dyDescent="0.25">
      <c r="A245" s="56" t="s">
        <v>1572</v>
      </c>
      <c r="B245" s="56"/>
      <c r="C245" s="56"/>
      <c r="D245" s="57"/>
      <c r="E245" s="56"/>
      <c r="H245" s="56"/>
      <c r="I245" s="56"/>
      <c r="J245" s="56" t="s">
        <v>1586</v>
      </c>
      <c r="K245" s="53" t="s">
        <v>1084</v>
      </c>
    </row>
    <row r="246" spans="1:11" s="56" customFormat="1" x14ac:dyDescent="0.25">
      <c r="A246" s="56" t="s">
        <v>1572</v>
      </c>
      <c r="D246" s="57"/>
      <c r="J246" s="56" t="s">
        <v>1586</v>
      </c>
      <c r="K246" s="56" t="s">
        <v>1085</v>
      </c>
    </row>
    <row r="247" spans="1:11" s="53" customFormat="1" x14ac:dyDescent="0.25">
      <c r="A247" s="56" t="s">
        <v>1572</v>
      </c>
      <c r="B247" s="56"/>
      <c r="C247" s="56"/>
      <c r="D247" s="57"/>
      <c r="E247" s="56"/>
      <c r="H247" s="56"/>
      <c r="I247" s="56"/>
      <c r="J247" s="56" t="s">
        <v>1586</v>
      </c>
      <c r="K247" s="53" t="s">
        <v>1086</v>
      </c>
    </row>
    <row r="248" spans="1:11" s="53" customFormat="1" x14ac:dyDescent="0.25">
      <c r="A248" s="56" t="s">
        <v>1572</v>
      </c>
      <c r="B248" s="56"/>
      <c r="C248" s="56"/>
      <c r="D248" s="57"/>
      <c r="E248" s="56"/>
      <c r="H248" s="56"/>
      <c r="I248" s="56"/>
      <c r="J248" s="56" t="s">
        <v>1586</v>
      </c>
      <c r="K248" s="53" t="s">
        <v>1087</v>
      </c>
    </row>
    <row r="249" spans="1:11" s="53" customFormat="1" x14ac:dyDescent="0.25">
      <c r="A249" s="56" t="s">
        <v>1572</v>
      </c>
      <c r="B249" s="56"/>
      <c r="C249" s="56"/>
      <c r="D249" s="57"/>
      <c r="E249" s="56"/>
      <c r="H249" s="56"/>
      <c r="I249" s="56"/>
      <c r="J249" s="56" t="s">
        <v>1586</v>
      </c>
      <c r="K249" s="53" t="s">
        <v>1088</v>
      </c>
    </row>
    <row r="250" spans="1:11" s="53" customFormat="1" x14ac:dyDescent="0.25">
      <c r="A250" s="56" t="s">
        <v>1572</v>
      </c>
      <c r="B250" s="56"/>
      <c r="C250" s="56"/>
      <c r="D250" s="57"/>
      <c r="E250" s="56"/>
      <c r="H250" s="56"/>
      <c r="I250" s="56"/>
      <c r="J250" s="56" t="s">
        <v>1586</v>
      </c>
      <c r="K250" s="53" t="s">
        <v>1089</v>
      </c>
    </row>
    <row r="251" spans="1:11" s="53" customFormat="1" x14ac:dyDescent="0.25">
      <c r="A251" s="56" t="s">
        <v>1572</v>
      </c>
      <c r="B251" s="56"/>
      <c r="C251" s="56"/>
      <c r="D251" s="57"/>
      <c r="E251" s="56"/>
      <c r="H251" s="56"/>
      <c r="I251" s="56"/>
      <c r="J251" s="56" t="s">
        <v>1586</v>
      </c>
      <c r="K251" s="53" t="s">
        <v>1090</v>
      </c>
    </row>
    <row r="252" spans="1:11" s="56" customFormat="1" x14ac:dyDescent="0.25">
      <c r="A252" s="56" t="s">
        <v>1572</v>
      </c>
      <c r="B252" s="56" t="s">
        <v>1574</v>
      </c>
      <c r="C252" s="56" t="s">
        <v>10</v>
      </c>
      <c r="D252" s="57" t="s">
        <v>16</v>
      </c>
      <c r="E252" s="56" t="s">
        <v>125</v>
      </c>
      <c r="G252" s="56" t="s">
        <v>1524</v>
      </c>
      <c r="H252" s="56" t="s">
        <v>22</v>
      </c>
      <c r="I252" s="80" t="s">
        <v>1607</v>
      </c>
      <c r="J252" s="56" t="s">
        <v>1583</v>
      </c>
      <c r="K252" s="56" t="s">
        <v>1091</v>
      </c>
    </row>
    <row r="253" spans="1:11" s="53" customFormat="1" x14ac:dyDescent="0.25">
      <c r="A253" s="56" t="s">
        <v>1572</v>
      </c>
      <c r="B253" s="56" t="s">
        <v>1574</v>
      </c>
      <c r="C253" s="56" t="s">
        <v>11</v>
      </c>
      <c r="D253" s="57" t="s">
        <v>16</v>
      </c>
      <c r="E253" s="56" t="s">
        <v>125</v>
      </c>
      <c r="G253" s="53" t="s">
        <v>1524</v>
      </c>
      <c r="H253" s="56" t="s">
        <v>22</v>
      </c>
      <c r="I253" s="80" t="s">
        <v>1607</v>
      </c>
      <c r="J253" s="56" t="s">
        <v>1583</v>
      </c>
      <c r="K253" s="53" t="s">
        <v>1092</v>
      </c>
    </row>
    <row r="254" spans="1:11" s="53" customFormat="1" x14ac:dyDescent="0.25">
      <c r="A254" s="56" t="s">
        <v>1572</v>
      </c>
      <c r="B254" s="56"/>
      <c r="C254" s="56"/>
      <c r="D254" s="57"/>
      <c r="E254" s="56"/>
      <c r="H254" s="56"/>
      <c r="I254" s="80"/>
      <c r="J254" s="56"/>
      <c r="K254" s="53" t="s">
        <v>1132</v>
      </c>
    </row>
    <row r="255" spans="1:11" s="53" customFormat="1" x14ac:dyDescent="0.25">
      <c r="A255" s="56" t="s">
        <v>1572</v>
      </c>
      <c r="B255" s="56"/>
      <c r="C255" s="56"/>
      <c r="D255" s="57"/>
      <c r="E255" s="56"/>
      <c r="H255" s="56"/>
      <c r="I255" s="80"/>
      <c r="J255" s="56"/>
      <c r="K255" s="53" t="s">
        <v>1133</v>
      </c>
    </row>
    <row r="256" spans="1:11" s="53" customFormat="1" x14ac:dyDescent="0.25">
      <c r="A256" s="56" t="s">
        <v>1572</v>
      </c>
      <c r="B256" s="56"/>
      <c r="C256" s="56"/>
      <c r="D256" s="57"/>
      <c r="E256" s="56"/>
      <c r="H256" s="56"/>
      <c r="I256" s="80"/>
      <c r="J256" s="56"/>
      <c r="K256" s="53" t="s">
        <v>1134</v>
      </c>
    </row>
    <row r="257" spans="1:11" x14ac:dyDescent="0.25">
      <c r="A257" s="56" t="s">
        <v>1572</v>
      </c>
      <c r="B257" s="56"/>
      <c r="C257" s="56"/>
      <c r="D257" s="57"/>
      <c r="E257" s="56"/>
      <c r="G257"/>
      <c r="H257" s="56"/>
      <c r="I257" s="80"/>
      <c r="K257" t="s">
        <v>1135</v>
      </c>
    </row>
    <row r="258" spans="1:11" s="56" customFormat="1" x14ac:dyDescent="0.25">
      <c r="A258" s="56" t="s">
        <v>1572</v>
      </c>
      <c r="D258" s="57"/>
      <c r="I258" s="80"/>
      <c r="K258" s="56" t="s">
        <v>1136</v>
      </c>
    </row>
    <row r="259" spans="1:11" s="56" customFormat="1" x14ac:dyDescent="0.25">
      <c r="A259" s="56" t="s">
        <v>1572</v>
      </c>
      <c r="D259" s="57"/>
      <c r="I259" s="80"/>
      <c r="K259" s="56" t="s">
        <v>1137</v>
      </c>
    </row>
    <row r="260" spans="1:11" s="56" customFormat="1" x14ac:dyDescent="0.25">
      <c r="A260" s="56" t="s">
        <v>1572</v>
      </c>
      <c r="D260" s="57"/>
      <c r="I260" s="80"/>
      <c r="K260" s="56" t="s">
        <v>1138</v>
      </c>
    </row>
    <row r="261" spans="1:11" s="56" customFormat="1" x14ac:dyDescent="0.25">
      <c r="A261" s="56" t="s">
        <v>1572</v>
      </c>
      <c r="D261" s="57"/>
      <c r="I261" s="80"/>
      <c r="K261" s="56" t="s">
        <v>1139</v>
      </c>
    </row>
    <row r="262" spans="1:11" s="56" customFormat="1" x14ac:dyDescent="0.25">
      <c r="A262" s="56" t="s">
        <v>1572</v>
      </c>
      <c r="D262" s="57"/>
      <c r="I262" s="80"/>
      <c r="K262" s="56" t="s">
        <v>1140</v>
      </c>
    </row>
    <row r="263" spans="1:11" x14ac:dyDescent="0.25">
      <c r="A263" s="56" t="s">
        <v>1572</v>
      </c>
      <c r="B263" s="56"/>
      <c r="C263" s="56"/>
      <c r="D263" s="57"/>
      <c r="E263" s="56"/>
      <c r="G263"/>
      <c r="H263" s="56"/>
      <c r="I263" s="80"/>
      <c r="K263" t="s">
        <v>1141</v>
      </c>
    </row>
    <row r="264" spans="1:11" s="56" customFormat="1" x14ac:dyDescent="0.25">
      <c r="A264" s="56" t="s">
        <v>1572</v>
      </c>
      <c r="D264" s="57"/>
      <c r="I264" s="80"/>
      <c r="K264" s="56" t="s">
        <v>1142</v>
      </c>
    </row>
    <row r="265" spans="1:11" s="56" customFormat="1" x14ac:dyDescent="0.25">
      <c r="A265" s="56" t="s">
        <v>1572</v>
      </c>
      <c r="D265" s="57"/>
      <c r="I265" s="80"/>
      <c r="K265" s="56" t="s">
        <v>1143</v>
      </c>
    </row>
    <row r="266" spans="1:11" s="56" customFormat="1" x14ac:dyDescent="0.25">
      <c r="A266" s="56" t="s">
        <v>1572</v>
      </c>
      <c r="D266" s="57"/>
      <c r="K266" s="56" t="s">
        <v>1144</v>
      </c>
    </row>
    <row r="267" spans="1:11" s="56" customFormat="1" x14ac:dyDescent="0.25">
      <c r="A267" s="56" t="s">
        <v>1572</v>
      </c>
      <c r="D267" s="57"/>
      <c r="K267" s="56" t="s">
        <v>1145</v>
      </c>
    </row>
    <row r="268" spans="1:11" s="56" customFormat="1" x14ac:dyDescent="0.25">
      <c r="A268" s="56" t="s">
        <v>1572</v>
      </c>
      <c r="D268" s="57"/>
      <c r="K268" s="56" t="s">
        <v>1146</v>
      </c>
    </row>
    <row r="269" spans="1:11" s="56" customFormat="1" x14ac:dyDescent="0.25">
      <c r="A269" s="56" t="s">
        <v>1572</v>
      </c>
      <c r="D269" s="57"/>
      <c r="K269" s="56" t="s">
        <v>1147</v>
      </c>
    </row>
    <row r="270" spans="1:11" s="56" customFormat="1" x14ac:dyDescent="0.25">
      <c r="A270" s="56" t="s">
        <v>1572</v>
      </c>
      <c r="D270" s="57"/>
      <c r="K270" s="56" t="s">
        <v>1148</v>
      </c>
    </row>
    <row r="271" spans="1:11" x14ac:dyDescent="0.25">
      <c r="A271" s="56" t="s">
        <v>1572</v>
      </c>
      <c r="B271" s="56"/>
      <c r="C271" s="56"/>
      <c r="D271" s="57"/>
      <c r="E271" s="56"/>
      <c r="G271"/>
      <c r="H271" s="56"/>
      <c r="I271" s="56"/>
      <c r="K271" t="s">
        <v>1149</v>
      </c>
    </row>
    <row r="272" spans="1:11" x14ac:dyDescent="0.25">
      <c r="A272" s="56" t="s">
        <v>1572</v>
      </c>
      <c r="B272" s="56"/>
      <c r="C272" s="56"/>
      <c r="D272" s="57"/>
      <c r="E272" s="56"/>
      <c r="G272"/>
      <c r="H272" s="56"/>
      <c r="I272" s="56"/>
      <c r="K272" t="s">
        <v>1150</v>
      </c>
    </row>
    <row r="273" spans="1:11" s="56" customFormat="1" x14ac:dyDescent="0.25">
      <c r="A273" s="56" t="s">
        <v>1572</v>
      </c>
      <c r="D273" s="57"/>
      <c r="K273" s="56" t="s">
        <v>1151</v>
      </c>
    </row>
    <row r="274" spans="1:11" s="56" customFormat="1" x14ac:dyDescent="0.25">
      <c r="A274" s="56" t="s">
        <v>1572</v>
      </c>
      <c r="D274" s="57"/>
      <c r="I274" s="80"/>
      <c r="K274" s="56" t="s">
        <v>1152</v>
      </c>
    </row>
    <row r="275" spans="1:11" s="56" customFormat="1" x14ac:dyDescent="0.25">
      <c r="A275" s="56" t="s">
        <v>1572</v>
      </c>
      <c r="D275" s="57"/>
      <c r="I275" s="80"/>
      <c r="K275" s="56" t="s">
        <v>1153</v>
      </c>
    </row>
    <row r="276" spans="1:11" s="56" customFormat="1" x14ac:dyDescent="0.25">
      <c r="A276" s="56" t="s">
        <v>1572</v>
      </c>
      <c r="D276" s="57"/>
      <c r="I276" s="80"/>
      <c r="K276" s="56" t="s">
        <v>1154</v>
      </c>
    </row>
    <row r="277" spans="1:11" s="56" customFormat="1" x14ac:dyDescent="0.25">
      <c r="A277" s="56" t="s">
        <v>1572</v>
      </c>
      <c r="D277" s="57"/>
      <c r="I277" s="80"/>
      <c r="K277" s="56" t="s">
        <v>1155</v>
      </c>
    </row>
    <row r="278" spans="1:11" s="56" customFormat="1" x14ac:dyDescent="0.25">
      <c r="A278" s="56" t="s">
        <v>1572</v>
      </c>
      <c r="D278" s="57"/>
      <c r="I278" s="80"/>
      <c r="K278" s="56" t="s">
        <v>1156</v>
      </c>
    </row>
    <row r="279" spans="1:11" s="56" customFormat="1" x14ac:dyDescent="0.25">
      <c r="A279" s="56" t="s">
        <v>1572</v>
      </c>
      <c r="D279" s="57"/>
      <c r="I279" s="80"/>
      <c r="K279" s="56" t="s">
        <v>1157</v>
      </c>
    </row>
    <row r="280" spans="1:11" s="56" customFormat="1" x14ac:dyDescent="0.25">
      <c r="A280" s="56" t="s">
        <v>1572</v>
      </c>
      <c r="D280" s="57"/>
      <c r="K280" s="56" t="s">
        <v>1158</v>
      </c>
    </row>
    <row r="281" spans="1:11" s="56" customFormat="1" x14ac:dyDescent="0.25">
      <c r="A281" s="56" t="s">
        <v>1572</v>
      </c>
      <c r="D281" s="57"/>
      <c r="K281" s="56" t="s">
        <v>1159</v>
      </c>
    </row>
    <row r="282" spans="1:11" s="56" customFormat="1" x14ac:dyDescent="0.25">
      <c r="A282" s="56" t="s">
        <v>1572</v>
      </c>
      <c r="D282" s="57"/>
      <c r="K282" s="56" t="s">
        <v>1160</v>
      </c>
    </row>
    <row r="283" spans="1:11" s="56" customFormat="1" x14ac:dyDescent="0.25">
      <c r="A283" s="56" t="s">
        <v>1572</v>
      </c>
      <c r="D283" s="57"/>
      <c r="K283" s="56" t="s">
        <v>1161</v>
      </c>
    </row>
    <row r="284" spans="1:11" s="56" customFormat="1" x14ac:dyDescent="0.25">
      <c r="A284" s="56" t="s">
        <v>1572</v>
      </c>
      <c r="D284" s="57"/>
      <c r="K284" s="56" t="s">
        <v>1162</v>
      </c>
    </row>
    <row r="285" spans="1:11" s="56" customFormat="1" x14ac:dyDescent="0.25">
      <c r="A285" s="56" t="s">
        <v>1572</v>
      </c>
      <c r="D285" s="57"/>
      <c r="K285" s="56" t="s">
        <v>1163</v>
      </c>
    </row>
    <row r="286" spans="1:11" s="56" customFormat="1" x14ac:dyDescent="0.25">
      <c r="A286" s="56" t="s">
        <v>1572</v>
      </c>
      <c r="D286" s="57"/>
      <c r="K286" s="56" t="s">
        <v>1164</v>
      </c>
    </row>
    <row r="287" spans="1:11" x14ac:dyDescent="0.25">
      <c r="A287" s="56" t="s">
        <v>1572</v>
      </c>
      <c r="B287" s="56"/>
      <c r="C287" s="56"/>
      <c r="D287" s="57"/>
      <c r="E287" s="56"/>
      <c r="G287"/>
      <c r="H287" s="56"/>
      <c r="I287" s="56"/>
      <c r="K287" t="s">
        <v>1165</v>
      </c>
    </row>
    <row r="288" spans="1:11" x14ac:dyDescent="0.25">
      <c r="A288" s="56" t="s">
        <v>1572</v>
      </c>
      <c r="B288" s="56"/>
      <c r="C288" s="56"/>
      <c r="D288" s="57"/>
      <c r="E288" s="56"/>
      <c r="G288"/>
      <c r="H288" s="56"/>
      <c r="I288" s="80"/>
      <c r="K288" t="s">
        <v>1166</v>
      </c>
    </row>
    <row r="289" spans="1:11" x14ac:dyDescent="0.25">
      <c r="A289" s="56" t="s">
        <v>1572</v>
      </c>
      <c r="B289" s="56"/>
      <c r="C289" s="56"/>
      <c r="D289" s="57"/>
      <c r="E289" s="56"/>
      <c r="G289"/>
      <c r="H289" s="56"/>
      <c r="I289" s="80"/>
      <c r="K289" t="s">
        <v>1167</v>
      </c>
    </row>
    <row r="290" spans="1:11" x14ac:dyDescent="0.25">
      <c r="A290" s="56" t="s">
        <v>1572</v>
      </c>
      <c r="B290" s="56" t="s">
        <v>1573</v>
      </c>
      <c r="C290" s="56"/>
      <c r="D290" s="57" t="s">
        <v>5</v>
      </c>
      <c r="E290" s="56" t="s">
        <v>78</v>
      </c>
      <c r="G290" t="s">
        <v>1525</v>
      </c>
      <c r="H290" s="56" t="s">
        <v>22</v>
      </c>
      <c r="I290" s="80" t="s">
        <v>1608</v>
      </c>
      <c r="J290" s="56" t="s">
        <v>1583</v>
      </c>
      <c r="K290" t="s">
        <v>1207</v>
      </c>
    </row>
    <row r="291" spans="1:11" x14ac:dyDescent="0.25">
      <c r="A291" s="56" t="s">
        <v>1572</v>
      </c>
      <c r="B291" s="56" t="s">
        <v>1573</v>
      </c>
      <c r="C291" s="56"/>
      <c r="D291" s="57" t="s">
        <v>6</v>
      </c>
      <c r="E291" s="56" t="s">
        <v>78</v>
      </c>
      <c r="G291" t="s">
        <v>1525</v>
      </c>
      <c r="H291" s="56" t="s">
        <v>22</v>
      </c>
      <c r="I291" s="80" t="s">
        <v>1608</v>
      </c>
      <c r="J291" s="56" t="s">
        <v>1583</v>
      </c>
      <c r="K291" t="s">
        <v>1208</v>
      </c>
    </row>
    <row r="292" spans="1:11" x14ac:dyDescent="0.25">
      <c r="A292" s="56" t="s">
        <v>1572</v>
      </c>
      <c r="B292" s="56" t="s">
        <v>1574</v>
      </c>
      <c r="C292" s="56" t="s">
        <v>10</v>
      </c>
      <c r="D292" s="57" t="s">
        <v>7</v>
      </c>
      <c r="E292" s="56" t="s">
        <v>78</v>
      </c>
      <c r="G292" t="s">
        <v>1525</v>
      </c>
      <c r="H292" s="56" t="s">
        <v>22</v>
      </c>
      <c r="I292" s="80" t="s">
        <v>1608</v>
      </c>
      <c r="J292" s="56" t="s">
        <v>1583</v>
      </c>
      <c r="K292" t="s">
        <v>1209</v>
      </c>
    </row>
    <row r="293" spans="1:11" x14ac:dyDescent="0.25">
      <c r="A293" s="56" t="s">
        <v>1572</v>
      </c>
      <c r="B293" s="56" t="s">
        <v>1574</v>
      </c>
      <c r="C293" s="56" t="s">
        <v>11</v>
      </c>
      <c r="D293" s="57" t="s">
        <v>7</v>
      </c>
      <c r="E293" s="56" t="s">
        <v>78</v>
      </c>
      <c r="G293" t="s">
        <v>1525</v>
      </c>
      <c r="H293" s="56" t="s">
        <v>22</v>
      </c>
      <c r="I293" s="80" t="s">
        <v>1608</v>
      </c>
      <c r="J293" s="56" t="s">
        <v>1583</v>
      </c>
      <c r="K293" t="s">
        <v>1210</v>
      </c>
    </row>
    <row r="294" spans="1:11" x14ac:dyDescent="0.25">
      <c r="A294" s="56" t="s">
        <v>1572</v>
      </c>
      <c r="B294" s="56" t="s">
        <v>1573</v>
      </c>
      <c r="C294" s="56"/>
      <c r="D294" s="57" t="s">
        <v>5</v>
      </c>
      <c r="E294" s="56" t="s">
        <v>125</v>
      </c>
      <c r="G294" t="s">
        <v>1525</v>
      </c>
      <c r="H294" s="56" t="s">
        <v>22</v>
      </c>
      <c r="I294" s="80" t="s">
        <v>1609</v>
      </c>
      <c r="J294" s="56" t="s">
        <v>1583</v>
      </c>
      <c r="K294" t="s">
        <v>1211</v>
      </c>
    </row>
    <row r="295" spans="1:11" x14ac:dyDescent="0.25">
      <c r="A295" s="56" t="s">
        <v>1572</v>
      </c>
      <c r="B295" s="56" t="s">
        <v>1573</v>
      </c>
      <c r="C295" s="56"/>
      <c r="D295" s="57" t="s">
        <v>6</v>
      </c>
      <c r="E295" s="56" t="s">
        <v>125</v>
      </c>
      <c r="G295" t="s">
        <v>1525</v>
      </c>
      <c r="H295" s="56" t="s">
        <v>22</v>
      </c>
      <c r="I295" s="80" t="s">
        <v>1609</v>
      </c>
      <c r="J295" s="56" t="s">
        <v>1583</v>
      </c>
      <c r="K295" t="s">
        <v>1212</v>
      </c>
    </row>
    <row r="296" spans="1:11" x14ac:dyDescent="0.25">
      <c r="A296" s="56" t="s">
        <v>1572</v>
      </c>
      <c r="B296" s="56" t="s">
        <v>1574</v>
      </c>
      <c r="C296" s="56" t="s">
        <v>10</v>
      </c>
      <c r="D296" s="57" t="s">
        <v>7</v>
      </c>
      <c r="E296" s="56" t="s">
        <v>125</v>
      </c>
      <c r="G296" t="s">
        <v>1525</v>
      </c>
      <c r="H296" s="56" t="s">
        <v>22</v>
      </c>
      <c r="I296" s="80" t="s">
        <v>1609</v>
      </c>
      <c r="J296" s="56" t="s">
        <v>1583</v>
      </c>
      <c r="K296" t="s">
        <v>1213</v>
      </c>
    </row>
    <row r="297" spans="1:11" x14ac:dyDescent="0.25">
      <c r="A297" s="56" t="s">
        <v>1572</v>
      </c>
      <c r="B297" s="56" t="s">
        <v>1574</v>
      </c>
      <c r="C297" s="56" t="s">
        <v>11</v>
      </c>
      <c r="D297" s="57" t="s">
        <v>7</v>
      </c>
      <c r="E297" s="56" t="s">
        <v>125</v>
      </c>
      <c r="G297" t="s">
        <v>1525</v>
      </c>
      <c r="H297" s="56" t="s">
        <v>22</v>
      </c>
      <c r="I297" s="80" t="s">
        <v>1609</v>
      </c>
      <c r="J297" s="56" t="s">
        <v>1583</v>
      </c>
      <c r="K297" t="s">
        <v>1214</v>
      </c>
    </row>
    <row r="298" spans="1:11" x14ac:dyDescent="0.25">
      <c r="A298" s="56" t="s">
        <v>1572</v>
      </c>
      <c r="B298" s="56" t="s">
        <v>1574</v>
      </c>
      <c r="C298" s="56" t="s">
        <v>10</v>
      </c>
      <c r="D298" s="57" t="s">
        <v>8</v>
      </c>
      <c r="E298" s="56" t="s">
        <v>78</v>
      </c>
      <c r="G298" t="s">
        <v>1525</v>
      </c>
      <c r="H298" s="56" t="s">
        <v>22</v>
      </c>
      <c r="I298" s="80" t="s">
        <v>1610</v>
      </c>
      <c r="J298" s="56" t="s">
        <v>1583</v>
      </c>
      <c r="K298" t="s">
        <v>1215</v>
      </c>
    </row>
    <row r="299" spans="1:11" x14ac:dyDescent="0.25">
      <c r="A299" s="56" t="s">
        <v>1572</v>
      </c>
      <c r="B299" s="56" t="s">
        <v>1574</v>
      </c>
      <c r="C299" s="56" t="s">
        <v>11</v>
      </c>
      <c r="D299" s="57" t="s">
        <v>8</v>
      </c>
      <c r="E299" s="56" t="s">
        <v>78</v>
      </c>
      <c r="G299" t="s">
        <v>1525</v>
      </c>
      <c r="H299" s="56" t="s">
        <v>22</v>
      </c>
      <c r="I299" s="80" t="s">
        <v>1610</v>
      </c>
      <c r="J299" s="56" t="s">
        <v>1583</v>
      </c>
      <c r="K299" t="s">
        <v>1216</v>
      </c>
    </row>
    <row r="300" spans="1:11" x14ac:dyDescent="0.25">
      <c r="A300" s="56" t="s">
        <v>1572</v>
      </c>
      <c r="B300" s="56" t="s">
        <v>1574</v>
      </c>
      <c r="C300" s="56" t="s">
        <v>10</v>
      </c>
      <c r="D300" s="57" t="s">
        <v>15</v>
      </c>
      <c r="E300" s="56" t="s">
        <v>78</v>
      </c>
      <c r="G300" t="s">
        <v>1525</v>
      </c>
      <c r="H300" s="56" t="s">
        <v>22</v>
      </c>
      <c r="I300" s="80" t="s">
        <v>1610</v>
      </c>
      <c r="J300" s="56" t="s">
        <v>1583</v>
      </c>
      <c r="K300" t="s">
        <v>1217</v>
      </c>
    </row>
    <row r="301" spans="1:11" x14ac:dyDescent="0.25">
      <c r="A301" s="56" t="s">
        <v>1572</v>
      </c>
      <c r="B301" s="56" t="s">
        <v>1574</v>
      </c>
      <c r="C301" s="56" t="s">
        <v>11</v>
      </c>
      <c r="D301" s="57" t="s">
        <v>15</v>
      </c>
      <c r="E301" s="56" t="s">
        <v>78</v>
      </c>
      <c r="G301" t="s">
        <v>1525</v>
      </c>
      <c r="H301" s="56" t="s">
        <v>22</v>
      </c>
      <c r="I301" s="80" t="s">
        <v>1610</v>
      </c>
      <c r="J301" s="56" t="s">
        <v>1583</v>
      </c>
      <c r="K301" t="s">
        <v>1218</v>
      </c>
    </row>
    <row r="302" spans="1:11" x14ac:dyDescent="0.25">
      <c r="A302" s="56" t="s">
        <v>1572</v>
      </c>
      <c r="B302" s="56"/>
      <c r="C302" s="56"/>
      <c r="D302" s="57"/>
      <c r="E302" s="56"/>
      <c r="G302"/>
      <c r="H302" s="56"/>
      <c r="I302" s="56"/>
      <c r="J302" s="56" t="s">
        <v>1586</v>
      </c>
      <c r="K302" t="s">
        <v>1219</v>
      </c>
    </row>
    <row r="303" spans="1:11" x14ac:dyDescent="0.25">
      <c r="A303" s="56" t="s">
        <v>1572</v>
      </c>
      <c r="B303" s="56"/>
      <c r="C303" s="56"/>
      <c r="D303" s="57"/>
      <c r="E303" s="56"/>
      <c r="G303"/>
      <c r="H303" s="56"/>
      <c r="I303" s="56"/>
      <c r="J303" s="56" t="s">
        <v>1586</v>
      </c>
      <c r="K303" t="s">
        <v>1220</v>
      </c>
    </row>
    <row r="304" spans="1:11" x14ac:dyDescent="0.25">
      <c r="A304" s="56" t="s">
        <v>1572</v>
      </c>
      <c r="B304" s="56"/>
      <c r="C304" s="56"/>
      <c r="D304" s="57"/>
      <c r="E304" s="56"/>
      <c r="G304"/>
      <c r="H304" s="56"/>
      <c r="I304" s="56"/>
      <c r="J304" s="56" t="s">
        <v>1586</v>
      </c>
      <c r="K304" t="s">
        <v>1221</v>
      </c>
    </row>
    <row r="305" spans="1:11" x14ac:dyDescent="0.25">
      <c r="A305" s="56" t="s">
        <v>1572</v>
      </c>
      <c r="B305" s="56"/>
      <c r="C305" s="56"/>
      <c r="D305" s="57"/>
      <c r="E305" s="56"/>
      <c r="G305"/>
      <c r="H305" s="56"/>
      <c r="I305" s="56"/>
      <c r="J305" s="56" t="s">
        <v>1586</v>
      </c>
      <c r="K305" t="s">
        <v>1222</v>
      </c>
    </row>
    <row r="306" spans="1:11" x14ac:dyDescent="0.25">
      <c r="A306" s="56" t="s">
        <v>1572</v>
      </c>
      <c r="B306" s="56"/>
      <c r="C306" s="56"/>
      <c r="D306" s="57"/>
      <c r="E306" s="56"/>
      <c r="G306"/>
      <c r="H306" s="56"/>
      <c r="I306" s="56"/>
      <c r="J306" s="56" t="s">
        <v>1586</v>
      </c>
      <c r="K306" t="s">
        <v>1223</v>
      </c>
    </row>
    <row r="307" spans="1:11" x14ac:dyDescent="0.25">
      <c r="A307" s="56" t="s">
        <v>1572</v>
      </c>
      <c r="B307" s="56"/>
      <c r="C307" s="56"/>
      <c r="D307" s="57"/>
      <c r="E307" s="56"/>
      <c r="G307"/>
      <c r="H307" s="56"/>
      <c r="I307" s="56"/>
      <c r="J307" s="56" t="s">
        <v>1586</v>
      </c>
      <c r="K307" t="s">
        <v>1224</v>
      </c>
    </row>
    <row r="308" spans="1:11" x14ac:dyDescent="0.25">
      <c r="A308" s="56" t="s">
        <v>1572</v>
      </c>
      <c r="B308" s="56"/>
      <c r="C308" s="56"/>
      <c r="D308" s="57"/>
      <c r="E308" s="56"/>
      <c r="G308"/>
      <c r="H308" s="56"/>
      <c r="I308" s="56"/>
      <c r="J308" s="56" t="s">
        <v>1586</v>
      </c>
      <c r="K308" t="s">
        <v>1225</v>
      </c>
    </row>
    <row r="309" spans="1:11" x14ac:dyDescent="0.25">
      <c r="A309" s="56" t="s">
        <v>1572</v>
      </c>
      <c r="B309" s="56"/>
      <c r="C309" s="56"/>
      <c r="D309" s="57"/>
      <c r="E309" s="56"/>
      <c r="G309"/>
      <c r="H309" s="56"/>
      <c r="I309" s="56"/>
      <c r="J309" s="56" t="s">
        <v>1586</v>
      </c>
      <c r="K309" t="s">
        <v>1226</v>
      </c>
    </row>
    <row r="310" spans="1:11" x14ac:dyDescent="0.25">
      <c r="A310" s="56" t="s">
        <v>1572</v>
      </c>
      <c r="B310" s="56" t="s">
        <v>1574</v>
      </c>
      <c r="C310" s="56" t="s">
        <v>10</v>
      </c>
      <c r="D310" s="57" t="s">
        <v>16</v>
      </c>
      <c r="E310" s="56" t="s">
        <v>78</v>
      </c>
      <c r="G310" t="s">
        <v>1525</v>
      </c>
      <c r="H310" s="56" t="s">
        <v>22</v>
      </c>
      <c r="I310" s="80" t="s">
        <v>1610</v>
      </c>
      <c r="J310" s="56" t="s">
        <v>1583</v>
      </c>
      <c r="K310" t="s">
        <v>1227</v>
      </c>
    </row>
    <row r="311" spans="1:11" x14ac:dyDescent="0.25">
      <c r="A311" s="56" t="s">
        <v>1572</v>
      </c>
      <c r="B311" s="56" t="s">
        <v>1574</v>
      </c>
      <c r="C311" s="56" t="s">
        <v>11</v>
      </c>
      <c r="D311" s="57" t="s">
        <v>16</v>
      </c>
      <c r="E311" s="56" t="s">
        <v>78</v>
      </c>
      <c r="G311" t="s">
        <v>1525</v>
      </c>
      <c r="H311" s="56" t="s">
        <v>22</v>
      </c>
      <c r="I311" s="80" t="s">
        <v>1610</v>
      </c>
      <c r="J311" s="56" t="s">
        <v>1583</v>
      </c>
      <c r="K311" t="s">
        <v>1228</v>
      </c>
    </row>
    <row r="312" spans="1:11" x14ac:dyDescent="0.25">
      <c r="A312" s="56" t="s">
        <v>1572</v>
      </c>
      <c r="B312" s="56" t="s">
        <v>1574</v>
      </c>
      <c r="C312" s="56" t="s">
        <v>10</v>
      </c>
      <c r="D312" s="57" t="s">
        <v>8</v>
      </c>
      <c r="E312" s="56" t="s">
        <v>125</v>
      </c>
      <c r="G312" t="s">
        <v>1525</v>
      </c>
      <c r="H312" s="56" t="s">
        <v>22</v>
      </c>
      <c r="I312" s="80" t="s">
        <v>1611</v>
      </c>
      <c r="J312" s="56" t="s">
        <v>1583</v>
      </c>
      <c r="K312" t="s">
        <v>1229</v>
      </c>
    </row>
    <row r="313" spans="1:11" x14ac:dyDescent="0.25">
      <c r="A313" s="56" t="s">
        <v>1572</v>
      </c>
      <c r="B313" s="56" t="s">
        <v>1574</v>
      </c>
      <c r="C313" s="56" t="s">
        <v>11</v>
      </c>
      <c r="D313" s="57" t="s">
        <v>8</v>
      </c>
      <c r="E313" s="56" t="s">
        <v>125</v>
      </c>
      <c r="G313" t="s">
        <v>1525</v>
      </c>
      <c r="H313" s="56" t="s">
        <v>22</v>
      </c>
      <c r="I313" s="80" t="s">
        <v>1611</v>
      </c>
      <c r="J313" s="56" t="s">
        <v>1583</v>
      </c>
      <c r="K313" t="s">
        <v>1230</v>
      </c>
    </row>
    <row r="314" spans="1:11" x14ac:dyDescent="0.25">
      <c r="A314" s="56" t="s">
        <v>1572</v>
      </c>
      <c r="B314" s="56" t="s">
        <v>1574</v>
      </c>
      <c r="C314" s="56" t="s">
        <v>10</v>
      </c>
      <c r="D314" s="57" t="s">
        <v>15</v>
      </c>
      <c r="E314" s="56" t="s">
        <v>125</v>
      </c>
      <c r="G314" t="s">
        <v>1525</v>
      </c>
      <c r="H314" s="56" t="s">
        <v>22</v>
      </c>
      <c r="I314" s="80" t="s">
        <v>1611</v>
      </c>
      <c r="J314" s="56" t="s">
        <v>1583</v>
      </c>
      <c r="K314" t="s">
        <v>1231</v>
      </c>
    </row>
    <row r="315" spans="1:11" x14ac:dyDescent="0.25">
      <c r="A315" s="56" t="s">
        <v>1572</v>
      </c>
      <c r="B315" s="56" t="s">
        <v>1574</v>
      </c>
      <c r="C315" s="56" t="s">
        <v>11</v>
      </c>
      <c r="D315" s="57" t="s">
        <v>15</v>
      </c>
      <c r="E315" s="56" t="s">
        <v>125</v>
      </c>
      <c r="G315" t="s">
        <v>1525</v>
      </c>
      <c r="H315" s="56" t="s">
        <v>22</v>
      </c>
      <c r="I315" s="80" t="s">
        <v>1611</v>
      </c>
      <c r="J315" s="56" t="s">
        <v>1583</v>
      </c>
      <c r="K315" t="s">
        <v>1232</v>
      </c>
    </row>
    <row r="316" spans="1:11" x14ac:dyDescent="0.25">
      <c r="A316" s="56" t="s">
        <v>1572</v>
      </c>
      <c r="B316" s="56"/>
      <c r="C316" s="56"/>
      <c r="D316" s="57"/>
      <c r="E316" s="56"/>
      <c r="G316"/>
      <c r="H316" s="56"/>
      <c r="I316" s="56"/>
      <c r="J316" s="56" t="s">
        <v>1586</v>
      </c>
      <c r="K316" t="s">
        <v>1233</v>
      </c>
    </row>
    <row r="317" spans="1:11" x14ac:dyDescent="0.25">
      <c r="A317" s="56" t="s">
        <v>1572</v>
      </c>
      <c r="B317" s="56"/>
      <c r="C317" s="56"/>
      <c r="D317" s="57"/>
      <c r="E317" s="56"/>
      <c r="G317"/>
      <c r="H317" s="56"/>
      <c r="I317" s="56"/>
      <c r="J317" s="56" t="s">
        <v>1586</v>
      </c>
      <c r="K317" t="s">
        <v>1234</v>
      </c>
    </row>
    <row r="318" spans="1:11" x14ac:dyDescent="0.25">
      <c r="A318" s="56" t="s">
        <v>1572</v>
      </c>
      <c r="B318" s="56"/>
      <c r="C318" s="56"/>
      <c r="D318" s="57"/>
      <c r="E318" s="56"/>
      <c r="G318"/>
      <c r="H318" s="56"/>
      <c r="I318" s="56"/>
      <c r="J318" s="56" t="s">
        <v>1586</v>
      </c>
      <c r="K318" t="s">
        <v>1235</v>
      </c>
    </row>
    <row r="319" spans="1:11" x14ac:dyDescent="0.25">
      <c r="A319" s="56" t="s">
        <v>1572</v>
      </c>
      <c r="B319" s="56"/>
      <c r="C319" s="56"/>
      <c r="D319" s="57"/>
      <c r="E319" s="56"/>
      <c r="G319"/>
      <c r="H319" s="56"/>
      <c r="I319" s="56"/>
      <c r="J319" s="56" t="s">
        <v>1586</v>
      </c>
      <c r="K319" t="s">
        <v>1236</v>
      </c>
    </row>
    <row r="320" spans="1:11" x14ac:dyDescent="0.25">
      <c r="A320" s="56" t="s">
        <v>1572</v>
      </c>
      <c r="B320" s="56"/>
      <c r="C320" s="56"/>
      <c r="D320" s="57"/>
      <c r="E320" s="56"/>
      <c r="G320"/>
      <c r="H320" s="56"/>
      <c r="I320" s="56"/>
      <c r="J320" s="56" t="s">
        <v>1586</v>
      </c>
      <c r="K320" t="s">
        <v>1237</v>
      </c>
    </row>
    <row r="321" spans="1:11" x14ac:dyDescent="0.25">
      <c r="A321" s="56" t="s">
        <v>1572</v>
      </c>
      <c r="B321" s="56"/>
      <c r="C321" s="56"/>
      <c r="D321" s="57"/>
      <c r="E321" s="56"/>
      <c r="G321"/>
      <c r="H321" s="56"/>
      <c r="I321" s="56"/>
      <c r="J321" s="56" t="s">
        <v>1586</v>
      </c>
      <c r="K321" t="s">
        <v>1238</v>
      </c>
    </row>
    <row r="322" spans="1:11" x14ac:dyDescent="0.25">
      <c r="A322" s="56" t="s">
        <v>1572</v>
      </c>
      <c r="B322" s="56"/>
      <c r="C322" s="56"/>
      <c r="D322" s="57"/>
      <c r="E322" s="56"/>
      <c r="G322"/>
      <c r="H322" s="56"/>
      <c r="I322" s="56"/>
      <c r="J322" s="56" t="s">
        <v>1586</v>
      </c>
      <c r="K322" t="s">
        <v>1239</v>
      </c>
    </row>
    <row r="323" spans="1:11" x14ac:dyDescent="0.25">
      <c r="A323" s="56" t="s">
        <v>1572</v>
      </c>
      <c r="B323" s="56"/>
      <c r="C323" s="56"/>
      <c r="D323" s="57"/>
      <c r="E323" s="56"/>
      <c r="G323"/>
      <c r="H323" s="56"/>
      <c r="I323" s="56"/>
      <c r="J323" s="56" t="s">
        <v>1586</v>
      </c>
      <c r="K323" t="s">
        <v>1240</v>
      </c>
    </row>
    <row r="324" spans="1:11" x14ac:dyDescent="0.25">
      <c r="A324" s="56" t="s">
        <v>1572</v>
      </c>
      <c r="B324" s="56" t="s">
        <v>1574</v>
      </c>
      <c r="C324" s="56" t="s">
        <v>10</v>
      </c>
      <c r="D324" s="57" t="s">
        <v>16</v>
      </c>
      <c r="E324" s="56" t="s">
        <v>125</v>
      </c>
      <c r="G324" t="s">
        <v>1525</v>
      </c>
      <c r="H324" s="56" t="s">
        <v>22</v>
      </c>
      <c r="I324" s="80" t="s">
        <v>1611</v>
      </c>
      <c r="J324" s="56" t="s">
        <v>1583</v>
      </c>
      <c r="K324" t="s">
        <v>1241</v>
      </c>
    </row>
    <row r="325" spans="1:11" x14ac:dyDescent="0.25">
      <c r="A325" s="56" t="s">
        <v>1572</v>
      </c>
      <c r="B325" s="56" t="s">
        <v>1574</v>
      </c>
      <c r="C325" s="56" t="s">
        <v>11</v>
      </c>
      <c r="D325" s="57" t="s">
        <v>16</v>
      </c>
      <c r="E325" s="56" t="s">
        <v>125</v>
      </c>
      <c r="G325" t="s">
        <v>1525</v>
      </c>
      <c r="H325" s="56" t="s">
        <v>22</v>
      </c>
      <c r="I325" s="80" t="s">
        <v>1611</v>
      </c>
      <c r="J325" s="56" t="s">
        <v>1583</v>
      </c>
      <c r="K325" t="s">
        <v>1242</v>
      </c>
    </row>
    <row r="326" spans="1:11" x14ac:dyDescent="0.25">
      <c r="A326" s="56" t="s">
        <v>1572</v>
      </c>
      <c r="B326" s="56" t="s">
        <v>1573</v>
      </c>
      <c r="C326" s="56"/>
      <c r="D326" s="57" t="s">
        <v>5</v>
      </c>
      <c r="E326" s="56" t="s">
        <v>78</v>
      </c>
      <c r="G326" t="s">
        <v>1528</v>
      </c>
      <c r="H326" s="56" t="s">
        <v>22</v>
      </c>
      <c r="I326" s="80" t="s">
        <v>1612</v>
      </c>
      <c r="J326" s="56" t="s">
        <v>1583</v>
      </c>
      <c r="K326" t="s">
        <v>1388</v>
      </c>
    </row>
    <row r="327" spans="1:11" x14ac:dyDescent="0.25">
      <c r="A327" s="56" t="s">
        <v>1572</v>
      </c>
      <c r="B327" s="56" t="s">
        <v>1573</v>
      </c>
      <c r="C327" s="56"/>
      <c r="D327" s="57" t="s">
        <v>6</v>
      </c>
      <c r="E327" s="56" t="s">
        <v>78</v>
      </c>
      <c r="G327" t="s">
        <v>1528</v>
      </c>
      <c r="H327" s="56" t="s">
        <v>22</v>
      </c>
      <c r="I327" s="80" t="s">
        <v>1612</v>
      </c>
      <c r="J327" s="56" t="s">
        <v>1583</v>
      </c>
      <c r="K327" t="s">
        <v>1389</v>
      </c>
    </row>
    <row r="328" spans="1:11" x14ac:dyDescent="0.25">
      <c r="A328" s="56" t="s">
        <v>1572</v>
      </c>
      <c r="B328" s="56" t="s">
        <v>1574</v>
      </c>
      <c r="C328" s="56" t="s">
        <v>10</v>
      </c>
      <c r="D328" s="57" t="s">
        <v>7</v>
      </c>
      <c r="E328" s="56" t="s">
        <v>78</v>
      </c>
      <c r="G328" t="s">
        <v>1528</v>
      </c>
      <c r="H328" s="56" t="s">
        <v>22</v>
      </c>
      <c r="I328" s="80" t="s">
        <v>1612</v>
      </c>
      <c r="J328" s="56" t="s">
        <v>1583</v>
      </c>
      <c r="K328" t="s">
        <v>1390</v>
      </c>
    </row>
    <row r="329" spans="1:11" x14ac:dyDescent="0.25">
      <c r="A329" s="56" t="s">
        <v>1572</v>
      </c>
      <c r="B329" s="56" t="s">
        <v>1574</v>
      </c>
      <c r="C329" s="56" t="s">
        <v>11</v>
      </c>
      <c r="D329" s="57" t="s">
        <v>7</v>
      </c>
      <c r="E329" s="56" t="s">
        <v>78</v>
      </c>
      <c r="G329" t="s">
        <v>1528</v>
      </c>
      <c r="H329" s="56" t="s">
        <v>22</v>
      </c>
      <c r="I329" s="80" t="s">
        <v>1612</v>
      </c>
      <c r="J329" s="56" t="s">
        <v>1583</v>
      </c>
      <c r="K329" t="s">
        <v>1391</v>
      </c>
    </row>
    <row r="330" spans="1:11" x14ac:dyDescent="0.25">
      <c r="A330" s="56" t="s">
        <v>1572</v>
      </c>
      <c r="B330" s="56" t="s">
        <v>1573</v>
      </c>
      <c r="C330" s="56"/>
      <c r="D330" s="57" t="s">
        <v>5</v>
      </c>
      <c r="E330" s="56" t="s">
        <v>125</v>
      </c>
      <c r="G330" t="s">
        <v>1528</v>
      </c>
      <c r="H330" s="56" t="s">
        <v>22</v>
      </c>
      <c r="I330" s="80" t="s">
        <v>1613</v>
      </c>
      <c r="J330" s="56" t="s">
        <v>1583</v>
      </c>
      <c r="K330" t="s">
        <v>1392</v>
      </c>
    </row>
    <row r="331" spans="1:11" x14ac:dyDescent="0.25">
      <c r="A331" s="56" t="s">
        <v>1572</v>
      </c>
      <c r="B331" s="56" t="s">
        <v>1573</v>
      </c>
      <c r="C331" s="56"/>
      <c r="D331" s="57" t="s">
        <v>6</v>
      </c>
      <c r="E331" s="56" t="s">
        <v>125</v>
      </c>
      <c r="G331" t="s">
        <v>1528</v>
      </c>
      <c r="H331" s="56" t="s">
        <v>22</v>
      </c>
      <c r="I331" s="80" t="s">
        <v>1613</v>
      </c>
      <c r="J331" s="56" t="s">
        <v>1583</v>
      </c>
      <c r="K331" t="s">
        <v>1393</v>
      </c>
    </row>
    <row r="332" spans="1:11" x14ac:dyDescent="0.25">
      <c r="A332" s="56" t="s">
        <v>1572</v>
      </c>
      <c r="B332" s="56" t="s">
        <v>1574</v>
      </c>
      <c r="C332" s="56" t="s">
        <v>10</v>
      </c>
      <c r="D332" s="57" t="s">
        <v>7</v>
      </c>
      <c r="E332" s="56" t="s">
        <v>125</v>
      </c>
      <c r="G332" t="s">
        <v>1528</v>
      </c>
      <c r="H332" s="56" t="s">
        <v>22</v>
      </c>
      <c r="I332" s="80" t="s">
        <v>1613</v>
      </c>
      <c r="J332" s="56" t="s">
        <v>1583</v>
      </c>
      <c r="K332" t="s">
        <v>1394</v>
      </c>
    </row>
    <row r="333" spans="1:11" x14ac:dyDescent="0.25">
      <c r="A333" s="56" t="s">
        <v>1572</v>
      </c>
      <c r="B333" s="56" t="s">
        <v>1574</v>
      </c>
      <c r="C333" s="56" t="s">
        <v>11</v>
      </c>
      <c r="D333" s="57" t="s">
        <v>7</v>
      </c>
      <c r="E333" s="56" t="s">
        <v>125</v>
      </c>
      <c r="G333" t="s">
        <v>1528</v>
      </c>
      <c r="H333" s="56" t="s">
        <v>22</v>
      </c>
      <c r="I333" s="80" t="s">
        <v>1613</v>
      </c>
      <c r="J333" s="56" t="s">
        <v>1583</v>
      </c>
      <c r="K333" t="s">
        <v>1395</v>
      </c>
    </row>
    <row r="334" spans="1:11" x14ac:dyDescent="0.25">
      <c r="A334" s="56" t="s">
        <v>1572</v>
      </c>
      <c r="B334" s="56" t="s">
        <v>1574</v>
      </c>
      <c r="C334" s="56" t="s">
        <v>10</v>
      </c>
      <c r="D334" s="57" t="s">
        <v>8</v>
      </c>
      <c r="E334" s="56" t="s">
        <v>78</v>
      </c>
      <c r="G334" t="s">
        <v>1528</v>
      </c>
      <c r="H334" s="56" t="s">
        <v>22</v>
      </c>
      <c r="I334" s="80" t="s">
        <v>1614</v>
      </c>
      <c r="J334" s="56" t="s">
        <v>1583</v>
      </c>
      <c r="K334" t="s">
        <v>1396</v>
      </c>
    </row>
    <row r="335" spans="1:11" x14ac:dyDescent="0.25">
      <c r="A335" s="56" t="s">
        <v>1572</v>
      </c>
      <c r="B335" s="56" t="s">
        <v>1574</v>
      </c>
      <c r="C335" s="56" t="s">
        <v>11</v>
      </c>
      <c r="D335" s="57" t="s">
        <v>8</v>
      </c>
      <c r="E335" s="56" t="s">
        <v>78</v>
      </c>
      <c r="G335" t="s">
        <v>1528</v>
      </c>
      <c r="H335" s="56" t="s">
        <v>22</v>
      </c>
      <c r="I335" s="80" t="s">
        <v>1614</v>
      </c>
      <c r="J335" s="56" t="s">
        <v>1583</v>
      </c>
      <c r="K335" t="s">
        <v>1397</v>
      </c>
    </row>
    <row r="336" spans="1:11" x14ac:dyDescent="0.25">
      <c r="A336" s="56" t="s">
        <v>1572</v>
      </c>
      <c r="B336" s="56" t="s">
        <v>1574</v>
      </c>
      <c r="C336" s="56" t="s">
        <v>10</v>
      </c>
      <c r="D336" s="57" t="s">
        <v>15</v>
      </c>
      <c r="E336" s="56" t="s">
        <v>78</v>
      </c>
      <c r="G336" t="s">
        <v>1528</v>
      </c>
      <c r="H336" s="56" t="s">
        <v>22</v>
      </c>
      <c r="I336" s="80" t="s">
        <v>1614</v>
      </c>
      <c r="J336" s="56" t="s">
        <v>1583</v>
      </c>
      <c r="K336" t="s">
        <v>1398</v>
      </c>
    </row>
    <row r="337" spans="1:11" x14ac:dyDescent="0.25">
      <c r="A337" s="56" t="s">
        <v>1572</v>
      </c>
      <c r="B337" s="56" t="s">
        <v>1574</v>
      </c>
      <c r="C337" s="56" t="s">
        <v>11</v>
      </c>
      <c r="D337" s="57" t="s">
        <v>15</v>
      </c>
      <c r="E337" s="56" t="s">
        <v>78</v>
      </c>
      <c r="G337" t="s">
        <v>1528</v>
      </c>
      <c r="H337" s="56" t="s">
        <v>22</v>
      </c>
      <c r="I337" s="80" t="s">
        <v>1614</v>
      </c>
      <c r="J337" s="56" t="s">
        <v>1583</v>
      </c>
      <c r="K337" t="s">
        <v>1399</v>
      </c>
    </row>
    <row r="338" spans="1:11" x14ac:dyDescent="0.25">
      <c r="A338" s="56" t="s">
        <v>1572</v>
      </c>
      <c r="B338" s="56"/>
      <c r="C338" s="56"/>
      <c r="D338" s="57"/>
      <c r="E338" s="56"/>
      <c r="G338"/>
      <c r="H338" s="56"/>
      <c r="I338" s="56"/>
      <c r="J338" s="56" t="s">
        <v>1586</v>
      </c>
      <c r="K338" t="s">
        <v>1400</v>
      </c>
    </row>
    <row r="339" spans="1:11" x14ac:dyDescent="0.25">
      <c r="A339" s="56" t="s">
        <v>1572</v>
      </c>
      <c r="B339" s="56"/>
      <c r="C339" s="56"/>
      <c r="D339" s="57"/>
      <c r="E339" s="56"/>
      <c r="G339"/>
      <c r="H339" s="56"/>
      <c r="I339" s="56"/>
      <c r="J339" s="56" t="s">
        <v>1586</v>
      </c>
      <c r="K339" t="s">
        <v>1401</v>
      </c>
    </row>
    <row r="340" spans="1:11" x14ac:dyDescent="0.25">
      <c r="A340" s="56" t="s">
        <v>1572</v>
      </c>
      <c r="B340" s="56"/>
      <c r="C340" s="56"/>
      <c r="D340" s="57"/>
      <c r="E340" s="56"/>
      <c r="G340"/>
      <c r="H340" s="56"/>
      <c r="I340" s="56"/>
      <c r="J340" s="56" t="s">
        <v>1586</v>
      </c>
      <c r="K340" t="s">
        <v>1402</v>
      </c>
    </row>
    <row r="341" spans="1:11" x14ac:dyDescent="0.25">
      <c r="A341" s="56" t="s">
        <v>1572</v>
      </c>
      <c r="B341" s="56"/>
      <c r="C341" s="56"/>
      <c r="D341" s="57"/>
      <c r="E341" s="56"/>
      <c r="G341"/>
      <c r="H341" s="56"/>
      <c r="I341" s="56"/>
      <c r="J341" s="56" t="s">
        <v>1586</v>
      </c>
      <c r="K341" t="s">
        <v>1403</v>
      </c>
    </row>
    <row r="342" spans="1:11" x14ac:dyDescent="0.25">
      <c r="A342" s="56" t="s">
        <v>1572</v>
      </c>
      <c r="B342" s="56"/>
      <c r="C342" s="56"/>
      <c r="D342" s="57"/>
      <c r="E342" s="56"/>
      <c r="G342"/>
      <c r="H342" s="56"/>
      <c r="I342" s="56"/>
      <c r="J342" s="56" t="s">
        <v>1586</v>
      </c>
      <c r="K342" t="s">
        <v>1404</v>
      </c>
    </row>
    <row r="343" spans="1:11" x14ac:dyDescent="0.25">
      <c r="A343" s="56" t="s">
        <v>1572</v>
      </c>
      <c r="B343" s="56"/>
      <c r="C343" s="56"/>
      <c r="D343" s="57"/>
      <c r="E343" s="56"/>
      <c r="G343"/>
      <c r="H343" s="56"/>
      <c r="I343" s="56"/>
      <c r="J343" s="56" t="s">
        <v>1586</v>
      </c>
      <c r="K343" t="s">
        <v>1405</v>
      </c>
    </row>
    <row r="344" spans="1:11" x14ac:dyDescent="0.25">
      <c r="A344" s="56" t="s">
        <v>1572</v>
      </c>
      <c r="B344" s="56"/>
      <c r="C344" s="56"/>
      <c r="D344" s="57"/>
      <c r="E344" s="56"/>
      <c r="G344"/>
      <c r="H344" s="56"/>
      <c r="I344" s="56"/>
      <c r="J344" s="56" t="s">
        <v>1586</v>
      </c>
      <c r="K344" t="s">
        <v>1406</v>
      </c>
    </row>
    <row r="345" spans="1:11" x14ac:dyDescent="0.25">
      <c r="A345" s="56" t="s">
        <v>1572</v>
      </c>
      <c r="B345" s="56"/>
      <c r="C345" s="56"/>
      <c r="D345" s="57"/>
      <c r="E345" s="56"/>
      <c r="G345"/>
      <c r="H345" s="56"/>
      <c r="I345" s="56"/>
      <c r="J345" s="56" t="s">
        <v>1586</v>
      </c>
      <c r="K345" t="s">
        <v>1407</v>
      </c>
    </row>
    <row r="346" spans="1:11" x14ac:dyDescent="0.25">
      <c r="A346" s="56" t="s">
        <v>1572</v>
      </c>
      <c r="B346" s="56" t="s">
        <v>1574</v>
      </c>
      <c r="C346" s="56" t="s">
        <v>10</v>
      </c>
      <c r="D346" s="57" t="s">
        <v>16</v>
      </c>
      <c r="E346" s="56" t="s">
        <v>78</v>
      </c>
      <c r="G346" t="s">
        <v>1528</v>
      </c>
      <c r="H346" s="56" t="s">
        <v>22</v>
      </c>
      <c r="I346" s="80" t="s">
        <v>1614</v>
      </c>
      <c r="J346" s="56" t="s">
        <v>1583</v>
      </c>
      <c r="K346" t="s">
        <v>1408</v>
      </c>
    </row>
    <row r="347" spans="1:11" x14ac:dyDescent="0.25">
      <c r="A347" s="56" t="s">
        <v>1572</v>
      </c>
      <c r="B347" s="56" t="s">
        <v>1574</v>
      </c>
      <c r="C347" s="56" t="s">
        <v>11</v>
      </c>
      <c r="D347" s="57" t="s">
        <v>16</v>
      </c>
      <c r="E347" s="56" t="s">
        <v>78</v>
      </c>
      <c r="G347" t="s">
        <v>1528</v>
      </c>
      <c r="H347" s="56" t="s">
        <v>22</v>
      </c>
      <c r="I347" s="80" t="s">
        <v>1614</v>
      </c>
      <c r="J347" s="56" t="s">
        <v>1583</v>
      </c>
      <c r="K347" t="s">
        <v>1409</v>
      </c>
    </row>
    <row r="348" spans="1:11" x14ac:dyDescent="0.25">
      <c r="A348" s="56" t="s">
        <v>1572</v>
      </c>
      <c r="B348" s="56" t="s">
        <v>1574</v>
      </c>
      <c r="C348" s="56" t="s">
        <v>10</v>
      </c>
      <c r="D348" s="57" t="s">
        <v>8</v>
      </c>
      <c r="E348" s="56" t="s">
        <v>125</v>
      </c>
      <c r="G348" t="s">
        <v>1528</v>
      </c>
      <c r="H348" s="56" t="s">
        <v>22</v>
      </c>
      <c r="I348" s="80" t="s">
        <v>1615</v>
      </c>
      <c r="J348" s="56" t="s">
        <v>1583</v>
      </c>
      <c r="K348" t="s">
        <v>1410</v>
      </c>
    </row>
    <row r="349" spans="1:11" x14ac:dyDescent="0.25">
      <c r="A349" s="56" t="s">
        <v>1572</v>
      </c>
      <c r="B349" s="56" t="s">
        <v>1574</v>
      </c>
      <c r="C349" s="56" t="s">
        <v>11</v>
      </c>
      <c r="D349" s="57" t="s">
        <v>8</v>
      </c>
      <c r="E349" s="56" t="s">
        <v>125</v>
      </c>
      <c r="G349" t="s">
        <v>1528</v>
      </c>
      <c r="H349" s="56" t="s">
        <v>22</v>
      </c>
      <c r="I349" s="80" t="s">
        <v>1615</v>
      </c>
      <c r="J349" s="56" t="s">
        <v>1583</v>
      </c>
      <c r="K349" t="s">
        <v>1411</v>
      </c>
    </row>
    <row r="350" spans="1:11" x14ac:dyDescent="0.25">
      <c r="A350" s="56" t="s">
        <v>1572</v>
      </c>
      <c r="B350" s="56" t="s">
        <v>1574</v>
      </c>
      <c r="C350" s="56" t="s">
        <v>10</v>
      </c>
      <c r="D350" s="57" t="s">
        <v>15</v>
      </c>
      <c r="E350" s="56" t="s">
        <v>125</v>
      </c>
      <c r="G350" t="s">
        <v>1528</v>
      </c>
      <c r="H350" s="56" t="s">
        <v>22</v>
      </c>
      <c r="I350" s="80" t="s">
        <v>1615</v>
      </c>
      <c r="J350" s="56" t="s">
        <v>1583</v>
      </c>
      <c r="K350" t="s">
        <v>1412</v>
      </c>
    </row>
    <row r="351" spans="1:11" x14ac:dyDescent="0.25">
      <c r="A351" s="56" t="s">
        <v>1572</v>
      </c>
      <c r="B351" s="56" t="s">
        <v>1574</v>
      </c>
      <c r="C351" s="56" t="s">
        <v>11</v>
      </c>
      <c r="D351" s="57" t="s">
        <v>15</v>
      </c>
      <c r="E351" s="56" t="s">
        <v>125</v>
      </c>
      <c r="G351" t="s">
        <v>1528</v>
      </c>
      <c r="H351" s="56" t="s">
        <v>22</v>
      </c>
      <c r="I351" s="80" t="s">
        <v>1615</v>
      </c>
      <c r="J351" s="56" t="s">
        <v>1583</v>
      </c>
      <c r="K351" t="s">
        <v>1413</v>
      </c>
    </row>
    <row r="352" spans="1:11" x14ac:dyDescent="0.25">
      <c r="A352" s="56" t="s">
        <v>1572</v>
      </c>
      <c r="B352" s="56"/>
      <c r="C352" s="56"/>
      <c r="D352" s="57"/>
      <c r="E352" s="56"/>
      <c r="G352"/>
      <c r="H352" s="56"/>
      <c r="I352" s="56"/>
      <c r="J352" s="56" t="s">
        <v>1586</v>
      </c>
      <c r="K352" t="s">
        <v>1414</v>
      </c>
    </row>
    <row r="353" spans="1:11" x14ac:dyDescent="0.25">
      <c r="A353" s="56" t="s">
        <v>1572</v>
      </c>
      <c r="B353" s="56"/>
      <c r="C353" s="56"/>
      <c r="D353" s="57"/>
      <c r="E353" s="56"/>
      <c r="G353"/>
      <c r="H353" s="56"/>
      <c r="I353" s="56"/>
      <c r="J353" s="56" t="s">
        <v>1586</v>
      </c>
      <c r="K353" t="s">
        <v>1415</v>
      </c>
    </row>
    <row r="354" spans="1:11" x14ac:dyDescent="0.25">
      <c r="A354" s="56" t="s">
        <v>1572</v>
      </c>
      <c r="B354" s="56"/>
      <c r="C354" s="56"/>
      <c r="D354" s="57"/>
      <c r="E354" s="56"/>
      <c r="G354"/>
      <c r="H354" s="56"/>
      <c r="I354" s="56"/>
      <c r="J354" s="56" t="s">
        <v>1586</v>
      </c>
      <c r="K354" t="s">
        <v>1416</v>
      </c>
    </row>
    <row r="355" spans="1:11" x14ac:dyDescent="0.25">
      <c r="A355" s="56" t="s">
        <v>1572</v>
      </c>
      <c r="B355" s="56"/>
      <c r="C355" s="56"/>
      <c r="D355" s="57"/>
      <c r="E355" s="56"/>
      <c r="G355"/>
      <c r="H355" s="56"/>
      <c r="I355" s="56"/>
      <c r="J355" s="56" t="s">
        <v>1586</v>
      </c>
      <c r="K355" t="s">
        <v>1417</v>
      </c>
    </row>
    <row r="356" spans="1:11" x14ac:dyDescent="0.25">
      <c r="A356" s="56" t="s">
        <v>1572</v>
      </c>
      <c r="B356" s="56"/>
      <c r="C356" s="56"/>
      <c r="D356" s="57"/>
      <c r="E356" s="56"/>
      <c r="G356"/>
      <c r="H356" s="56"/>
      <c r="I356" s="56"/>
      <c r="J356" s="56" t="s">
        <v>1586</v>
      </c>
      <c r="K356" t="s">
        <v>1418</v>
      </c>
    </row>
    <row r="357" spans="1:11" x14ac:dyDescent="0.25">
      <c r="A357" s="56" t="s">
        <v>1572</v>
      </c>
      <c r="B357" s="56"/>
      <c r="C357" s="56"/>
      <c r="D357" s="57"/>
      <c r="E357" s="56"/>
      <c r="G357"/>
      <c r="H357" s="56"/>
      <c r="I357" s="56"/>
      <c r="J357" s="56" t="s">
        <v>1586</v>
      </c>
      <c r="K357" t="s">
        <v>1419</v>
      </c>
    </row>
    <row r="358" spans="1:11" x14ac:dyDescent="0.25">
      <c r="A358" s="56" t="s">
        <v>1572</v>
      </c>
      <c r="B358" s="56"/>
      <c r="C358" s="56"/>
      <c r="D358" s="57"/>
      <c r="E358" s="56"/>
      <c r="G358"/>
      <c r="H358" s="56"/>
      <c r="I358" s="56"/>
      <c r="J358" s="56" t="s">
        <v>1586</v>
      </c>
      <c r="K358" t="s">
        <v>1420</v>
      </c>
    </row>
    <row r="359" spans="1:11" x14ac:dyDescent="0.25">
      <c r="A359" s="56" t="s">
        <v>1572</v>
      </c>
      <c r="B359" s="56"/>
      <c r="C359" s="56"/>
      <c r="D359" s="57"/>
      <c r="E359" s="56"/>
      <c r="G359"/>
      <c r="H359" s="56"/>
      <c r="I359" s="56"/>
      <c r="J359" s="56" t="s">
        <v>1586</v>
      </c>
      <c r="K359" t="s">
        <v>1421</v>
      </c>
    </row>
    <row r="360" spans="1:11" x14ac:dyDescent="0.25">
      <c r="A360" s="56" t="s">
        <v>1572</v>
      </c>
      <c r="B360" s="56" t="s">
        <v>1574</v>
      </c>
      <c r="C360" s="56" t="s">
        <v>10</v>
      </c>
      <c r="D360" s="57" t="s">
        <v>16</v>
      </c>
      <c r="E360" s="56" t="s">
        <v>125</v>
      </c>
      <c r="G360" t="s">
        <v>1528</v>
      </c>
      <c r="H360" s="56" t="s">
        <v>22</v>
      </c>
      <c r="I360" s="80" t="s">
        <v>1615</v>
      </c>
      <c r="J360" s="56" t="s">
        <v>1583</v>
      </c>
      <c r="K360" t="s">
        <v>1422</v>
      </c>
    </row>
    <row r="361" spans="1:11" x14ac:dyDescent="0.25">
      <c r="A361" s="56" t="s">
        <v>1572</v>
      </c>
      <c r="B361" s="56" t="s">
        <v>1574</v>
      </c>
      <c r="C361" s="56" t="s">
        <v>11</v>
      </c>
      <c r="D361" s="57" t="s">
        <v>16</v>
      </c>
      <c r="E361" s="56" t="s">
        <v>125</v>
      </c>
      <c r="G361" t="s">
        <v>1528</v>
      </c>
      <c r="H361" s="56" t="s">
        <v>22</v>
      </c>
      <c r="I361" s="80" t="s">
        <v>1615</v>
      </c>
      <c r="J361" s="56" t="s">
        <v>1583</v>
      </c>
      <c r="K361" t="s">
        <v>1423</v>
      </c>
    </row>
    <row r="362" spans="1:11" x14ac:dyDescent="0.25">
      <c r="A362" s="56" t="s">
        <v>1572</v>
      </c>
      <c r="B362" s="56" t="s">
        <v>1573</v>
      </c>
      <c r="C362" s="56"/>
      <c r="D362" s="57" t="s">
        <v>5</v>
      </c>
      <c r="E362" s="56" t="s">
        <v>78</v>
      </c>
      <c r="G362" t="s">
        <v>1527</v>
      </c>
      <c r="H362" s="56" t="s">
        <v>22</v>
      </c>
      <c r="I362" s="80" t="s">
        <v>1616</v>
      </c>
      <c r="J362" s="56" t="s">
        <v>1583</v>
      </c>
      <c r="K362" t="s">
        <v>1315</v>
      </c>
    </row>
    <row r="363" spans="1:11" x14ac:dyDescent="0.25">
      <c r="A363" s="56" t="s">
        <v>1572</v>
      </c>
      <c r="B363" s="56" t="s">
        <v>1573</v>
      </c>
      <c r="C363" s="56"/>
      <c r="D363" s="57" t="s">
        <v>6</v>
      </c>
      <c r="E363" s="56" t="s">
        <v>78</v>
      </c>
      <c r="G363" t="s">
        <v>1527</v>
      </c>
      <c r="H363" s="56" t="s">
        <v>22</v>
      </c>
      <c r="I363" s="80" t="s">
        <v>1616</v>
      </c>
      <c r="J363" s="56" t="s">
        <v>1583</v>
      </c>
      <c r="K363" t="s">
        <v>1316</v>
      </c>
    </row>
    <row r="364" spans="1:11" x14ac:dyDescent="0.25">
      <c r="A364" s="56" t="s">
        <v>1572</v>
      </c>
      <c r="B364" s="56" t="s">
        <v>1574</v>
      </c>
      <c r="C364" s="56" t="s">
        <v>10</v>
      </c>
      <c r="D364" s="57" t="s">
        <v>7</v>
      </c>
      <c r="E364" s="56" t="s">
        <v>78</v>
      </c>
      <c r="G364" t="s">
        <v>1527</v>
      </c>
      <c r="H364" s="56" t="s">
        <v>22</v>
      </c>
      <c r="I364" s="80" t="s">
        <v>1616</v>
      </c>
      <c r="J364" s="56" t="s">
        <v>1583</v>
      </c>
      <c r="K364" t="s">
        <v>1317</v>
      </c>
    </row>
    <row r="365" spans="1:11" x14ac:dyDescent="0.25">
      <c r="A365" s="56" t="s">
        <v>1572</v>
      </c>
      <c r="B365" s="56" t="s">
        <v>1574</v>
      </c>
      <c r="C365" s="56" t="s">
        <v>11</v>
      </c>
      <c r="D365" s="57" t="s">
        <v>7</v>
      </c>
      <c r="E365" s="56" t="s">
        <v>78</v>
      </c>
      <c r="G365" t="s">
        <v>1527</v>
      </c>
      <c r="H365" s="56" t="s">
        <v>22</v>
      </c>
      <c r="I365" s="80" t="s">
        <v>1616</v>
      </c>
      <c r="J365" s="56" t="s">
        <v>1583</v>
      </c>
      <c r="K365" t="s">
        <v>1318</v>
      </c>
    </row>
    <row r="366" spans="1:11" x14ac:dyDescent="0.25">
      <c r="A366" s="56" t="s">
        <v>1572</v>
      </c>
      <c r="B366" s="56" t="s">
        <v>1573</v>
      </c>
      <c r="C366" s="56"/>
      <c r="D366" s="57" t="s">
        <v>5</v>
      </c>
      <c r="E366" s="56" t="s">
        <v>125</v>
      </c>
      <c r="G366" t="s">
        <v>1527</v>
      </c>
      <c r="H366" s="56" t="s">
        <v>22</v>
      </c>
      <c r="I366" s="80" t="s">
        <v>1617</v>
      </c>
      <c r="J366" s="56" t="s">
        <v>1583</v>
      </c>
      <c r="K366" t="s">
        <v>1319</v>
      </c>
    </row>
    <row r="367" spans="1:11" x14ac:dyDescent="0.25">
      <c r="A367" s="56" t="s">
        <v>1572</v>
      </c>
      <c r="B367" s="56" t="s">
        <v>1573</v>
      </c>
      <c r="C367" s="56"/>
      <c r="D367" s="57" t="s">
        <v>6</v>
      </c>
      <c r="E367" s="56" t="s">
        <v>125</v>
      </c>
      <c r="G367" t="s">
        <v>1527</v>
      </c>
      <c r="H367" s="56" t="s">
        <v>22</v>
      </c>
      <c r="I367" s="80" t="s">
        <v>1617</v>
      </c>
      <c r="J367" s="56" t="s">
        <v>1583</v>
      </c>
      <c r="K367" t="s">
        <v>1320</v>
      </c>
    </row>
    <row r="368" spans="1:11" x14ac:dyDescent="0.25">
      <c r="A368" s="56" t="s">
        <v>1572</v>
      </c>
      <c r="B368" s="56" t="s">
        <v>1574</v>
      </c>
      <c r="C368" s="56" t="s">
        <v>10</v>
      </c>
      <c r="D368" s="57" t="s">
        <v>7</v>
      </c>
      <c r="E368" s="56" t="s">
        <v>125</v>
      </c>
      <c r="G368" t="s">
        <v>1527</v>
      </c>
      <c r="H368" s="56" t="s">
        <v>22</v>
      </c>
      <c r="I368" s="80" t="s">
        <v>1617</v>
      </c>
      <c r="J368" s="56" t="s">
        <v>1583</v>
      </c>
      <c r="K368" t="s">
        <v>1321</v>
      </c>
    </row>
    <row r="369" spans="1:11" s="56" customFormat="1" x14ac:dyDescent="0.25">
      <c r="A369" s="56" t="s">
        <v>1572</v>
      </c>
      <c r="B369" s="56" t="s">
        <v>1574</v>
      </c>
      <c r="C369" s="56" t="s">
        <v>11</v>
      </c>
      <c r="D369" s="57" t="s">
        <v>7</v>
      </c>
      <c r="E369" s="56" t="s">
        <v>125</v>
      </c>
      <c r="G369" s="56" t="s">
        <v>1527</v>
      </c>
      <c r="H369" s="56" t="s">
        <v>22</v>
      </c>
      <c r="I369" s="80" t="s">
        <v>1617</v>
      </c>
      <c r="J369" s="56" t="s">
        <v>1583</v>
      </c>
      <c r="K369" s="56" t="s">
        <v>1322</v>
      </c>
    </row>
    <row r="370" spans="1:11" s="56" customFormat="1" x14ac:dyDescent="0.25">
      <c r="A370" s="56" t="s">
        <v>1572</v>
      </c>
      <c r="B370" s="56" t="s">
        <v>1574</v>
      </c>
      <c r="C370" s="56" t="s">
        <v>10</v>
      </c>
      <c r="D370" s="57" t="s">
        <v>8</v>
      </c>
      <c r="E370" s="56" t="s">
        <v>78</v>
      </c>
      <c r="G370" s="56" t="s">
        <v>1527</v>
      </c>
      <c r="H370" s="56" t="s">
        <v>22</v>
      </c>
      <c r="I370" s="80" t="s">
        <v>1618</v>
      </c>
      <c r="J370" s="56" t="s">
        <v>1583</v>
      </c>
      <c r="K370" s="56" t="s">
        <v>1323</v>
      </c>
    </row>
    <row r="371" spans="1:11" s="56" customFormat="1" x14ac:dyDescent="0.25">
      <c r="A371" s="56" t="s">
        <v>1572</v>
      </c>
      <c r="B371" s="56" t="s">
        <v>1574</v>
      </c>
      <c r="C371" s="56" t="s">
        <v>11</v>
      </c>
      <c r="D371" s="57" t="s">
        <v>8</v>
      </c>
      <c r="E371" s="56" t="s">
        <v>78</v>
      </c>
      <c r="G371" s="56" t="s">
        <v>1527</v>
      </c>
      <c r="H371" s="56" t="s">
        <v>22</v>
      </c>
      <c r="I371" s="80" t="s">
        <v>1618</v>
      </c>
      <c r="J371" s="56" t="s">
        <v>1583</v>
      </c>
      <c r="K371" s="56" t="s">
        <v>1324</v>
      </c>
    </row>
    <row r="372" spans="1:11" s="56" customFormat="1" x14ac:dyDescent="0.25">
      <c r="A372" s="56" t="s">
        <v>1572</v>
      </c>
      <c r="B372" s="56" t="s">
        <v>1574</v>
      </c>
      <c r="C372" s="56" t="s">
        <v>10</v>
      </c>
      <c r="D372" s="57" t="s">
        <v>15</v>
      </c>
      <c r="E372" s="56" t="s">
        <v>78</v>
      </c>
      <c r="G372" s="56" t="s">
        <v>1527</v>
      </c>
      <c r="H372" s="56" t="s">
        <v>22</v>
      </c>
      <c r="I372" s="80" t="s">
        <v>1618</v>
      </c>
      <c r="J372" s="56" t="s">
        <v>1583</v>
      </c>
      <c r="K372" s="56" t="s">
        <v>1325</v>
      </c>
    </row>
    <row r="373" spans="1:11" s="56" customFormat="1" x14ac:dyDescent="0.25">
      <c r="A373" s="56" t="s">
        <v>1572</v>
      </c>
      <c r="B373" s="56" t="s">
        <v>1574</v>
      </c>
      <c r="C373" s="56" t="s">
        <v>11</v>
      </c>
      <c r="D373" s="57" t="s">
        <v>15</v>
      </c>
      <c r="E373" s="56" t="s">
        <v>78</v>
      </c>
      <c r="G373" s="56" t="s">
        <v>1527</v>
      </c>
      <c r="H373" s="56" t="s">
        <v>22</v>
      </c>
      <c r="I373" s="80" t="s">
        <v>1618</v>
      </c>
      <c r="J373" s="56" t="s">
        <v>1583</v>
      </c>
      <c r="K373" s="56" t="s">
        <v>1326</v>
      </c>
    </row>
    <row r="374" spans="1:11" s="56" customFormat="1" x14ac:dyDescent="0.25">
      <c r="A374" s="56" t="s">
        <v>1572</v>
      </c>
      <c r="D374" s="57"/>
      <c r="J374" s="56" t="s">
        <v>1586</v>
      </c>
      <c r="K374" s="56" t="s">
        <v>1327</v>
      </c>
    </row>
    <row r="375" spans="1:11" s="56" customFormat="1" x14ac:dyDescent="0.25">
      <c r="A375" s="56" t="s">
        <v>1572</v>
      </c>
      <c r="D375" s="57"/>
      <c r="J375" s="56" t="s">
        <v>1586</v>
      </c>
      <c r="K375" s="56" t="s">
        <v>1328</v>
      </c>
    </row>
    <row r="376" spans="1:11" s="56" customFormat="1" x14ac:dyDescent="0.25">
      <c r="A376" s="56" t="s">
        <v>1572</v>
      </c>
      <c r="D376" s="57"/>
      <c r="J376" s="56" t="s">
        <v>1586</v>
      </c>
      <c r="K376" s="56" t="s">
        <v>1329</v>
      </c>
    </row>
    <row r="377" spans="1:11" s="56" customFormat="1" x14ac:dyDescent="0.25">
      <c r="A377" s="56" t="s">
        <v>1572</v>
      </c>
      <c r="D377" s="57"/>
      <c r="J377" s="56" t="s">
        <v>1586</v>
      </c>
      <c r="K377" s="56" t="s">
        <v>1330</v>
      </c>
    </row>
    <row r="378" spans="1:11" s="56" customFormat="1" x14ac:dyDescent="0.25">
      <c r="A378" s="56" t="s">
        <v>1572</v>
      </c>
      <c r="D378" s="57"/>
      <c r="J378" s="56" t="s">
        <v>1586</v>
      </c>
      <c r="K378" s="56" t="s">
        <v>1331</v>
      </c>
    </row>
    <row r="379" spans="1:11" x14ac:dyDescent="0.25">
      <c r="A379" s="56" t="s">
        <v>1572</v>
      </c>
      <c r="B379" s="56"/>
      <c r="C379" s="56"/>
      <c r="D379" s="57"/>
      <c r="E379" s="56"/>
      <c r="G379"/>
      <c r="H379" s="56"/>
      <c r="I379" s="56"/>
      <c r="J379" s="56" t="s">
        <v>1586</v>
      </c>
      <c r="K379" t="s">
        <v>1332</v>
      </c>
    </row>
    <row r="380" spans="1:11" x14ac:dyDescent="0.25">
      <c r="A380" s="56" t="s">
        <v>1572</v>
      </c>
      <c r="B380" s="56"/>
      <c r="C380" s="56"/>
      <c r="D380" s="57"/>
      <c r="E380" s="56"/>
      <c r="G380"/>
      <c r="H380" s="56"/>
      <c r="I380" s="56"/>
      <c r="J380" s="56" t="s">
        <v>1586</v>
      </c>
      <c r="K380" t="s">
        <v>1333</v>
      </c>
    </row>
    <row r="381" spans="1:11" x14ac:dyDescent="0.25">
      <c r="A381" s="56" t="s">
        <v>1572</v>
      </c>
      <c r="B381" s="56"/>
      <c r="C381" s="56"/>
      <c r="D381" s="57"/>
      <c r="E381" s="56"/>
      <c r="G381"/>
      <c r="H381" s="56"/>
      <c r="I381" s="56"/>
      <c r="J381" s="56" t="s">
        <v>1586</v>
      </c>
      <c r="K381" t="s">
        <v>1334</v>
      </c>
    </row>
    <row r="382" spans="1:11" x14ac:dyDescent="0.25">
      <c r="A382" s="56" t="s">
        <v>1572</v>
      </c>
      <c r="B382" s="56" t="s">
        <v>1574</v>
      </c>
      <c r="C382" s="56" t="s">
        <v>10</v>
      </c>
      <c r="D382" s="57" t="s">
        <v>16</v>
      </c>
      <c r="E382" s="56" t="s">
        <v>78</v>
      </c>
      <c r="G382" t="s">
        <v>1527</v>
      </c>
      <c r="H382" s="56" t="s">
        <v>22</v>
      </c>
      <c r="I382" s="80" t="s">
        <v>1618</v>
      </c>
      <c r="J382" s="56" t="s">
        <v>1583</v>
      </c>
      <c r="K382" t="s">
        <v>1335</v>
      </c>
    </row>
    <row r="383" spans="1:11" s="56" customFormat="1" x14ac:dyDescent="0.25">
      <c r="A383" s="56" t="s">
        <v>1572</v>
      </c>
      <c r="B383" s="56" t="s">
        <v>1574</v>
      </c>
      <c r="C383" s="56" t="s">
        <v>11</v>
      </c>
      <c r="D383" s="57" t="s">
        <v>16</v>
      </c>
      <c r="E383" s="56" t="s">
        <v>78</v>
      </c>
      <c r="G383" s="56" t="s">
        <v>1527</v>
      </c>
      <c r="H383" s="56" t="s">
        <v>22</v>
      </c>
      <c r="I383" s="80" t="s">
        <v>1618</v>
      </c>
      <c r="J383" s="56" t="s">
        <v>1583</v>
      </c>
      <c r="K383" s="56" t="s">
        <v>1336</v>
      </c>
    </row>
    <row r="384" spans="1:11" s="56" customFormat="1" x14ac:dyDescent="0.25">
      <c r="A384" s="56" t="s">
        <v>1572</v>
      </c>
      <c r="B384" s="56" t="s">
        <v>1574</v>
      </c>
      <c r="C384" s="56" t="s">
        <v>10</v>
      </c>
      <c r="D384" s="57" t="s">
        <v>8</v>
      </c>
      <c r="E384" s="56" t="s">
        <v>125</v>
      </c>
      <c r="G384" s="56" t="s">
        <v>1527</v>
      </c>
      <c r="H384" s="56" t="s">
        <v>22</v>
      </c>
      <c r="I384" s="80" t="s">
        <v>1619</v>
      </c>
      <c r="J384" s="56" t="s">
        <v>1583</v>
      </c>
      <c r="K384" s="56" t="s">
        <v>1337</v>
      </c>
    </row>
    <row r="385" spans="1:11" s="56" customFormat="1" x14ac:dyDescent="0.25">
      <c r="A385" s="56" t="s">
        <v>1572</v>
      </c>
      <c r="B385" s="56" t="s">
        <v>1574</v>
      </c>
      <c r="C385" s="56" t="s">
        <v>11</v>
      </c>
      <c r="D385" s="57" t="s">
        <v>8</v>
      </c>
      <c r="E385" s="56" t="s">
        <v>125</v>
      </c>
      <c r="G385" s="56" t="s">
        <v>1527</v>
      </c>
      <c r="H385" s="56" t="s">
        <v>22</v>
      </c>
      <c r="I385" s="80" t="s">
        <v>1619</v>
      </c>
      <c r="J385" s="56" t="s">
        <v>1583</v>
      </c>
      <c r="K385" s="56" t="s">
        <v>1338</v>
      </c>
    </row>
    <row r="386" spans="1:11" s="56" customFormat="1" x14ac:dyDescent="0.25">
      <c r="A386" s="56" t="s">
        <v>1572</v>
      </c>
      <c r="B386" s="56" t="s">
        <v>1574</v>
      </c>
      <c r="C386" s="56" t="s">
        <v>10</v>
      </c>
      <c r="D386" s="57" t="s">
        <v>15</v>
      </c>
      <c r="E386" s="56" t="s">
        <v>125</v>
      </c>
      <c r="G386" s="56" t="s">
        <v>1527</v>
      </c>
      <c r="H386" s="56" t="s">
        <v>22</v>
      </c>
      <c r="I386" s="80" t="s">
        <v>1619</v>
      </c>
      <c r="J386" s="56" t="s">
        <v>1583</v>
      </c>
      <c r="K386" s="56" t="s">
        <v>1339</v>
      </c>
    </row>
    <row r="387" spans="1:11" s="56" customFormat="1" x14ac:dyDescent="0.25">
      <c r="A387" s="56" t="s">
        <v>1572</v>
      </c>
      <c r="B387" s="56" t="s">
        <v>1574</v>
      </c>
      <c r="C387" s="56" t="s">
        <v>11</v>
      </c>
      <c r="D387" s="57" t="s">
        <v>15</v>
      </c>
      <c r="E387" s="56" t="s">
        <v>125</v>
      </c>
      <c r="G387" s="56" t="s">
        <v>1527</v>
      </c>
      <c r="H387" s="56" t="s">
        <v>22</v>
      </c>
      <c r="I387" s="80" t="s">
        <v>1619</v>
      </c>
      <c r="J387" s="56" t="s">
        <v>1583</v>
      </c>
      <c r="K387" s="56" t="s">
        <v>1340</v>
      </c>
    </row>
    <row r="388" spans="1:11" s="56" customFormat="1" x14ac:dyDescent="0.25">
      <c r="A388" s="56" t="s">
        <v>1572</v>
      </c>
      <c r="D388" s="57"/>
      <c r="J388" s="56" t="s">
        <v>1586</v>
      </c>
      <c r="K388" s="56" t="s">
        <v>1341</v>
      </c>
    </row>
    <row r="389" spans="1:11" s="56" customFormat="1" x14ac:dyDescent="0.25">
      <c r="A389" s="56" t="s">
        <v>1572</v>
      </c>
      <c r="D389" s="57"/>
      <c r="J389" s="56" t="s">
        <v>1586</v>
      </c>
      <c r="K389" s="56" t="s">
        <v>1342</v>
      </c>
    </row>
    <row r="390" spans="1:11" s="56" customFormat="1" x14ac:dyDescent="0.25">
      <c r="A390" s="56" t="s">
        <v>1572</v>
      </c>
      <c r="D390" s="57"/>
      <c r="J390" s="56" t="s">
        <v>1586</v>
      </c>
      <c r="K390" s="56" t="s">
        <v>1343</v>
      </c>
    </row>
    <row r="391" spans="1:11" x14ac:dyDescent="0.25">
      <c r="A391" s="56" t="s">
        <v>1572</v>
      </c>
      <c r="B391" s="56"/>
      <c r="C391" s="56"/>
      <c r="D391" s="57"/>
      <c r="E391" s="56"/>
      <c r="G391"/>
      <c r="H391" s="56"/>
      <c r="I391" s="56"/>
      <c r="J391" s="56" t="s">
        <v>1586</v>
      </c>
      <c r="K391" t="s">
        <v>1344</v>
      </c>
    </row>
    <row r="392" spans="1:11" x14ac:dyDescent="0.25">
      <c r="A392" s="56" t="s">
        <v>1572</v>
      </c>
      <c r="B392" s="56"/>
      <c r="C392" s="56"/>
      <c r="D392" s="57"/>
      <c r="E392" s="56"/>
      <c r="G392"/>
      <c r="H392" s="56"/>
      <c r="I392" s="56"/>
      <c r="J392" s="56" t="s">
        <v>1586</v>
      </c>
      <c r="K392" t="s">
        <v>1345</v>
      </c>
    </row>
    <row r="393" spans="1:11" x14ac:dyDescent="0.25">
      <c r="A393" s="56" t="s">
        <v>1572</v>
      </c>
      <c r="B393" s="56"/>
      <c r="C393" s="56"/>
      <c r="D393" s="57"/>
      <c r="E393" s="56"/>
      <c r="G393"/>
      <c r="H393" s="56"/>
      <c r="I393" s="56"/>
      <c r="J393" s="56" t="s">
        <v>1586</v>
      </c>
      <c r="K393" t="s">
        <v>1346</v>
      </c>
    </row>
    <row r="394" spans="1:11" x14ac:dyDescent="0.25">
      <c r="A394" s="56" t="s">
        <v>1572</v>
      </c>
      <c r="B394" s="56"/>
      <c r="C394" s="56"/>
      <c r="D394" s="57"/>
      <c r="E394" s="56"/>
      <c r="G394"/>
      <c r="H394" s="56"/>
      <c r="I394" s="56"/>
      <c r="J394" s="56" t="s">
        <v>1586</v>
      </c>
      <c r="K394" t="s">
        <v>1347</v>
      </c>
    </row>
    <row r="395" spans="1:11" x14ac:dyDescent="0.25">
      <c r="A395" s="56" t="s">
        <v>1572</v>
      </c>
      <c r="B395" s="56"/>
      <c r="C395" s="56"/>
      <c r="D395" s="57"/>
      <c r="E395" s="56"/>
      <c r="G395"/>
      <c r="H395" s="56"/>
      <c r="I395" s="56"/>
      <c r="J395" s="56" t="s">
        <v>1586</v>
      </c>
      <c r="K395" t="s">
        <v>1348</v>
      </c>
    </row>
    <row r="396" spans="1:11" x14ac:dyDescent="0.25">
      <c r="A396" s="56" t="s">
        <v>1572</v>
      </c>
      <c r="B396" s="56" t="s">
        <v>1574</v>
      </c>
      <c r="C396" s="56" t="s">
        <v>10</v>
      </c>
      <c r="D396" s="57" t="s">
        <v>16</v>
      </c>
      <c r="E396" s="56" t="s">
        <v>125</v>
      </c>
      <c r="G396" t="s">
        <v>1527</v>
      </c>
      <c r="H396" s="56" t="s">
        <v>22</v>
      </c>
      <c r="I396" s="80" t="s">
        <v>1619</v>
      </c>
      <c r="J396" s="56" t="s">
        <v>1583</v>
      </c>
      <c r="K396" t="s">
        <v>1349</v>
      </c>
    </row>
    <row r="397" spans="1:11" x14ac:dyDescent="0.25">
      <c r="A397" s="56" t="s">
        <v>1572</v>
      </c>
      <c r="B397" s="56" t="s">
        <v>1574</v>
      </c>
      <c r="C397" s="56" t="s">
        <v>11</v>
      </c>
      <c r="D397" s="57" t="s">
        <v>16</v>
      </c>
      <c r="E397" s="56" t="s">
        <v>125</v>
      </c>
      <c r="G397" t="s">
        <v>1527</v>
      </c>
      <c r="H397" s="56" t="s">
        <v>22</v>
      </c>
      <c r="I397" s="80" t="s">
        <v>1619</v>
      </c>
      <c r="J397" s="56" t="s">
        <v>1583</v>
      </c>
      <c r="K397" t="s">
        <v>1350</v>
      </c>
    </row>
    <row r="398" spans="1:11" x14ac:dyDescent="0.25">
      <c r="A398" s="56" t="s">
        <v>1572</v>
      </c>
      <c r="B398" s="99" t="s">
        <v>1643</v>
      </c>
      <c r="C398" s="56" t="s">
        <v>11</v>
      </c>
      <c r="D398" s="57" t="s">
        <v>5</v>
      </c>
      <c r="E398" s="56" t="s">
        <v>78</v>
      </c>
      <c r="G398" t="s">
        <v>1526</v>
      </c>
      <c r="H398" t="s">
        <v>22</v>
      </c>
      <c r="I398" s="80" t="s">
        <v>1620</v>
      </c>
      <c r="J398" s="56" t="s">
        <v>1583</v>
      </c>
      <c r="K398" t="s">
        <v>1469</v>
      </c>
    </row>
    <row r="399" spans="1:11" x14ac:dyDescent="0.25">
      <c r="A399" s="56" t="s">
        <v>1572</v>
      </c>
      <c r="B399" s="99" t="s">
        <v>1643</v>
      </c>
      <c r="C399" s="56" t="s">
        <v>11</v>
      </c>
      <c r="D399" s="57" t="s">
        <v>6</v>
      </c>
      <c r="E399" s="56" t="s">
        <v>78</v>
      </c>
      <c r="G399" t="s">
        <v>1526</v>
      </c>
      <c r="H399" s="56" t="s">
        <v>22</v>
      </c>
      <c r="I399" s="80" t="s">
        <v>1620</v>
      </c>
      <c r="J399" s="56" t="s">
        <v>1583</v>
      </c>
      <c r="K399" t="s">
        <v>1470</v>
      </c>
    </row>
    <row r="400" spans="1:11" x14ac:dyDescent="0.25">
      <c r="A400" s="56" t="s">
        <v>1572</v>
      </c>
      <c r="B400" s="99" t="s">
        <v>1643</v>
      </c>
      <c r="C400" s="56" t="s">
        <v>11</v>
      </c>
      <c r="D400" s="57" t="s">
        <v>7</v>
      </c>
      <c r="E400" s="56" t="s">
        <v>78</v>
      </c>
      <c r="G400" t="s">
        <v>1526</v>
      </c>
      <c r="H400" s="56" t="s">
        <v>22</v>
      </c>
      <c r="I400" s="80" t="s">
        <v>1620</v>
      </c>
      <c r="J400" s="56" t="s">
        <v>1583</v>
      </c>
      <c r="K400" t="s">
        <v>1281</v>
      </c>
    </row>
    <row r="401" spans="1:11" x14ac:dyDescent="0.25">
      <c r="A401" s="56" t="s">
        <v>1572</v>
      </c>
      <c r="B401" s="99" t="s">
        <v>1643</v>
      </c>
      <c r="C401" s="56" t="s">
        <v>11</v>
      </c>
      <c r="D401" s="57" t="s">
        <v>5</v>
      </c>
      <c r="E401" s="56" t="s">
        <v>125</v>
      </c>
      <c r="G401" t="s">
        <v>1526</v>
      </c>
      <c r="H401" s="56" t="s">
        <v>22</v>
      </c>
      <c r="I401" s="80" t="s">
        <v>1621</v>
      </c>
      <c r="J401" s="56" t="s">
        <v>1583</v>
      </c>
      <c r="K401" t="s">
        <v>1471</v>
      </c>
    </row>
    <row r="402" spans="1:11" x14ac:dyDescent="0.25">
      <c r="A402" s="56" t="s">
        <v>1572</v>
      </c>
      <c r="B402" s="99" t="s">
        <v>1643</v>
      </c>
      <c r="C402" s="56" t="s">
        <v>11</v>
      </c>
      <c r="D402" s="57" t="s">
        <v>6</v>
      </c>
      <c r="E402" s="56" t="s">
        <v>125</v>
      </c>
      <c r="G402" t="s">
        <v>1526</v>
      </c>
      <c r="H402" s="56" t="s">
        <v>22</v>
      </c>
      <c r="I402" s="80" t="s">
        <v>1621</v>
      </c>
      <c r="J402" s="56" t="s">
        <v>1583</v>
      </c>
      <c r="K402" t="s">
        <v>1472</v>
      </c>
    </row>
    <row r="403" spans="1:11" x14ac:dyDescent="0.25">
      <c r="A403" s="56" t="s">
        <v>1572</v>
      </c>
      <c r="B403" s="99" t="s">
        <v>1643</v>
      </c>
      <c r="C403" s="56" t="s">
        <v>11</v>
      </c>
      <c r="D403" s="57" t="s">
        <v>7</v>
      </c>
      <c r="E403" s="56" t="s">
        <v>125</v>
      </c>
      <c r="G403" t="s">
        <v>1526</v>
      </c>
      <c r="H403" s="56" t="s">
        <v>22</v>
      </c>
      <c r="I403" s="80" t="s">
        <v>1621</v>
      </c>
      <c r="J403" s="56" t="s">
        <v>1583</v>
      </c>
      <c r="K403" t="s">
        <v>1282</v>
      </c>
    </row>
    <row r="404" spans="1:11" x14ac:dyDescent="0.25">
      <c r="A404" s="56" t="s">
        <v>1572</v>
      </c>
      <c r="B404" s="99" t="s">
        <v>1643</v>
      </c>
      <c r="C404" s="56" t="s">
        <v>11</v>
      </c>
      <c r="D404" s="57" t="s">
        <v>8</v>
      </c>
      <c r="E404" s="56" t="s">
        <v>78</v>
      </c>
      <c r="G404" t="s">
        <v>1526</v>
      </c>
      <c r="H404" s="56" t="s">
        <v>22</v>
      </c>
      <c r="I404" s="80" t="s">
        <v>1622</v>
      </c>
      <c r="J404" s="56" t="s">
        <v>1583</v>
      </c>
      <c r="K404" t="s">
        <v>1283</v>
      </c>
    </row>
    <row r="405" spans="1:11" x14ac:dyDescent="0.25">
      <c r="A405" s="56" t="s">
        <v>1572</v>
      </c>
      <c r="B405" s="99" t="s">
        <v>1643</v>
      </c>
      <c r="C405" s="56" t="s">
        <v>11</v>
      </c>
      <c r="D405" s="57" t="s">
        <v>15</v>
      </c>
      <c r="E405" s="56" t="s">
        <v>78</v>
      </c>
      <c r="G405" t="s">
        <v>1526</v>
      </c>
      <c r="H405" s="56" t="s">
        <v>22</v>
      </c>
      <c r="I405" s="80" t="s">
        <v>1622</v>
      </c>
      <c r="J405" s="56" t="s">
        <v>1583</v>
      </c>
      <c r="K405" t="s">
        <v>1284</v>
      </c>
    </row>
    <row r="406" spans="1:11" x14ac:dyDescent="0.25">
      <c r="A406" s="56" t="s">
        <v>1572</v>
      </c>
      <c r="B406" s="56"/>
      <c r="C406" s="56"/>
      <c r="D406" s="57"/>
      <c r="E406" s="56"/>
      <c r="G406"/>
      <c r="J406" s="56" t="s">
        <v>1586</v>
      </c>
      <c r="K406" t="s">
        <v>1285</v>
      </c>
    </row>
    <row r="407" spans="1:11" x14ac:dyDescent="0.25">
      <c r="A407" s="56" t="s">
        <v>1572</v>
      </c>
      <c r="B407" s="56"/>
      <c r="C407" s="56"/>
      <c r="D407" s="57"/>
      <c r="E407" s="56"/>
      <c r="G407"/>
      <c r="J407" s="56" t="s">
        <v>1586</v>
      </c>
      <c r="K407" t="s">
        <v>1286</v>
      </c>
    </row>
    <row r="408" spans="1:11" x14ac:dyDescent="0.25">
      <c r="A408" s="56" t="s">
        <v>1572</v>
      </c>
      <c r="B408" s="56"/>
      <c r="C408" s="56"/>
      <c r="D408" s="57"/>
      <c r="E408" s="56"/>
      <c r="G408"/>
      <c r="J408" s="56" t="s">
        <v>1586</v>
      </c>
      <c r="K408" t="s">
        <v>1287</v>
      </c>
    </row>
    <row r="409" spans="1:11" x14ac:dyDescent="0.25">
      <c r="A409" s="56" t="s">
        <v>1572</v>
      </c>
      <c r="B409" s="56"/>
      <c r="C409" s="56"/>
      <c r="D409" s="57"/>
      <c r="E409" s="56"/>
      <c r="G409"/>
      <c r="J409" s="56" t="s">
        <v>1586</v>
      </c>
      <c r="K409" t="s">
        <v>1288</v>
      </c>
    </row>
    <row r="410" spans="1:11" x14ac:dyDescent="0.25">
      <c r="A410" s="56" t="s">
        <v>1572</v>
      </c>
      <c r="B410" s="99" t="s">
        <v>1643</v>
      </c>
      <c r="C410" s="56" t="s">
        <v>11</v>
      </c>
      <c r="D410" s="57" t="s">
        <v>16</v>
      </c>
      <c r="E410" s="56" t="s">
        <v>78</v>
      </c>
      <c r="G410" t="s">
        <v>1526</v>
      </c>
      <c r="H410" s="56" t="s">
        <v>22</v>
      </c>
      <c r="I410" s="80" t="s">
        <v>1622</v>
      </c>
      <c r="J410" s="56" t="s">
        <v>1583</v>
      </c>
      <c r="K410" t="s">
        <v>1289</v>
      </c>
    </row>
    <row r="411" spans="1:11" x14ac:dyDescent="0.25">
      <c r="A411" s="56" t="s">
        <v>1572</v>
      </c>
      <c r="B411" s="56" t="s">
        <v>1574</v>
      </c>
      <c r="C411" s="56" t="s">
        <v>11</v>
      </c>
      <c r="D411" s="57" t="s">
        <v>8</v>
      </c>
      <c r="E411" s="56" t="s">
        <v>125</v>
      </c>
      <c r="G411" t="s">
        <v>1526</v>
      </c>
      <c r="H411" s="56" t="s">
        <v>22</v>
      </c>
      <c r="I411" s="80" t="s">
        <v>1623</v>
      </c>
      <c r="J411" s="56" t="s">
        <v>1583</v>
      </c>
      <c r="K411" t="s">
        <v>1290</v>
      </c>
    </row>
    <row r="412" spans="1:11" x14ac:dyDescent="0.25">
      <c r="A412" s="56" t="s">
        <v>1572</v>
      </c>
      <c r="B412" s="56" t="s">
        <v>1574</v>
      </c>
      <c r="C412" s="56" t="s">
        <v>11</v>
      </c>
      <c r="D412" s="57" t="s">
        <v>15</v>
      </c>
      <c r="E412" s="56" t="s">
        <v>125</v>
      </c>
      <c r="G412" t="s">
        <v>1526</v>
      </c>
      <c r="H412" s="56" t="s">
        <v>22</v>
      </c>
      <c r="I412" s="80" t="s">
        <v>1623</v>
      </c>
      <c r="J412" s="56" t="s">
        <v>1583</v>
      </c>
      <c r="K412" t="s">
        <v>1291</v>
      </c>
    </row>
    <row r="413" spans="1:11" x14ac:dyDescent="0.25">
      <c r="A413" s="56" t="s">
        <v>1572</v>
      </c>
      <c r="B413" s="56"/>
      <c r="C413" s="56"/>
      <c r="D413" s="57"/>
      <c r="E413" s="56"/>
      <c r="G413"/>
      <c r="J413" s="56" t="s">
        <v>1586</v>
      </c>
      <c r="K413" t="s">
        <v>1292</v>
      </c>
    </row>
    <row r="414" spans="1:11" x14ac:dyDescent="0.25">
      <c r="A414" s="56" t="s">
        <v>1572</v>
      </c>
      <c r="B414" s="56"/>
      <c r="C414" s="56"/>
      <c r="D414" s="57"/>
      <c r="E414" s="56"/>
      <c r="G414"/>
      <c r="J414" s="56" t="s">
        <v>1586</v>
      </c>
      <c r="K414" t="s">
        <v>1293</v>
      </c>
    </row>
    <row r="415" spans="1:11" x14ac:dyDescent="0.25">
      <c r="A415" s="56" t="s">
        <v>1572</v>
      </c>
      <c r="B415" s="56"/>
      <c r="C415" s="56"/>
      <c r="D415" s="57"/>
      <c r="E415" s="56"/>
      <c r="G415"/>
      <c r="J415" s="56" t="s">
        <v>1586</v>
      </c>
      <c r="K415" t="s">
        <v>1294</v>
      </c>
    </row>
    <row r="416" spans="1:11" x14ac:dyDescent="0.25">
      <c r="A416" s="56" t="s">
        <v>1572</v>
      </c>
      <c r="B416" s="56"/>
      <c r="C416" s="56"/>
      <c r="D416" s="57"/>
      <c r="E416" s="56"/>
      <c r="J416" s="56" t="s">
        <v>1586</v>
      </c>
      <c r="K416" t="s">
        <v>1295</v>
      </c>
    </row>
    <row r="417" spans="1:11" x14ac:dyDescent="0.25">
      <c r="A417" s="56" t="s">
        <v>1572</v>
      </c>
      <c r="B417" s="56" t="s">
        <v>1574</v>
      </c>
      <c r="C417" s="56" t="s">
        <v>11</v>
      </c>
      <c r="D417" s="57" t="s">
        <v>16</v>
      </c>
      <c r="E417" s="56" t="s">
        <v>125</v>
      </c>
      <c r="G417" s="56" t="s">
        <v>1526</v>
      </c>
      <c r="H417" s="56" t="s">
        <v>22</v>
      </c>
      <c r="I417" s="80" t="s">
        <v>1623</v>
      </c>
      <c r="J417" s="56" t="s">
        <v>1583</v>
      </c>
      <c r="K417" t="s">
        <v>1296</v>
      </c>
    </row>
    <row r="418" spans="1:11" x14ac:dyDescent="0.25">
      <c r="A418" s="56" t="s">
        <v>1572</v>
      </c>
      <c r="B418" s="99" t="s">
        <v>1642</v>
      </c>
      <c r="C418" s="56" t="s">
        <v>10</v>
      </c>
      <c r="D418" s="57" t="s">
        <v>5</v>
      </c>
      <c r="E418" s="56" t="s">
        <v>78</v>
      </c>
      <c r="G418" s="56" t="s">
        <v>1575</v>
      </c>
      <c r="H418" s="56" t="s">
        <v>22</v>
      </c>
      <c r="I418" s="80" t="s">
        <v>1624</v>
      </c>
      <c r="J418" s="56" t="s">
        <v>1583</v>
      </c>
      <c r="K418" t="s">
        <v>1530</v>
      </c>
    </row>
    <row r="419" spans="1:11" x14ac:dyDescent="0.25">
      <c r="A419" s="56" t="s">
        <v>1572</v>
      </c>
      <c r="B419" s="99" t="s">
        <v>1642</v>
      </c>
      <c r="C419" s="56" t="s">
        <v>10</v>
      </c>
      <c r="D419" s="57" t="s">
        <v>6</v>
      </c>
      <c r="E419" s="56" t="s">
        <v>78</v>
      </c>
      <c r="G419" s="56" t="s">
        <v>1575</v>
      </c>
      <c r="H419" s="56" t="s">
        <v>22</v>
      </c>
      <c r="I419" s="80" t="s">
        <v>1624</v>
      </c>
      <c r="J419" s="56" t="s">
        <v>1583</v>
      </c>
      <c r="K419" t="s">
        <v>1531</v>
      </c>
    </row>
    <row r="420" spans="1:11" x14ac:dyDescent="0.25">
      <c r="A420" s="56" t="s">
        <v>1572</v>
      </c>
      <c r="B420" s="56" t="s">
        <v>1574</v>
      </c>
      <c r="C420" s="56" t="s">
        <v>10</v>
      </c>
      <c r="D420" s="57" t="s">
        <v>7</v>
      </c>
      <c r="E420" s="56" t="s">
        <v>78</v>
      </c>
      <c r="G420" s="56" t="s">
        <v>1575</v>
      </c>
      <c r="H420" s="56" t="s">
        <v>22</v>
      </c>
      <c r="I420" s="80" t="s">
        <v>1624</v>
      </c>
      <c r="J420" s="56" t="s">
        <v>1583</v>
      </c>
      <c r="K420" t="s">
        <v>1532</v>
      </c>
    </row>
    <row r="421" spans="1:11" x14ac:dyDescent="0.25">
      <c r="A421" s="56" t="s">
        <v>1572</v>
      </c>
      <c r="B421" s="56" t="s">
        <v>1573</v>
      </c>
      <c r="C421" s="56" t="s">
        <v>10</v>
      </c>
      <c r="D421" s="57" t="s">
        <v>5</v>
      </c>
      <c r="E421" s="56" t="s">
        <v>125</v>
      </c>
      <c r="G421" s="56" t="s">
        <v>1575</v>
      </c>
      <c r="H421" s="56" t="s">
        <v>22</v>
      </c>
      <c r="I421" s="80" t="s">
        <v>1625</v>
      </c>
      <c r="J421" s="56" t="s">
        <v>1583</v>
      </c>
      <c r="K421" t="s">
        <v>1540</v>
      </c>
    </row>
    <row r="422" spans="1:11" x14ac:dyDescent="0.25">
      <c r="A422" s="56" t="s">
        <v>1572</v>
      </c>
      <c r="B422" s="56" t="s">
        <v>1573</v>
      </c>
      <c r="C422" s="56" t="s">
        <v>10</v>
      </c>
      <c r="D422" s="57" t="s">
        <v>6</v>
      </c>
      <c r="E422" s="56" t="s">
        <v>125</v>
      </c>
      <c r="G422" s="56" t="s">
        <v>1575</v>
      </c>
      <c r="H422" s="56" t="s">
        <v>22</v>
      </c>
      <c r="I422" s="80" t="s">
        <v>1625</v>
      </c>
      <c r="J422" s="56" t="s">
        <v>1583</v>
      </c>
      <c r="K422" t="s">
        <v>1541</v>
      </c>
    </row>
    <row r="423" spans="1:11" x14ac:dyDescent="0.25">
      <c r="A423" s="56" t="s">
        <v>1572</v>
      </c>
      <c r="B423" s="56" t="s">
        <v>1574</v>
      </c>
      <c r="C423" s="56" t="s">
        <v>10</v>
      </c>
      <c r="D423" s="57" t="s">
        <v>7</v>
      </c>
      <c r="E423" s="56" t="s">
        <v>125</v>
      </c>
      <c r="G423" s="56" t="s">
        <v>1575</v>
      </c>
      <c r="H423" s="56" t="s">
        <v>22</v>
      </c>
      <c r="I423" s="80" t="s">
        <v>1625</v>
      </c>
      <c r="J423" s="56" t="s">
        <v>1583</v>
      </c>
      <c r="K423" t="s">
        <v>1542</v>
      </c>
    </row>
    <row r="424" spans="1:11" x14ac:dyDescent="0.25">
      <c r="A424" s="56" t="s">
        <v>1572</v>
      </c>
      <c r="B424" s="56" t="s">
        <v>1574</v>
      </c>
      <c r="C424" s="56" t="s">
        <v>10</v>
      </c>
      <c r="D424" s="57" t="s">
        <v>8</v>
      </c>
      <c r="E424" s="56" t="s">
        <v>78</v>
      </c>
      <c r="G424" s="56" t="s">
        <v>1575</v>
      </c>
      <c r="H424" s="56" t="s">
        <v>22</v>
      </c>
      <c r="I424" s="80" t="s">
        <v>1626</v>
      </c>
      <c r="J424" s="56" t="s">
        <v>1583</v>
      </c>
      <c r="K424" t="s">
        <v>1533</v>
      </c>
    </row>
    <row r="425" spans="1:11" x14ac:dyDescent="0.25">
      <c r="A425" s="56" t="s">
        <v>1572</v>
      </c>
      <c r="B425" s="56" t="s">
        <v>1574</v>
      </c>
      <c r="C425" s="56" t="s">
        <v>10</v>
      </c>
      <c r="D425" s="57" t="s">
        <v>15</v>
      </c>
      <c r="E425" s="56" t="s">
        <v>78</v>
      </c>
      <c r="G425" s="56" t="s">
        <v>1575</v>
      </c>
      <c r="H425" s="56" t="s">
        <v>22</v>
      </c>
      <c r="I425" s="80" t="s">
        <v>1626</v>
      </c>
      <c r="J425" s="56" t="s">
        <v>1583</v>
      </c>
      <c r="K425" t="s">
        <v>1534</v>
      </c>
    </row>
    <row r="426" spans="1:11" x14ac:dyDescent="0.25">
      <c r="A426" s="56" t="s">
        <v>1572</v>
      </c>
      <c r="B426" s="56"/>
      <c r="C426" s="56"/>
      <c r="D426" s="57"/>
      <c r="E426" s="56"/>
      <c r="H426" s="56"/>
      <c r="I426" s="56"/>
      <c r="J426" s="56" t="s">
        <v>1586</v>
      </c>
      <c r="K426" t="s">
        <v>1535</v>
      </c>
    </row>
    <row r="427" spans="1:11" x14ac:dyDescent="0.25">
      <c r="A427" s="56" t="s">
        <v>1572</v>
      </c>
      <c r="B427" s="56"/>
      <c r="C427" s="56"/>
      <c r="D427" s="57"/>
      <c r="E427" s="56"/>
      <c r="H427" s="56"/>
      <c r="I427" s="56"/>
      <c r="J427" s="56" t="s">
        <v>1586</v>
      </c>
      <c r="K427" t="s">
        <v>1570</v>
      </c>
    </row>
    <row r="428" spans="1:11" x14ac:dyDescent="0.25">
      <c r="A428" s="56" t="s">
        <v>1572</v>
      </c>
      <c r="B428" s="56"/>
      <c r="C428" s="56"/>
      <c r="D428" s="57"/>
      <c r="E428" s="56"/>
      <c r="H428" s="56"/>
      <c r="I428" s="56"/>
      <c r="J428" s="56" t="s">
        <v>1586</v>
      </c>
      <c r="K428" t="s">
        <v>1571</v>
      </c>
    </row>
    <row r="429" spans="1:11" x14ac:dyDescent="0.25">
      <c r="A429" s="56" t="s">
        <v>1572</v>
      </c>
      <c r="B429" s="56"/>
      <c r="C429" s="56"/>
      <c r="D429" s="57"/>
      <c r="E429" s="56"/>
      <c r="H429" s="56"/>
      <c r="I429" s="56"/>
      <c r="J429" s="56" t="s">
        <v>1586</v>
      </c>
      <c r="K429" t="s">
        <v>1538</v>
      </c>
    </row>
    <row r="430" spans="1:11" x14ac:dyDescent="0.25">
      <c r="A430" s="56" t="s">
        <v>1572</v>
      </c>
      <c r="B430" s="56" t="s">
        <v>1574</v>
      </c>
      <c r="C430" s="56" t="s">
        <v>10</v>
      </c>
      <c r="D430" s="57" t="s">
        <v>16</v>
      </c>
      <c r="E430" s="56" t="s">
        <v>78</v>
      </c>
      <c r="G430" s="56" t="s">
        <v>1575</v>
      </c>
      <c r="H430" s="56" t="s">
        <v>22</v>
      </c>
      <c r="I430" s="80" t="s">
        <v>1626</v>
      </c>
      <c r="J430" s="56" t="s">
        <v>1583</v>
      </c>
      <c r="K430" t="s">
        <v>1539</v>
      </c>
    </row>
    <row r="431" spans="1:11" x14ac:dyDescent="0.25">
      <c r="A431" s="56" t="s">
        <v>1572</v>
      </c>
      <c r="B431" s="56" t="s">
        <v>1574</v>
      </c>
      <c r="C431" s="56" t="s">
        <v>10</v>
      </c>
      <c r="D431" s="57" t="s">
        <v>8</v>
      </c>
      <c r="E431" s="56" t="s">
        <v>125</v>
      </c>
      <c r="G431" s="56" t="s">
        <v>1575</v>
      </c>
      <c r="H431" s="56" t="s">
        <v>22</v>
      </c>
      <c r="I431" s="80" t="s">
        <v>1627</v>
      </c>
      <c r="J431" s="56" t="s">
        <v>1583</v>
      </c>
      <c r="K431" t="s">
        <v>1543</v>
      </c>
    </row>
    <row r="432" spans="1:11" x14ac:dyDescent="0.25">
      <c r="A432" s="56" t="s">
        <v>1572</v>
      </c>
      <c r="B432" s="56" t="s">
        <v>1574</v>
      </c>
      <c r="C432" s="56" t="s">
        <v>10</v>
      </c>
      <c r="D432" s="57" t="s">
        <v>15</v>
      </c>
      <c r="E432" s="56" t="s">
        <v>125</v>
      </c>
      <c r="G432" s="56" t="s">
        <v>1575</v>
      </c>
      <c r="H432" s="56" t="s">
        <v>22</v>
      </c>
      <c r="I432" s="80" t="s">
        <v>1627</v>
      </c>
      <c r="J432" s="56" t="s">
        <v>1583</v>
      </c>
      <c r="K432" t="s">
        <v>1544</v>
      </c>
    </row>
    <row r="433" spans="1:11" x14ac:dyDescent="0.25">
      <c r="A433" s="56" t="s">
        <v>1572</v>
      </c>
      <c r="B433" s="56"/>
      <c r="C433" s="56"/>
      <c r="D433" s="57"/>
      <c r="E433" s="56"/>
      <c r="H433" s="56"/>
      <c r="I433" s="56"/>
      <c r="J433" s="56" t="s">
        <v>1586</v>
      </c>
      <c r="K433" t="s">
        <v>1545</v>
      </c>
    </row>
    <row r="434" spans="1:11" x14ac:dyDescent="0.25">
      <c r="A434" s="56" t="s">
        <v>1572</v>
      </c>
      <c r="B434" s="56"/>
      <c r="C434" s="56"/>
      <c r="D434" s="57"/>
      <c r="E434" s="56"/>
      <c r="H434" s="56"/>
      <c r="I434" s="56"/>
      <c r="J434" s="56" t="s">
        <v>1586</v>
      </c>
      <c r="K434" t="s">
        <v>1546</v>
      </c>
    </row>
    <row r="435" spans="1:11" x14ac:dyDescent="0.25">
      <c r="A435" s="56" t="s">
        <v>1572</v>
      </c>
      <c r="B435" s="56"/>
      <c r="C435" s="56"/>
      <c r="D435" s="57"/>
      <c r="E435" s="56"/>
      <c r="H435" s="56"/>
      <c r="I435" s="56"/>
      <c r="J435" s="56" t="s">
        <v>1586</v>
      </c>
      <c r="K435" t="s">
        <v>1547</v>
      </c>
    </row>
    <row r="436" spans="1:11" x14ac:dyDescent="0.25">
      <c r="A436" s="56" t="s">
        <v>1572</v>
      </c>
      <c r="B436" s="56"/>
      <c r="C436" s="56"/>
      <c r="D436" s="57"/>
      <c r="E436" s="56"/>
      <c r="H436" s="56"/>
      <c r="I436" s="56"/>
      <c r="J436" s="56" t="s">
        <v>1586</v>
      </c>
      <c r="K436" t="s">
        <v>1548</v>
      </c>
    </row>
    <row r="437" spans="1:11" x14ac:dyDescent="0.25">
      <c r="A437" s="56" t="s">
        <v>1572</v>
      </c>
      <c r="B437" s="56" t="s">
        <v>1574</v>
      </c>
      <c r="C437" s="56" t="s">
        <v>10</v>
      </c>
      <c r="D437" s="57" t="s">
        <v>16</v>
      </c>
      <c r="E437" s="56" t="s">
        <v>125</v>
      </c>
      <c r="G437" s="56" t="s">
        <v>1575</v>
      </c>
      <c r="H437" s="56" t="s">
        <v>22</v>
      </c>
      <c r="I437" s="80" t="s">
        <v>1627</v>
      </c>
      <c r="J437" s="56" t="s">
        <v>1583</v>
      </c>
      <c r="K437" t="s">
        <v>1549</v>
      </c>
    </row>
    <row r="438" spans="1:11" x14ac:dyDescent="0.25">
      <c r="A438" s="56" t="s">
        <v>1572</v>
      </c>
      <c r="B438" t="s">
        <v>1490</v>
      </c>
      <c r="D438" s="57"/>
      <c r="E438" s="56" t="s">
        <v>78</v>
      </c>
      <c r="F438" t="s">
        <v>1576</v>
      </c>
      <c r="G438" s="56" t="s">
        <v>1628</v>
      </c>
      <c r="H438" s="56" t="s">
        <v>22</v>
      </c>
      <c r="I438" s="80" t="s">
        <v>1581</v>
      </c>
      <c r="J438" s="56" t="s">
        <v>1583</v>
      </c>
      <c r="K438" t="s">
        <v>1506</v>
      </c>
    </row>
    <row r="439" spans="1:11" x14ac:dyDescent="0.25">
      <c r="A439" s="56" t="s">
        <v>1572</v>
      </c>
      <c r="B439" s="56" t="s">
        <v>1490</v>
      </c>
      <c r="D439" s="57"/>
      <c r="E439" s="56" t="s">
        <v>78</v>
      </c>
      <c r="F439" t="s">
        <v>1578</v>
      </c>
      <c r="G439" s="56" t="s">
        <v>1628</v>
      </c>
      <c r="H439" s="56" t="s">
        <v>22</v>
      </c>
      <c r="I439" s="80" t="s">
        <v>1581</v>
      </c>
      <c r="J439" s="56" t="s">
        <v>1583</v>
      </c>
      <c r="K439" t="s">
        <v>1507</v>
      </c>
    </row>
    <row r="440" spans="1:11" x14ac:dyDescent="0.25">
      <c r="A440" s="56" t="s">
        <v>1572</v>
      </c>
      <c r="B440" s="56" t="s">
        <v>1490</v>
      </c>
      <c r="D440" s="57"/>
      <c r="E440" s="56" t="s">
        <v>78</v>
      </c>
      <c r="F440" t="s">
        <v>1577</v>
      </c>
      <c r="G440" s="56" t="s">
        <v>1628</v>
      </c>
      <c r="H440" s="56" t="s">
        <v>22</v>
      </c>
      <c r="I440" s="80" t="s">
        <v>1581</v>
      </c>
      <c r="J440" s="56" t="s">
        <v>1583</v>
      </c>
      <c r="K440" t="s">
        <v>1508</v>
      </c>
    </row>
    <row r="441" spans="1:11" x14ac:dyDescent="0.25">
      <c r="A441" s="56" t="s">
        <v>1572</v>
      </c>
      <c r="B441" s="56" t="s">
        <v>1490</v>
      </c>
      <c r="D441" s="57"/>
      <c r="E441" s="56" t="s">
        <v>78</v>
      </c>
      <c r="F441" t="s">
        <v>1579</v>
      </c>
      <c r="G441" s="56" t="s">
        <v>1628</v>
      </c>
      <c r="H441" s="56" t="s">
        <v>22</v>
      </c>
      <c r="I441" s="80" t="s">
        <v>1581</v>
      </c>
      <c r="J441" s="56" t="s">
        <v>1583</v>
      </c>
      <c r="K441" t="s">
        <v>1509</v>
      </c>
    </row>
    <row r="442" spans="1:11" x14ac:dyDescent="0.25">
      <c r="A442" s="56" t="s">
        <v>1572</v>
      </c>
      <c r="B442" s="56" t="s">
        <v>1490</v>
      </c>
      <c r="D442" s="57"/>
      <c r="E442" s="56" t="s">
        <v>78</v>
      </c>
      <c r="F442" t="s">
        <v>1580</v>
      </c>
      <c r="G442" s="56" t="s">
        <v>1628</v>
      </c>
      <c r="H442" s="56" t="s">
        <v>22</v>
      </c>
      <c r="I442" s="80" t="s">
        <v>1581</v>
      </c>
      <c r="J442" s="56" t="s">
        <v>1583</v>
      </c>
      <c r="K442" t="s">
        <v>1510</v>
      </c>
    </row>
    <row r="443" spans="1:11" x14ac:dyDescent="0.25">
      <c r="A443" s="56" t="s">
        <v>1572</v>
      </c>
      <c r="B443" s="56" t="s">
        <v>1490</v>
      </c>
      <c r="D443" s="57"/>
      <c r="E443" s="56" t="s">
        <v>125</v>
      </c>
      <c r="F443" s="56" t="s">
        <v>1576</v>
      </c>
      <c r="G443" s="56" t="s">
        <v>1628</v>
      </c>
      <c r="H443" s="56" t="s">
        <v>22</v>
      </c>
      <c r="I443" s="80" t="s">
        <v>1581</v>
      </c>
      <c r="J443" s="56" t="s">
        <v>1583</v>
      </c>
      <c r="K443" t="s">
        <v>1511</v>
      </c>
    </row>
    <row r="444" spans="1:11" x14ac:dyDescent="0.25">
      <c r="A444" s="56" t="s">
        <v>1572</v>
      </c>
      <c r="B444" s="56" t="s">
        <v>1490</v>
      </c>
      <c r="D444" s="57"/>
      <c r="E444" s="56" t="s">
        <v>125</v>
      </c>
      <c r="F444" s="56" t="s">
        <v>1578</v>
      </c>
      <c r="G444" s="56" t="s">
        <v>1628</v>
      </c>
      <c r="H444" s="56" t="s">
        <v>22</v>
      </c>
      <c r="I444" s="80" t="s">
        <v>1581</v>
      </c>
      <c r="J444" s="56" t="s">
        <v>1583</v>
      </c>
      <c r="K444" t="s">
        <v>1512</v>
      </c>
    </row>
    <row r="445" spans="1:11" x14ac:dyDescent="0.25">
      <c r="A445" s="56" t="s">
        <v>1572</v>
      </c>
      <c r="B445" s="56" t="s">
        <v>1490</v>
      </c>
      <c r="D445" s="57"/>
      <c r="E445" s="56" t="s">
        <v>125</v>
      </c>
      <c r="F445" s="56" t="s">
        <v>1577</v>
      </c>
      <c r="G445" s="56" t="s">
        <v>1628</v>
      </c>
      <c r="H445" s="56" t="s">
        <v>22</v>
      </c>
      <c r="I445" s="80" t="s">
        <v>1581</v>
      </c>
      <c r="J445" s="56" t="s">
        <v>1583</v>
      </c>
      <c r="K445" t="s">
        <v>1513</v>
      </c>
    </row>
    <row r="446" spans="1:11" x14ac:dyDescent="0.25">
      <c r="A446" s="56" t="s">
        <v>1572</v>
      </c>
      <c r="B446" s="56" t="s">
        <v>1490</v>
      </c>
      <c r="D446" s="57"/>
      <c r="E446" s="56" t="s">
        <v>125</v>
      </c>
      <c r="F446" s="56" t="s">
        <v>1579</v>
      </c>
      <c r="G446" s="56" t="s">
        <v>1628</v>
      </c>
      <c r="H446" s="56" t="s">
        <v>22</v>
      </c>
      <c r="I446" s="80" t="s">
        <v>1581</v>
      </c>
      <c r="J446" s="56" t="s">
        <v>1583</v>
      </c>
      <c r="K446" t="s">
        <v>1514</v>
      </c>
    </row>
    <row r="447" spans="1:11" x14ac:dyDescent="0.25">
      <c r="A447" s="56" t="s">
        <v>1572</v>
      </c>
      <c r="B447" s="56" t="s">
        <v>1490</v>
      </c>
      <c r="C447" s="56"/>
      <c r="D447" s="57"/>
      <c r="E447" s="56" t="s">
        <v>125</v>
      </c>
      <c r="F447" s="56" t="s">
        <v>1580</v>
      </c>
      <c r="G447" s="56" t="s">
        <v>1628</v>
      </c>
      <c r="H447" s="56" t="s">
        <v>22</v>
      </c>
      <c r="I447" s="80" t="s">
        <v>1581</v>
      </c>
      <c r="J447" s="56" t="s">
        <v>1583</v>
      </c>
      <c r="K447" t="s">
        <v>1515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31</v>
      </c>
      <c r="D1" s="27" t="s">
        <v>32</v>
      </c>
      <c r="F1" s="26" t="s">
        <v>33</v>
      </c>
    </row>
    <row r="2" spans="2:6" x14ac:dyDescent="0.25">
      <c r="B2" s="28" t="s">
        <v>34</v>
      </c>
      <c r="D2" s="29" t="str">
        <f ca="1">YEAR(NOW())&amp;"."&amp;MONTH(NOW())&amp;"."&amp;DAY(NOW())</f>
        <v>2018.2.13</v>
      </c>
      <c r="F2" s="28" t="s">
        <v>48</v>
      </c>
    </row>
    <row r="3" spans="2:6" x14ac:dyDescent="0.25">
      <c r="B3" s="28" t="s">
        <v>35</v>
      </c>
      <c r="D3" s="30"/>
      <c r="F3" s="28"/>
    </row>
    <row r="4" spans="2:6" x14ac:dyDescent="0.25">
      <c r="B4" s="28" t="s">
        <v>37</v>
      </c>
      <c r="D4" s="26" t="s">
        <v>33</v>
      </c>
      <c r="F4" s="28"/>
    </row>
    <row r="5" spans="2:6" x14ac:dyDescent="0.25">
      <c r="B5" s="28" t="s">
        <v>40</v>
      </c>
      <c r="D5" s="31">
        <f>COUNTA(F2:F37)</f>
        <v>1</v>
      </c>
      <c r="F5" s="28"/>
    </row>
    <row r="6" spans="2:6" x14ac:dyDescent="0.25">
      <c r="B6" s="28" t="s">
        <v>41</v>
      </c>
      <c r="F6" s="28"/>
    </row>
    <row r="7" spans="2:6" x14ac:dyDescent="0.25">
      <c r="B7" s="28" t="s">
        <v>43</v>
      </c>
      <c r="D7" s="26" t="s">
        <v>36</v>
      </c>
      <c r="F7" s="28"/>
    </row>
    <row r="8" spans="2:6" x14ac:dyDescent="0.25">
      <c r="B8" s="28" t="s">
        <v>45</v>
      </c>
      <c r="D8" s="32">
        <v>43144</v>
      </c>
      <c r="F8" s="28"/>
    </row>
    <row r="9" spans="2:6" x14ac:dyDescent="0.25">
      <c r="B9" s="28" t="s">
        <v>46</v>
      </c>
      <c r="D9" s="17" t="str">
        <f>"Updated: "&amp;TEXT(D8,"mmmm d")</f>
        <v>Updated: February 13</v>
      </c>
      <c r="F9" s="28"/>
    </row>
    <row r="10" spans="2:6" x14ac:dyDescent="0.25">
      <c r="B10" s="28" t="s">
        <v>47</v>
      </c>
      <c r="D10" s="33" t="s">
        <v>38</v>
      </c>
      <c r="F10" s="28"/>
    </row>
    <row r="11" spans="2:6" x14ac:dyDescent="0.25">
      <c r="B11" s="28" t="s">
        <v>48</v>
      </c>
      <c r="D11" s="31" t="s">
        <v>62</v>
      </c>
      <c r="F11" s="28"/>
    </row>
    <row r="12" spans="2:6" x14ac:dyDescent="0.25">
      <c r="B12" s="28" t="s">
        <v>49</v>
      </c>
      <c r="F12" s="28"/>
    </row>
    <row r="13" spans="2:6" x14ac:dyDescent="0.25">
      <c r="B13" s="28" t="s">
        <v>50</v>
      </c>
      <c r="D13" s="26" t="s">
        <v>42</v>
      </c>
      <c r="F13" s="28"/>
    </row>
    <row r="14" spans="2:6" x14ac:dyDescent="0.25">
      <c r="B14" s="28" t="s">
        <v>51</v>
      </c>
      <c r="D14" s="31" t="s">
        <v>39</v>
      </c>
      <c r="F14" s="28"/>
    </row>
    <row r="15" spans="2:6" x14ac:dyDescent="0.25">
      <c r="B15" s="28" t="s">
        <v>52</v>
      </c>
      <c r="D15" s="34"/>
      <c r="F15" s="28"/>
    </row>
    <row r="16" spans="2:6" x14ac:dyDescent="0.25">
      <c r="B16" s="28" t="s">
        <v>53</v>
      </c>
      <c r="D16" s="33" t="s">
        <v>44</v>
      </c>
      <c r="F16" s="28"/>
    </row>
    <row r="17" spans="2:6" x14ac:dyDescent="0.25">
      <c r="B17" s="28" t="s">
        <v>54</v>
      </c>
      <c r="D17" s="35" t="s">
        <v>124</v>
      </c>
      <c r="F17" s="28"/>
    </row>
    <row r="18" spans="2:6" x14ac:dyDescent="0.25">
      <c r="B18" s="28" t="s">
        <v>55</v>
      </c>
      <c r="D18" s="34"/>
      <c r="F18" s="28"/>
    </row>
    <row r="19" spans="2:6" x14ac:dyDescent="0.25">
      <c r="B19" s="28" t="s">
        <v>56</v>
      </c>
      <c r="D19" s="36"/>
      <c r="F19" s="28"/>
    </row>
    <row r="20" spans="2:6" x14ac:dyDescent="0.25">
      <c r="B20" s="28" t="s">
        <v>57</v>
      </c>
      <c r="D20" s="37"/>
      <c r="F20" s="28"/>
    </row>
    <row r="21" spans="2:6" x14ac:dyDescent="0.25">
      <c r="B21" s="28" t="s">
        <v>58</v>
      </c>
      <c r="F21" s="28"/>
    </row>
    <row r="22" spans="2:6" x14ac:dyDescent="0.25">
      <c r="B22" s="28" t="s">
        <v>59</v>
      </c>
      <c r="F22" s="28"/>
    </row>
    <row r="23" spans="2:6" x14ac:dyDescent="0.25">
      <c r="B23" s="28" t="s">
        <v>60</v>
      </c>
      <c r="F23" s="28"/>
    </row>
    <row r="24" spans="2:6" x14ac:dyDescent="0.25">
      <c r="B24" s="28" t="s">
        <v>61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C7" sqref="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5"/>
      <c r="C1" s="70" t="s">
        <v>565</v>
      </c>
      <c r="D1" s="2"/>
      <c r="J1" s="62" t="s">
        <v>445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447</v>
      </c>
      <c r="AU1" s="75"/>
      <c r="AV1" s="75"/>
      <c r="AW1" s="75"/>
      <c r="AX1" s="75"/>
      <c r="AY1" s="75"/>
      <c r="AZ1" s="45" t="s">
        <v>446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106</v>
      </c>
      <c r="AU3" s="50"/>
      <c r="AV3" s="50"/>
      <c r="AW3" s="50"/>
      <c r="AX3" s="50"/>
      <c r="AY3" s="51"/>
      <c r="AZ3" s="64" t="s">
        <v>505</v>
      </c>
      <c r="BA3" s="65"/>
      <c r="BB3" s="65"/>
      <c r="BC3" s="66"/>
      <c r="BD3" s="64" t="s">
        <v>506</v>
      </c>
      <c r="BE3" s="65"/>
      <c r="BF3" s="65"/>
      <c r="BG3" s="66"/>
      <c r="BH3" s="64" t="s">
        <v>507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508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10" t="s">
        <v>497</v>
      </c>
      <c r="AU4" s="11" t="s">
        <v>499</v>
      </c>
      <c r="AV4" s="11" t="s">
        <v>501</v>
      </c>
      <c r="AW4" s="11" t="s">
        <v>498</v>
      </c>
      <c r="AX4" s="11" t="s">
        <v>500</v>
      </c>
      <c r="AY4" s="12" t="s">
        <v>502</v>
      </c>
      <c r="AZ4" s="67" t="s">
        <v>80</v>
      </c>
      <c r="BA4" s="68" t="s">
        <v>85</v>
      </c>
      <c r="BB4" s="68" t="s">
        <v>81</v>
      </c>
      <c r="BC4" s="69" t="s">
        <v>82</v>
      </c>
      <c r="BD4" s="67" t="s">
        <v>509</v>
      </c>
      <c r="BE4" s="68" t="s">
        <v>510</v>
      </c>
      <c r="BF4" s="68" t="s">
        <v>511</v>
      </c>
      <c r="BG4" s="69" t="s">
        <v>512</v>
      </c>
      <c r="BH4" s="67" t="s">
        <v>83</v>
      </c>
      <c r="BI4" s="68" t="s">
        <v>84</v>
      </c>
      <c r="BJ4" s="68" t="s">
        <v>86</v>
      </c>
      <c r="BK4" s="68" t="s">
        <v>87</v>
      </c>
      <c r="BL4" s="68" t="s">
        <v>88</v>
      </c>
      <c r="BM4" s="68" t="s">
        <v>89</v>
      </c>
      <c r="BN4" s="68" t="s">
        <v>90</v>
      </c>
      <c r="BO4" s="68" t="s">
        <v>91</v>
      </c>
      <c r="BP4" s="68" t="s">
        <v>92</v>
      </c>
      <c r="BQ4" s="68" t="s">
        <v>93</v>
      </c>
      <c r="BR4" s="68" t="s">
        <v>94</v>
      </c>
      <c r="BS4" s="68" t="s">
        <v>95</v>
      </c>
      <c r="BT4" s="68" t="s">
        <v>96</v>
      </c>
      <c r="BU4" s="69" t="s">
        <v>97</v>
      </c>
      <c r="BV4" s="67" t="s">
        <v>513</v>
      </c>
      <c r="BW4" s="68" t="s">
        <v>514</v>
      </c>
      <c r="BX4" s="68" t="s">
        <v>515</v>
      </c>
      <c r="BY4" s="68" t="s">
        <v>516</v>
      </c>
      <c r="BZ4" s="68" t="s">
        <v>517</v>
      </c>
      <c r="CA4" s="68" t="s">
        <v>518</v>
      </c>
      <c r="CB4" s="68" t="s">
        <v>519</v>
      </c>
      <c r="CC4" s="68" t="s">
        <v>520</v>
      </c>
      <c r="CD4" s="68" t="s">
        <v>521</v>
      </c>
      <c r="CE4" s="68" t="s">
        <v>522</v>
      </c>
      <c r="CF4" s="68" t="s">
        <v>523</v>
      </c>
      <c r="CG4" s="68" t="s">
        <v>524</v>
      </c>
      <c r="CH4" s="68" t="s">
        <v>525</v>
      </c>
      <c r="CI4" s="69" t="s">
        <v>526</v>
      </c>
    </row>
    <row r="5" spans="1:87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566</v>
      </c>
      <c r="K6" s="25" t="s">
        <v>567</v>
      </c>
      <c r="L6" s="25" t="s">
        <v>568</v>
      </c>
      <c r="M6" s="25" t="s">
        <v>569</v>
      </c>
      <c r="N6" s="25" t="s">
        <v>570</v>
      </c>
      <c r="O6" s="25" t="s">
        <v>571</v>
      </c>
      <c r="P6" s="25" t="s">
        <v>572</v>
      </c>
      <c r="Q6" s="25" t="s">
        <v>573</v>
      </c>
      <c r="R6" s="25" t="s">
        <v>574</v>
      </c>
      <c r="S6" s="25" t="s">
        <v>575</v>
      </c>
      <c r="T6" s="25" t="s">
        <v>576</v>
      </c>
      <c r="U6" s="25" t="s">
        <v>577</v>
      </c>
      <c r="V6" s="25" t="s">
        <v>578</v>
      </c>
      <c r="W6" s="25" t="s">
        <v>579</v>
      </c>
      <c r="X6" s="25" t="s">
        <v>580</v>
      </c>
      <c r="Y6" s="25" t="s">
        <v>581</v>
      </c>
      <c r="Z6" s="25" t="s">
        <v>582</v>
      </c>
      <c r="AA6" s="25" t="s">
        <v>583</v>
      </c>
      <c r="AB6" s="25" t="s">
        <v>584</v>
      </c>
      <c r="AC6" s="25" t="s">
        <v>585</v>
      </c>
      <c r="AD6" s="25" t="s">
        <v>586</v>
      </c>
      <c r="AE6" s="25" t="s">
        <v>587</v>
      </c>
      <c r="AF6" s="25" t="s">
        <v>588</v>
      </c>
      <c r="AG6" s="25" t="s">
        <v>589</v>
      </c>
      <c r="AH6" s="25" t="s">
        <v>590</v>
      </c>
      <c r="AI6" s="25" t="s">
        <v>591</v>
      </c>
      <c r="AJ6" s="25" t="s">
        <v>592</v>
      </c>
      <c r="AK6" s="25" t="s">
        <v>593</v>
      </c>
      <c r="AL6" s="25" t="s">
        <v>594</v>
      </c>
      <c r="AM6" s="25" t="s">
        <v>595</v>
      </c>
      <c r="AN6" s="25" t="s">
        <v>596</v>
      </c>
      <c r="AO6" s="25" t="s">
        <v>597</v>
      </c>
      <c r="AP6" s="25" t="s">
        <v>598</v>
      </c>
      <c r="AQ6" s="25" t="s">
        <v>599</v>
      </c>
      <c r="AR6" s="25" t="s">
        <v>600</v>
      </c>
      <c r="AS6" s="25" t="s">
        <v>601</v>
      </c>
      <c r="AT6" s="25" t="s">
        <v>602</v>
      </c>
      <c r="AU6" s="25" t="s">
        <v>603</v>
      </c>
      <c r="AV6" s="25" t="s">
        <v>604</v>
      </c>
      <c r="AW6" s="25" t="s">
        <v>605</v>
      </c>
      <c r="AX6" s="25" t="s">
        <v>606</v>
      </c>
      <c r="AY6" s="25" t="s">
        <v>607</v>
      </c>
      <c r="AZ6" s="25" t="s">
        <v>527</v>
      </c>
      <c r="BA6" s="25" t="s">
        <v>528</v>
      </c>
      <c r="BB6" s="25" t="s">
        <v>529</v>
      </c>
      <c r="BC6" s="25" t="s">
        <v>530</v>
      </c>
      <c r="BD6" s="25" t="s">
        <v>531</v>
      </c>
      <c r="BE6" s="25" t="s">
        <v>532</v>
      </c>
      <c r="BF6" s="25" t="s">
        <v>533</v>
      </c>
      <c r="BG6" s="25" t="s">
        <v>534</v>
      </c>
      <c r="BH6" s="25" t="s">
        <v>535</v>
      </c>
      <c r="BI6" s="25" t="s">
        <v>536</v>
      </c>
      <c r="BJ6" s="25" t="s">
        <v>537</v>
      </c>
      <c r="BK6" s="25" t="s">
        <v>538</v>
      </c>
      <c r="BL6" s="25" t="s">
        <v>539</v>
      </c>
      <c r="BM6" s="25" t="s">
        <v>540</v>
      </c>
      <c r="BN6" s="25" t="s">
        <v>541</v>
      </c>
      <c r="BO6" s="25" t="s">
        <v>542</v>
      </c>
      <c r="BP6" s="25" t="s">
        <v>543</v>
      </c>
      <c r="BQ6" s="25" t="s">
        <v>544</v>
      </c>
      <c r="BR6" s="25" t="s">
        <v>545</v>
      </c>
      <c r="BS6" s="25" t="s">
        <v>546</v>
      </c>
      <c r="BT6" s="25" t="s">
        <v>547</v>
      </c>
      <c r="BU6" s="25" t="s">
        <v>548</v>
      </c>
      <c r="BV6" s="25" t="s">
        <v>549</v>
      </c>
      <c r="BW6" s="25" t="s">
        <v>550</v>
      </c>
      <c r="BX6" s="25" t="s">
        <v>551</v>
      </c>
      <c r="BY6" s="25" t="s">
        <v>552</v>
      </c>
      <c r="BZ6" s="25" t="s">
        <v>553</v>
      </c>
      <c r="CA6" s="25" t="s">
        <v>554</v>
      </c>
      <c r="CB6" s="25" t="s">
        <v>555</v>
      </c>
      <c r="CC6" s="25" t="s">
        <v>556</v>
      </c>
      <c r="CD6" s="25" t="s">
        <v>557</v>
      </c>
      <c r="CE6" s="25" t="s">
        <v>558</v>
      </c>
      <c r="CF6" s="25" t="s">
        <v>559</v>
      </c>
      <c r="CG6" s="25" t="s">
        <v>560</v>
      </c>
      <c r="CH6" s="25" t="s">
        <v>561</v>
      </c>
      <c r="CI6" s="25" t="s">
        <v>562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O4" sqref="O4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13</v>
      </c>
      <c r="O1" s="17" t="s">
        <v>28</v>
      </c>
      <c r="P1" s="17" t="s">
        <v>1517</v>
      </c>
      <c r="X1" s="21"/>
      <c r="Y1" s="22"/>
      <c r="Z1" s="17"/>
      <c r="AB1" s="72" t="s">
        <v>448</v>
      </c>
      <c r="AC1" s="72" t="s">
        <v>449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29</v>
      </c>
      <c r="X2" s="21"/>
      <c r="Y2" s="22"/>
      <c r="Z2" s="17"/>
      <c r="AB2" s="73" t="s">
        <v>450</v>
      </c>
      <c r="AC2" s="73" t="s">
        <v>451</v>
      </c>
    </row>
    <row r="3" spans="14:29" x14ac:dyDescent="0.25">
      <c r="O3" s="17" t="s">
        <v>1518</v>
      </c>
      <c r="X3" s="21"/>
      <c r="Y3" s="23"/>
      <c r="Z3" s="17"/>
      <c r="AB3" s="73" t="s">
        <v>452</v>
      </c>
      <c r="AC3" s="73" t="s">
        <v>453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34</v>
      </c>
      <c r="AC4" s="73" t="s">
        <v>454</v>
      </c>
    </row>
    <row r="5" spans="14:29" x14ac:dyDescent="0.25">
      <c r="X5" s="17"/>
      <c r="Y5" s="17"/>
      <c r="Z5" s="17"/>
      <c r="AB5" s="73" t="s">
        <v>455</v>
      </c>
      <c r="AC5" s="73" t="s">
        <v>456</v>
      </c>
    </row>
    <row r="6" spans="14:29" x14ac:dyDescent="0.25">
      <c r="X6" s="17"/>
      <c r="Y6" s="17"/>
      <c r="Z6" s="17"/>
      <c r="AB6" s="73" t="s">
        <v>35</v>
      </c>
      <c r="AC6" s="73" t="s">
        <v>457</v>
      </c>
    </row>
    <row r="7" spans="14:29" x14ac:dyDescent="0.25">
      <c r="X7" s="17"/>
      <c r="Y7" s="17"/>
      <c r="Z7" s="17"/>
      <c r="AB7" s="73" t="s">
        <v>458</v>
      </c>
      <c r="AC7" s="73" t="s">
        <v>459</v>
      </c>
    </row>
    <row r="8" spans="14:29" x14ac:dyDescent="0.25">
      <c r="X8" s="17"/>
      <c r="Y8" s="17"/>
      <c r="Z8" s="17"/>
      <c r="AB8" s="73" t="s">
        <v>37</v>
      </c>
      <c r="AC8" s="73" t="s">
        <v>460</v>
      </c>
    </row>
    <row r="9" spans="14:29" x14ac:dyDescent="0.25">
      <c r="X9" s="17"/>
      <c r="Y9" s="17"/>
      <c r="Z9" s="17"/>
      <c r="AB9" s="73" t="s">
        <v>461</v>
      </c>
      <c r="AC9" s="73" t="s">
        <v>462</v>
      </c>
    </row>
    <row r="10" spans="14:29" x14ac:dyDescent="0.25">
      <c r="AB10" s="73" t="s">
        <v>463</v>
      </c>
      <c r="AC10" s="73" t="s">
        <v>464</v>
      </c>
    </row>
    <row r="11" spans="14:29" x14ac:dyDescent="0.25">
      <c r="AB11" s="73" t="s">
        <v>465</v>
      </c>
      <c r="AC11" s="73" t="s">
        <v>466</v>
      </c>
    </row>
    <row r="12" spans="14:29" x14ac:dyDescent="0.25">
      <c r="AB12" s="73" t="s">
        <v>40</v>
      </c>
      <c r="AC12" s="73" t="s">
        <v>467</v>
      </c>
    </row>
    <row r="13" spans="14:29" x14ac:dyDescent="0.25">
      <c r="AB13" s="73" t="s">
        <v>41</v>
      </c>
      <c r="AC13" s="73" t="s">
        <v>468</v>
      </c>
    </row>
    <row r="14" spans="14:29" x14ac:dyDescent="0.25">
      <c r="AB14" s="73" t="s">
        <v>469</v>
      </c>
      <c r="AC14" s="73" t="s">
        <v>470</v>
      </c>
    </row>
    <row r="15" spans="14:29" x14ac:dyDescent="0.25">
      <c r="AB15" s="73" t="s">
        <v>43</v>
      </c>
      <c r="AC15" s="73" t="s">
        <v>471</v>
      </c>
    </row>
    <row r="16" spans="14:29" x14ac:dyDescent="0.25">
      <c r="AB16" s="73" t="s">
        <v>472</v>
      </c>
      <c r="AC16" s="73" t="s">
        <v>473</v>
      </c>
    </row>
    <row r="17" spans="28:29" x14ac:dyDescent="0.25">
      <c r="AB17" s="73" t="s">
        <v>45</v>
      </c>
      <c r="AC17" s="73" t="s">
        <v>474</v>
      </c>
    </row>
    <row r="18" spans="28:29" x14ac:dyDescent="0.25">
      <c r="AB18" s="73" t="s">
        <v>475</v>
      </c>
      <c r="AC18" s="73" t="s">
        <v>476</v>
      </c>
    </row>
    <row r="19" spans="28:29" x14ac:dyDescent="0.25">
      <c r="AB19" s="73" t="s">
        <v>477</v>
      </c>
      <c r="AC19" s="73" t="s">
        <v>478</v>
      </c>
    </row>
    <row r="20" spans="28:29" x14ac:dyDescent="0.25">
      <c r="AB20" s="73" t="s">
        <v>46</v>
      </c>
      <c r="AC20" s="73" t="s">
        <v>479</v>
      </c>
    </row>
    <row r="21" spans="28:29" x14ac:dyDescent="0.25">
      <c r="AB21" s="73" t="s">
        <v>47</v>
      </c>
      <c r="AC21" s="73" t="s">
        <v>480</v>
      </c>
    </row>
    <row r="22" spans="28:29" x14ac:dyDescent="0.25">
      <c r="AB22" s="73" t="s">
        <v>48</v>
      </c>
      <c r="AC22" s="73" t="s">
        <v>481</v>
      </c>
    </row>
    <row r="23" spans="28:29" x14ac:dyDescent="0.25">
      <c r="AB23" s="73" t="s">
        <v>49</v>
      </c>
      <c r="AC23" s="73" t="s">
        <v>482</v>
      </c>
    </row>
    <row r="24" spans="28:29" x14ac:dyDescent="0.25">
      <c r="AB24" s="73" t="s">
        <v>50</v>
      </c>
      <c r="AC24" s="73" t="s">
        <v>483</v>
      </c>
    </row>
    <row r="25" spans="28:29" x14ac:dyDescent="0.25">
      <c r="AB25" s="73" t="s">
        <v>51</v>
      </c>
      <c r="AC25" s="73" t="s">
        <v>484</v>
      </c>
    </row>
    <row r="26" spans="28:29" x14ac:dyDescent="0.25">
      <c r="AB26" s="73" t="s">
        <v>485</v>
      </c>
      <c r="AC26" s="73" t="s">
        <v>486</v>
      </c>
    </row>
    <row r="27" spans="28:29" x14ac:dyDescent="0.25">
      <c r="AB27" s="73" t="s">
        <v>52</v>
      </c>
      <c r="AC27" s="73" t="s">
        <v>487</v>
      </c>
    </row>
    <row r="28" spans="28:29" x14ac:dyDescent="0.25">
      <c r="AB28" s="73" t="s">
        <v>53</v>
      </c>
      <c r="AC28" s="73" t="s">
        <v>488</v>
      </c>
    </row>
    <row r="29" spans="28:29" x14ac:dyDescent="0.25">
      <c r="AB29" s="73" t="s">
        <v>54</v>
      </c>
      <c r="AC29" s="73" t="s">
        <v>489</v>
      </c>
    </row>
    <row r="30" spans="28:29" x14ac:dyDescent="0.25">
      <c r="AB30" s="73" t="s">
        <v>55</v>
      </c>
      <c r="AC30" s="73" t="s">
        <v>490</v>
      </c>
    </row>
    <row r="31" spans="28:29" x14ac:dyDescent="0.25">
      <c r="AB31" s="73" t="s">
        <v>56</v>
      </c>
      <c r="AC31" s="73" t="s">
        <v>491</v>
      </c>
    </row>
    <row r="32" spans="28:29" x14ac:dyDescent="0.25">
      <c r="AB32" s="73" t="s">
        <v>57</v>
      </c>
      <c r="AC32" s="73" t="s">
        <v>492</v>
      </c>
    </row>
    <row r="33" spans="28:29" x14ac:dyDescent="0.25">
      <c r="AB33" s="73" t="s">
        <v>58</v>
      </c>
      <c r="AC33" s="73" t="s">
        <v>493</v>
      </c>
    </row>
    <row r="34" spans="28:29" x14ac:dyDescent="0.25">
      <c r="AB34" s="73" t="s">
        <v>59</v>
      </c>
      <c r="AC34" s="73" t="s">
        <v>494</v>
      </c>
    </row>
    <row r="35" spans="28:29" x14ac:dyDescent="0.25">
      <c r="AB35" s="73" t="s">
        <v>60</v>
      </c>
      <c r="AC35" s="73" t="s">
        <v>495</v>
      </c>
    </row>
    <row r="36" spans="28:29" x14ac:dyDescent="0.25">
      <c r="AB36" s="73" t="s">
        <v>61</v>
      </c>
      <c r="AC36" s="73" t="s">
        <v>496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7" sqref="A7"/>
    </sheetView>
  </sheetViews>
  <sheetFormatPr defaultRowHeight="15" x14ac:dyDescent="0.25"/>
  <cols>
    <col min="1" max="1" width="13.28515625" customWidth="1"/>
    <col min="2" max="2" width="13.42578125" style="18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5" t="s">
        <v>389</v>
      </c>
      <c r="C1" s="2" t="s">
        <v>0</v>
      </c>
      <c r="G1" s="96" t="s">
        <v>70</v>
      </c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8"/>
      <c r="DP1" s="96" t="s">
        <v>71</v>
      </c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</row>
    <row r="2" spans="1:232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58" t="s">
        <v>119</v>
      </c>
      <c r="H3" s="59" t="s">
        <v>122</v>
      </c>
      <c r="I3" s="59" t="s">
        <v>103</v>
      </c>
      <c r="J3" s="59" t="s">
        <v>123</v>
      </c>
      <c r="K3" s="59" t="s">
        <v>4</v>
      </c>
      <c r="L3" s="59" t="s">
        <v>116</v>
      </c>
      <c r="M3" s="59" t="s">
        <v>9</v>
      </c>
      <c r="N3" s="59" t="s">
        <v>117</v>
      </c>
      <c r="O3" s="59" t="s">
        <v>118</v>
      </c>
      <c r="P3" s="59" t="s">
        <v>115</v>
      </c>
      <c r="Q3" s="59" t="s">
        <v>19</v>
      </c>
      <c r="R3" s="59" t="s">
        <v>132</v>
      </c>
      <c r="S3" s="59" t="s">
        <v>133</v>
      </c>
      <c r="T3" s="59" t="s">
        <v>421</v>
      </c>
      <c r="U3" s="59" t="s">
        <v>76</v>
      </c>
      <c r="V3" s="59" t="s">
        <v>134</v>
      </c>
      <c r="W3" s="59" t="s">
        <v>135</v>
      </c>
      <c r="X3" s="59" t="s">
        <v>21</v>
      </c>
      <c r="Y3" s="59" t="s">
        <v>400</v>
      </c>
      <c r="Z3" s="59" t="s">
        <v>401</v>
      </c>
      <c r="AA3" s="59" t="s">
        <v>402</v>
      </c>
      <c r="AB3" s="59" t="s">
        <v>12</v>
      </c>
      <c r="AC3" s="59" t="s">
        <v>422</v>
      </c>
      <c r="AD3" s="59" t="s">
        <v>423</v>
      </c>
      <c r="AE3" s="59" t="s">
        <v>424</v>
      </c>
      <c r="AF3" s="59" t="s">
        <v>13</v>
      </c>
      <c r="AG3" s="59" t="s">
        <v>425</v>
      </c>
      <c r="AH3" s="59" t="s">
        <v>426</v>
      </c>
      <c r="AI3" s="59" t="s">
        <v>120</v>
      </c>
      <c r="AJ3" s="59" t="s">
        <v>136</v>
      </c>
      <c r="AK3" s="59" t="s">
        <v>79</v>
      </c>
      <c r="AL3" s="59" t="s">
        <v>427</v>
      </c>
      <c r="AM3" s="59" t="s">
        <v>403</v>
      </c>
      <c r="AN3" s="59" t="s">
        <v>404</v>
      </c>
      <c r="AO3" s="59" t="s">
        <v>428</v>
      </c>
      <c r="AP3" s="59" t="s">
        <v>137</v>
      </c>
      <c r="AQ3" s="59" t="s">
        <v>138</v>
      </c>
      <c r="AR3" s="59" t="s">
        <v>139</v>
      </c>
      <c r="AS3" s="59" t="s">
        <v>140</v>
      </c>
      <c r="AT3" s="59" t="s">
        <v>141</v>
      </c>
      <c r="AU3" s="59" t="s">
        <v>142</v>
      </c>
      <c r="AV3" s="59" t="s">
        <v>143</v>
      </c>
      <c r="AW3" s="59" t="s">
        <v>144</v>
      </c>
      <c r="AX3" s="59" t="s">
        <v>145</v>
      </c>
      <c r="AY3" s="59" t="s">
        <v>146</v>
      </c>
      <c r="AZ3" s="59" t="s">
        <v>147</v>
      </c>
      <c r="BA3" s="59" t="s">
        <v>148</v>
      </c>
      <c r="BB3" s="59" t="s">
        <v>149</v>
      </c>
      <c r="BC3" s="59" t="s">
        <v>150</v>
      </c>
      <c r="BD3" s="59" t="s">
        <v>151</v>
      </c>
      <c r="BE3" s="59" t="s">
        <v>152</v>
      </c>
      <c r="BF3" s="59" t="s">
        <v>153</v>
      </c>
      <c r="BG3" s="59" t="s">
        <v>154</v>
      </c>
      <c r="BH3" s="59" t="s">
        <v>155</v>
      </c>
      <c r="BI3" s="59" t="s">
        <v>156</v>
      </c>
      <c r="BJ3" s="59" t="s">
        <v>157</v>
      </c>
      <c r="BK3" s="59" t="s">
        <v>158</v>
      </c>
      <c r="BL3" s="59" t="s">
        <v>159</v>
      </c>
      <c r="BM3" s="59" t="s">
        <v>160</v>
      </c>
      <c r="BN3" s="59" t="s">
        <v>161</v>
      </c>
      <c r="BO3" s="59" t="s">
        <v>162</v>
      </c>
      <c r="BP3" s="59" t="s">
        <v>163</v>
      </c>
      <c r="BQ3" s="59" t="s">
        <v>164</v>
      </c>
      <c r="BR3" s="59" t="s">
        <v>165</v>
      </c>
      <c r="BS3" s="59" t="s">
        <v>166</v>
      </c>
      <c r="BT3" s="59" t="s">
        <v>167</v>
      </c>
      <c r="BU3" s="59" t="s">
        <v>168</v>
      </c>
      <c r="BV3" s="59" t="s">
        <v>169</v>
      </c>
      <c r="BW3" s="59" t="s">
        <v>170</v>
      </c>
      <c r="BX3" s="59" t="s">
        <v>171</v>
      </c>
      <c r="BY3" s="59" t="s">
        <v>172</v>
      </c>
      <c r="BZ3" s="59" t="s">
        <v>173</v>
      </c>
      <c r="CA3" s="59" t="s">
        <v>174</v>
      </c>
      <c r="CB3" s="59" t="s">
        <v>175</v>
      </c>
      <c r="CC3" s="59" t="s">
        <v>176</v>
      </c>
      <c r="CD3" s="59" t="s">
        <v>177</v>
      </c>
      <c r="CE3" s="59" t="s">
        <v>178</v>
      </c>
      <c r="CF3" s="59" t="s">
        <v>179</v>
      </c>
      <c r="CG3" s="59" t="s">
        <v>180</v>
      </c>
      <c r="CH3" s="59" t="s">
        <v>181</v>
      </c>
      <c r="CI3" s="59" t="s">
        <v>73</v>
      </c>
      <c r="CJ3" s="59" t="s">
        <v>14</v>
      </c>
      <c r="CK3" s="59" t="s">
        <v>121</v>
      </c>
      <c r="CL3" s="59" t="s">
        <v>17</v>
      </c>
      <c r="CM3" s="59" t="s">
        <v>182</v>
      </c>
      <c r="CN3" s="59" t="s">
        <v>183</v>
      </c>
      <c r="CO3" s="59" t="s">
        <v>109</v>
      </c>
      <c r="CP3" s="59" t="s">
        <v>75</v>
      </c>
      <c r="CQ3" s="59" t="s">
        <v>110</v>
      </c>
      <c r="CR3" s="59" t="s">
        <v>111</v>
      </c>
      <c r="CS3" s="59" t="s">
        <v>112</v>
      </c>
      <c r="CT3" s="59" t="s">
        <v>113</v>
      </c>
      <c r="CU3" s="59" t="s">
        <v>114</v>
      </c>
      <c r="CV3" s="59" t="s">
        <v>184</v>
      </c>
      <c r="CW3" s="59" t="s">
        <v>185</v>
      </c>
      <c r="CX3" s="59" t="s">
        <v>186</v>
      </c>
      <c r="CY3" s="59" t="s">
        <v>187</v>
      </c>
      <c r="CZ3" s="59" t="s">
        <v>188</v>
      </c>
      <c r="DA3" s="59" t="s">
        <v>189</v>
      </c>
      <c r="DB3" s="59" t="s">
        <v>190</v>
      </c>
      <c r="DC3" s="59" t="s">
        <v>191</v>
      </c>
      <c r="DD3" s="59" t="s">
        <v>192</v>
      </c>
      <c r="DE3" s="59" t="s">
        <v>193</v>
      </c>
      <c r="DF3" s="59" t="s">
        <v>194</v>
      </c>
      <c r="DG3" s="59" t="s">
        <v>195</v>
      </c>
      <c r="DH3" s="59" t="s">
        <v>196</v>
      </c>
      <c r="DI3" s="59" t="s">
        <v>197</v>
      </c>
      <c r="DJ3" s="59" t="s">
        <v>198</v>
      </c>
      <c r="DK3" s="59" t="s">
        <v>198</v>
      </c>
      <c r="DL3" s="59" t="s">
        <v>18</v>
      </c>
      <c r="DM3" s="59" t="s">
        <v>74</v>
      </c>
      <c r="DN3" s="59" t="s">
        <v>72</v>
      </c>
      <c r="DO3" s="59" t="s">
        <v>77</v>
      </c>
      <c r="DP3" s="58" t="s">
        <v>119</v>
      </c>
      <c r="DQ3" s="59" t="s">
        <v>122</v>
      </c>
      <c r="DR3" s="59" t="s">
        <v>103</v>
      </c>
      <c r="DS3" s="59" t="s">
        <v>123</v>
      </c>
      <c r="DT3" s="59" t="s">
        <v>4</v>
      </c>
      <c r="DU3" s="59" t="s">
        <v>116</v>
      </c>
      <c r="DV3" s="59" t="s">
        <v>9</v>
      </c>
      <c r="DW3" s="59" t="s">
        <v>117</v>
      </c>
      <c r="DX3" s="59" t="s">
        <v>118</v>
      </c>
      <c r="DY3" s="59" t="s">
        <v>115</v>
      </c>
      <c r="DZ3" s="59" t="s">
        <v>19</v>
      </c>
      <c r="EA3" s="59" t="s">
        <v>132</v>
      </c>
      <c r="EB3" s="59" t="s">
        <v>133</v>
      </c>
      <c r="EC3" s="59" t="s">
        <v>421</v>
      </c>
      <c r="ED3" s="59" t="s">
        <v>76</v>
      </c>
      <c r="EE3" s="59" t="s">
        <v>134</v>
      </c>
      <c r="EF3" s="59" t="s">
        <v>135</v>
      </c>
      <c r="EG3" s="59" t="s">
        <v>21</v>
      </c>
      <c r="EH3" s="59" t="s">
        <v>400</v>
      </c>
      <c r="EI3" s="59" t="s">
        <v>401</v>
      </c>
      <c r="EJ3" s="59" t="s">
        <v>402</v>
      </c>
      <c r="EK3" s="59" t="s">
        <v>12</v>
      </c>
      <c r="EL3" s="59" t="s">
        <v>422</v>
      </c>
      <c r="EM3" s="59" t="s">
        <v>423</v>
      </c>
      <c r="EN3" s="59" t="s">
        <v>424</v>
      </c>
      <c r="EO3" s="59" t="s">
        <v>13</v>
      </c>
      <c r="EP3" s="59" t="s">
        <v>425</v>
      </c>
      <c r="EQ3" s="59" t="s">
        <v>426</v>
      </c>
      <c r="ER3" s="59" t="s">
        <v>120</v>
      </c>
      <c r="ES3" s="59" t="s">
        <v>136</v>
      </c>
      <c r="ET3" s="59" t="s">
        <v>79</v>
      </c>
      <c r="EU3" s="59" t="s">
        <v>427</v>
      </c>
      <c r="EV3" s="59" t="s">
        <v>403</v>
      </c>
      <c r="EW3" s="59" t="s">
        <v>404</v>
      </c>
      <c r="EX3" s="59" t="s">
        <v>428</v>
      </c>
      <c r="EY3" s="59" t="s">
        <v>137</v>
      </c>
      <c r="EZ3" s="59" t="s">
        <v>138</v>
      </c>
      <c r="FA3" s="59" t="s">
        <v>139</v>
      </c>
      <c r="FB3" s="59" t="s">
        <v>140</v>
      </c>
      <c r="FC3" s="59" t="s">
        <v>141</v>
      </c>
      <c r="FD3" s="59" t="s">
        <v>142</v>
      </c>
      <c r="FE3" s="59" t="s">
        <v>143</v>
      </c>
      <c r="FF3" s="59" t="s">
        <v>144</v>
      </c>
      <c r="FG3" s="59" t="s">
        <v>145</v>
      </c>
      <c r="FH3" s="59" t="s">
        <v>146</v>
      </c>
      <c r="FI3" s="59" t="s">
        <v>147</v>
      </c>
      <c r="FJ3" s="59" t="s">
        <v>148</v>
      </c>
      <c r="FK3" s="59" t="s">
        <v>149</v>
      </c>
      <c r="FL3" s="59" t="s">
        <v>150</v>
      </c>
      <c r="FM3" s="59" t="s">
        <v>151</v>
      </c>
      <c r="FN3" s="59" t="s">
        <v>152</v>
      </c>
      <c r="FO3" s="59" t="s">
        <v>153</v>
      </c>
      <c r="FP3" s="59" t="s">
        <v>154</v>
      </c>
      <c r="FQ3" s="59" t="s">
        <v>155</v>
      </c>
      <c r="FR3" s="59" t="s">
        <v>156</v>
      </c>
      <c r="FS3" s="59" t="s">
        <v>157</v>
      </c>
      <c r="FT3" s="59" t="s">
        <v>158</v>
      </c>
      <c r="FU3" s="59" t="s">
        <v>159</v>
      </c>
      <c r="FV3" s="59" t="s">
        <v>160</v>
      </c>
      <c r="FW3" s="59" t="s">
        <v>161</v>
      </c>
      <c r="FX3" s="59" t="s">
        <v>162</v>
      </c>
      <c r="FY3" s="59" t="s">
        <v>163</v>
      </c>
      <c r="FZ3" s="59" t="s">
        <v>164</v>
      </c>
      <c r="GA3" s="59" t="s">
        <v>165</v>
      </c>
      <c r="GB3" s="59" t="s">
        <v>166</v>
      </c>
      <c r="GC3" s="59" t="s">
        <v>167</v>
      </c>
      <c r="GD3" s="59" t="s">
        <v>168</v>
      </c>
      <c r="GE3" s="59" t="s">
        <v>169</v>
      </c>
      <c r="GF3" s="59" t="s">
        <v>170</v>
      </c>
      <c r="GG3" s="59" t="s">
        <v>171</v>
      </c>
      <c r="GH3" s="59" t="s">
        <v>172</v>
      </c>
      <c r="GI3" s="59" t="s">
        <v>173</v>
      </c>
      <c r="GJ3" s="59" t="s">
        <v>174</v>
      </c>
      <c r="GK3" s="59" t="s">
        <v>175</v>
      </c>
      <c r="GL3" s="59" t="s">
        <v>176</v>
      </c>
      <c r="GM3" s="59" t="s">
        <v>177</v>
      </c>
      <c r="GN3" s="59" t="s">
        <v>178</v>
      </c>
      <c r="GO3" s="59" t="s">
        <v>179</v>
      </c>
      <c r="GP3" s="59" t="s">
        <v>180</v>
      </c>
      <c r="GQ3" s="59" t="s">
        <v>181</v>
      </c>
      <c r="GR3" s="59" t="s">
        <v>73</v>
      </c>
      <c r="GS3" s="59" t="s">
        <v>14</v>
      </c>
      <c r="GT3" s="59" t="s">
        <v>121</v>
      </c>
      <c r="GU3" s="59" t="s">
        <v>17</v>
      </c>
      <c r="GV3" s="59" t="s">
        <v>182</v>
      </c>
      <c r="GW3" s="59" t="s">
        <v>183</v>
      </c>
      <c r="GX3" s="59" t="s">
        <v>109</v>
      </c>
      <c r="GY3" s="59" t="s">
        <v>75</v>
      </c>
      <c r="GZ3" s="59" t="s">
        <v>110</v>
      </c>
      <c r="HA3" s="59" t="s">
        <v>111</v>
      </c>
      <c r="HB3" s="59" t="s">
        <v>112</v>
      </c>
      <c r="HC3" s="59" t="s">
        <v>113</v>
      </c>
      <c r="HD3" s="59" t="s">
        <v>114</v>
      </c>
      <c r="HE3" s="59" t="s">
        <v>184</v>
      </c>
      <c r="HF3" s="59" t="s">
        <v>185</v>
      </c>
      <c r="HG3" s="59" t="s">
        <v>186</v>
      </c>
      <c r="HH3" s="59" t="s">
        <v>187</v>
      </c>
      <c r="HI3" s="59" t="s">
        <v>188</v>
      </c>
      <c r="HJ3" s="59" t="s">
        <v>189</v>
      </c>
      <c r="HK3" s="59" t="s">
        <v>190</v>
      </c>
      <c r="HL3" s="59" t="s">
        <v>191</v>
      </c>
      <c r="HM3" s="59" t="s">
        <v>192</v>
      </c>
      <c r="HN3" s="59" t="s">
        <v>193</v>
      </c>
      <c r="HO3" s="59" t="s">
        <v>194</v>
      </c>
      <c r="HP3" s="59" t="s">
        <v>195</v>
      </c>
      <c r="HQ3" s="59" t="s">
        <v>196</v>
      </c>
      <c r="HR3" s="59" t="s">
        <v>197</v>
      </c>
      <c r="HS3" s="59" t="s">
        <v>198</v>
      </c>
      <c r="HT3" s="59" t="s">
        <v>198</v>
      </c>
      <c r="HU3" s="59" t="s">
        <v>18</v>
      </c>
      <c r="HV3" s="59" t="s">
        <v>74</v>
      </c>
      <c r="HW3" s="59" t="s">
        <v>72</v>
      </c>
      <c r="HX3" s="60" t="s">
        <v>77</v>
      </c>
    </row>
    <row r="4" spans="1:232" s="1" customFormat="1" ht="15" customHeight="1" x14ac:dyDescent="0.25">
      <c r="A4" s="3"/>
      <c r="B4" s="1" t="s">
        <v>443</v>
      </c>
      <c r="C4" s="7" t="s">
        <v>20</v>
      </c>
      <c r="D4" s="7" t="s">
        <v>66</v>
      </c>
      <c r="E4" s="7" t="s">
        <v>1</v>
      </c>
      <c r="F4" s="7" t="s">
        <v>2</v>
      </c>
      <c r="G4" s="10" t="s">
        <v>294</v>
      </c>
      <c r="H4" s="11" t="s">
        <v>396</v>
      </c>
      <c r="I4" s="11" t="s">
        <v>295</v>
      </c>
      <c r="J4" s="11" t="s">
        <v>397</v>
      </c>
      <c r="K4" s="11" t="s">
        <v>296</v>
      </c>
      <c r="L4" s="11" t="s">
        <v>398</v>
      </c>
      <c r="M4" s="11" t="s">
        <v>297</v>
      </c>
      <c r="N4" s="11" t="s">
        <v>399</v>
      </c>
      <c r="O4" s="11" t="s">
        <v>298</v>
      </c>
      <c r="P4" s="11" t="s">
        <v>299</v>
      </c>
      <c r="Q4" s="11" t="s">
        <v>300</v>
      </c>
      <c r="R4" s="11" t="s">
        <v>301</v>
      </c>
      <c r="S4" s="11" t="s">
        <v>302</v>
      </c>
      <c r="T4" s="11" t="s">
        <v>303</v>
      </c>
      <c r="U4" s="11" t="s">
        <v>304</v>
      </c>
      <c r="V4" s="11" t="s">
        <v>305</v>
      </c>
      <c r="W4" s="11" t="s">
        <v>306</v>
      </c>
      <c r="X4" s="11" t="s">
        <v>307</v>
      </c>
      <c r="Y4" s="11" t="s">
        <v>405</v>
      </c>
      <c r="Z4" s="11" t="s">
        <v>406</v>
      </c>
      <c r="AA4" s="11" t="s">
        <v>407</v>
      </c>
      <c r="AB4" s="11" t="s">
        <v>308</v>
      </c>
      <c r="AC4" s="11" t="s">
        <v>429</v>
      </c>
      <c r="AD4" s="11" t="s">
        <v>430</v>
      </c>
      <c r="AE4" s="11" t="s">
        <v>431</v>
      </c>
      <c r="AF4" s="11" t="s">
        <v>309</v>
      </c>
      <c r="AG4" s="11" t="s">
        <v>432</v>
      </c>
      <c r="AH4" s="11" t="s">
        <v>433</v>
      </c>
      <c r="AI4" s="11" t="s">
        <v>312</v>
      </c>
      <c r="AJ4" s="11" t="s">
        <v>310</v>
      </c>
      <c r="AK4" s="11" t="s">
        <v>311</v>
      </c>
      <c r="AL4" s="11" t="s">
        <v>434</v>
      </c>
      <c r="AM4" s="11" t="s">
        <v>408</v>
      </c>
      <c r="AN4" s="11" t="s">
        <v>409</v>
      </c>
      <c r="AO4" s="11" t="s">
        <v>410</v>
      </c>
      <c r="AP4" s="11" t="s">
        <v>313</v>
      </c>
      <c r="AQ4" s="11" t="s">
        <v>314</v>
      </c>
      <c r="AR4" s="11" t="s">
        <v>315</v>
      </c>
      <c r="AS4" s="11" t="s">
        <v>316</v>
      </c>
      <c r="AT4" s="11" t="s">
        <v>317</v>
      </c>
      <c r="AU4" s="11" t="s">
        <v>318</v>
      </c>
      <c r="AV4" s="11" t="s">
        <v>319</v>
      </c>
      <c r="AW4" s="11" t="s">
        <v>320</v>
      </c>
      <c r="AX4" s="11" t="s">
        <v>321</v>
      </c>
      <c r="AY4" s="11" t="s">
        <v>322</v>
      </c>
      <c r="AZ4" s="11" t="s">
        <v>323</v>
      </c>
      <c r="BA4" s="11" t="s">
        <v>324</v>
      </c>
      <c r="BB4" s="11" t="s">
        <v>325</v>
      </c>
      <c r="BC4" s="11" t="s">
        <v>326</v>
      </c>
      <c r="BD4" s="11" t="s">
        <v>327</v>
      </c>
      <c r="BE4" s="11" t="s">
        <v>328</v>
      </c>
      <c r="BF4" s="11" t="s">
        <v>329</v>
      </c>
      <c r="BG4" s="11" t="s">
        <v>330</v>
      </c>
      <c r="BH4" s="11" t="s">
        <v>331</v>
      </c>
      <c r="BI4" s="11" t="s">
        <v>332</v>
      </c>
      <c r="BJ4" s="11" t="s">
        <v>333</v>
      </c>
      <c r="BK4" s="11" t="s">
        <v>334</v>
      </c>
      <c r="BL4" s="11" t="s">
        <v>335</v>
      </c>
      <c r="BM4" s="11" t="s">
        <v>336</v>
      </c>
      <c r="BN4" s="11" t="s">
        <v>337</v>
      </c>
      <c r="BO4" s="11" t="s">
        <v>338</v>
      </c>
      <c r="BP4" s="11" t="s">
        <v>339</v>
      </c>
      <c r="BQ4" s="11" t="s">
        <v>340</v>
      </c>
      <c r="BR4" s="11" t="s">
        <v>341</v>
      </c>
      <c r="BS4" s="11" t="s">
        <v>342</v>
      </c>
      <c r="BT4" s="11" t="s">
        <v>343</v>
      </c>
      <c r="BU4" s="11" t="s">
        <v>344</v>
      </c>
      <c r="BV4" s="11" t="s">
        <v>345</v>
      </c>
      <c r="BW4" s="11" t="s">
        <v>346</v>
      </c>
      <c r="BX4" s="11" t="s">
        <v>347</v>
      </c>
      <c r="BY4" s="11" t="s">
        <v>348</v>
      </c>
      <c r="BZ4" s="11" t="s">
        <v>349</v>
      </c>
      <c r="CA4" s="11" t="s">
        <v>350</v>
      </c>
      <c r="CB4" s="11" t="s">
        <v>351</v>
      </c>
      <c r="CC4" s="11" t="s">
        <v>352</v>
      </c>
      <c r="CD4" s="11" t="s">
        <v>353</v>
      </c>
      <c r="CE4" s="11" t="s">
        <v>354</v>
      </c>
      <c r="CF4" s="11" t="s">
        <v>355</v>
      </c>
      <c r="CG4" s="11" t="s">
        <v>356</v>
      </c>
      <c r="CH4" s="11" t="s">
        <v>357</v>
      </c>
      <c r="CI4" s="11" t="s">
        <v>358</v>
      </c>
      <c r="CJ4" s="11" t="s">
        <v>359</v>
      </c>
      <c r="CK4" s="11" t="s">
        <v>411</v>
      </c>
      <c r="CL4" s="11" t="s">
        <v>360</v>
      </c>
      <c r="CM4" s="11" t="s">
        <v>361</v>
      </c>
      <c r="CN4" s="11" t="s">
        <v>362</v>
      </c>
      <c r="CO4" s="11" t="s">
        <v>363</v>
      </c>
      <c r="CP4" s="11" t="s">
        <v>364</v>
      </c>
      <c r="CQ4" s="11" t="s">
        <v>365</v>
      </c>
      <c r="CR4" s="11" t="s">
        <v>366</v>
      </c>
      <c r="CS4" s="11" t="s">
        <v>368</v>
      </c>
      <c r="CT4" s="11" t="s">
        <v>367</v>
      </c>
      <c r="CU4" s="11" t="s">
        <v>369</v>
      </c>
      <c r="CV4" s="11" t="s">
        <v>370</v>
      </c>
      <c r="CW4" s="11" t="s">
        <v>371</v>
      </c>
      <c r="CX4" s="11" t="s">
        <v>372</v>
      </c>
      <c r="CY4" s="11" t="s">
        <v>373</v>
      </c>
      <c r="CZ4" s="11" t="s">
        <v>374</v>
      </c>
      <c r="DA4" s="11" t="s">
        <v>375</v>
      </c>
      <c r="DB4" s="11" t="s">
        <v>376</v>
      </c>
      <c r="DC4" s="11" t="s">
        <v>377</v>
      </c>
      <c r="DD4" s="11" t="s">
        <v>378</v>
      </c>
      <c r="DE4" s="11" t="s">
        <v>379</v>
      </c>
      <c r="DF4" s="11" t="s">
        <v>380</v>
      </c>
      <c r="DG4" s="11" t="s">
        <v>381</v>
      </c>
      <c r="DH4" s="11" t="s">
        <v>382</v>
      </c>
      <c r="DI4" s="11" t="s">
        <v>383</v>
      </c>
      <c r="DJ4" s="11" t="s">
        <v>412</v>
      </c>
      <c r="DK4" s="11" t="s">
        <v>384</v>
      </c>
      <c r="DL4" s="11" t="s">
        <v>385</v>
      </c>
      <c r="DM4" s="11" t="s">
        <v>386</v>
      </c>
      <c r="DN4" s="11" t="s">
        <v>387</v>
      </c>
      <c r="DO4" s="11" t="s">
        <v>388</v>
      </c>
      <c r="DP4" s="10" t="s">
        <v>199</v>
      </c>
      <c r="DQ4" s="11" t="s">
        <v>395</v>
      </c>
      <c r="DR4" s="11" t="s">
        <v>200</v>
      </c>
      <c r="DS4" s="11" t="s">
        <v>393</v>
      </c>
      <c r="DT4" s="11" t="s">
        <v>201</v>
      </c>
      <c r="DU4" s="11" t="s">
        <v>394</v>
      </c>
      <c r="DV4" s="11" t="s">
        <v>202</v>
      </c>
      <c r="DW4" s="11" t="s">
        <v>392</v>
      </c>
      <c r="DX4" s="11" t="s">
        <v>203</v>
      </c>
      <c r="DY4" s="11" t="s">
        <v>204</v>
      </c>
      <c r="DZ4" s="11" t="s">
        <v>205</v>
      </c>
      <c r="EA4" s="11" t="s">
        <v>206</v>
      </c>
      <c r="EB4" s="11" t="s">
        <v>207</v>
      </c>
      <c r="EC4" s="11" t="s">
        <v>208</v>
      </c>
      <c r="ED4" s="11" t="s">
        <v>209</v>
      </c>
      <c r="EE4" s="11" t="s">
        <v>210</v>
      </c>
      <c r="EF4" s="11" t="s">
        <v>211</v>
      </c>
      <c r="EG4" s="11" t="s">
        <v>212</v>
      </c>
      <c r="EH4" s="11" t="s">
        <v>413</v>
      </c>
      <c r="EI4" s="11" t="s">
        <v>414</v>
      </c>
      <c r="EJ4" s="11" t="s">
        <v>415</v>
      </c>
      <c r="EK4" s="11" t="s">
        <v>213</v>
      </c>
      <c r="EL4" s="11" t="s">
        <v>435</v>
      </c>
      <c r="EM4" s="11" t="s">
        <v>436</v>
      </c>
      <c r="EN4" s="11" t="s">
        <v>437</v>
      </c>
      <c r="EO4" s="11" t="s">
        <v>214</v>
      </c>
      <c r="EP4" s="11" t="s">
        <v>438</v>
      </c>
      <c r="EQ4" s="11" t="s">
        <v>439</v>
      </c>
      <c r="ER4" s="11" t="s">
        <v>217</v>
      </c>
      <c r="ES4" s="11" t="s">
        <v>215</v>
      </c>
      <c r="ET4" s="11" t="s">
        <v>216</v>
      </c>
      <c r="EU4" s="11" t="s">
        <v>440</v>
      </c>
      <c r="EV4" s="11" t="s">
        <v>416</v>
      </c>
      <c r="EW4" s="11" t="s">
        <v>417</v>
      </c>
      <c r="EX4" s="11" t="s">
        <v>418</v>
      </c>
      <c r="EY4" s="11" t="s">
        <v>218</v>
      </c>
      <c r="EZ4" s="11" t="s">
        <v>219</v>
      </c>
      <c r="FA4" s="11" t="s">
        <v>220</v>
      </c>
      <c r="FB4" s="11" t="s">
        <v>221</v>
      </c>
      <c r="FC4" s="11" t="s">
        <v>222</v>
      </c>
      <c r="FD4" s="11" t="s">
        <v>223</v>
      </c>
      <c r="FE4" s="11" t="s">
        <v>224</v>
      </c>
      <c r="FF4" s="11" t="s">
        <v>225</v>
      </c>
      <c r="FG4" s="11" t="s">
        <v>226</v>
      </c>
      <c r="FH4" s="11" t="s">
        <v>227</v>
      </c>
      <c r="FI4" s="11" t="s">
        <v>228</v>
      </c>
      <c r="FJ4" s="11" t="s">
        <v>229</v>
      </c>
      <c r="FK4" s="11" t="s">
        <v>230</v>
      </c>
      <c r="FL4" s="11" t="s">
        <v>231</v>
      </c>
      <c r="FM4" s="11" t="s">
        <v>232</v>
      </c>
      <c r="FN4" s="11" t="s">
        <v>233</v>
      </c>
      <c r="FO4" s="11" t="s">
        <v>234</v>
      </c>
      <c r="FP4" s="11" t="s">
        <v>235</v>
      </c>
      <c r="FQ4" s="11" t="s">
        <v>236</v>
      </c>
      <c r="FR4" s="11" t="s">
        <v>237</v>
      </c>
      <c r="FS4" s="11" t="s">
        <v>238</v>
      </c>
      <c r="FT4" s="11" t="s">
        <v>239</v>
      </c>
      <c r="FU4" s="11" t="s">
        <v>240</v>
      </c>
      <c r="FV4" s="11" t="s">
        <v>241</v>
      </c>
      <c r="FW4" s="11" t="s">
        <v>242</v>
      </c>
      <c r="FX4" s="11" t="s">
        <v>243</v>
      </c>
      <c r="FY4" s="11" t="s">
        <v>244</v>
      </c>
      <c r="FZ4" s="11" t="s">
        <v>245</v>
      </c>
      <c r="GA4" s="11" t="s">
        <v>246</v>
      </c>
      <c r="GB4" s="11" t="s">
        <v>247</v>
      </c>
      <c r="GC4" s="11" t="s">
        <v>248</v>
      </c>
      <c r="GD4" s="11" t="s">
        <v>249</v>
      </c>
      <c r="GE4" s="11" t="s">
        <v>250</v>
      </c>
      <c r="GF4" s="11" t="s">
        <v>251</v>
      </c>
      <c r="GG4" s="11" t="s">
        <v>252</v>
      </c>
      <c r="GH4" s="11" t="s">
        <v>253</v>
      </c>
      <c r="GI4" s="11" t="s">
        <v>254</v>
      </c>
      <c r="GJ4" s="11" t="s">
        <v>255</v>
      </c>
      <c r="GK4" s="11" t="s">
        <v>256</v>
      </c>
      <c r="GL4" s="11" t="s">
        <v>257</v>
      </c>
      <c r="GM4" s="11" t="s">
        <v>258</v>
      </c>
      <c r="GN4" s="11" t="s">
        <v>259</v>
      </c>
      <c r="GO4" s="11" t="s">
        <v>260</v>
      </c>
      <c r="GP4" s="11" t="s">
        <v>261</v>
      </c>
      <c r="GQ4" s="11" t="s">
        <v>262</v>
      </c>
      <c r="GR4" s="11" t="s">
        <v>263</v>
      </c>
      <c r="GS4" s="11" t="s">
        <v>264</v>
      </c>
      <c r="GT4" s="11" t="s">
        <v>419</v>
      </c>
      <c r="GU4" s="11" t="s">
        <v>265</v>
      </c>
      <c r="GV4" s="11" t="s">
        <v>266</v>
      </c>
      <c r="GW4" s="11" t="s">
        <v>267</v>
      </c>
      <c r="GX4" s="11" t="s">
        <v>268</v>
      </c>
      <c r="GY4" s="11" t="s">
        <v>269</v>
      </c>
      <c r="GZ4" s="11" t="s">
        <v>270</v>
      </c>
      <c r="HA4" s="11" t="s">
        <v>271</v>
      </c>
      <c r="HB4" s="11" t="s">
        <v>273</v>
      </c>
      <c r="HC4" s="11" t="s">
        <v>272</v>
      </c>
      <c r="HD4" s="11" t="s">
        <v>274</v>
      </c>
      <c r="HE4" s="11" t="s">
        <v>275</v>
      </c>
      <c r="HF4" s="11" t="s">
        <v>276</v>
      </c>
      <c r="HG4" s="11" t="s">
        <v>277</v>
      </c>
      <c r="HH4" s="11" t="s">
        <v>278</v>
      </c>
      <c r="HI4" s="11" t="s">
        <v>279</v>
      </c>
      <c r="HJ4" s="11" t="s">
        <v>280</v>
      </c>
      <c r="HK4" s="11" t="s">
        <v>281</v>
      </c>
      <c r="HL4" s="11" t="s">
        <v>282</v>
      </c>
      <c r="HM4" s="11" t="s">
        <v>283</v>
      </c>
      <c r="HN4" s="11" t="s">
        <v>284</v>
      </c>
      <c r="HO4" s="11" t="s">
        <v>285</v>
      </c>
      <c r="HP4" s="11" t="s">
        <v>286</v>
      </c>
      <c r="HQ4" s="11" t="s">
        <v>287</v>
      </c>
      <c r="HR4" s="11" t="s">
        <v>288</v>
      </c>
      <c r="HS4" s="11" t="s">
        <v>420</v>
      </c>
      <c r="HT4" s="11" t="s">
        <v>289</v>
      </c>
      <c r="HU4" s="11" t="s">
        <v>290</v>
      </c>
      <c r="HV4" s="11" t="s">
        <v>291</v>
      </c>
      <c r="HW4" s="11" t="s">
        <v>292</v>
      </c>
      <c r="HX4" s="12" t="s">
        <v>293</v>
      </c>
    </row>
    <row r="5" spans="1:232" x14ac:dyDescent="0.25">
      <c r="A5" s="14"/>
      <c r="B5"/>
      <c r="C5" s="1" t="s">
        <v>390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444</v>
      </c>
      <c r="C6" s="25" t="s">
        <v>65</v>
      </c>
      <c r="D6" s="25" t="s">
        <v>67</v>
      </c>
      <c r="E6" s="25" t="s">
        <v>68</v>
      </c>
      <c r="F6" s="25" t="s">
        <v>69</v>
      </c>
      <c r="G6" s="25" t="s">
        <v>294</v>
      </c>
      <c r="H6" s="25" t="s">
        <v>396</v>
      </c>
      <c r="I6" s="25" t="s">
        <v>295</v>
      </c>
      <c r="J6" s="25" t="s">
        <v>397</v>
      </c>
      <c r="K6" s="25" t="s">
        <v>296</v>
      </c>
      <c r="L6" s="25" t="s">
        <v>398</v>
      </c>
      <c r="M6" s="25" t="s">
        <v>297</v>
      </c>
      <c r="N6" s="25" t="s">
        <v>399</v>
      </c>
      <c r="O6" s="25" t="s">
        <v>298</v>
      </c>
      <c r="P6" s="25" t="s">
        <v>299</v>
      </c>
      <c r="Q6" s="25" t="s">
        <v>300</v>
      </c>
      <c r="R6" s="25" t="s">
        <v>301</v>
      </c>
      <c r="S6" s="25" t="s">
        <v>302</v>
      </c>
      <c r="T6" s="25" t="s">
        <v>303</v>
      </c>
      <c r="U6" s="25" t="s">
        <v>304</v>
      </c>
      <c r="V6" s="25" t="s">
        <v>305</v>
      </c>
      <c r="W6" s="25" t="s">
        <v>306</v>
      </c>
      <c r="X6" s="25" t="s">
        <v>307</v>
      </c>
      <c r="Y6" s="25" t="s">
        <v>405</v>
      </c>
      <c r="Z6" s="25" t="s">
        <v>406</v>
      </c>
      <c r="AA6" s="25" t="s">
        <v>407</v>
      </c>
      <c r="AB6" s="25" t="s">
        <v>308</v>
      </c>
      <c r="AC6" s="25" t="s">
        <v>429</v>
      </c>
      <c r="AD6" s="25" t="s">
        <v>430</v>
      </c>
      <c r="AE6" s="25" t="s">
        <v>431</v>
      </c>
      <c r="AF6" s="25" t="s">
        <v>309</v>
      </c>
      <c r="AG6" s="25" t="s">
        <v>432</v>
      </c>
      <c r="AH6" s="25" t="s">
        <v>433</v>
      </c>
      <c r="AI6" s="25" t="s">
        <v>312</v>
      </c>
      <c r="AJ6" s="25" t="s">
        <v>310</v>
      </c>
      <c r="AK6" s="25" t="s">
        <v>311</v>
      </c>
      <c r="AL6" s="25" t="s">
        <v>434</v>
      </c>
      <c r="AM6" s="25" t="s">
        <v>408</v>
      </c>
      <c r="AN6" s="25" t="s">
        <v>409</v>
      </c>
      <c r="AO6" s="25" t="s">
        <v>410</v>
      </c>
      <c r="AP6" s="25" t="s">
        <v>313</v>
      </c>
      <c r="AQ6" s="25" t="s">
        <v>314</v>
      </c>
      <c r="AR6" s="25" t="s">
        <v>315</v>
      </c>
      <c r="AS6" s="25" t="s">
        <v>316</v>
      </c>
      <c r="AT6" s="25" t="s">
        <v>317</v>
      </c>
      <c r="AU6" s="25" t="s">
        <v>318</v>
      </c>
      <c r="AV6" s="25" t="s">
        <v>319</v>
      </c>
      <c r="AW6" s="25" t="s">
        <v>320</v>
      </c>
      <c r="AX6" s="25" t="s">
        <v>321</v>
      </c>
      <c r="AY6" s="25" t="s">
        <v>322</v>
      </c>
      <c r="AZ6" s="25" t="s">
        <v>323</v>
      </c>
      <c r="BA6" s="25" t="s">
        <v>324</v>
      </c>
      <c r="BB6" s="25" t="s">
        <v>325</v>
      </c>
      <c r="BC6" s="25" t="s">
        <v>326</v>
      </c>
      <c r="BD6" s="25" t="s">
        <v>327</v>
      </c>
      <c r="BE6" s="25" t="s">
        <v>328</v>
      </c>
      <c r="BF6" s="25" t="s">
        <v>329</v>
      </c>
      <c r="BG6" s="25" t="s">
        <v>330</v>
      </c>
      <c r="BH6" s="25" t="s">
        <v>331</v>
      </c>
      <c r="BI6" s="25" t="s">
        <v>332</v>
      </c>
      <c r="BJ6" s="25" t="s">
        <v>333</v>
      </c>
      <c r="BK6" s="25" t="s">
        <v>334</v>
      </c>
      <c r="BL6" s="25" t="s">
        <v>335</v>
      </c>
      <c r="BM6" s="25" t="s">
        <v>336</v>
      </c>
      <c r="BN6" s="25" t="s">
        <v>337</v>
      </c>
      <c r="BO6" s="25" t="s">
        <v>338</v>
      </c>
      <c r="BP6" s="25" t="s">
        <v>339</v>
      </c>
      <c r="BQ6" s="25" t="s">
        <v>340</v>
      </c>
      <c r="BR6" s="25" t="s">
        <v>341</v>
      </c>
      <c r="BS6" s="25" t="s">
        <v>342</v>
      </c>
      <c r="BT6" s="25" t="s">
        <v>343</v>
      </c>
      <c r="BU6" s="25" t="s">
        <v>344</v>
      </c>
      <c r="BV6" s="25" t="s">
        <v>345</v>
      </c>
      <c r="BW6" s="25" t="s">
        <v>346</v>
      </c>
      <c r="BX6" s="25" t="s">
        <v>347</v>
      </c>
      <c r="BY6" s="25" t="s">
        <v>348</v>
      </c>
      <c r="BZ6" s="25" t="s">
        <v>349</v>
      </c>
      <c r="CA6" s="25" t="s">
        <v>350</v>
      </c>
      <c r="CB6" s="25" t="s">
        <v>351</v>
      </c>
      <c r="CC6" s="25" t="s">
        <v>352</v>
      </c>
      <c r="CD6" s="25" t="s">
        <v>353</v>
      </c>
      <c r="CE6" s="25" t="s">
        <v>354</v>
      </c>
      <c r="CF6" s="25" t="s">
        <v>355</v>
      </c>
      <c r="CG6" s="25" t="s">
        <v>356</v>
      </c>
      <c r="CH6" s="25" t="s">
        <v>357</v>
      </c>
      <c r="CI6" s="25" t="s">
        <v>358</v>
      </c>
      <c r="CJ6" s="25" t="s">
        <v>359</v>
      </c>
      <c r="CK6" s="25" t="s">
        <v>411</v>
      </c>
      <c r="CL6" s="25" t="s">
        <v>360</v>
      </c>
      <c r="CM6" s="25" t="s">
        <v>361</v>
      </c>
      <c r="CN6" s="25" t="s">
        <v>362</v>
      </c>
      <c r="CO6" s="25" t="s">
        <v>363</v>
      </c>
      <c r="CP6" s="25" t="s">
        <v>364</v>
      </c>
      <c r="CQ6" s="25" t="s">
        <v>365</v>
      </c>
      <c r="CR6" s="25" t="s">
        <v>366</v>
      </c>
      <c r="CS6" s="25" t="s">
        <v>368</v>
      </c>
      <c r="CT6" s="25" t="s">
        <v>367</v>
      </c>
      <c r="CU6" s="25" t="s">
        <v>369</v>
      </c>
      <c r="CV6" s="25" t="s">
        <v>370</v>
      </c>
      <c r="CW6" s="25" t="s">
        <v>371</v>
      </c>
      <c r="CX6" s="25" t="s">
        <v>372</v>
      </c>
      <c r="CY6" s="25" t="s">
        <v>373</v>
      </c>
      <c r="CZ6" s="25" t="s">
        <v>374</v>
      </c>
      <c r="DA6" s="25" t="s">
        <v>375</v>
      </c>
      <c r="DB6" s="25" t="s">
        <v>376</v>
      </c>
      <c r="DC6" s="25" t="s">
        <v>377</v>
      </c>
      <c r="DD6" s="25" t="s">
        <v>378</v>
      </c>
      <c r="DE6" s="25" t="s">
        <v>379</v>
      </c>
      <c r="DF6" s="25" t="s">
        <v>380</v>
      </c>
      <c r="DG6" s="25" t="s">
        <v>381</v>
      </c>
      <c r="DH6" s="25" t="s">
        <v>382</v>
      </c>
      <c r="DI6" s="25" t="s">
        <v>383</v>
      </c>
      <c r="DJ6" s="25" t="s">
        <v>412</v>
      </c>
      <c r="DK6" s="25" t="s">
        <v>384</v>
      </c>
      <c r="DL6" s="25" t="s">
        <v>385</v>
      </c>
      <c r="DM6" s="25" t="s">
        <v>386</v>
      </c>
      <c r="DN6" s="25" t="s">
        <v>387</v>
      </c>
      <c r="DO6" s="25" t="s">
        <v>388</v>
      </c>
      <c r="DP6" s="25" t="s">
        <v>199</v>
      </c>
      <c r="DQ6" s="25" t="s">
        <v>395</v>
      </c>
      <c r="DR6" s="25" t="s">
        <v>200</v>
      </c>
      <c r="DS6" s="25" t="s">
        <v>393</v>
      </c>
      <c r="DT6" s="25" t="s">
        <v>201</v>
      </c>
      <c r="DU6" s="25" t="s">
        <v>394</v>
      </c>
      <c r="DV6" s="25" t="s">
        <v>202</v>
      </c>
      <c r="DW6" s="25" t="s">
        <v>392</v>
      </c>
      <c r="DX6" s="25" t="s">
        <v>203</v>
      </c>
      <c r="DY6" s="25" t="s">
        <v>204</v>
      </c>
      <c r="DZ6" s="25" t="s">
        <v>205</v>
      </c>
      <c r="EA6" s="25" t="s">
        <v>206</v>
      </c>
      <c r="EB6" s="25" t="s">
        <v>207</v>
      </c>
      <c r="EC6" s="25" t="s">
        <v>208</v>
      </c>
      <c r="ED6" s="25" t="s">
        <v>209</v>
      </c>
      <c r="EE6" s="25" t="s">
        <v>210</v>
      </c>
      <c r="EF6" s="25" t="s">
        <v>211</v>
      </c>
      <c r="EG6" s="25" t="s">
        <v>212</v>
      </c>
      <c r="EH6" s="25" t="s">
        <v>413</v>
      </c>
      <c r="EI6" s="25" t="s">
        <v>414</v>
      </c>
      <c r="EJ6" s="25" t="s">
        <v>415</v>
      </c>
      <c r="EK6" s="25" t="s">
        <v>213</v>
      </c>
      <c r="EL6" s="25" t="s">
        <v>435</v>
      </c>
      <c r="EM6" s="25" t="s">
        <v>436</v>
      </c>
      <c r="EN6" s="25" t="s">
        <v>437</v>
      </c>
      <c r="EO6" s="25" t="s">
        <v>214</v>
      </c>
      <c r="EP6" s="25" t="s">
        <v>438</v>
      </c>
      <c r="EQ6" s="25" t="s">
        <v>439</v>
      </c>
      <c r="ER6" s="25" t="s">
        <v>217</v>
      </c>
      <c r="ES6" s="25" t="s">
        <v>215</v>
      </c>
      <c r="ET6" s="25" t="s">
        <v>216</v>
      </c>
      <c r="EU6" s="25" t="s">
        <v>440</v>
      </c>
      <c r="EV6" s="25" t="s">
        <v>416</v>
      </c>
      <c r="EW6" s="25" t="s">
        <v>417</v>
      </c>
      <c r="EX6" s="25" t="s">
        <v>418</v>
      </c>
      <c r="EY6" s="25" t="s">
        <v>218</v>
      </c>
      <c r="EZ6" s="25" t="s">
        <v>219</v>
      </c>
      <c r="FA6" s="25" t="s">
        <v>220</v>
      </c>
      <c r="FB6" s="25" t="s">
        <v>221</v>
      </c>
      <c r="FC6" s="25" t="s">
        <v>222</v>
      </c>
      <c r="FD6" s="25" t="s">
        <v>223</v>
      </c>
      <c r="FE6" s="25" t="s">
        <v>224</v>
      </c>
      <c r="FF6" s="25" t="s">
        <v>225</v>
      </c>
      <c r="FG6" s="25" t="s">
        <v>226</v>
      </c>
      <c r="FH6" s="25" t="s">
        <v>227</v>
      </c>
      <c r="FI6" s="25" t="s">
        <v>228</v>
      </c>
      <c r="FJ6" s="25" t="s">
        <v>229</v>
      </c>
      <c r="FK6" s="25" t="s">
        <v>230</v>
      </c>
      <c r="FL6" s="25" t="s">
        <v>231</v>
      </c>
      <c r="FM6" s="25" t="s">
        <v>232</v>
      </c>
      <c r="FN6" s="25" t="s">
        <v>233</v>
      </c>
      <c r="FO6" s="25" t="s">
        <v>234</v>
      </c>
      <c r="FP6" s="25" t="s">
        <v>235</v>
      </c>
      <c r="FQ6" s="25" t="s">
        <v>236</v>
      </c>
      <c r="FR6" s="25" t="s">
        <v>237</v>
      </c>
      <c r="FS6" s="25" t="s">
        <v>238</v>
      </c>
      <c r="FT6" s="25" t="s">
        <v>239</v>
      </c>
      <c r="FU6" s="25" t="s">
        <v>240</v>
      </c>
      <c r="FV6" s="25" t="s">
        <v>241</v>
      </c>
      <c r="FW6" s="25" t="s">
        <v>242</v>
      </c>
      <c r="FX6" s="25" t="s">
        <v>243</v>
      </c>
      <c r="FY6" s="25" t="s">
        <v>244</v>
      </c>
      <c r="FZ6" s="25" t="s">
        <v>245</v>
      </c>
      <c r="GA6" s="25" t="s">
        <v>246</v>
      </c>
      <c r="GB6" s="25" t="s">
        <v>247</v>
      </c>
      <c r="GC6" s="25" t="s">
        <v>248</v>
      </c>
      <c r="GD6" s="25" t="s">
        <v>249</v>
      </c>
      <c r="GE6" s="25" t="s">
        <v>250</v>
      </c>
      <c r="GF6" s="25" t="s">
        <v>251</v>
      </c>
      <c r="GG6" s="25" t="s">
        <v>252</v>
      </c>
      <c r="GH6" s="25" t="s">
        <v>253</v>
      </c>
      <c r="GI6" s="25" t="s">
        <v>254</v>
      </c>
      <c r="GJ6" s="25" t="s">
        <v>255</v>
      </c>
      <c r="GK6" s="25" t="s">
        <v>256</v>
      </c>
      <c r="GL6" s="25" t="s">
        <v>257</v>
      </c>
      <c r="GM6" s="25" t="s">
        <v>258</v>
      </c>
      <c r="GN6" s="25" t="s">
        <v>259</v>
      </c>
      <c r="GO6" s="25" t="s">
        <v>260</v>
      </c>
      <c r="GP6" s="25" t="s">
        <v>261</v>
      </c>
      <c r="GQ6" s="25" t="s">
        <v>262</v>
      </c>
      <c r="GR6" s="25" t="s">
        <v>263</v>
      </c>
      <c r="GS6" s="25" t="s">
        <v>264</v>
      </c>
      <c r="GT6" s="25" t="s">
        <v>419</v>
      </c>
      <c r="GU6" s="25" t="s">
        <v>265</v>
      </c>
      <c r="GV6" s="25" t="s">
        <v>266</v>
      </c>
      <c r="GW6" s="25" t="s">
        <v>267</v>
      </c>
      <c r="GX6" s="25" t="s">
        <v>268</v>
      </c>
      <c r="GY6" s="25" t="s">
        <v>269</v>
      </c>
      <c r="GZ6" s="25" t="s">
        <v>270</v>
      </c>
      <c r="HA6" s="25" t="s">
        <v>271</v>
      </c>
      <c r="HB6" s="25" t="s">
        <v>273</v>
      </c>
      <c r="HC6" s="25" t="s">
        <v>272</v>
      </c>
      <c r="HD6" s="25" t="s">
        <v>274</v>
      </c>
      <c r="HE6" s="25" t="s">
        <v>275</v>
      </c>
      <c r="HF6" s="25" t="s">
        <v>276</v>
      </c>
      <c r="HG6" s="25" t="s">
        <v>277</v>
      </c>
      <c r="HH6" s="25" t="s">
        <v>278</v>
      </c>
      <c r="HI6" s="25" t="s">
        <v>279</v>
      </c>
      <c r="HJ6" s="25" t="s">
        <v>280</v>
      </c>
      <c r="HK6" s="25" t="s">
        <v>281</v>
      </c>
      <c r="HL6" s="25" t="s">
        <v>282</v>
      </c>
      <c r="HM6" s="25" t="s">
        <v>283</v>
      </c>
      <c r="HN6" s="25" t="s">
        <v>284</v>
      </c>
      <c r="HO6" s="25" t="s">
        <v>285</v>
      </c>
      <c r="HP6" s="25" t="s">
        <v>286</v>
      </c>
      <c r="HQ6" s="25" t="s">
        <v>287</v>
      </c>
      <c r="HR6" s="25" t="s">
        <v>288</v>
      </c>
      <c r="HS6" s="25" t="s">
        <v>420</v>
      </c>
      <c r="HT6" s="25" t="s">
        <v>289</v>
      </c>
      <c r="HU6" s="25" t="s">
        <v>290</v>
      </c>
      <c r="HV6" s="25" t="s">
        <v>291</v>
      </c>
      <c r="HW6" s="25" t="s">
        <v>292</v>
      </c>
      <c r="HX6" s="25" t="s">
        <v>293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1639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zoomScale="70" zoomScaleNormal="70" workbookViewId="0">
      <pane ySplit="4" topLeftCell="A5" activePane="bottomLeft" state="frozen"/>
      <selection activeCell="E3" sqref="E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608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609</v>
      </c>
      <c r="K6" s="25" t="s">
        <v>610</v>
      </c>
      <c r="L6" s="25" t="s">
        <v>611</v>
      </c>
      <c r="M6" s="25" t="s">
        <v>612</v>
      </c>
      <c r="N6" s="25" t="s">
        <v>613</v>
      </c>
      <c r="O6" s="25" t="s">
        <v>614</v>
      </c>
      <c r="P6" s="25" t="s">
        <v>615</v>
      </c>
      <c r="Q6" s="25" t="s">
        <v>616</v>
      </c>
      <c r="R6" s="25" t="s">
        <v>617</v>
      </c>
      <c r="S6" s="25" t="s">
        <v>618</v>
      </c>
      <c r="T6" s="25" t="s">
        <v>619</v>
      </c>
      <c r="U6" s="25" t="s">
        <v>620</v>
      </c>
      <c r="V6" s="25" t="s">
        <v>621</v>
      </c>
      <c r="W6" s="25" t="s">
        <v>622</v>
      </c>
      <c r="X6" s="25" t="s">
        <v>623</v>
      </c>
      <c r="Y6" s="25" t="s">
        <v>624</v>
      </c>
      <c r="Z6" s="25" t="s">
        <v>625</v>
      </c>
      <c r="AA6" s="25" t="s">
        <v>626</v>
      </c>
      <c r="AB6" s="25" t="s">
        <v>627</v>
      </c>
      <c r="AC6" s="25" t="s">
        <v>628</v>
      </c>
      <c r="AD6" s="25" t="s">
        <v>629</v>
      </c>
      <c r="AE6" s="25" t="s">
        <v>630</v>
      </c>
      <c r="AF6" s="25" t="s">
        <v>631</v>
      </c>
      <c r="AG6" s="25" t="s">
        <v>632</v>
      </c>
      <c r="AH6" s="25" t="s">
        <v>633</v>
      </c>
      <c r="AI6" s="25" t="s">
        <v>634</v>
      </c>
      <c r="AJ6" s="25" t="s">
        <v>635</v>
      </c>
      <c r="AK6" s="25" t="s">
        <v>636</v>
      </c>
      <c r="AL6" s="25" t="s">
        <v>637</v>
      </c>
      <c r="AM6" s="25" t="s">
        <v>638</v>
      </c>
      <c r="AN6" s="25" t="s">
        <v>639</v>
      </c>
      <c r="AO6" s="25" t="s">
        <v>640</v>
      </c>
      <c r="AP6" s="25" t="s">
        <v>641</v>
      </c>
      <c r="AQ6" s="25" t="s">
        <v>642</v>
      </c>
      <c r="AR6" s="25" t="s">
        <v>643</v>
      </c>
      <c r="AS6" s="25" t="s">
        <v>644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238</v>
      </c>
      <c r="AY6" s="25" t="s">
        <v>250</v>
      </c>
      <c r="AZ6" s="25" t="s">
        <v>503</v>
      </c>
      <c r="BA6" s="25" t="s">
        <v>218</v>
      </c>
      <c r="BB6" s="25" t="s">
        <v>228</v>
      </c>
      <c r="BC6" s="25" t="s">
        <v>504</v>
      </c>
      <c r="BD6" s="25" t="s">
        <v>646</v>
      </c>
      <c r="BE6" s="25" t="s">
        <v>645</v>
      </c>
      <c r="BF6" s="25" t="s">
        <v>647</v>
      </c>
      <c r="BG6" s="25" t="s">
        <v>648</v>
      </c>
      <c r="BH6" s="25" t="s">
        <v>649</v>
      </c>
      <c r="BI6" s="25" t="s">
        <v>650</v>
      </c>
      <c r="BJ6" s="25" t="s">
        <v>651</v>
      </c>
      <c r="BK6" s="25" t="s">
        <v>652</v>
      </c>
      <c r="BL6" s="25" t="s">
        <v>653</v>
      </c>
      <c r="BM6" s="25" t="s">
        <v>654</v>
      </c>
      <c r="BN6" s="25" t="s">
        <v>655</v>
      </c>
      <c r="BO6" s="25" t="s">
        <v>656</v>
      </c>
      <c r="BP6" s="25" t="s">
        <v>657</v>
      </c>
      <c r="BQ6" s="25" t="s">
        <v>658</v>
      </c>
      <c r="BR6" s="25" t="s">
        <v>659</v>
      </c>
      <c r="BS6" s="25" t="s">
        <v>679</v>
      </c>
      <c r="BT6" s="25" t="s">
        <v>660</v>
      </c>
      <c r="BU6" s="25" t="s">
        <v>680</v>
      </c>
      <c r="BV6" s="25" t="s">
        <v>661</v>
      </c>
      <c r="BW6" s="25" t="s">
        <v>662</v>
      </c>
      <c r="BX6" s="25" t="s">
        <v>663</v>
      </c>
      <c r="BY6" s="25" t="s">
        <v>664</v>
      </c>
      <c r="BZ6" s="25" t="s">
        <v>665</v>
      </c>
      <c r="CA6" s="25" t="s">
        <v>666</v>
      </c>
      <c r="CB6" s="25" t="s">
        <v>667</v>
      </c>
      <c r="CC6" s="25" t="s">
        <v>668</v>
      </c>
      <c r="CD6" s="25" t="s">
        <v>669</v>
      </c>
      <c r="CE6" s="25" t="s">
        <v>670</v>
      </c>
      <c r="CF6" s="25" t="s">
        <v>671</v>
      </c>
      <c r="CG6" s="25" t="s">
        <v>672</v>
      </c>
      <c r="CH6" s="25" t="s">
        <v>673</v>
      </c>
      <c r="CI6" s="25" t="s">
        <v>674</v>
      </c>
      <c r="CJ6" s="25" t="s">
        <v>675</v>
      </c>
      <c r="CK6" s="25" t="s">
        <v>676</v>
      </c>
      <c r="CL6" s="25" t="s">
        <v>677</v>
      </c>
      <c r="CM6" s="25" t="s">
        <v>678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SUM(indexmod_T[[#This Row],[A_hts_tst_indexmod_u1_unk_pos]:[A_hts_tst_indexmod_1014_m_pos]])</f>
        <v>0</v>
      </c>
      <c r="AU7" s="94">
        <f>SUM(indexmod_T[[#This Row],[A_hts_tst_indexmod_u1_unk_neg]:[A_hts_tst_indexmod_1014_m_neg]])</f>
        <v>0</v>
      </c>
      <c r="AV7" s="94">
        <f>SUM(indexmod_T[[#This Row],[A_hts_tst_indexmod_1519_f_pos]:[A_hts_tst_indexmod_o50_m_pos]])</f>
        <v>0</v>
      </c>
      <c r="AW7" s="94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zoomScale="85" zoomScaleNormal="85" workbookViewId="0">
      <pane ySplit="4" topLeftCell="A5" activePane="bottomLeft" state="frozen"/>
      <selection activeCell="C48" sqref="C48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682</v>
      </c>
      <c r="K6" s="25" t="s">
        <v>683</v>
      </c>
      <c r="L6" s="25" t="s">
        <v>684</v>
      </c>
      <c r="M6" s="25" t="s">
        <v>685</v>
      </c>
      <c r="N6" s="25" t="s">
        <v>686</v>
      </c>
      <c r="O6" s="25" t="s">
        <v>687</v>
      </c>
      <c r="P6" s="25" t="s">
        <v>688</v>
      </c>
      <c r="Q6" s="25" t="s">
        <v>689</v>
      </c>
      <c r="R6" s="25" t="s">
        <v>690</v>
      </c>
      <c r="S6" s="25" t="s">
        <v>691</v>
      </c>
      <c r="T6" s="25" t="s">
        <v>692</v>
      </c>
      <c r="U6" s="25" t="s">
        <v>693</v>
      </c>
      <c r="V6" s="25" t="s">
        <v>694</v>
      </c>
      <c r="W6" s="25" t="s">
        <v>695</v>
      </c>
      <c r="X6" s="25" t="s">
        <v>696</v>
      </c>
      <c r="Y6" s="25" t="s">
        <v>697</v>
      </c>
      <c r="Z6" s="25" t="s">
        <v>698</v>
      </c>
      <c r="AA6" s="25" t="s">
        <v>699</v>
      </c>
      <c r="AB6" s="25" t="s">
        <v>700</v>
      </c>
      <c r="AC6" s="25" t="s">
        <v>701</v>
      </c>
      <c r="AD6" s="25" t="s">
        <v>702</v>
      </c>
      <c r="AE6" s="25" t="s">
        <v>703</v>
      </c>
      <c r="AF6" s="25" t="s">
        <v>704</v>
      </c>
      <c r="AG6" s="25" t="s">
        <v>705</v>
      </c>
      <c r="AH6" s="25" t="s">
        <v>706</v>
      </c>
      <c r="AI6" s="25" t="s">
        <v>707</v>
      </c>
      <c r="AJ6" s="25" t="s">
        <v>708</v>
      </c>
      <c r="AK6" s="25" t="s">
        <v>709</v>
      </c>
      <c r="AL6" s="25" t="s">
        <v>710</v>
      </c>
      <c r="AM6" s="25" t="s">
        <v>711</v>
      </c>
      <c r="AN6" s="25" t="s">
        <v>712</v>
      </c>
      <c r="AO6" s="25" t="s">
        <v>713</v>
      </c>
      <c r="AP6" s="25" t="s">
        <v>714</v>
      </c>
      <c r="AQ6" s="25" t="s">
        <v>715</v>
      </c>
      <c r="AR6" s="25" t="s">
        <v>716</v>
      </c>
      <c r="AS6" s="25" t="s">
        <v>717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239</v>
      </c>
      <c r="AY6" s="25" t="s">
        <v>251</v>
      </c>
      <c r="AZ6" s="25" t="s">
        <v>718</v>
      </c>
      <c r="BA6" s="25" t="s">
        <v>219</v>
      </c>
      <c r="BB6" s="25" t="s">
        <v>229</v>
      </c>
      <c r="BC6" s="25" t="s">
        <v>719</v>
      </c>
      <c r="BD6" s="25" t="s">
        <v>720</v>
      </c>
      <c r="BE6" s="25" t="s">
        <v>721</v>
      </c>
      <c r="BF6" s="25" t="s">
        <v>722</v>
      </c>
      <c r="BG6" s="25" t="s">
        <v>723</v>
      </c>
      <c r="BH6" s="25" t="s">
        <v>724</v>
      </c>
      <c r="BI6" s="25" t="s">
        <v>725</v>
      </c>
      <c r="BJ6" s="25" t="s">
        <v>726</v>
      </c>
      <c r="BK6" s="25" t="s">
        <v>727</v>
      </c>
      <c r="BL6" s="25" t="s">
        <v>728</v>
      </c>
      <c r="BM6" s="25" t="s">
        <v>729</v>
      </c>
      <c r="BN6" s="25" t="s">
        <v>730</v>
      </c>
      <c r="BO6" s="25" t="s">
        <v>731</v>
      </c>
      <c r="BP6" s="25" t="s">
        <v>732</v>
      </c>
      <c r="BQ6" s="25" t="s">
        <v>733</v>
      </c>
      <c r="BR6" s="25" t="s">
        <v>734</v>
      </c>
      <c r="BS6" s="25" t="s">
        <v>735</v>
      </c>
      <c r="BT6" s="25" t="s">
        <v>736</v>
      </c>
      <c r="BU6" s="25" t="s">
        <v>737</v>
      </c>
      <c r="BV6" s="25" t="s">
        <v>738</v>
      </c>
      <c r="BW6" s="25" t="s">
        <v>739</v>
      </c>
      <c r="BX6" s="25" t="s">
        <v>740</v>
      </c>
      <c r="BY6" s="25" t="s">
        <v>741</v>
      </c>
      <c r="BZ6" s="25" t="s">
        <v>742</v>
      </c>
      <c r="CA6" s="25" t="s">
        <v>743</v>
      </c>
      <c r="CB6" s="25" t="s">
        <v>744</v>
      </c>
      <c r="CC6" s="25" t="s">
        <v>745</v>
      </c>
      <c r="CD6" s="25" t="s">
        <v>746</v>
      </c>
      <c r="CE6" s="25" t="s">
        <v>747</v>
      </c>
      <c r="CF6" s="25" t="s">
        <v>748</v>
      </c>
      <c r="CG6" s="25" t="s">
        <v>749</v>
      </c>
      <c r="CH6" s="25" t="s">
        <v>750</v>
      </c>
      <c r="CI6" s="25" t="s">
        <v>751</v>
      </c>
      <c r="CJ6" s="25" t="s">
        <v>752</v>
      </c>
      <c r="CK6" s="25" t="s">
        <v>753</v>
      </c>
      <c r="CL6" s="25" t="s">
        <v>754</v>
      </c>
      <c r="CM6" s="25" t="s">
        <v>755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SUM(mobilemod_T[[#This Row],[A_hts_tst_mobilemod_u1_unk_pos]:[A_hts_tst_mobilemod_1014_m_pos]])</f>
        <v>0</v>
      </c>
      <c r="AU7" s="94">
        <f>SUM(mobilemod_T[[#This Row],[A_hts_tst_mobilemod_u1_unk_neg]:[A_hts_tst_mobilemod_1014_m_neg]])</f>
        <v>0</v>
      </c>
      <c r="AV7" s="94">
        <f>SUM(mobilemod_T[[#This Row],[A_hts_tst_mobilemod_1519_f_pos]:[A_hts_tst_mobilemod_o50_m_pos]])</f>
        <v>0</v>
      </c>
      <c r="AW7" s="94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756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757</v>
      </c>
      <c r="K6" s="25" t="s">
        <v>758</v>
      </c>
      <c r="L6" s="25" t="s">
        <v>759</v>
      </c>
      <c r="M6" s="25" t="s">
        <v>760</v>
      </c>
      <c r="N6" s="25" t="s">
        <v>761</v>
      </c>
      <c r="O6" s="25" t="s">
        <v>762</v>
      </c>
      <c r="P6" s="25" t="s">
        <v>763</v>
      </c>
      <c r="Q6" s="25" t="s">
        <v>764</v>
      </c>
      <c r="R6" s="25" t="s">
        <v>765</v>
      </c>
      <c r="S6" s="25" t="s">
        <v>766</v>
      </c>
      <c r="T6" s="25" t="s">
        <v>767</v>
      </c>
      <c r="U6" s="25" t="s">
        <v>768</v>
      </c>
      <c r="V6" s="25" t="s">
        <v>769</v>
      </c>
      <c r="W6" s="25" t="s">
        <v>770</v>
      </c>
      <c r="X6" s="25" t="s">
        <v>771</v>
      </c>
      <c r="Y6" s="25" t="s">
        <v>772</v>
      </c>
      <c r="Z6" s="25" t="s">
        <v>773</v>
      </c>
      <c r="AA6" s="25" t="s">
        <v>774</v>
      </c>
      <c r="AB6" s="25" t="s">
        <v>775</v>
      </c>
      <c r="AC6" s="25" t="s">
        <v>776</v>
      </c>
      <c r="AD6" s="25" t="s">
        <v>777</v>
      </c>
      <c r="AE6" s="25" t="s">
        <v>778</v>
      </c>
      <c r="AF6" s="25" t="s">
        <v>779</v>
      </c>
      <c r="AG6" s="25" t="s">
        <v>780</v>
      </c>
      <c r="AH6" s="25" t="s">
        <v>781</v>
      </c>
      <c r="AI6" s="25" t="s">
        <v>782</v>
      </c>
      <c r="AJ6" s="25" t="s">
        <v>783</v>
      </c>
      <c r="AK6" s="25" t="s">
        <v>784</v>
      </c>
      <c r="AL6" s="25" t="s">
        <v>785</v>
      </c>
      <c r="AM6" s="25" t="s">
        <v>786</v>
      </c>
      <c r="AN6" s="25" t="s">
        <v>787</v>
      </c>
      <c r="AO6" s="25" t="s">
        <v>788</v>
      </c>
      <c r="AP6" s="25" t="s">
        <v>789</v>
      </c>
      <c r="AQ6" s="25" t="s">
        <v>790</v>
      </c>
      <c r="AR6" s="25" t="s">
        <v>791</v>
      </c>
      <c r="AS6" s="25" t="s">
        <v>792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240</v>
      </c>
      <c r="AY6" s="25" t="s">
        <v>252</v>
      </c>
      <c r="AZ6" s="25" t="s">
        <v>793</v>
      </c>
      <c r="BA6" s="25" t="s">
        <v>220</v>
      </c>
      <c r="BB6" s="25" t="s">
        <v>230</v>
      </c>
      <c r="BC6" s="25" t="s">
        <v>794</v>
      </c>
      <c r="BD6" s="25" t="s">
        <v>795</v>
      </c>
      <c r="BE6" s="25" t="s">
        <v>796</v>
      </c>
      <c r="BF6" s="25" t="s">
        <v>797</v>
      </c>
      <c r="BG6" s="25" t="s">
        <v>798</v>
      </c>
      <c r="BH6" s="25" t="s">
        <v>799</v>
      </c>
      <c r="BI6" s="25" t="s">
        <v>800</v>
      </c>
      <c r="BJ6" s="25" t="s">
        <v>801</v>
      </c>
      <c r="BK6" s="25" t="s">
        <v>802</v>
      </c>
      <c r="BL6" s="25" t="s">
        <v>803</v>
      </c>
      <c r="BM6" s="25" t="s">
        <v>804</v>
      </c>
      <c r="BN6" s="25" t="s">
        <v>805</v>
      </c>
      <c r="BO6" s="25" t="s">
        <v>806</v>
      </c>
      <c r="BP6" s="25" t="s">
        <v>807</v>
      </c>
      <c r="BQ6" s="25" t="s">
        <v>808</v>
      </c>
      <c r="BR6" s="25" t="s">
        <v>809</v>
      </c>
      <c r="BS6" s="25" t="s">
        <v>810</v>
      </c>
      <c r="BT6" s="25" t="s">
        <v>811</v>
      </c>
      <c r="BU6" s="25" t="s">
        <v>812</v>
      </c>
      <c r="BV6" s="25" t="s">
        <v>813</v>
      </c>
      <c r="BW6" s="25" t="s">
        <v>814</v>
      </c>
      <c r="BX6" s="25" t="s">
        <v>815</v>
      </c>
      <c r="BY6" s="25" t="s">
        <v>816</v>
      </c>
      <c r="BZ6" s="25" t="s">
        <v>817</v>
      </c>
      <c r="CA6" s="25" t="s">
        <v>818</v>
      </c>
      <c r="CB6" s="25" t="s">
        <v>819</v>
      </c>
      <c r="CC6" s="25" t="s">
        <v>820</v>
      </c>
      <c r="CD6" s="25" t="s">
        <v>821</v>
      </c>
      <c r="CE6" s="25" t="s">
        <v>822</v>
      </c>
      <c r="CF6" s="25" t="s">
        <v>823</v>
      </c>
      <c r="CG6" s="25" t="s">
        <v>824</v>
      </c>
      <c r="CH6" s="25" t="s">
        <v>825</v>
      </c>
      <c r="CI6" s="25" t="s">
        <v>826</v>
      </c>
      <c r="CJ6" s="25" t="s">
        <v>827</v>
      </c>
      <c r="CK6" s="25" t="s">
        <v>828</v>
      </c>
      <c r="CL6" s="25" t="s">
        <v>829</v>
      </c>
      <c r="CM6" s="25" t="s">
        <v>830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SUM(vctmod_T[[#This Row],[A_hts_tst_vctmod_u1_unk_pos]:[A_hts_tst_vctmod_1014_m_pos]])</f>
        <v>0</v>
      </c>
      <c r="AU7" s="94">
        <f>SUM(vctmod_T[[#This Row],[A_hts_tst_vctmod_u1_unk_neg]:[A_hts_tst_vctmod_1014_m_neg]])</f>
        <v>0</v>
      </c>
      <c r="AV7" s="94">
        <f>SUM(vctmod_T[[#This Row],[A_hts_tst_vctmod_1519_f_pos]:[A_hts_tst_vctmod_o50_m_pos]])</f>
        <v>0</v>
      </c>
      <c r="AW7" s="94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8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zoomScale="85" zoomScaleNormal="85" workbookViewId="0">
      <pane ySplit="4" topLeftCell="A8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831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832</v>
      </c>
      <c r="K6" s="25" t="s">
        <v>833</v>
      </c>
      <c r="L6" s="25" t="s">
        <v>834</v>
      </c>
      <c r="M6" s="25" t="s">
        <v>835</v>
      </c>
      <c r="N6" s="25" t="s">
        <v>836</v>
      </c>
      <c r="O6" s="25" t="s">
        <v>837</v>
      </c>
      <c r="P6" s="25" t="s">
        <v>838</v>
      </c>
      <c r="Q6" s="25" t="s">
        <v>839</v>
      </c>
      <c r="R6" s="25" t="s">
        <v>840</v>
      </c>
      <c r="S6" s="25" t="s">
        <v>841</v>
      </c>
      <c r="T6" s="25" t="s">
        <v>842</v>
      </c>
      <c r="U6" s="25" t="s">
        <v>843</v>
      </c>
      <c r="V6" s="25" t="s">
        <v>844</v>
      </c>
      <c r="W6" s="25" t="s">
        <v>845</v>
      </c>
      <c r="X6" s="25" t="s">
        <v>846</v>
      </c>
      <c r="Y6" s="25" t="s">
        <v>847</v>
      </c>
      <c r="Z6" s="25" t="s">
        <v>848</v>
      </c>
      <c r="AA6" s="25" t="s">
        <v>849</v>
      </c>
      <c r="AB6" s="25" t="s">
        <v>850</v>
      </c>
      <c r="AC6" s="25" t="s">
        <v>851</v>
      </c>
      <c r="AD6" s="25" t="s">
        <v>852</v>
      </c>
      <c r="AE6" s="25" t="s">
        <v>853</v>
      </c>
      <c r="AF6" s="25" t="s">
        <v>854</v>
      </c>
      <c r="AG6" s="25" t="s">
        <v>855</v>
      </c>
      <c r="AH6" s="25" t="s">
        <v>856</v>
      </c>
      <c r="AI6" s="25" t="s">
        <v>857</v>
      </c>
      <c r="AJ6" s="25" t="s">
        <v>858</v>
      </c>
      <c r="AK6" s="25" t="s">
        <v>859</v>
      </c>
      <c r="AL6" s="25" t="s">
        <v>860</v>
      </c>
      <c r="AM6" s="25" t="s">
        <v>861</v>
      </c>
      <c r="AN6" s="25" t="s">
        <v>862</v>
      </c>
      <c r="AO6" s="25" t="s">
        <v>863</v>
      </c>
      <c r="AP6" s="25" t="s">
        <v>864</v>
      </c>
      <c r="AQ6" s="25" t="s">
        <v>865</v>
      </c>
      <c r="AR6" s="25" t="s">
        <v>866</v>
      </c>
      <c r="AS6" s="25" t="s">
        <v>867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241</v>
      </c>
      <c r="AY6" s="25" t="s">
        <v>253</v>
      </c>
      <c r="AZ6" s="25" t="s">
        <v>868</v>
      </c>
      <c r="BA6" s="25" t="s">
        <v>221</v>
      </c>
      <c r="BB6" s="25" t="s">
        <v>231</v>
      </c>
      <c r="BC6" s="25" t="s">
        <v>869</v>
      </c>
      <c r="BD6" s="25" t="s">
        <v>870</v>
      </c>
      <c r="BE6" s="25" t="s">
        <v>871</v>
      </c>
      <c r="BF6" s="25" t="s">
        <v>872</v>
      </c>
      <c r="BG6" s="25" t="s">
        <v>873</v>
      </c>
      <c r="BH6" s="25" t="s">
        <v>874</v>
      </c>
      <c r="BI6" s="25" t="s">
        <v>875</v>
      </c>
      <c r="BJ6" s="25" t="s">
        <v>876</v>
      </c>
      <c r="BK6" s="25" t="s">
        <v>877</v>
      </c>
      <c r="BL6" s="25" t="s">
        <v>878</v>
      </c>
      <c r="BM6" s="25" t="s">
        <v>879</v>
      </c>
      <c r="BN6" s="25" t="s">
        <v>880</v>
      </c>
      <c r="BO6" s="25" t="s">
        <v>881</v>
      </c>
      <c r="BP6" s="25" t="s">
        <v>882</v>
      </c>
      <c r="BQ6" s="25" t="s">
        <v>883</v>
      </c>
      <c r="BR6" s="25" t="s">
        <v>884</v>
      </c>
      <c r="BS6" s="25" t="s">
        <v>885</v>
      </c>
      <c r="BT6" s="25" t="s">
        <v>886</v>
      </c>
      <c r="BU6" s="25" t="s">
        <v>887</v>
      </c>
      <c r="BV6" s="25" t="s">
        <v>888</v>
      </c>
      <c r="BW6" s="25" t="s">
        <v>889</v>
      </c>
      <c r="BX6" s="25" t="s">
        <v>890</v>
      </c>
      <c r="BY6" s="25" t="s">
        <v>891</v>
      </c>
      <c r="BZ6" s="25" t="s">
        <v>892</v>
      </c>
      <c r="CA6" s="25" t="s">
        <v>893</v>
      </c>
      <c r="CB6" s="25" t="s">
        <v>894</v>
      </c>
      <c r="CC6" s="25" t="s">
        <v>895</v>
      </c>
      <c r="CD6" s="25" t="s">
        <v>896</v>
      </c>
      <c r="CE6" s="25" t="s">
        <v>897</v>
      </c>
      <c r="CF6" s="25" t="s">
        <v>898</v>
      </c>
      <c r="CG6" s="25" t="s">
        <v>899</v>
      </c>
      <c r="CH6" s="25" t="s">
        <v>900</v>
      </c>
      <c r="CI6" s="25" t="s">
        <v>901</v>
      </c>
      <c r="CJ6" s="25" t="s">
        <v>902</v>
      </c>
      <c r="CK6" s="25" t="s">
        <v>903</v>
      </c>
      <c r="CL6" s="25" t="s">
        <v>904</v>
      </c>
      <c r="CM6" s="25" t="s">
        <v>905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SUM(othermod_T[[#This Row],[A_hts_tst_othermod_u1_unk_pos]:[A_hts_tst_othermod_1014_m_pos]])</f>
        <v>0</v>
      </c>
      <c r="AU7" s="94">
        <f>SUM(othermod_T[[#This Row],[A_hts_tst_othermod_u1_unk_neg]:[A_hts_tst_othermod_1014_m_neg]])</f>
        <v>0</v>
      </c>
      <c r="AV7" s="94">
        <f>SUM(othermod_T[[#This Row],[A_hts_tst_othermod_1519_f_pos]:[A_hts_tst_othermod_o50_m_pos]])</f>
        <v>0</v>
      </c>
      <c r="AW7" s="94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9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907</v>
      </c>
      <c r="K6" s="25" t="s">
        <v>908</v>
      </c>
      <c r="L6" s="25" t="s">
        <v>909</v>
      </c>
      <c r="M6" s="25" t="s">
        <v>910</v>
      </c>
      <c r="N6" s="25" t="s">
        <v>911</v>
      </c>
      <c r="O6" s="25" t="s">
        <v>912</v>
      </c>
      <c r="P6" s="25" t="s">
        <v>913</v>
      </c>
      <c r="Q6" s="25" t="s">
        <v>914</v>
      </c>
      <c r="R6" s="25" t="s">
        <v>915</v>
      </c>
      <c r="S6" s="25" t="s">
        <v>916</v>
      </c>
      <c r="T6" s="25" t="s">
        <v>917</v>
      </c>
      <c r="U6" s="25" t="s">
        <v>918</v>
      </c>
      <c r="V6" s="25" t="s">
        <v>919</v>
      </c>
      <c r="W6" s="25" t="s">
        <v>920</v>
      </c>
      <c r="X6" s="25" t="s">
        <v>921</v>
      </c>
      <c r="Y6" s="25" t="s">
        <v>922</v>
      </c>
      <c r="Z6" s="25" t="s">
        <v>923</v>
      </c>
      <c r="AA6" s="25" t="s">
        <v>924</v>
      </c>
      <c r="AB6" s="25" t="s">
        <v>925</v>
      </c>
      <c r="AC6" s="25" t="s">
        <v>926</v>
      </c>
      <c r="AD6" s="25" t="s">
        <v>927</v>
      </c>
      <c r="AE6" s="25" t="s">
        <v>928</v>
      </c>
      <c r="AF6" s="25" t="s">
        <v>929</v>
      </c>
      <c r="AG6" s="25" t="s">
        <v>930</v>
      </c>
      <c r="AH6" s="25" t="s">
        <v>931</v>
      </c>
      <c r="AI6" s="25" t="s">
        <v>932</v>
      </c>
      <c r="AJ6" s="25" t="s">
        <v>933</v>
      </c>
      <c r="AK6" s="25" t="s">
        <v>934</v>
      </c>
      <c r="AL6" s="25" t="s">
        <v>935</v>
      </c>
      <c r="AM6" s="25" t="s">
        <v>936</v>
      </c>
      <c r="AN6" s="25" t="s">
        <v>937</v>
      </c>
      <c r="AO6" s="25" t="s">
        <v>938</v>
      </c>
      <c r="AP6" s="25" t="s">
        <v>939</v>
      </c>
      <c r="AQ6" s="25" t="s">
        <v>940</v>
      </c>
      <c r="AR6" s="25" t="s">
        <v>941</v>
      </c>
      <c r="AS6" s="25" t="s">
        <v>942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242</v>
      </c>
      <c r="AY6" s="25" t="s">
        <v>254</v>
      </c>
      <c r="AZ6" s="25" t="s">
        <v>943</v>
      </c>
      <c r="BA6" s="25" t="s">
        <v>222</v>
      </c>
      <c r="BB6" s="25" t="s">
        <v>232</v>
      </c>
      <c r="BC6" s="25" t="s">
        <v>944</v>
      </c>
      <c r="BD6" s="25" t="s">
        <v>945</v>
      </c>
      <c r="BE6" s="25" t="s">
        <v>946</v>
      </c>
      <c r="BF6" s="25" t="s">
        <v>947</v>
      </c>
      <c r="BG6" s="25" t="s">
        <v>948</v>
      </c>
      <c r="BH6" s="25" t="s">
        <v>949</v>
      </c>
      <c r="BI6" s="25" t="s">
        <v>950</v>
      </c>
      <c r="BJ6" s="25" t="s">
        <v>951</v>
      </c>
      <c r="BK6" s="25" t="s">
        <v>952</v>
      </c>
      <c r="BL6" s="25" t="s">
        <v>953</v>
      </c>
      <c r="BM6" s="25" t="s">
        <v>954</v>
      </c>
      <c r="BN6" s="25" t="s">
        <v>955</v>
      </c>
      <c r="BO6" s="25" t="s">
        <v>956</v>
      </c>
      <c r="BP6" s="25" t="s">
        <v>957</v>
      </c>
      <c r="BQ6" s="25" t="s">
        <v>958</v>
      </c>
      <c r="BR6" s="25" t="s">
        <v>959</v>
      </c>
      <c r="BS6" s="25" t="s">
        <v>960</v>
      </c>
      <c r="BT6" s="25" t="s">
        <v>961</v>
      </c>
      <c r="BU6" s="25" t="s">
        <v>962</v>
      </c>
      <c r="BV6" s="25" t="s">
        <v>963</v>
      </c>
      <c r="BW6" s="25" t="s">
        <v>964</v>
      </c>
      <c r="BX6" s="25" t="s">
        <v>965</v>
      </c>
      <c r="BY6" s="25" t="s">
        <v>966</v>
      </c>
      <c r="BZ6" s="25" t="s">
        <v>967</v>
      </c>
      <c r="CA6" s="25" t="s">
        <v>968</v>
      </c>
      <c r="CB6" s="25" t="s">
        <v>969</v>
      </c>
      <c r="CC6" s="25" t="s">
        <v>970</v>
      </c>
      <c r="CD6" s="25" t="s">
        <v>971</v>
      </c>
      <c r="CE6" s="25" t="s">
        <v>972</v>
      </c>
      <c r="CF6" s="25" t="s">
        <v>973</v>
      </c>
      <c r="CG6" s="25" t="s">
        <v>974</v>
      </c>
      <c r="CH6" s="25" t="s">
        <v>975</v>
      </c>
      <c r="CI6" s="25" t="s">
        <v>976</v>
      </c>
      <c r="CJ6" s="25" t="s">
        <v>977</v>
      </c>
      <c r="CK6" s="25" t="s">
        <v>978</v>
      </c>
      <c r="CL6" s="25" t="s">
        <v>979</v>
      </c>
      <c r="CM6" s="25" t="s">
        <v>980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SUM(index_T[[#This Row],[A_hts_tst_index_u1_unk_pos]:[A_hts_tst_index_1014_m_pos]])</f>
        <v>0</v>
      </c>
      <c r="AU7" s="94">
        <f>SUM(index_T[[#This Row],[A_hts_tst_index_u1_unk_neg]:[A_hts_tst_index_1014_m_neg]])</f>
        <v>0</v>
      </c>
      <c r="AV7" s="94">
        <f>SUM(index_T[[#This Row],[A_hts_tst_index_1519_f_pos]:[A_hts_tst_index_o50_m_pos]])</f>
        <v>0</v>
      </c>
      <c r="AW7" s="94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0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982</v>
      </c>
      <c r="K6" s="25" t="s">
        <v>983</v>
      </c>
      <c r="L6" s="25" t="s">
        <v>984</v>
      </c>
      <c r="M6" s="25" t="s">
        <v>985</v>
      </c>
      <c r="N6" s="25" t="s">
        <v>986</v>
      </c>
      <c r="O6" s="25" t="s">
        <v>987</v>
      </c>
      <c r="P6" s="25" t="s">
        <v>988</v>
      </c>
      <c r="Q6" s="25" t="s">
        <v>989</v>
      </c>
      <c r="R6" s="25" t="s">
        <v>990</v>
      </c>
      <c r="S6" s="25" t="s">
        <v>991</v>
      </c>
      <c r="T6" s="25" t="s">
        <v>992</v>
      </c>
      <c r="U6" s="25" t="s">
        <v>993</v>
      </c>
      <c r="V6" s="25" t="s">
        <v>994</v>
      </c>
      <c r="W6" s="25" t="s">
        <v>995</v>
      </c>
      <c r="X6" s="25" t="s">
        <v>996</v>
      </c>
      <c r="Y6" s="25" t="s">
        <v>997</v>
      </c>
      <c r="Z6" s="25" t="s">
        <v>998</v>
      </c>
      <c r="AA6" s="25" t="s">
        <v>999</v>
      </c>
      <c r="AB6" s="25" t="s">
        <v>1000</v>
      </c>
      <c r="AC6" s="25" t="s">
        <v>1001</v>
      </c>
      <c r="AD6" s="25" t="s">
        <v>1002</v>
      </c>
      <c r="AE6" s="25" t="s">
        <v>1003</v>
      </c>
      <c r="AF6" s="25" t="s">
        <v>1004</v>
      </c>
      <c r="AG6" s="25" t="s">
        <v>1005</v>
      </c>
      <c r="AH6" s="25" t="s">
        <v>1006</v>
      </c>
      <c r="AI6" s="25" t="s">
        <v>1007</v>
      </c>
      <c r="AJ6" s="25" t="s">
        <v>1008</v>
      </c>
      <c r="AK6" s="25" t="s">
        <v>1009</v>
      </c>
      <c r="AL6" s="25" t="s">
        <v>1010</v>
      </c>
      <c r="AM6" s="25" t="s">
        <v>1011</v>
      </c>
      <c r="AN6" s="25" t="s">
        <v>1012</v>
      </c>
      <c r="AO6" s="25" t="s">
        <v>1013</v>
      </c>
      <c r="AP6" s="25" t="s">
        <v>1014</v>
      </c>
      <c r="AQ6" s="25" t="s">
        <v>1015</v>
      </c>
      <c r="AR6" s="25" t="s">
        <v>1016</v>
      </c>
      <c r="AS6" s="25" t="s">
        <v>1017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243</v>
      </c>
      <c r="AY6" s="25" t="s">
        <v>255</v>
      </c>
      <c r="AZ6" s="25" t="s">
        <v>1018</v>
      </c>
      <c r="BA6" s="25" t="s">
        <v>223</v>
      </c>
      <c r="BB6" s="25" t="s">
        <v>233</v>
      </c>
      <c r="BC6" s="25" t="s">
        <v>1019</v>
      </c>
      <c r="BD6" s="25" t="s">
        <v>1020</v>
      </c>
      <c r="BE6" s="25" t="s">
        <v>1021</v>
      </c>
      <c r="BF6" s="25" t="s">
        <v>1022</v>
      </c>
      <c r="BG6" s="25" t="s">
        <v>1023</v>
      </c>
      <c r="BH6" s="25" t="s">
        <v>1024</v>
      </c>
      <c r="BI6" s="25" t="s">
        <v>1025</v>
      </c>
      <c r="BJ6" s="25" t="s">
        <v>1026</v>
      </c>
      <c r="BK6" s="25" t="s">
        <v>1027</v>
      </c>
      <c r="BL6" s="25" t="s">
        <v>1028</v>
      </c>
      <c r="BM6" s="25" t="s">
        <v>1029</v>
      </c>
      <c r="BN6" s="25" t="s">
        <v>1030</v>
      </c>
      <c r="BO6" s="25" t="s">
        <v>1031</v>
      </c>
      <c r="BP6" s="25" t="s">
        <v>1032</v>
      </c>
      <c r="BQ6" s="25" t="s">
        <v>1033</v>
      </c>
      <c r="BR6" s="25" t="s">
        <v>1034</v>
      </c>
      <c r="BS6" s="25" t="s">
        <v>1035</v>
      </c>
      <c r="BT6" s="25" t="s">
        <v>1036</v>
      </c>
      <c r="BU6" s="25" t="s">
        <v>1037</v>
      </c>
      <c r="BV6" s="25" t="s">
        <v>1038</v>
      </c>
      <c r="BW6" s="25" t="s">
        <v>1039</v>
      </c>
      <c r="BX6" s="25" t="s">
        <v>1040</v>
      </c>
      <c r="BY6" s="25" t="s">
        <v>1041</v>
      </c>
      <c r="BZ6" s="25" t="s">
        <v>1042</v>
      </c>
      <c r="CA6" s="25" t="s">
        <v>1043</v>
      </c>
      <c r="CB6" s="25" t="s">
        <v>1044</v>
      </c>
      <c r="CC6" s="25" t="s">
        <v>1045</v>
      </c>
      <c r="CD6" s="25" t="s">
        <v>1046</v>
      </c>
      <c r="CE6" s="25" t="s">
        <v>1047</v>
      </c>
      <c r="CF6" s="25" t="s">
        <v>1048</v>
      </c>
      <c r="CG6" s="25" t="s">
        <v>1049</v>
      </c>
      <c r="CH6" s="25" t="s">
        <v>1050</v>
      </c>
      <c r="CI6" s="25" t="s">
        <v>1051</v>
      </c>
      <c r="CJ6" s="25" t="s">
        <v>1052</v>
      </c>
      <c r="CK6" s="25" t="s">
        <v>1053</v>
      </c>
      <c r="CL6" s="25" t="s">
        <v>1054</v>
      </c>
      <c r="CM6" s="25" t="s">
        <v>1055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SUM(sti_T[[#This Row],[A_hts_tst_sti_u1_unk_pos]:[A_hts_tst_sti_1014_m_pos]])</f>
        <v>0</v>
      </c>
      <c r="AU7" s="94">
        <f>SUM(sti_T[[#This Row],[A_hts_tst_sti_u1_unk_neg]:[A_hts_tst_sti_1014_m_neg]])</f>
        <v>0</v>
      </c>
      <c r="AV7" s="94">
        <f>SUM(sti_T[[#This Row],[A_hts_tst_sti_1519_f_pos]:[A_hts_tst_sti_o50_m_pos]])</f>
        <v>0</v>
      </c>
      <c r="AW7" s="94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1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1056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1057</v>
      </c>
      <c r="K6" s="25" t="s">
        <v>1058</v>
      </c>
      <c r="L6" s="25" t="s">
        <v>1059</v>
      </c>
      <c r="M6" s="25" t="s">
        <v>1060</v>
      </c>
      <c r="N6" s="25" t="s">
        <v>1061</v>
      </c>
      <c r="O6" s="25" t="s">
        <v>1062</v>
      </c>
      <c r="P6" s="25" t="s">
        <v>1063</v>
      </c>
      <c r="Q6" s="25" t="s">
        <v>1064</v>
      </c>
      <c r="R6" s="25" t="s">
        <v>1065</v>
      </c>
      <c r="S6" s="25" t="s">
        <v>1066</v>
      </c>
      <c r="T6" s="25" t="s">
        <v>1067</v>
      </c>
      <c r="U6" s="25" t="s">
        <v>1068</v>
      </c>
      <c r="V6" s="25" t="s">
        <v>1069</v>
      </c>
      <c r="W6" s="25" t="s">
        <v>1070</v>
      </c>
      <c r="X6" s="25" t="s">
        <v>1071</v>
      </c>
      <c r="Y6" s="25" t="s">
        <v>1072</v>
      </c>
      <c r="Z6" s="25" t="s">
        <v>1073</v>
      </c>
      <c r="AA6" s="25" t="s">
        <v>1074</v>
      </c>
      <c r="AB6" s="25" t="s">
        <v>1075</v>
      </c>
      <c r="AC6" s="25" t="s">
        <v>1076</v>
      </c>
      <c r="AD6" s="25" t="s">
        <v>1077</v>
      </c>
      <c r="AE6" s="25" t="s">
        <v>1078</v>
      </c>
      <c r="AF6" s="25" t="s">
        <v>1079</v>
      </c>
      <c r="AG6" s="25" t="s">
        <v>1080</v>
      </c>
      <c r="AH6" s="25" t="s">
        <v>1081</v>
      </c>
      <c r="AI6" s="25" t="s">
        <v>1082</v>
      </c>
      <c r="AJ6" s="25" t="s">
        <v>1083</v>
      </c>
      <c r="AK6" s="25" t="s">
        <v>1084</v>
      </c>
      <c r="AL6" s="25" t="s">
        <v>1085</v>
      </c>
      <c r="AM6" s="25" t="s">
        <v>1086</v>
      </c>
      <c r="AN6" s="25" t="s">
        <v>1087</v>
      </c>
      <c r="AO6" s="25" t="s">
        <v>1088</v>
      </c>
      <c r="AP6" s="25" t="s">
        <v>1089</v>
      </c>
      <c r="AQ6" s="25" t="s">
        <v>1090</v>
      </c>
      <c r="AR6" s="25" t="s">
        <v>1091</v>
      </c>
      <c r="AS6" s="25" t="s">
        <v>1092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244</v>
      </c>
      <c r="AY6" s="25" t="s">
        <v>256</v>
      </c>
      <c r="AZ6" s="25" t="s">
        <v>1093</v>
      </c>
      <c r="BA6" s="25" t="s">
        <v>224</v>
      </c>
      <c r="BB6" s="25" t="s">
        <v>234</v>
      </c>
      <c r="BC6" s="25" t="s">
        <v>1094</v>
      </c>
      <c r="BD6" s="25" t="s">
        <v>1095</v>
      </c>
      <c r="BE6" s="25" t="s">
        <v>1096</v>
      </c>
      <c r="BF6" s="25" t="s">
        <v>1097</v>
      </c>
      <c r="BG6" s="25" t="s">
        <v>1098</v>
      </c>
      <c r="BH6" s="25" t="s">
        <v>1099</v>
      </c>
      <c r="BI6" s="25" t="s">
        <v>1100</v>
      </c>
      <c r="BJ6" s="25" t="s">
        <v>1101</v>
      </c>
      <c r="BK6" s="25" t="s">
        <v>1102</v>
      </c>
      <c r="BL6" s="25" t="s">
        <v>1103</v>
      </c>
      <c r="BM6" s="25" t="s">
        <v>1104</v>
      </c>
      <c r="BN6" s="25" t="s">
        <v>1105</v>
      </c>
      <c r="BO6" s="25" t="s">
        <v>1106</v>
      </c>
      <c r="BP6" s="25" t="s">
        <v>1107</v>
      </c>
      <c r="BQ6" s="25" t="s">
        <v>1108</v>
      </c>
      <c r="BR6" s="25" t="s">
        <v>1109</v>
      </c>
      <c r="BS6" s="25" t="s">
        <v>1110</v>
      </c>
      <c r="BT6" s="25" t="s">
        <v>1111</v>
      </c>
      <c r="BU6" s="25" t="s">
        <v>1112</v>
      </c>
      <c r="BV6" s="25" t="s">
        <v>1113</v>
      </c>
      <c r="BW6" s="25" t="s">
        <v>1114</v>
      </c>
      <c r="BX6" s="25" t="s">
        <v>1115</v>
      </c>
      <c r="BY6" s="25" t="s">
        <v>1116</v>
      </c>
      <c r="BZ6" s="25" t="s">
        <v>1117</v>
      </c>
      <c r="CA6" s="25" t="s">
        <v>1118</v>
      </c>
      <c r="CB6" s="25" t="s">
        <v>1119</v>
      </c>
      <c r="CC6" s="25" t="s">
        <v>1120</v>
      </c>
      <c r="CD6" s="25" t="s">
        <v>1121</v>
      </c>
      <c r="CE6" s="25" t="s">
        <v>1122</v>
      </c>
      <c r="CF6" s="25" t="s">
        <v>1123</v>
      </c>
      <c r="CG6" s="25" t="s">
        <v>1124</v>
      </c>
      <c r="CH6" s="25" t="s">
        <v>1125</v>
      </c>
      <c r="CI6" s="25" t="s">
        <v>1126</v>
      </c>
      <c r="CJ6" s="25" t="s">
        <v>1127</v>
      </c>
      <c r="CK6" s="25" t="s">
        <v>1128</v>
      </c>
      <c r="CL6" s="25" t="s">
        <v>1129</v>
      </c>
      <c r="CM6" s="25" t="s">
        <v>1130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SUM(inpat_T[[#This Row],[A_hts_tst_inpat_u1_unk_pos]:[A_hts_tst_inpat_1014_m_pos]])</f>
        <v>0</v>
      </c>
      <c r="AU7" s="94">
        <f>SUM(inpat_T[[#This Row],[A_hts_tst_inpat_u1_unk_neg]:[A_hts_tst_inpat_1014_m_neg]])</f>
        <v>0</v>
      </c>
      <c r="AV7" s="94">
        <f>SUM(inpat_T[[#This Row],[A_hts_tst_inpat_1519_f_pos]:[A_hts_tst_inpat_o50_m_pos]])</f>
        <v>0</v>
      </c>
      <c r="AW7" s="94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2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1131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1132</v>
      </c>
      <c r="K6" s="25" t="s">
        <v>1133</v>
      </c>
      <c r="L6" s="25" t="s">
        <v>1134</v>
      </c>
      <c r="M6" s="25" t="s">
        <v>1135</v>
      </c>
      <c r="N6" s="25" t="s">
        <v>1136</v>
      </c>
      <c r="O6" s="25" t="s">
        <v>1137</v>
      </c>
      <c r="P6" s="25" t="s">
        <v>1138</v>
      </c>
      <c r="Q6" s="25" t="s">
        <v>1139</v>
      </c>
      <c r="R6" s="25" t="s">
        <v>1140</v>
      </c>
      <c r="S6" s="25" t="s">
        <v>1141</v>
      </c>
      <c r="T6" s="25" t="s">
        <v>1142</v>
      </c>
      <c r="U6" s="25" t="s">
        <v>1143</v>
      </c>
      <c r="V6" s="25" t="s">
        <v>1144</v>
      </c>
      <c r="W6" s="25" t="s">
        <v>1145</v>
      </c>
      <c r="X6" s="25" t="s">
        <v>1146</v>
      </c>
      <c r="Y6" s="25" t="s">
        <v>1147</v>
      </c>
      <c r="Z6" s="25" t="s">
        <v>1148</v>
      </c>
      <c r="AA6" s="25" t="s">
        <v>1149</v>
      </c>
      <c r="AB6" s="25" t="s">
        <v>1150</v>
      </c>
      <c r="AC6" s="25" t="s">
        <v>1151</v>
      </c>
      <c r="AD6" s="25" t="s">
        <v>1152</v>
      </c>
      <c r="AE6" s="25" t="s">
        <v>1153</v>
      </c>
      <c r="AF6" s="25" t="s">
        <v>1154</v>
      </c>
      <c r="AG6" s="25" t="s">
        <v>1155</v>
      </c>
      <c r="AH6" s="25" t="s">
        <v>1156</v>
      </c>
      <c r="AI6" s="25" t="s">
        <v>1157</v>
      </c>
      <c r="AJ6" s="25" t="s">
        <v>1158</v>
      </c>
      <c r="AK6" s="25" t="s">
        <v>1159</v>
      </c>
      <c r="AL6" s="25" t="s">
        <v>1160</v>
      </c>
      <c r="AM6" s="25" t="s">
        <v>1161</v>
      </c>
      <c r="AN6" s="25" t="s">
        <v>1162</v>
      </c>
      <c r="AO6" s="25" t="s">
        <v>1163</v>
      </c>
      <c r="AP6" s="25" t="s">
        <v>1164</v>
      </c>
      <c r="AQ6" s="25" t="s">
        <v>1165</v>
      </c>
      <c r="AR6" s="25" t="s">
        <v>1166</v>
      </c>
      <c r="AS6" s="25" t="s">
        <v>1167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245</v>
      </c>
      <c r="AY6" s="25" t="s">
        <v>257</v>
      </c>
      <c r="AZ6" s="25" t="s">
        <v>1168</v>
      </c>
      <c r="BA6" s="25" t="s">
        <v>225</v>
      </c>
      <c r="BB6" s="25" t="s">
        <v>235</v>
      </c>
      <c r="BC6" s="25" t="s">
        <v>1169</v>
      </c>
      <c r="BD6" s="25" t="s">
        <v>1170</v>
      </c>
      <c r="BE6" s="25" t="s">
        <v>1171</v>
      </c>
      <c r="BF6" s="25" t="s">
        <v>1172</v>
      </c>
      <c r="BG6" s="25" t="s">
        <v>1173</v>
      </c>
      <c r="BH6" s="25" t="s">
        <v>1174</v>
      </c>
      <c r="BI6" s="25" t="s">
        <v>1175</v>
      </c>
      <c r="BJ6" s="25" t="s">
        <v>1176</v>
      </c>
      <c r="BK6" s="25" t="s">
        <v>1177</v>
      </c>
      <c r="BL6" s="25" t="s">
        <v>1178</v>
      </c>
      <c r="BM6" s="25" t="s">
        <v>1179</v>
      </c>
      <c r="BN6" s="25" t="s">
        <v>1180</v>
      </c>
      <c r="BO6" s="25" t="s">
        <v>1181</v>
      </c>
      <c r="BP6" s="25" t="s">
        <v>1182</v>
      </c>
      <c r="BQ6" s="25" t="s">
        <v>1183</v>
      </c>
      <c r="BR6" s="25" t="s">
        <v>1184</v>
      </c>
      <c r="BS6" s="25" t="s">
        <v>1185</v>
      </c>
      <c r="BT6" s="25" t="s">
        <v>1186</v>
      </c>
      <c r="BU6" s="25" t="s">
        <v>1187</v>
      </c>
      <c r="BV6" s="25" t="s">
        <v>1188</v>
      </c>
      <c r="BW6" s="25" t="s">
        <v>1189</v>
      </c>
      <c r="BX6" s="25" t="s">
        <v>1190</v>
      </c>
      <c r="BY6" s="25" t="s">
        <v>1191</v>
      </c>
      <c r="BZ6" s="25" t="s">
        <v>1192</v>
      </c>
      <c r="CA6" s="25" t="s">
        <v>1193</v>
      </c>
      <c r="CB6" s="25" t="s">
        <v>1194</v>
      </c>
      <c r="CC6" s="25" t="s">
        <v>1195</v>
      </c>
      <c r="CD6" s="25" t="s">
        <v>1196</v>
      </c>
      <c r="CE6" s="25" t="s">
        <v>1197</v>
      </c>
      <c r="CF6" s="25" t="s">
        <v>1198</v>
      </c>
      <c r="CG6" s="25" t="s">
        <v>1199</v>
      </c>
      <c r="CH6" s="25" t="s">
        <v>1200</v>
      </c>
      <c r="CI6" s="25" t="s">
        <v>1201</v>
      </c>
      <c r="CJ6" s="25" t="s">
        <v>1202</v>
      </c>
      <c r="CK6" s="25" t="s">
        <v>1203</v>
      </c>
      <c r="CL6" s="25" t="s">
        <v>1204</v>
      </c>
      <c r="CM6" s="25" t="s">
        <v>1205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SUM(emergency_T[[#This Row],[A_hts_tst_emergency_u1_unk_pos]:[A_hts_tst_emergency_1014_m_pos]])</f>
        <v>0</v>
      </c>
      <c r="AU7" s="94">
        <f>SUM(emergency_T[[#This Row],[A_hts_tst_emergency_u1_unk_neg]:[A_hts_tst_emergency_1014_m_neg]])</f>
        <v>0</v>
      </c>
      <c r="AV7" s="94">
        <f>SUM(emergency_T[[#This Row],[A_hts_tst_emergency_1519_f_pos]:[A_hts_tst_emergency_o50_m_pos]])</f>
        <v>0</v>
      </c>
      <c r="AW7" s="94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2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1206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1207</v>
      </c>
      <c r="K6" s="25" t="s">
        <v>1208</v>
      </c>
      <c r="L6" s="25" t="s">
        <v>1209</v>
      </c>
      <c r="M6" s="25" t="s">
        <v>1210</v>
      </c>
      <c r="N6" s="25" t="s">
        <v>1211</v>
      </c>
      <c r="O6" s="25" t="s">
        <v>1212</v>
      </c>
      <c r="P6" s="25" t="s">
        <v>1213</v>
      </c>
      <c r="Q6" s="25" t="s">
        <v>1214</v>
      </c>
      <c r="R6" s="25" t="s">
        <v>1215</v>
      </c>
      <c r="S6" s="25" t="s">
        <v>1216</v>
      </c>
      <c r="T6" s="25" t="s">
        <v>1217</v>
      </c>
      <c r="U6" s="25" t="s">
        <v>1218</v>
      </c>
      <c r="V6" s="25" t="s">
        <v>1219</v>
      </c>
      <c r="W6" s="25" t="s">
        <v>1220</v>
      </c>
      <c r="X6" s="25" t="s">
        <v>1221</v>
      </c>
      <c r="Y6" s="25" t="s">
        <v>1222</v>
      </c>
      <c r="Z6" s="25" t="s">
        <v>1223</v>
      </c>
      <c r="AA6" s="25" t="s">
        <v>1224</v>
      </c>
      <c r="AB6" s="25" t="s">
        <v>1225</v>
      </c>
      <c r="AC6" s="25" t="s">
        <v>1226</v>
      </c>
      <c r="AD6" s="25" t="s">
        <v>1227</v>
      </c>
      <c r="AE6" s="25" t="s">
        <v>1228</v>
      </c>
      <c r="AF6" s="25" t="s">
        <v>1229</v>
      </c>
      <c r="AG6" s="25" t="s">
        <v>1230</v>
      </c>
      <c r="AH6" s="25" t="s">
        <v>1231</v>
      </c>
      <c r="AI6" s="25" t="s">
        <v>1232</v>
      </c>
      <c r="AJ6" s="25" t="s">
        <v>1233</v>
      </c>
      <c r="AK6" s="25" t="s">
        <v>1234</v>
      </c>
      <c r="AL6" s="25" t="s">
        <v>1235</v>
      </c>
      <c r="AM6" s="25" t="s">
        <v>1236</v>
      </c>
      <c r="AN6" s="25" t="s">
        <v>1237</v>
      </c>
      <c r="AO6" s="25" t="s">
        <v>1238</v>
      </c>
      <c r="AP6" s="25" t="s">
        <v>1239</v>
      </c>
      <c r="AQ6" s="25" t="s">
        <v>1240</v>
      </c>
      <c r="AR6" s="25" t="s">
        <v>1241</v>
      </c>
      <c r="AS6" s="25" t="s">
        <v>1242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246</v>
      </c>
      <c r="AY6" s="25" t="s">
        <v>258</v>
      </c>
      <c r="AZ6" s="25" t="s">
        <v>1243</v>
      </c>
      <c r="BA6" s="25" t="s">
        <v>226</v>
      </c>
      <c r="BB6" s="25" t="s">
        <v>236</v>
      </c>
      <c r="BC6" s="25" t="s">
        <v>1244</v>
      </c>
      <c r="BD6" s="25" t="s">
        <v>1245</v>
      </c>
      <c r="BE6" s="25" t="s">
        <v>1246</v>
      </c>
      <c r="BF6" s="25" t="s">
        <v>1247</v>
      </c>
      <c r="BG6" s="25" t="s">
        <v>1248</v>
      </c>
      <c r="BH6" s="25" t="s">
        <v>1249</v>
      </c>
      <c r="BI6" s="25" t="s">
        <v>1250</v>
      </c>
      <c r="BJ6" s="25" t="s">
        <v>1251</v>
      </c>
      <c r="BK6" s="25" t="s">
        <v>1252</v>
      </c>
      <c r="BL6" s="25" t="s">
        <v>1253</v>
      </c>
      <c r="BM6" s="25" t="s">
        <v>1254</v>
      </c>
      <c r="BN6" s="25" t="s">
        <v>1255</v>
      </c>
      <c r="BO6" s="25" t="s">
        <v>1256</v>
      </c>
      <c r="BP6" s="25" t="s">
        <v>1257</v>
      </c>
      <c r="BQ6" s="25" t="s">
        <v>1258</v>
      </c>
      <c r="BR6" s="25" t="s">
        <v>1259</v>
      </c>
      <c r="BS6" s="25" t="s">
        <v>1260</v>
      </c>
      <c r="BT6" s="25" t="s">
        <v>1261</v>
      </c>
      <c r="BU6" s="25" t="s">
        <v>1262</v>
      </c>
      <c r="BV6" s="25" t="s">
        <v>1263</v>
      </c>
      <c r="BW6" s="25" t="s">
        <v>1264</v>
      </c>
      <c r="BX6" s="25" t="s">
        <v>1265</v>
      </c>
      <c r="BY6" s="25" t="s">
        <v>1266</v>
      </c>
      <c r="BZ6" s="25" t="s">
        <v>1267</v>
      </c>
      <c r="CA6" s="25" t="s">
        <v>1268</v>
      </c>
      <c r="CB6" s="25" t="s">
        <v>1269</v>
      </c>
      <c r="CC6" s="25" t="s">
        <v>1270</v>
      </c>
      <c r="CD6" s="25" t="s">
        <v>1271</v>
      </c>
      <c r="CE6" s="25" t="s">
        <v>1272</v>
      </c>
      <c r="CF6" s="25" t="s">
        <v>1273</v>
      </c>
      <c r="CG6" s="25" t="s">
        <v>1274</v>
      </c>
      <c r="CH6" s="25" t="s">
        <v>1275</v>
      </c>
      <c r="CI6" s="25" t="s">
        <v>1276</v>
      </c>
      <c r="CJ6" s="25" t="s">
        <v>1277</v>
      </c>
      <c r="CK6" s="25" t="s">
        <v>1278</v>
      </c>
      <c r="CL6" s="25" t="s">
        <v>1279</v>
      </c>
      <c r="CM6" s="25" t="s">
        <v>1280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SUM(vct_T[[#This Row],[A_hts_tst_vct_u1_unk_pos]:[A_hts_tst_vct_1014_m_pos]])</f>
        <v>0</v>
      </c>
      <c r="AU7" s="94">
        <f>SUM(vct_T[[#This Row],[A_hts_tst_vct_u1_unk_neg]:[A_hts_tst_vct_1014_m_neg]])</f>
        <v>0</v>
      </c>
      <c r="AV7" s="94">
        <f>SUM(vct_T[[#This Row],[A_hts_tst_vct_1519_f_pos]:[A_hts_tst_vct_o50_m_pos]])</f>
        <v>0</v>
      </c>
      <c r="AW7" s="94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3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428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1636</v>
      </c>
      <c r="U3" s="44"/>
      <c r="V3" s="44"/>
      <c r="W3" s="44"/>
      <c r="X3" s="44"/>
      <c r="Y3" s="44"/>
      <c r="Z3" s="44"/>
      <c r="AA3" s="44"/>
      <c r="AB3" s="44"/>
      <c r="AC3" s="43"/>
      <c r="AD3" s="86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1462</v>
      </c>
      <c r="K4" s="13" t="s">
        <v>1463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1464</v>
      </c>
      <c r="U4" s="13" t="s">
        <v>1465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9" t="s">
        <v>526</v>
      </c>
      <c r="AD4" s="87" t="s">
        <v>1637</v>
      </c>
      <c r="AE4" s="87" t="s">
        <v>1638</v>
      </c>
      <c r="AF4" s="10" t="s">
        <v>14</v>
      </c>
      <c r="AG4" s="11" t="s">
        <v>427</v>
      </c>
      <c r="AH4" s="11" t="s">
        <v>1488</v>
      </c>
      <c r="AI4" s="67" t="s">
        <v>1462</v>
      </c>
      <c r="AJ4" s="68" t="s">
        <v>1463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9" t="s">
        <v>97</v>
      </c>
      <c r="AS4" s="67" t="s">
        <v>1464</v>
      </c>
      <c r="AT4" s="68" t="s">
        <v>1465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1469</v>
      </c>
      <c r="K6" s="25" t="s">
        <v>1470</v>
      </c>
      <c r="L6" s="25" t="s">
        <v>1281</v>
      </c>
      <c r="M6" s="25" t="s">
        <v>1283</v>
      </c>
      <c r="N6" s="25" t="s">
        <v>1284</v>
      </c>
      <c r="O6" s="25" t="s">
        <v>1285</v>
      </c>
      <c r="P6" s="25" t="s">
        <v>1286</v>
      </c>
      <c r="Q6" s="25" t="s">
        <v>1287</v>
      </c>
      <c r="R6" s="25" t="s">
        <v>1288</v>
      </c>
      <c r="S6" s="25" t="s">
        <v>1289</v>
      </c>
      <c r="T6" s="25" t="s">
        <v>1471</v>
      </c>
      <c r="U6" s="25" t="s">
        <v>1472</v>
      </c>
      <c r="V6" s="25" t="s">
        <v>1282</v>
      </c>
      <c r="W6" s="25" t="s">
        <v>1290</v>
      </c>
      <c r="X6" s="25" t="s">
        <v>1291</v>
      </c>
      <c r="Y6" s="25" t="s">
        <v>1292</v>
      </c>
      <c r="Z6" s="25" t="s">
        <v>1293</v>
      </c>
      <c r="AA6" s="25" t="s">
        <v>1294</v>
      </c>
      <c r="AB6" s="25" t="s">
        <v>1295</v>
      </c>
      <c r="AC6" s="25" t="s">
        <v>1296</v>
      </c>
      <c r="AD6" s="25" t="s">
        <v>1631</v>
      </c>
      <c r="AE6" s="25" t="s">
        <v>1632</v>
      </c>
      <c r="AF6" s="25" t="s">
        <v>264</v>
      </c>
      <c r="AG6" s="25" t="s">
        <v>440</v>
      </c>
      <c r="AH6" s="25" t="s">
        <v>1489</v>
      </c>
      <c r="AI6" s="25" t="s">
        <v>1473</v>
      </c>
      <c r="AJ6" s="25" t="s">
        <v>1474</v>
      </c>
      <c r="AK6" s="25" t="s">
        <v>1297</v>
      </c>
      <c r="AL6" s="25" t="s">
        <v>1300</v>
      </c>
      <c r="AM6" s="25" t="s">
        <v>1301</v>
      </c>
      <c r="AN6" s="25" t="s">
        <v>1302</v>
      </c>
      <c r="AO6" s="25" t="s">
        <v>1303</v>
      </c>
      <c r="AP6" s="25" t="s">
        <v>1304</v>
      </c>
      <c r="AQ6" s="25" t="s">
        <v>1305</v>
      </c>
      <c r="AR6" s="25" t="s">
        <v>1306</v>
      </c>
      <c r="AS6" s="25" t="s">
        <v>1475</v>
      </c>
      <c r="AT6" s="25" t="s">
        <v>1298</v>
      </c>
      <c r="AU6" s="25" t="s">
        <v>1299</v>
      </c>
      <c r="AV6" s="25" t="s">
        <v>1307</v>
      </c>
      <c r="AW6" s="25" t="s">
        <v>1308</v>
      </c>
      <c r="AX6" s="25" t="s">
        <v>1309</v>
      </c>
      <c r="AY6" s="25" t="s">
        <v>1310</v>
      </c>
      <c r="AZ6" s="25" t="s">
        <v>1311</v>
      </c>
      <c r="BA6" s="25" t="s">
        <v>1312</v>
      </c>
      <c r="BB6" s="25" t="s">
        <v>1313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SUM(vmmc_T[[#This Row],[A_hts_tst_vmmc_u1_m_pos]:[A_hts_tst_vmmc_o50_m_pos]])</f>
        <v>0</v>
      </c>
      <c r="AE7" s="94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5"/>
      <c r="C1" s="70" t="s">
        <v>1314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5"/>
      <c r="AV1" s="74" t="s">
        <v>447</v>
      </c>
      <c r="AW1" s="75"/>
      <c r="AX1" s="75"/>
      <c r="AY1" s="74" t="s">
        <v>446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1487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48" t="s">
        <v>106</v>
      </c>
      <c r="AW3" s="50"/>
      <c r="AX3" s="50"/>
      <c r="AY3" s="64" t="s">
        <v>1640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1641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13" t="s">
        <v>82</v>
      </c>
      <c r="N4" s="13" t="s">
        <v>83</v>
      </c>
      <c r="O4" s="13" t="s">
        <v>84</v>
      </c>
      <c r="P4" s="13" t="s">
        <v>86</v>
      </c>
      <c r="Q4" s="13" t="s">
        <v>87</v>
      </c>
      <c r="R4" s="13" t="s">
        <v>88</v>
      </c>
      <c r="S4" s="13" t="s">
        <v>89</v>
      </c>
      <c r="T4" s="13" t="s">
        <v>90</v>
      </c>
      <c r="U4" s="13" t="s">
        <v>91</v>
      </c>
      <c r="V4" s="13" t="s">
        <v>92</v>
      </c>
      <c r="W4" s="13" t="s">
        <v>93</v>
      </c>
      <c r="X4" s="13" t="s">
        <v>94</v>
      </c>
      <c r="Y4" s="13" t="s">
        <v>95</v>
      </c>
      <c r="Z4" s="13" t="s">
        <v>96</v>
      </c>
      <c r="AA4" s="13" t="s">
        <v>97</v>
      </c>
      <c r="AB4" s="8" t="s">
        <v>509</v>
      </c>
      <c r="AC4" s="13" t="s">
        <v>510</v>
      </c>
      <c r="AD4" s="13" t="s">
        <v>511</v>
      </c>
      <c r="AE4" s="13" t="s">
        <v>512</v>
      </c>
      <c r="AF4" s="13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1637</v>
      </c>
      <c r="AU4" s="87" t="s">
        <v>1638</v>
      </c>
      <c r="AV4" s="10" t="s">
        <v>404</v>
      </c>
      <c r="AW4" s="11" t="s">
        <v>422</v>
      </c>
      <c r="AX4" s="11" t="s">
        <v>423</v>
      </c>
      <c r="AY4" s="67" t="s">
        <v>80</v>
      </c>
      <c r="AZ4" s="68" t="s">
        <v>85</v>
      </c>
      <c r="BA4" s="68" t="s">
        <v>81</v>
      </c>
      <c r="BB4" s="68" t="s">
        <v>82</v>
      </c>
      <c r="BC4" s="68" t="s">
        <v>83</v>
      </c>
      <c r="BD4" s="68" t="s">
        <v>84</v>
      </c>
      <c r="BE4" s="68" t="s">
        <v>86</v>
      </c>
      <c r="BF4" s="68" t="s">
        <v>87</v>
      </c>
      <c r="BG4" s="68" t="s">
        <v>88</v>
      </c>
      <c r="BH4" s="68" t="s">
        <v>89</v>
      </c>
      <c r="BI4" s="68" t="s">
        <v>90</v>
      </c>
      <c r="BJ4" s="68" t="s">
        <v>91</v>
      </c>
      <c r="BK4" s="68" t="s">
        <v>92</v>
      </c>
      <c r="BL4" s="68" t="s">
        <v>93</v>
      </c>
      <c r="BM4" s="68" t="s">
        <v>94</v>
      </c>
      <c r="BN4" s="68" t="s">
        <v>95</v>
      </c>
      <c r="BO4" s="68" t="s">
        <v>96</v>
      </c>
      <c r="BP4" s="69" t="s">
        <v>97</v>
      </c>
      <c r="BQ4" s="67" t="s">
        <v>509</v>
      </c>
      <c r="BR4" s="68" t="s">
        <v>510</v>
      </c>
      <c r="BS4" s="68" t="s">
        <v>511</v>
      </c>
      <c r="BT4" s="68" t="s">
        <v>512</v>
      </c>
      <c r="BU4" s="68" t="s">
        <v>513</v>
      </c>
      <c r="BV4" s="68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9" t="s">
        <v>526</v>
      </c>
    </row>
    <row r="5" spans="1:114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1315</v>
      </c>
      <c r="K6" s="25" t="s">
        <v>1316</v>
      </c>
      <c r="L6" s="25" t="s">
        <v>1317</v>
      </c>
      <c r="M6" s="25" t="s">
        <v>1318</v>
      </c>
      <c r="N6" s="25" t="s">
        <v>1323</v>
      </c>
      <c r="O6" s="25" t="s">
        <v>1324</v>
      </c>
      <c r="P6" s="25" t="s">
        <v>1325</v>
      </c>
      <c r="Q6" s="25" t="s">
        <v>1326</v>
      </c>
      <c r="R6" s="25" t="s">
        <v>1327</v>
      </c>
      <c r="S6" s="25" t="s">
        <v>1328</v>
      </c>
      <c r="T6" s="25" t="s">
        <v>1329</v>
      </c>
      <c r="U6" s="25" t="s">
        <v>1330</v>
      </c>
      <c r="V6" s="25" t="s">
        <v>1331</v>
      </c>
      <c r="W6" s="25" t="s">
        <v>1332</v>
      </c>
      <c r="X6" s="25" t="s">
        <v>1333</v>
      </c>
      <c r="Y6" s="25" t="s">
        <v>1334</v>
      </c>
      <c r="Z6" s="25" t="s">
        <v>1335</v>
      </c>
      <c r="AA6" s="25" t="s">
        <v>1336</v>
      </c>
      <c r="AB6" s="25" t="s">
        <v>1319</v>
      </c>
      <c r="AC6" s="25" t="s">
        <v>1320</v>
      </c>
      <c r="AD6" s="25" t="s">
        <v>1321</v>
      </c>
      <c r="AE6" s="25" t="s">
        <v>1322</v>
      </c>
      <c r="AF6" s="25" t="s">
        <v>1337</v>
      </c>
      <c r="AG6" s="25" t="s">
        <v>1338</v>
      </c>
      <c r="AH6" s="25" t="s">
        <v>1339</v>
      </c>
      <c r="AI6" s="25" t="s">
        <v>1340</v>
      </c>
      <c r="AJ6" s="25" t="s">
        <v>1341</v>
      </c>
      <c r="AK6" s="25" t="s">
        <v>1342</v>
      </c>
      <c r="AL6" s="25" t="s">
        <v>1343</v>
      </c>
      <c r="AM6" s="25" t="s">
        <v>1344</v>
      </c>
      <c r="AN6" s="25" t="s">
        <v>1345</v>
      </c>
      <c r="AO6" s="25" t="s">
        <v>1346</v>
      </c>
      <c r="AP6" s="25" t="s">
        <v>1347</v>
      </c>
      <c r="AQ6" s="25" t="s">
        <v>1348</v>
      </c>
      <c r="AR6" s="25" t="s">
        <v>1349</v>
      </c>
      <c r="AS6" s="25" t="s">
        <v>1350</v>
      </c>
      <c r="AT6" s="25" t="s">
        <v>1631</v>
      </c>
      <c r="AU6" s="25" t="s">
        <v>1632</v>
      </c>
      <c r="AV6" s="25" t="s">
        <v>417</v>
      </c>
      <c r="AW6" s="25" t="s">
        <v>435</v>
      </c>
      <c r="AX6" s="25" t="s">
        <v>436</v>
      </c>
      <c r="AY6" s="25" t="s">
        <v>1351</v>
      </c>
      <c r="AZ6" s="25" t="s">
        <v>1352</v>
      </c>
      <c r="BA6" s="25" t="s">
        <v>1353</v>
      </c>
      <c r="BB6" s="25" t="s">
        <v>1354</v>
      </c>
      <c r="BC6" s="25" t="s">
        <v>1359</v>
      </c>
      <c r="BD6" s="25" t="s">
        <v>1360</v>
      </c>
      <c r="BE6" s="25" t="s">
        <v>1361</v>
      </c>
      <c r="BF6" s="25" t="s">
        <v>1362</v>
      </c>
      <c r="BG6" s="25" t="s">
        <v>1363</v>
      </c>
      <c r="BH6" s="25" t="s">
        <v>1364</v>
      </c>
      <c r="BI6" s="25" t="s">
        <v>1365</v>
      </c>
      <c r="BJ6" s="25" t="s">
        <v>1366</v>
      </c>
      <c r="BK6" s="25" t="s">
        <v>1367</v>
      </c>
      <c r="BL6" s="25" t="s">
        <v>1368</v>
      </c>
      <c r="BM6" s="25" t="s">
        <v>1369</v>
      </c>
      <c r="BN6" s="25" t="s">
        <v>1370</v>
      </c>
      <c r="BO6" s="25" t="s">
        <v>1371</v>
      </c>
      <c r="BP6" s="25" t="s">
        <v>1372</v>
      </c>
      <c r="BQ6" s="25" t="s">
        <v>1355</v>
      </c>
      <c r="BR6" s="25" t="s">
        <v>1356</v>
      </c>
      <c r="BS6" s="25" t="s">
        <v>1357</v>
      </c>
      <c r="BT6" s="25" t="s">
        <v>1358</v>
      </c>
      <c r="BU6" s="25" t="s">
        <v>1373</v>
      </c>
      <c r="BV6" s="25" t="s">
        <v>1374</v>
      </c>
      <c r="BW6" s="25" t="s">
        <v>1375</v>
      </c>
      <c r="BX6" s="25" t="s">
        <v>1376</v>
      </c>
      <c r="BY6" s="25" t="s">
        <v>1377</v>
      </c>
      <c r="BZ6" s="25" t="s">
        <v>1378</v>
      </c>
      <c r="CA6" s="25" t="s">
        <v>1379</v>
      </c>
      <c r="CB6" s="25" t="s">
        <v>1380</v>
      </c>
      <c r="CC6" s="25" t="s">
        <v>1381</v>
      </c>
      <c r="CD6" s="25" t="s">
        <v>1382</v>
      </c>
      <c r="CE6" s="25" t="s">
        <v>1383</v>
      </c>
      <c r="CF6" s="25" t="s">
        <v>1384</v>
      </c>
      <c r="CG6" s="25" t="s">
        <v>1385</v>
      </c>
      <c r="CH6" s="25" t="s">
        <v>1386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SUM(tbclinic_T[[#This Row],[A_hts_tst_tbclinic_u1_unk_pos]:[A_hts_tst_tbclinic_o50_m_pos]])</f>
        <v>0</v>
      </c>
      <c r="AU7" s="94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28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1529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1487</v>
      </c>
      <c r="U3" s="44"/>
      <c r="V3" s="44"/>
      <c r="W3" s="44"/>
      <c r="X3" s="44"/>
      <c r="Y3" s="44"/>
      <c r="Z3" s="44"/>
      <c r="AA3" s="44"/>
      <c r="AB3" s="44"/>
      <c r="AC3" s="44"/>
      <c r="AD3" s="90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1466</v>
      </c>
      <c r="K4" s="13" t="s">
        <v>1467</v>
      </c>
      <c r="L4" s="13" t="s">
        <v>81</v>
      </c>
      <c r="M4" s="13" t="s">
        <v>83</v>
      </c>
      <c r="N4" s="13" t="s">
        <v>86</v>
      </c>
      <c r="O4" s="13" t="s">
        <v>88</v>
      </c>
      <c r="P4" s="13" t="s">
        <v>90</v>
      </c>
      <c r="Q4" s="13" t="s">
        <v>92</v>
      </c>
      <c r="R4" s="13" t="s">
        <v>94</v>
      </c>
      <c r="S4" s="13" t="s">
        <v>96</v>
      </c>
      <c r="T4" s="8" t="s">
        <v>1468</v>
      </c>
      <c r="U4" s="13" t="s">
        <v>1476</v>
      </c>
      <c r="V4" s="13" t="s">
        <v>511</v>
      </c>
      <c r="W4" s="13" t="s">
        <v>513</v>
      </c>
      <c r="X4" s="13" t="s">
        <v>515</v>
      </c>
      <c r="Y4" s="13" t="s">
        <v>517</v>
      </c>
      <c r="Z4" s="13" t="s">
        <v>519</v>
      </c>
      <c r="AA4" s="13" t="s">
        <v>521</v>
      </c>
      <c r="AB4" s="13" t="s">
        <v>523</v>
      </c>
      <c r="AC4" s="13" t="s">
        <v>525</v>
      </c>
      <c r="AD4" s="91" t="s">
        <v>1637</v>
      </c>
      <c r="AE4" s="87" t="s">
        <v>1638</v>
      </c>
      <c r="AF4" s="10" t="s">
        <v>403</v>
      </c>
      <c r="AG4" s="11" t="s">
        <v>132</v>
      </c>
      <c r="AH4" s="11" t="s">
        <v>133</v>
      </c>
      <c r="AI4" s="67" t="s">
        <v>1466</v>
      </c>
      <c r="AJ4" s="68" t="s">
        <v>1467</v>
      </c>
      <c r="AK4" s="68" t="s">
        <v>81</v>
      </c>
      <c r="AL4" s="68" t="s">
        <v>83</v>
      </c>
      <c r="AM4" s="68" t="s">
        <v>86</v>
      </c>
      <c r="AN4" s="68" t="s">
        <v>88</v>
      </c>
      <c r="AO4" s="68" t="s">
        <v>90</v>
      </c>
      <c r="AP4" s="68" t="s">
        <v>92</v>
      </c>
      <c r="AQ4" s="68" t="s">
        <v>94</v>
      </c>
      <c r="AR4" s="68" t="s">
        <v>96</v>
      </c>
      <c r="AS4" s="67" t="s">
        <v>1477</v>
      </c>
      <c r="AT4" s="68" t="s">
        <v>1478</v>
      </c>
      <c r="AU4" s="68" t="s">
        <v>511</v>
      </c>
      <c r="AV4" s="68" t="s">
        <v>513</v>
      </c>
      <c r="AW4" s="68" t="s">
        <v>515</v>
      </c>
      <c r="AX4" s="68" t="s">
        <v>517</v>
      </c>
      <c r="AY4" s="68" t="s">
        <v>519</v>
      </c>
      <c r="AZ4" s="68" t="s">
        <v>521</v>
      </c>
      <c r="BA4" s="68" t="s">
        <v>523</v>
      </c>
      <c r="BB4" s="69" t="s">
        <v>525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1530</v>
      </c>
      <c r="K6" s="25" t="s">
        <v>1531</v>
      </c>
      <c r="L6" s="25" t="s">
        <v>1532</v>
      </c>
      <c r="M6" s="25" t="s">
        <v>1533</v>
      </c>
      <c r="N6" s="25" t="s">
        <v>1534</v>
      </c>
      <c r="O6" s="25" t="s">
        <v>1535</v>
      </c>
      <c r="P6" s="25" t="s">
        <v>1536</v>
      </c>
      <c r="Q6" s="25" t="s">
        <v>1537</v>
      </c>
      <c r="R6" s="25" t="s">
        <v>1538</v>
      </c>
      <c r="S6" s="25" t="s">
        <v>1539</v>
      </c>
      <c r="T6" s="25" t="s">
        <v>1540</v>
      </c>
      <c r="U6" s="25" t="s">
        <v>1541</v>
      </c>
      <c r="V6" s="25" t="s">
        <v>1542</v>
      </c>
      <c r="W6" s="25" t="s">
        <v>1543</v>
      </c>
      <c r="X6" s="25" t="s">
        <v>1544</v>
      </c>
      <c r="Y6" s="25" t="s">
        <v>1545</v>
      </c>
      <c r="Z6" s="25" t="s">
        <v>1546</v>
      </c>
      <c r="AA6" s="25" t="s">
        <v>1547</v>
      </c>
      <c r="AB6" s="25" t="s">
        <v>1548</v>
      </c>
      <c r="AC6" s="25" t="s">
        <v>1549</v>
      </c>
      <c r="AD6" s="25" t="s">
        <v>1631</v>
      </c>
      <c r="AE6" s="25" t="s">
        <v>1632</v>
      </c>
      <c r="AF6" s="25" t="s">
        <v>416</v>
      </c>
      <c r="AG6" s="25" t="s">
        <v>206</v>
      </c>
      <c r="AH6" s="25" t="s">
        <v>207</v>
      </c>
      <c r="AI6" s="25" t="s">
        <v>1550</v>
      </c>
      <c r="AJ6" s="25" t="s">
        <v>1551</v>
      </c>
      <c r="AK6" s="25" t="s">
        <v>1552</v>
      </c>
      <c r="AL6" s="25" t="s">
        <v>1553</v>
      </c>
      <c r="AM6" s="25" t="s">
        <v>1554</v>
      </c>
      <c r="AN6" s="25" t="s">
        <v>1555</v>
      </c>
      <c r="AO6" s="25" t="s">
        <v>1556</v>
      </c>
      <c r="AP6" s="25" t="s">
        <v>1557</v>
      </c>
      <c r="AQ6" s="25" t="s">
        <v>1558</v>
      </c>
      <c r="AR6" s="25" t="s">
        <v>1559</v>
      </c>
      <c r="AS6" s="25" t="s">
        <v>1560</v>
      </c>
      <c r="AT6" s="25" t="s">
        <v>1561</v>
      </c>
      <c r="AU6" s="25" t="s">
        <v>1562</v>
      </c>
      <c r="AV6" s="25" t="s">
        <v>1563</v>
      </c>
      <c r="AW6" s="25" t="s">
        <v>1564</v>
      </c>
      <c r="AX6" s="25" t="s">
        <v>1565</v>
      </c>
      <c r="AY6" s="25" t="s">
        <v>1566</v>
      </c>
      <c r="AZ6" s="25" t="s">
        <v>1567</v>
      </c>
      <c r="BA6" s="25" t="s">
        <v>1568</v>
      </c>
      <c r="BB6" s="25" t="s">
        <v>1569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SUM(pmtct_T[[#This Row],[A_hts_tst_pmtctanc_u1_f_pos]:[A_hts_tst_pmtctanc_o50_f_pos]])</f>
        <v>0</v>
      </c>
      <c r="AE7" s="94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0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K7" sqref="K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1482</v>
      </c>
      <c r="D1" s="2"/>
      <c r="J1" s="74" t="s">
        <v>447</v>
      </c>
      <c r="K1" s="75"/>
      <c r="L1" s="75"/>
      <c r="M1" s="82" t="s">
        <v>446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247</v>
      </c>
      <c r="K6" s="25" t="s">
        <v>259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E15" sqref="E15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1483</v>
      </c>
      <c r="D1" s="2"/>
      <c r="J1" s="74" t="s">
        <v>447</v>
      </c>
      <c r="K1" s="75"/>
      <c r="L1" s="75"/>
      <c r="M1" s="81" t="s">
        <v>446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248</v>
      </c>
      <c r="K6" s="25" t="s">
        <v>260</v>
      </c>
      <c r="L6" s="25" t="s">
        <v>1484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topLeftCell="AT1" zoomScale="85" zoomScaleNormal="85" workbookViewId="0">
      <pane ySplit="4" topLeftCell="A5" activePane="bottomLeft" state="frozen"/>
      <selection activeCell="D3" sqref="D3"/>
      <selection pane="bottomLeft" activeCell="BD7" sqref="B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1387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1388</v>
      </c>
      <c r="K6" s="25" t="s">
        <v>1389</v>
      </c>
      <c r="L6" s="25" t="s">
        <v>1390</v>
      </c>
      <c r="M6" s="25" t="s">
        <v>1391</v>
      </c>
      <c r="N6" s="25" t="s">
        <v>1392</v>
      </c>
      <c r="O6" s="25" t="s">
        <v>1393</v>
      </c>
      <c r="P6" s="25" t="s">
        <v>1394</v>
      </c>
      <c r="Q6" s="25" t="s">
        <v>1395</v>
      </c>
      <c r="R6" s="25" t="s">
        <v>1396</v>
      </c>
      <c r="S6" s="25" t="s">
        <v>1397</v>
      </c>
      <c r="T6" s="25" t="s">
        <v>1398</v>
      </c>
      <c r="U6" s="25" t="s">
        <v>1399</v>
      </c>
      <c r="V6" s="25" t="s">
        <v>1400</v>
      </c>
      <c r="W6" s="25" t="s">
        <v>1401</v>
      </c>
      <c r="X6" s="25" t="s">
        <v>1402</v>
      </c>
      <c r="Y6" s="25" t="s">
        <v>1403</v>
      </c>
      <c r="Z6" s="25" t="s">
        <v>1404</v>
      </c>
      <c r="AA6" s="25" t="s">
        <v>1405</v>
      </c>
      <c r="AB6" s="25" t="s">
        <v>1406</v>
      </c>
      <c r="AC6" s="25" t="s">
        <v>1407</v>
      </c>
      <c r="AD6" s="25" t="s">
        <v>1408</v>
      </c>
      <c r="AE6" s="25" t="s">
        <v>1409</v>
      </c>
      <c r="AF6" s="25" t="s">
        <v>1410</v>
      </c>
      <c r="AG6" s="25" t="s">
        <v>1411</v>
      </c>
      <c r="AH6" s="25" t="s">
        <v>1412</v>
      </c>
      <c r="AI6" s="25" t="s">
        <v>1413</v>
      </c>
      <c r="AJ6" s="25" t="s">
        <v>1414</v>
      </c>
      <c r="AK6" s="25" t="s">
        <v>1415</v>
      </c>
      <c r="AL6" s="25" t="s">
        <v>1416</v>
      </c>
      <c r="AM6" s="25" t="s">
        <v>1417</v>
      </c>
      <c r="AN6" s="25" t="s">
        <v>1418</v>
      </c>
      <c r="AO6" s="25" t="s">
        <v>1419</v>
      </c>
      <c r="AP6" s="25" t="s">
        <v>1420</v>
      </c>
      <c r="AQ6" s="25" t="s">
        <v>1421</v>
      </c>
      <c r="AR6" s="25" t="s">
        <v>1422</v>
      </c>
      <c r="AS6" s="25" t="s">
        <v>1423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249</v>
      </c>
      <c r="AY6" s="25" t="s">
        <v>261</v>
      </c>
      <c r="AZ6" s="25" t="s">
        <v>1424</v>
      </c>
      <c r="BA6" s="25" t="s">
        <v>227</v>
      </c>
      <c r="BB6" s="25" t="s">
        <v>237</v>
      </c>
      <c r="BC6" s="25" t="s">
        <v>1425</v>
      </c>
      <c r="BD6" s="25" t="s">
        <v>1426</v>
      </c>
      <c r="BE6" s="25" t="s">
        <v>1427</v>
      </c>
      <c r="BF6" s="25" t="s">
        <v>1428</v>
      </c>
      <c r="BG6" s="25" t="s">
        <v>1429</v>
      </c>
      <c r="BH6" s="25" t="s">
        <v>1430</v>
      </c>
      <c r="BI6" s="25" t="s">
        <v>1431</v>
      </c>
      <c r="BJ6" s="25" t="s">
        <v>1432</v>
      </c>
      <c r="BK6" s="25" t="s">
        <v>1433</v>
      </c>
      <c r="BL6" s="25" t="s">
        <v>1434</v>
      </c>
      <c r="BM6" s="25" t="s">
        <v>1435</v>
      </c>
      <c r="BN6" s="25" t="s">
        <v>1436</v>
      </c>
      <c r="BO6" s="25" t="s">
        <v>1437</v>
      </c>
      <c r="BP6" s="25" t="s">
        <v>1438</v>
      </c>
      <c r="BQ6" s="25" t="s">
        <v>1439</v>
      </c>
      <c r="BR6" s="25" t="s">
        <v>1440</v>
      </c>
      <c r="BS6" s="25" t="s">
        <v>1441</v>
      </c>
      <c r="BT6" s="25" t="s">
        <v>1442</v>
      </c>
      <c r="BU6" s="25" t="s">
        <v>1443</v>
      </c>
      <c r="BV6" s="25" t="s">
        <v>1444</v>
      </c>
      <c r="BW6" s="25" t="s">
        <v>1445</v>
      </c>
      <c r="BX6" s="25" t="s">
        <v>1446</v>
      </c>
      <c r="BY6" s="25" t="s">
        <v>1447</v>
      </c>
      <c r="BZ6" s="25" t="s">
        <v>1448</v>
      </c>
      <c r="CA6" s="25" t="s">
        <v>1449</v>
      </c>
      <c r="CB6" s="25" t="s">
        <v>1450</v>
      </c>
      <c r="CC6" s="25" t="s">
        <v>1451</v>
      </c>
      <c r="CD6" s="25" t="s">
        <v>1452</v>
      </c>
      <c r="CE6" s="25" t="s">
        <v>1453</v>
      </c>
      <c r="CF6" s="25" t="s">
        <v>1454</v>
      </c>
      <c r="CG6" s="25" t="s">
        <v>1455</v>
      </c>
      <c r="CH6" s="25" t="s">
        <v>1456</v>
      </c>
      <c r="CI6" s="25" t="s">
        <v>1457</v>
      </c>
      <c r="CJ6" s="25" t="s">
        <v>1458</v>
      </c>
      <c r="CK6" s="25" t="s">
        <v>1459</v>
      </c>
      <c r="CL6" s="25" t="s">
        <v>1460</v>
      </c>
      <c r="CM6" s="25" t="s">
        <v>1461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SUM(otherpitc_T[[#This Row],[A_hts_tst_otherpitc_u1_unk_pos]:[A_hts_tst_otherpitc_1014_m_pos]])</f>
        <v>0</v>
      </c>
      <c r="AU7" s="94">
        <f>SUM(otherpitc_T[[#This Row],[A_hts_tst_otherpitc_u1_unk_neg]:[A_hts_tst_otherpitc_1014_m_neg]])</f>
        <v>0</v>
      </c>
      <c r="AV7" s="94">
        <f>SUM(otherpitc_T[[#This Row],[A_hts_tst_otherpitc_1519_f_pos]:[A_hts_tst_otherpitc_o50_m_pos]])</f>
        <v>0</v>
      </c>
      <c r="AW7" s="94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23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workbookViewId="0">
      <pane ySplit="4" topLeftCell="A5" activePane="bottomLeft" state="frozen"/>
      <selection activeCell="D3" sqref="D3"/>
      <selection pane="bottomLeft" activeCell="AD7" sqref="A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5"/>
      <c r="C1" s="70" t="s">
        <v>1516</v>
      </c>
      <c r="D1" s="2"/>
      <c r="J1" s="74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1629</v>
      </c>
      <c r="U1" s="63" t="s">
        <v>447</v>
      </c>
      <c r="V1" s="75" t="s">
        <v>446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5"/>
      <c r="B2" s="2" t="s">
        <v>0</v>
      </c>
      <c r="C2" s="2" t="s">
        <v>0</v>
      </c>
      <c r="E2" s="2" t="s">
        <v>0</v>
      </c>
      <c r="H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1490</v>
      </c>
      <c r="K3" s="76"/>
      <c r="L3" s="76"/>
      <c r="M3" s="76"/>
      <c r="N3" s="76"/>
      <c r="O3" s="76"/>
      <c r="P3" s="76"/>
      <c r="Q3" s="76"/>
      <c r="R3" s="76"/>
      <c r="S3" s="77"/>
      <c r="T3" s="88" t="s">
        <v>1630</v>
      </c>
      <c r="U3" s="51" t="s">
        <v>64</v>
      </c>
      <c r="V3" s="64" t="s">
        <v>1490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98</v>
      </c>
      <c r="K4" s="13" t="s">
        <v>99</v>
      </c>
      <c r="L4" s="13" t="s">
        <v>100</v>
      </c>
      <c r="M4" s="13" t="s">
        <v>101</v>
      </c>
      <c r="N4" s="13" t="s">
        <v>102</v>
      </c>
      <c r="O4" s="13" t="s">
        <v>1491</v>
      </c>
      <c r="P4" s="13" t="s">
        <v>1492</v>
      </c>
      <c r="Q4" s="13" t="s">
        <v>1493</v>
      </c>
      <c r="R4" s="13" t="s">
        <v>1494</v>
      </c>
      <c r="S4" s="9" t="s">
        <v>1495</v>
      </c>
      <c r="T4" s="89" t="s">
        <v>1490</v>
      </c>
      <c r="U4" s="12" t="s">
        <v>181</v>
      </c>
      <c r="V4" s="67" t="s">
        <v>98</v>
      </c>
      <c r="W4" s="68" t="s">
        <v>99</v>
      </c>
      <c r="X4" s="68" t="s">
        <v>100</v>
      </c>
      <c r="Y4" s="68" t="s">
        <v>101</v>
      </c>
      <c r="Z4" s="68" t="s">
        <v>102</v>
      </c>
      <c r="AA4" s="68" t="s">
        <v>1491</v>
      </c>
      <c r="AB4" s="68" t="s">
        <v>1492</v>
      </c>
      <c r="AC4" s="68" t="s">
        <v>1493</v>
      </c>
      <c r="AD4" s="68" t="s">
        <v>1494</v>
      </c>
      <c r="AE4" s="69" t="s">
        <v>1495</v>
      </c>
    </row>
    <row r="5" spans="1:3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1506</v>
      </c>
      <c r="K6" s="25" t="s">
        <v>1507</v>
      </c>
      <c r="L6" s="25" t="s">
        <v>1508</v>
      </c>
      <c r="M6" s="25" t="s">
        <v>1509</v>
      </c>
      <c r="N6" s="25" t="s">
        <v>1510</v>
      </c>
      <c r="O6" s="25" t="s">
        <v>1511</v>
      </c>
      <c r="P6" s="25" t="s">
        <v>1512</v>
      </c>
      <c r="Q6" s="25" t="s">
        <v>1513</v>
      </c>
      <c r="R6" s="25" t="s">
        <v>1514</v>
      </c>
      <c r="S6" s="25" t="s">
        <v>1515</v>
      </c>
      <c r="T6" s="25" t="s">
        <v>1631</v>
      </c>
      <c r="U6" s="25" t="s">
        <v>262</v>
      </c>
      <c r="V6" s="25" t="s">
        <v>1496</v>
      </c>
      <c r="W6" s="25" t="s">
        <v>1497</v>
      </c>
      <c r="X6" s="25" t="s">
        <v>1498</v>
      </c>
      <c r="Y6" s="25" t="s">
        <v>1499</v>
      </c>
      <c r="Z6" s="25" t="s">
        <v>1500</v>
      </c>
      <c r="AA6" s="25" t="s">
        <v>1501</v>
      </c>
      <c r="AB6" s="25" t="s">
        <v>1502</v>
      </c>
      <c r="AC6" s="25" t="s">
        <v>1503</v>
      </c>
      <c r="AD6" s="25" t="s">
        <v>1504</v>
      </c>
      <c r="AE6" s="25" t="s">
        <v>1505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94">
        <f>SUM(keypop_T[[#This Row],[A_hts_tst_keypop_fsw_pos]:[A_hts_tst_keypop_tg_neg]])</f>
        <v>0</v>
      </c>
      <c r="U7" s="41"/>
      <c r="V7" s="41">
        <f>keypop_T[[D_hts_tst_keypop_fy19]:[D_hts_tst_keypop_fy19]]*keypop_T[A_hts_tst_keypop_fsw_pos]</f>
        <v>0</v>
      </c>
      <c r="W7" s="41">
        <f>keypop_T[[D_hts_tst_keypop_fy19]:[D_hts_tst_keypop_fy19]]*keypop_T[A_hts_tst_keypop_msm_pos]</f>
        <v>0</v>
      </c>
      <c r="X7" s="41">
        <f>keypop_T[[D_hts_tst_keypop_fy19]:[D_hts_tst_keypop_fy19]]*keypop_T[A_hts_tst_keypop_prison_pos]</f>
        <v>0</v>
      </c>
      <c r="Y7" s="41">
        <f>keypop_T[[D_hts_tst_keypop_fy19]:[D_hts_tst_keypop_fy19]]*keypop_T[A_hts_tst_keypop_pwid_pos]</f>
        <v>0</v>
      </c>
      <c r="Z7" s="41">
        <f>keypop_T[[D_hts_tst_keypop_fy19]:[D_hts_tst_keypop_fy19]]*keypop_T[A_hts_tst_keypop_tg_pos]</f>
        <v>0</v>
      </c>
      <c r="AA7" s="41">
        <f>keypop_T[[D_hts_tst_keypop_fy19]:[D_hts_tst_keypop_fy19]]*keypop_T[A_hts_tst_keypop_fsw_neg]</f>
        <v>0</v>
      </c>
      <c r="AB7" s="41">
        <f>keypop_T[[D_hts_tst_keypop_fy19]:[D_hts_tst_keypop_fy19]]*keypop_T[A_hts_tst_keypop_msm_neg]</f>
        <v>0</v>
      </c>
      <c r="AC7" s="41">
        <f>keypop_T[[D_hts_tst_keypop_fy19]:[D_hts_tst_keypop_fy19]]*keypop_T[A_hts_tst_keypop_prison_neg]</f>
        <v>0</v>
      </c>
      <c r="AD7" s="41">
        <f>keypop_T[[D_hts_tst_keypop_fy19]:[D_hts_tst_keypop_fy19]]*keypop_T[A_hts_tst_keypop_pwid_neg]</f>
        <v>0</v>
      </c>
      <c r="AE7" s="41">
        <f>keypop_T[[D_hts_tst_keypop_fy19]:[D_hts_tst_keypop_fy19]]*keypop_T[A_hts_tst_keypop_tg_neg]</f>
        <v>0</v>
      </c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31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2018-02-13T18:36:42Z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