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ics I/01. Lessons/Clase 3. Modelos dinámicos/"/>
    </mc:Choice>
  </mc:AlternateContent>
  <xr:revisionPtr revIDLastSave="8" documentId="11_BF17D4DE9D1891DC124183150DD3F488107B9639" xr6:coauthVersionLast="47" xr6:coauthVersionMax="47" xr10:uidLastSave="{82D39A96-BA95-4003-A374-70513AF24D2A}"/>
  <bookViews>
    <workbookView xWindow="-120" yWindow="-16320" windowWidth="29040" windowHeight="1572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2" l="1"/>
  <c r="Q24" i="2"/>
  <c r="Q23" i="2"/>
  <c r="Q22" i="2"/>
  <c r="N16" i="1"/>
  <c r="N13" i="1"/>
  <c r="N6" i="1"/>
  <c r="M6" i="1"/>
  <c r="Q13" i="2" l="1" a="1"/>
  <c r="Q13" i="2" s="1"/>
  <c r="Q8" i="2" a="1"/>
  <c r="Q8" i="2" s="1"/>
  <c r="H5" i="2"/>
  <c r="H6" i="2"/>
  <c r="H7" i="2"/>
  <c r="H8" i="2"/>
  <c r="H9" i="2"/>
  <c r="H10" i="2"/>
  <c r="H11" i="2"/>
  <c r="H12" i="2"/>
  <c r="H13" i="2"/>
  <c r="H14" i="2"/>
  <c r="H15" i="2"/>
  <c r="H16" i="2"/>
  <c r="H4" i="2"/>
  <c r="G5" i="2"/>
  <c r="G6" i="2"/>
  <c r="G7" i="2"/>
  <c r="G8" i="2"/>
  <c r="G9" i="2"/>
  <c r="G10" i="2"/>
  <c r="G11" i="2"/>
  <c r="G12" i="2"/>
  <c r="G13" i="2"/>
  <c r="G14" i="2"/>
  <c r="G15" i="2"/>
  <c r="G16" i="2"/>
  <c r="G4" i="2"/>
  <c r="P12" i="1" a="1"/>
  <c r="P12" i="1" s="1"/>
  <c r="P7" i="1" a="1"/>
  <c r="P7" i="1" s="1"/>
  <c r="H5" i="1"/>
  <c r="H6" i="1"/>
  <c r="H7" i="1"/>
  <c r="H8" i="1"/>
  <c r="H9" i="1"/>
  <c r="H10" i="1"/>
  <c r="H11" i="1"/>
  <c r="H12" i="1"/>
  <c r="H13" i="1"/>
  <c r="H14" i="1"/>
  <c r="H15" i="1"/>
  <c r="H16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4" i="1"/>
  <c r="S8" i="2" l="1"/>
  <c r="Q15" i="2"/>
  <c r="Q10" i="2"/>
  <c r="Q14" i="2"/>
  <c r="R10" i="2"/>
  <c r="Q9" i="2"/>
  <c r="S9" i="2"/>
  <c r="R8" i="2"/>
  <c r="V8" i="2" s="1" a="1"/>
  <c r="S10" i="2"/>
  <c r="R9" i="2"/>
  <c r="P14" i="1"/>
  <c r="P13" i="1"/>
  <c r="P8" i="1"/>
  <c r="P9" i="1"/>
  <c r="R7" i="1"/>
  <c r="R8" i="1"/>
  <c r="Q7" i="1"/>
  <c r="U7" i="1" s="1" a="1"/>
  <c r="Q9" i="1"/>
  <c r="R9" i="1"/>
  <c r="Q8" i="1"/>
  <c r="V8" i="2" l="1"/>
  <c r="V10" i="2"/>
  <c r="X10" i="2"/>
  <c r="W8" i="2"/>
  <c r="W9" i="2"/>
  <c r="V9" i="2"/>
  <c r="X8" i="2"/>
  <c r="X9" i="2"/>
  <c r="W10" i="2"/>
  <c r="U7" i="1"/>
  <c r="W8" i="1"/>
  <c r="W9" i="1"/>
  <c r="W7" i="1"/>
  <c r="V8" i="1"/>
  <c r="U8" i="1"/>
  <c r="V7" i="1"/>
  <c r="V9" i="1"/>
  <c r="U9" i="1"/>
  <c r="P16" i="1" l="1" a="1"/>
  <c r="Q18" i="2" a="1"/>
  <c r="Q18" i="2" l="1"/>
  <c r="Q20" i="2"/>
  <c r="Q19" i="2"/>
  <c r="P16" i="1"/>
  <c r="P17" i="1"/>
  <c r="P18" i="1"/>
  <c r="P22" i="1" l="1"/>
  <c r="P24" i="1"/>
  <c r="W19" i="1"/>
  <c r="P23" i="1"/>
  <c r="L12" i="1"/>
  <c r="M12" i="1" s="1"/>
  <c r="N12" i="1" s="1"/>
  <c r="L6" i="1"/>
  <c r="L7" i="1"/>
  <c r="M7" i="1" s="1"/>
  <c r="N7" i="1" s="1"/>
  <c r="L15" i="1"/>
  <c r="M15" i="1" s="1"/>
  <c r="N15" i="1" s="1"/>
  <c r="L5" i="1"/>
  <c r="M5" i="1" s="1"/>
  <c r="N5" i="1" s="1"/>
  <c r="L13" i="1"/>
  <c r="M13" i="1" s="1"/>
  <c r="L8" i="1"/>
  <c r="M8" i="1" s="1"/>
  <c r="N8" i="1" s="1"/>
  <c r="L16" i="1"/>
  <c r="M16" i="1" s="1"/>
  <c r="L9" i="1"/>
  <c r="M9" i="1" s="1"/>
  <c r="N9" i="1" s="1"/>
  <c r="L4" i="1"/>
  <c r="M4" i="1" s="1"/>
  <c r="L10" i="1"/>
  <c r="M10" i="1" s="1"/>
  <c r="N10" i="1" s="1"/>
  <c r="L14" i="1"/>
  <c r="M14" i="1" s="1"/>
  <c r="N14" i="1" s="1"/>
  <c r="L11" i="1"/>
  <c r="M11" i="1" s="1"/>
  <c r="N11" i="1" s="1"/>
  <c r="X21" i="2"/>
  <c r="X22" i="2"/>
  <c r="X20" i="2"/>
  <c r="L12" i="2"/>
  <c r="M12" i="2" s="1"/>
  <c r="N12" i="2" s="1"/>
  <c r="L5" i="2"/>
  <c r="M5" i="2" s="1"/>
  <c r="N5" i="2" s="1"/>
  <c r="L13" i="2"/>
  <c r="M13" i="2" s="1"/>
  <c r="N13" i="2" s="1"/>
  <c r="L6" i="2"/>
  <c r="M6" i="2" s="1"/>
  <c r="N6" i="2" s="1"/>
  <c r="L14" i="2"/>
  <c r="M14" i="2" s="1"/>
  <c r="N14" i="2" s="1"/>
  <c r="L7" i="2"/>
  <c r="M7" i="2" s="1"/>
  <c r="N7" i="2" s="1"/>
  <c r="L15" i="2"/>
  <c r="M15" i="2" s="1"/>
  <c r="N15" i="2" s="1"/>
  <c r="L8" i="2"/>
  <c r="M8" i="2" s="1"/>
  <c r="N8" i="2" s="1"/>
  <c r="L16" i="2"/>
  <c r="M16" i="2" s="1"/>
  <c r="N16" i="2" s="1"/>
  <c r="L9" i="2"/>
  <c r="M9" i="2" s="1"/>
  <c r="N9" i="2" s="1"/>
  <c r="L4" i="2"/>
  <c r="L10" i="2"/>
  <c r="M10" i="2" s="1"/>
  <c r="N10" i="2" s="1"/>
  <c r="L11" i="2"/>
  <c r="M11" i="2" s="1"/>
  <c r="N11" i="2" s="1"/>
  <c r="N4" i="1" l="1"/>
  <c r="N17" i="1" s="1"/>
  <c r="O20" i="1" s="1"/>
  <c r="M17" i="1"/>
  <c r="N4" i="2"/>
  <c r="N17" i="2" s="1"/>
  <c r="N20" i="2" s="1"/>
  <c r="M17" i="2"/>
  <c r="X14" i="2" l="1"/>
  <c r="V15" i="2"/>
  <c r="V16" i="2"/>
  <c r="W16" i="2"/>
  <c r="V14" i="2"/>
  <c r="X16" i="2"/>
  <c r="W15" i="2"/>
  <c r="X15" i="2"/>
  <c r="W14" i="2"/>
  <c r="V16" i="1"/>
  <c r="U14" i="1"/>
  <c r="V15" i="1"/>
  <c r="W16" i="1"/>
  <c r="U16" i="1"/>
  <c r="V14" i="1"/>
  <c r="U15" i="1"/>
  <c r="W15" i="1"/>
  <c r="W14" i="1"/>
  <c r="T26" i="1" l="1"/>
  <c r="S23" i="1"/>
  <c r="X21" i="1" s="1"/>
  <c r="Y21" i="1" s="1"/>
  <c r="S21" i="1"/>
  <c r="X20" i="1" s="1"/>
  <c r="Y20" i="1" s="1"/>
  <c r="S19" i="1"/>
  <c r="X19" i="1" s="1"/>
  <c r="Y19" i="1" s="1"/>
  <c r="U27" i="2"/>
  <c r="T24" i="2"/>
  <c r="Y22" i="2" s="1"/>
  <c r="Z22" i="2" s="1"/>
  <c r="T20" i="2"/>
  <c r="Y20" i="2" s="1"/>
  <c r="Z20" i="2" s="1"/>
  <c r="U20" i="2"/>
  <c r="T22" i="2"/>
  <c r="Y21" i="2" s="1"/>
  <c r="Z21" i="2" s="1"/>
</calcChain>
</file>

<file path=xl/sharedStrings.xml><?xml version="1.0" encoding="utf-8"?>
<sst xmlns="http://schemas.openxmlformats.org/spreadsheetml/2006/main" count="69" uniqueCount="28">
  <si>
    <t>año</t>
  </si>
  <si>
    <t>Y</t>
  </si>
  <si>
    <t>X</t>
  </si>
  <si>
    <t>X(-1)</t>
  </si>
  <si>
    <t>X(-2)</t>
  </si>
  <si>
    <t>Z1t</t>
  </si>
  <si>
    <t>Z0t</t>
  </si>
  <si>
    <t>X´</t>
  </si>
  <si>
    <t>X´X</t>
  </si>
  <si>
    <t>INV(X´X)</t>
  </si>
  <si>
    <t>X´Y</t>
  </si>
  <si>
    <t>Yest</t>
  </si>
  <si>
    <t>e</t>
  </si>
  <si>
    <t>e2</t>
  </si>
  <si>
    <t>VAR</t>
  </si>
  <si>
    <t>VAR-COV</t>
  </si>
  <si>
    <t>a0</t>
  </si>
  <si>
    <t>a1</t>
  </si>
  <si>
    <t>a</t>
  </si>
  <si>
    <r>
      <t>var(</t>
    </r>
    <r>
      <rPr>
        <sz val="11"/>
        <color theme="1"/>
        <rFont val="Calibri"/>
        <family val="2"/>
      </rPr>
      <t>α0</t>
    </r>
    <r>
      <rPr>
        <sz val="11"/>
        <color theme="1"/>
        <rFont val="Calibri"/>
        <family val="2"/>
        <scheme val="minor"/>
      </rPr>
      <t>)</t>
    </r>
  </si>
  <si>
    <r>
      <t>var(</t>
    </r>
    <r>
      <rPr>
        <sz val="11"/>
        <color theme="1"/>
        <rFont val="Calibri"/>
        <family val="2"/>
      </rPr>
      <t>α1</t>
    </r>
    <r>
      <rPr>
        <sz val="11"/>
        <color theme="1"/>
        <rFont val="Calibri"/>
        <family val="2"/>
        <scheme val="minor"/>
      </rPr>
      <t>)</t>
    </r>
  </si>
  <si>
    <r>
      <t>var(</t>
    </r>
    <r>
      <rPr>
        <sz val="11"/>
        <color theme="1"/>
        <rFont val="Calibri"/>
        <family val="2"/>
      </rPr>
      <t>α2</t>
    </r>
    <r>
      <rPr>
        <sz val="11"/>
        <color theme="1"/>
        <rFont val="Calibri"/>
        <family val="2"/>
        <scheme val="minor"/>
      </rPr>
      <t>)</t>
    </r>
  </si>
  <si>
    <t>S</t>
  </si>
  <si>
    <t>α</t>
  </si>
  <si>
    <t>t</t>
  </si>
  <si>
    <t>VAR(α0+α1+α2)</t>
  </si>
  <si>
    <t>PDL01</t>
  </si>
  <si>
    <t>PDL02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</si>
</sst>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workbookViewId="0">
      <selection activeCell="M29" sqref="M29"/>
    </sheetView>
  </sheetViews>
  <sheetFormatPr baseColWidth="10" defaultColWidth="11.42578125" defaultRowHeight="15" x14ac:dyDescent="0.25"/>
  <cols>
    <col min="13" max="13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5</v>
      </c>
      <c r="J1" t="s">
        <v>6</v>
      </c>
      <c r="K1" t="s">
        <v>5</v>
      </c>
      <c r="L1" t="s">
        <v>11</v>
      </c>
      <c r="M1" t="s">
        <v>12</v>
      </c>
      <c r="N1" t="s">
        <v>13</v>
      </c>
    </row>
    <row r="2" spans="1:28" x14ac:dyDescent="0.25">
      <c r="A2">
        <v>1</v>
      </c>
      <c r="B2">
        <v>3</v>
      </c>
      <c r="C2">
        <v>10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25">
      <c r="A3">
        <v>2</v>
      </c>
      <c r="B3">
        <v>5</v>
      </c>
      <c r="C3">
        <v>12</v>
      </c>
      <c r="D3">
        <v>10</v>
      </c>
      <c r="O3" t="s">
        <v>7</v>
      </c>
      <c r="P3">
        <v>36</v>
      </c>
      <c r="Q3">
        <v>44</v>
      </c>
      <c r="R3">
        <v>52</v>
      </c>
      <c r="S3">
        <v>59</v>
      </c>
      <c r="T3">
        <v>64</v>
      </c>
      <c r="U3">
        <v>68</v>
      </c>
      <c r="V3">
        <v>76</v>
      </c>
      <c r="W3">
        <v>83</v>
      </c>
      <c r="X3">
        <v>109</v>
      </c>
      <c r="Y3">
        <v>150</v>
      </c>
      <c r="Z3">
        <v>200</v>
      </c>
      <c r="AA3">
        <v>240</v>
      </c>
      <c r="AB3">
        <v>270</v>
      </c>
    </row>
    <row r="4" spans="1:28" x14ac:dyDescent="0.25">
      <c r="A4">
        <v>3</v>
      </c>
      <c r="B4">
        <v>7</v>
      </c>
      <c r="C4">
        <v>14</v>
      </c>
      <c r="D4">
        <v>12</v>
      </c>
      <c r="E4">
        <v>10</v>
      </c>
      <c r="F4">
        <v>1</v>
      </c>
      <c r="G4">
        <f>C4+D4+E4</f>
        <v>36</v>
      </c>
      <c r="H4">
        <f>D4+2*E4</f>
        <v>32</v>
      </c>
      <c r="I4">
        <v>1</v>
      </c>
      <c r="J4">
        <v>36</v>
      </c>
      <c r="K4">
        <v>32</v>
      </c>
      <c r="L4">
        <f>$P$16+$P$17*J4+$P$18*K4</f>
        <v>23.142438739364252</v>
      </c>
      <c r="M4">
        <f>B4-L4</f>
        <v>-16.142438739364252</v>
      </c>
      <c r="N4">
        <f>M4*M4</f>
        <v>260.57832845412776</v>
      </c>
      <c r="P4">
        <v>32</v>
      </c>
      <c r="Q4">
        <v>38</v>
      </c>
      <c r="R4">
        <v>46</v>
      </c>
      <c r="S4">
        <v>56</v>
      </c>
      <c r="T4">
        <v>61</v>
      </c>
      <c r="U4">
        <v>65</v>
      </c>
      <c r="V4">
        <v>70</v>
      </c>
      <c r="W4">
        <v>77</v>
      </c>
      <c r="X4">
        <v>88</v>
      </c>
      <c r="Y4">
        <v>110</v>
      </c>
      <c r="Z4">
        <v>170</v>
      </c>
      <c r="AA4">
        <v>220</v>
      </c>
      <c r="AB4">
        <v>250</v>
      </c>
    </row>
    <row r="5" spans="1:28" x14ac:dyDescent="0.25">
      <c r="A5">
        <v>4</v>
      </c>
      <c r="B5">
        <v>8</v>
      </c>
      <c r="C5">
        <v>18</v>
      </c>
      <c r="D5">
        <v>14</v>
      </c>
      <c r="E5">
        <v>12</v>
      </c>
      <c r="F5">
        <v>1</v>
      </c>
      <c r="G5">
        <f t="shared" ref="G5:G16" si="0">C5+D5+E5</f>
        <v>44</v>
      </c>
      <c r="H5">
        <f t="shared" ref="H5:H16" si="1">D5+2*E5</f>
        <v>38</v>
      </c>
      <c r="I5">
        <v>1</v>
      </c>
      <c r="J5">
        <v>44</v>
      </c>
      <c r="K5">
        <v>38</v>
      </c>
      <c r="L5">
        <f t="shared" ref="L5:L16" si="2">$P$16+$P$17*J5+$P$18*K5</f>
        <v>27.282658853038868</v>
      </c>
      <c r="M5">
        <f t="shared" ref="M5:M16" si="3">B5-L5</f>
        <v>-19.282658853038868</v>
      </c>
      <c r="N5">
        <f t="shared" ref="N5:N15" si="4">M5*M5</f>
        <v>371.82093244267821</v>
      </c>
    </row>
    <row r="6" spans="1:28" x14ac:dyDescent="0.25">
      <c r="A6">
        <v>5</v>
      </c>
      <c r="B6">
        <v>9</v>
      </c>
      <c r="C6">
        <v>20</v>
      </c>
      <c r="D6">
        <v>18</v>
      </c>
      <c r="E6">
        <v>14</v>
      </c>
      <c r="F6">
        <v>1</v>
      </c>
      <c r="G6">
        <f t="shared" si="0"/>
        <v>52</v>
      </c>
      <c r="H6">
        <f t="shared" si="1"/>
        <v>46</v>
      </c>
      <c r="I6">
        <v>1</v>
      </c>
      <c r="J6">
        <v>52</v>
      </c>
      <c r="K6">
        <v>46</v>
      </c>
      <c r="L6">
        <f t="shared" si="2"/>
        <v>29.625865478011917</v>
      </c>
      <c r="M6">
        <f>B6-L6</f>
        <v>-20.625865478011917</v>
      </c>
      <c r="N6">
        <f>M6*M6</f>
        <v>425.42632671704376</v>
      </c>
    </row>
    <row r="7" spans="1:28" x14ac:dyDescent="0.25">
      <c r="A7">
        <v>6</v>
      </c>
      <c r="B7">
        <v>10</v>
      </c>
      <c r="C7">
        <v>21</v>
      </c>
      <c r="D7">
        <v>20</v>
      </c>
      <c r="E7">
        <v>18</v>
      </c>
      <c r="F7">
        <v>1</v>
      </c>
      <c r="G7">
        <f t="shared" si="0"/>
        <v>59</v>
      </c>
      <c r="H7">
        <f t="shared" si="1"/>
        <v>56</v>
      </c>
      <c r="I7">
        <v>1</v>
      </c>
      <c r="J7">
        <v>59</v>
      </c>
      <c r="K7">
        <v>56</v>
      </c>
      <c r="L7">
        <f t="shared" si="2"/>
        <v>28.980651041810987</v>
      </c>
      <c r="M7">
        <f t="shared" si="3"/>
        <v>-18.980651041810987</v>
      </c>
      <c r="N7">
        <f t="shared" si="4"/>
        <v>360.26511397100052</v>
      </c>
      <c r="O7" t="s">
        <v>8</v>
      </c>
      <c r="P7">
        <f t="array" ref="P7:R9">MMULT(P2:AB4,I4:K16)</f>
        <v>13</v>
      </c>
      <c r="Q7">
        <v>1451</v>
      </c>
      <c r="R7">
        <v>1283</v>
      </c>
      <c r="T7" t="s">
        <v>9</v>
      </c>
      <c r="U7">
        <f t="array" ref="U7:W9">MINVERSE(P7:R9)</f>
        <v>0.24667535672245575</v>
      </c>
      <c r="V7">
        <v>-2.3488782989618305E-3</v>
      </c>
      <c r="W7">
        <v>9.364324040543405E-4</v>
      </c>
    </row>
    <row r="8" spans="1:28" x14ac:dyDescent="0.25">
      <c r="A8">
        <v>7</v>
      </c>
      <c r="B8">
        <v>20</v>
      </c>
      <c r="C8">
        <v>23</v>
      </c>
      <c r="D8">
        <v>21</v>
      </c>
      <c r="E8">
        <v>20</v>
      </c>
      <c r="F8">
        <v>1</v>
      </c>
      <c r="G8">
        <f t="shared" si="0"/>
        <v>64</v>
      </c>
      <c r="H8">
        <f t="shared" si="1"/>
        <v>61</v>
      </c>
      <c r="I8">
        <v>1</v>
      </c>
      <c r="J8">
        <v>64</v>
      </c>
      <c r="K8">
        <v>61</v>
      </c>
      <c r="L8">
        <f t="shared" si="2"/>
        <v>30.445155182419143</v>
      </c>
      <c r="M8">
        <f t="shared" si="3"/>
        <v>-10.445155182419143</v>
      </c>
      <c r="N8">
        <f t="shared" si="4"/>
        <v>109.10126678481747</v>
      </c>
      <c r="P8">
        <v>1451</v>
      </c>
      <c r="Q8">
        <v>235683</v>
      </c>
      <c r="R8">
        <v>208947</v>
      </c>
      <c r="U8">
        <v>-2.3488782989617733E-3</v>
      </c>
      <c r="V8">
        <v>9.0475445649901981E-4</v>
      </c>
      <c r="W8">
        <v>-9.9942579773466475E-4</v>
      </c>
    </row>
    <row r="9" spans="1:28" x14ac:dyDescent="0.25">
      <c r="A9">
        <v>8</v>
      </c>
      <c r="B9">
        <v>50</v>
      </c>
      <c r="C9">
        <v>24</v>
      </c>
      <c r="D9">
        <v>23</v>
      </c>
      <c r="E9">
        <v>21</v>
      </c>
      <c r="F9">
        <v>1</v>
      </c>
      <c r="G9">
        <f t="shared" si="0"/>
        <v>68</v>
      </c>
      <c r="H9">
        <f t="shared" si="1"/>
        <v>65</v>
      </c>
      <c r="I9">
        <v>1</v>
      </c>
      <c r="J9">
        <v>68</v>
      </c>
      <c r="K9">
        <v>65</v>
      </c>
      <c r="L9">
        <f t="shared" si="2"/>
        <v>31.616758494905667</v>
      </c>
      <c r="M9">
        <f t="shared" si="3"/>
        <v>18.383241505094333</v>
      </c>
      <c r="N9">
        <f t="shared" si="4"/>
        <v>337.94356823462294</v>
      </c>
      <c r="P9">
        <v>1283</v>
      </c>
      <c r="Q9">
        <v>208947</v>
      </c>
      <c r="R9">
        <v>186139</v>
      </c>
      <c r="U9">
        <v>9.3643240405425464E-4</v>
      </c>
      <c r="V9">
        <v>-9.994257977346641E-4</v>
      </c>
      <c r="W9">
        <v>1.1208053088544757E-3</v>
      </c>
    </row>
    <row r="10" spans="1:28" x14ac:dyDescent="0.25">
      <c r="A10">
        <v>9</v>
      </c>
      <c r="B10">
        <v>60</v>
      </c>
      <c r="C10">
        <v>29</v>
      </c>
      <c r="D10">
        <v>24</v>
      </c>
      <c r="E10">
        <v>23</v>
      </c>
      <c r="F10">
        <v>1</v>
      </c>
      <c r="G10">
        <f t="shared" si="0"/>
        <v>76</v>
      </c>
      <c r="H10">
        <f t="shared" si="1"/>
        <v>70</v>
      </c>
      <c r="I10">
        <v>1</v>
      </c>
      <c r="J10">
        <v>76</v>
      </c>
      <c r="K10">
        <v>70</v>
      </c>
      <c r="L10">
        <f t="shared" si="2"/>
        <v>36.655485352931066</v>
      </c>
      <c r="M10">
        <f t="shared" si="3"/>
        <v>23.344514647068934</v>
      </c>
      <c r="N10">
        <f t="shared" si="4"/>
        <v>544.96636410721601</v>
      </c>
    </row>
    <row r="11" spans="1:28" x14ac:dyDescent="0.25">
      <c r="A11">
        <v>10</v>
      </c>
      <c r="B11">
        <v>80</v>
      </c>
      <c r="C11">
        <v>30</v>
      </c>
      <c r="D11">
        <v>29</v>
      </c>
      <c r="E11">
        <v>24</v>
      </c>
      <c r="F11">
        <v>1</v>
      </c>
      <c r="G11">
        <f t="shared" si="0"/>
        <v>83</v>
      </c>
      <c r="H11">
        <f t="shared" si="1"/>
        <v>77</v>
      </c>
      <c r="I11">
        <v>1</v>
      </c>
      <c r="J11">
        <v>83</v>
      </c>
      <c r="K11">
        <v>77</v>
      </c>
      <c r="L11">
        <f t="shared" si="2"/>
        <v>38.705791149782485</v>
      </c>
      <c r="M11">
        <f t="shared" si="3"/>
        <v>41.294208850217515</v>
      </c>
      <c r="N11">
        <f t="shared" si="4"/>
        <v>1705.2116845653825</v>
      </c>
    </row>
    <row r="12" spans="1:28" x14ac:dyDescent="0.25">
      <c r="A12">
        <v>11</v>
      </c>
      <c r="B12">
        <v>83</v>
      </c>
      <c r="C12">
        <v>50</v>
      </c>
      <c r="D12">
        <v>30</v>
      </c>
      <c r="E12">
        <v>29</v>
      </c>
      <c r="F12">
        <v>1</v>
      </c>
      <c r="G12">
        <f t="shared" si="0"/>
        <v>109</v>
      </c>
      <c r="H12">
        <f t="shared" si="1"/>
        <v>88</v>
      </c>
      <c r="I12">
        <v>1</v>
      </c>
      <c r="J12">
        <v>109</v>
      </c>
      <c r="K12">
        <v>88</v>
      </c>
      <c r="L12">
        <f t="shared" si="2"/>
        <v>59.798813846206656</v>
      </c>
      <c r="M12">
        <f t="shared" si="3"/>
        <v>23.201186153793344</v>
      </c>
      <c r="N12">
        <f t="shared" si="4"/>
        <v>538.29503894297204</v>
      </c>
      <c r="O12" t="s">
        <v>10</v>
      </c>
      <c r="P12">
        <f t="array" ref="P12:P14">MMULT(P2:AB4,B4:B16)</f>
        <v>693</v>
      </c>
    </row>
    <row r="13" spans="1:28" x14ac:dyDescent="0.25">
      <c r="A13">
        <v>12</v>
      </c>
      <c r="B13">
        <v>85</v>
      </c>
      <c r="C13">
        <v>70</v>
      </c>
      <c r="D13">
        <v>50</v>
      </c>
      <c r="E13">
        <v>30</v>
      </c>
      <c r="F13">
        <v>1</v>
      </c>
      <c r="G13">
        <f t="shared" si="0"/>
        <v>150</v>
      </c>
      <c r="H13">
        <f t="shared" si="1"/>
        <v>110</v>
      </c>
      <c r="I13">
        <v>1</v>
      </c>
      <c r="J13">
        <v>150</v>
      </c>
      <c r="K13">
        <v>110</v>
      </c>
      <c r="L13">
        <f t="shared" si="2"/>
        <v>88.879375941858399</v>
      </c>
      <c r="M13">
        <f t="shared" si="3"/>
        <v>-3.8793759418583988</v>
      </c>
      <c r="N13">
        <f>M13*M13</f>
        <v>15.049557698269739</v>
      </c>
      <c r="P13">
        <v>106119</v>
      </c>
      <c r="U13" t="s">
        <v>18</v>
      </c>
      <c r="V13" t="s">
        <v>16</v>
      </c>
      <c r="W13" t="s">
        <v>17</v>
      </c>
    </row>
    <row r="14" spans="1:28" x14ac:dyDescent="0.25">
      <c r="A14">
        <v>13</v>
      </c>
      <c r="B14">
        <v>90</v>
      </c>
      <c r="C14">
        <v>80</v>
      </c>
      <c r="D14">
        <v>70</v>
      </c>
      <c r="E14">
        <v>50</v>
      </c>
      <c r="F14">
        <v>1</v>
      </c>
      <c r="G14">
        <f t="shared" si="0"/>
        <v>200</v>
      </c>
      <c r="H14">
        <f t="shared" si="1"/>
        <v>170</v>
      </c>
      <c r="I14">
        <v>1</v>
      </c>
      <c r="J14">
        <v>200</v>
      </c>
      <c r="K14">
        <v>170</v>
      </c>
      <c r="L14">
        <f t="shared" si="2"/>
        <v>94.539349904432129</v>
      </c>
      <c r="M14">
        <f t="shared" si="3"/>
        <v>-4.5393499044321288</v>
      </c>
      <c r="N14">
        <f t="shared" si="4"/>
        <v>20.605697554867977</v>
      </c>
      <c r="P14">
        <v>93246</v>
      </c>
      <c r="S14" s="1" t="s">
        <v>15</v>
      </c>
      <c r="T14" t="s">
        <v>18</v>
      </c>
      <c r="U14">
        <f>U7*$O$20</f>
        <v>117.72384576007406</v>
      </c>
      <c r="V14">
        <f t="shared" ref="V14:W14" si="5">V7*$O$20</f>
        <v>-1.120983426355354</v>
      </c>
      <c r="W14">
        <f t="shared" si="5"/>
        <v>0.44690489299125413</v>
      </c>
    </row>
    <row r="15" spans="1:28" x14ac:dyDescent="0.25">
      <c r="A15">
        <v>14</v>
      </c>
      <c r="B15">
        <v>93</v>
      </c>
      <c r="C15">
        <v>90</v>
      </c>
      <c r="D15">
        <v>80</v>
      </c>
      <c r="E15">
        <v>70</v>
      </c>
      <c r="F15">
        <v>1</v>
      </c>
      <c r="G15">
        <f t="shared" si="0"/>
        <v>240</v>
      </c>
      <c r="H15">
        <f t="shared" si="1"/>
        <v>220</v>
      </c>
      <c r="I15">
        <v>1</v>
      </c>
      <c r="J15">
        <v>240</v>
      </c>
      <c r="K15">
        <v>220</v>
      </c>
      <c r="L15">
        <f t="shared" si="2"/>
        <v>97.270315585789547</v>
      </c>
      <c r="M15">
        <f t="shared" si="3"/>
        <v>-4.2703155857895467</v>
      </c>
      <c r="N15">
        <f t="shared" si="4"/>
        <v>18.235595202237121</v>
      </c>
      <c r="T15" t="s">
        <v>16</v>
      </c>
      <c r="U15">
        <f t="shared" ref="U15:W16" si="6">U8*$O$20</f>
        <v>-1.1209834263553267</v>
      </c>
      <c r="V15">
        <f t="shared" si="6"/>
        <v>0.43178684528049632</v>
      </c>
      <c r="W15">
        <f t="shared" si="6"/>
        <v>-0.47696798749756902</v>
      </c>
    </row>
    <row r="16" spans="1:28" x14ac:dyDescent="0.25">
      <c r="A16">
        <v>15</v>
      </c>
      <c r="B16">
        <v>98</v>
      </c>
      <c r="C16">
        <v>100</v>
      </c>
      <c r="D16">
        <v>90</v>
      </c>
      <c r="E16">
        <v>80</v>
      </c>
      <c r="F16">
        <v>1</v>
      </c>
      <c r="G16">
        <f t="shared" si="0"/>
        <v>270</v>
      </c>
      <c r="H16">
        <f t="shared" si="1"/>
        <v>250</v>
      </c>
      <c r="I16">
        <v>1</v>
      </c>
      <c r="J16">
        <v>270</v>
      </c>
      <c r="K16">
        <v>250</v>
      </c>
      <c r="L16">
        <f t="shared" si="2"/>
        <v>106.05734042943845</v>
      </c>
      <c r="M16">
        <f t="shared" si="3"/>
        <v>-8.0573404294384545</v>
      </c>
      <c r="N16">
        <f>M16*M16</f>
        <v>64.920734795863453</v>
      </c>
      <c r="O16" s="1" t="s">
        <v>18</v>
      </c>
      <c r="P16">
        <f t="array" ref="P16:P18">MMULT(U7:W9,P12:P14)</f>
        <v>9.0039819495823963</v>
      </c>
      <c r="Q16" t="s">
        <v>18</v>
      </c>
      <c r="T16" t="s">
        <v>17</v>
      </c>
      <c r="U16">
        <f t="shared" si="6"/>
        <v>0.44690489299121317</v>
      </c>
      <c r="V16">
        <f t="shared" si="6"/>
        <v>-0.47696798749756869</v>
      </c>
      <c r="W16">
        <f t="shared" si="6"/>
        <v>0.53489539068595982</v>
      </c>
    </row>
    <row r="17" spans="4:25" x14ac:dyDescent="0.25">
      <c r="D17">
        <v>100</v>
      </c>
      <c r="E17">
        <v>90</v>
      </c>
      <c r="M17" s="2">
        <f>SUM(M4:M16)</f>
        <v>1.0430767360958271E-11</v>
      </c>
      <c r="N17">
        <f>SUM(N4:N16)</f>
        <v>4772.4202094711</v>
      </c>
      <c r="P17">
        <v>1.1914075724724142</v>
      </c>
      <c r="Q17" t="s">
        <v>16</v>
      </c>
    </row>
    <row r="18" spans="4:25" x14ac:dyDescent="0.25">
      <c r="E18">
        <v>100</v>
      </c>
      <c r="P18">
        <v>-0.89850674435078304</v>
      </c>
      <c r="Q18" t="s">
        <v>17</v>
      </c>
      <c r="X18" s="4" t="s">
        <v>22</v>
      </c>
      <c r="Y18" s="4" t="s">
        <v>24</v>
      </c>
    </row>
    <row r="19" spans="4:25" x14ac:dyDescent="0.25">
      <c r="R19" s="4" t="s">
        <v>19</v>
      </c>
      <c r="S19">
        <f>$V$15</f>
        <v>0.43178684528049632</v>
      </c>
      <c r="V19" s="3" t="s">
        <v>23</v>
      </c>
      <c r="W19" s="1">
        <f>$P$17</f>
        <v>1.1914075724724142</v>
      </c>
      <c r="X19">
        <f>S19^0.5</f>
        <v>0.65710489671018002</v>
      </c>
      <c r="Y19">
        <f>W19/X19</f>
        <v>1.8131162595762722</v>
      </c>
    </row>
    <row r="20" spans="4:25" x14ac:dyDescent="0.25">
      <c r="N20" t="s">
        <v>14</v>
      </c>
      <c r="O20">
        <f>N17/10</f>
        <v>477.24202094711001</v>
      </c>
      <c r="W20" s="1">
        <v>0.29290082812163121</v>
      </c>
      <c r="X20">
        <f>S21^0.5</f>
        <v>0.11289933999505111</v>
      </c>
      <c r="Y20">
        <f t="shared" ref="Y20:Y21" si="7">W20/X20</f>
        <v>2.5943537680067075</v>
      </c>
    </row>
    <row r="21" spans="4:25" x14ac:dyDescent="0.25">
      <c r="R21" s="4" t="s">
        <v>20</v>
      </c>
      <c r="S21">
        <f>V15+W16+2*W15</f>
        <v>1.2746260971318146E-2</v>
      </c>
      <c r="W21" s="1">
        <v>-0.60560591622915183</v>
      </c>
      <c r="X21">
        <f>S23^0.5</f>
        <v>0.81455291911211003</v>
      </c>
      <c r="Y21">
        <f t="shared" si="7"/>
        <v>-0.74348259274459738</v>
      </c>
    </row>
    <row r="22" spans="4:25" x14ac:dyDescent="0.25">
      <c r="O22" s="3" t="s">
        <v>23</v>
      </c>
      <c r="P22" s="1">
        <f>$P$17</f>
        <v>1.1914075724724142</v>
      </c>
    </row>
    <row r="23" spans="4:25" x14ac:dyDescent="0.25">
      <c r="P23" s="1">
        <f>P17+P18</f>
        <v>0.29290082812163121</v>
      </c>
      <c r="R23" s="4" t="s">
        <v>21</v>
      </c>
      <c r="S23">
        <f>V15+4*W16+4*W15</f>
        <v>0.66349645803405966</v>
      </c>
    </row>
    <row r="24" spans="4:25" x14ac:dyDescent="0.25">
      <c r="P24" s="1">
        <f>P17+2*P18</f>
        <v>-0.60560591622915183</v>
      </c>
    </row>
    <row r="26" spans="4:25" x14ac:dyDescent="0.25">
      <c r="R26" s="5" t="s">
        <v>25</v>
      </c>
      <c r="S26" s="5"/>
      <c r="T26">
        <f>9*V15+9*W16+18*W15</f>
        <v>0.11471634874186343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7"/>
  <sheetViews>
    <sheetView tabSelected="1" workbookViewId="0">
      <selection activeCell="N5" sqref="N5"/>
    </sheetView>
  </sheetViews>
  <sheetFormatPr baseColWidth="10" defaultColWidth="11.42578125" defaultRowHeight="15" x14ac:dyDescent="0.25"/>
  <cols>
    <col min="13" max="13" width="12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26</v>
      </c>
      <c r="H1" t="s">
        <v>27</v>
      </c>
      <c r="J1" t="s">
        <v>26</v>
      </c>
      <c r="K1" t="s">
        <v>27</v>
      </c>
      <c r="L1" t="s">
        <v>1</v>
      </c>
      <c r="M1" t="s">
        <v>12</v>
      </c>
      <c r="N1" t="s">
        <v>13</v>
      </c>
    </row>
    <row r="2" spans="1:29" x14ac:dyDescent="0.25">
      <c r="A2">
        <v>1</v>
      </c>
      <c r="B2">
        <v>3</v>
      </c>
      <c r="C2">
        <v>10</v>
      </c>
    </row>
    <row r="3" spans="1:29" x14ac:dyDescent="0.25">
      <c r="A3">
        <v>2</v>
      </c>
      <c r="B3">
        <v>5</v>
      </c>
      <c r="C3">
        <v>12</v>
      </c>
      <c r="D3">
        <v>10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 x14ac:dyDescent="0.25">
      <c r="A4">
        <v>3</v>
      </c>
      <c r="B4">
        <v>7</v>
      </c>
      <c r="C4">
        <v>14</v>
      </c>
      <c r="D4">
        <v>12</v>
      </c>
      <c r="E4">
        <v>10</v>
      </c>
      <c r="F4">
        <v>1</v>
      </c>
      <c r="G4">
        <f>C4+D4+E4</f>
        <v>36</v>
      </c>
      <c r="H4">
        <f>-C4+E4</f>
        <v>-4</v>
      </c>
      <c r="I4">
        <v>1</v>
      </c>
      <c r="J4">
        <v>36</v>
      </c>
      <c r="K4">
        <v>-4</v>
      </c>
      <c r="L4">
        <f>$Q$18+$Q$19*J4+$Q$20*K4</f>
        <v>23.14243873936319</v>
      </c>
      <c r="M4">
        <f>B4-L4</f>
        <v>-16.14243873936319</v>
      </c>
      <c r="N4">
        <f>M4*M4</f>
        <v>260.57832845409342</v>
      </c>
      <c r="P4" t="s">
        <v>7</v>
      </c>
      <c r="Q4">
        <v>36</v>
      </c>
      <c r="R4">
        <v>44</v>
      </c>
      <c r="S4">
        <v>52</v>
      </c>
      <c r="T4">
        <v>59</v>
      </c>
      <c r="U4">
        <v>64</v>
      </c>
      <c r="V4">
        <v>68</v>
      </c>
      <c r="W4">
        <v>76</v>
      </c>
      <c r="X4">
        <v>83</v>
      </c>
      <c r="Y4">
        <v>109</v>
      </c>
      <c r="Z4">
        <v>150</v>
      </c>
      <c r="AA4">
        <v>200</v>
      </c>
      <c r="AB4">
        <v>240</v>
      </c>
      <c r="AC4">
        <v>270</v>
      </c>
    </row>
    <row r="5" spans="1:29" x14ac:dyDescent="0.25">
      <c r="A5">
        <v>4</v>
      </c>
      <c r="B5">
        <v>8</v>
      </c>
      <c r="C5">
        <v>18</v>
      </c>
      <c r="D5">
        <v>14</v>
      </c>
      <c r="E5">
        <v>12</v>
      </c>
      <c r="F5">
        <v>1</v>
      </c>
      <c r="G5">
        <f t="shared" ref="G5:G16" si="0">C5+D5+E5</f>
        <v>44</v>
      </c>
      <c r="H5">
        <f t="shared" ref="H5:H16" si="1">-C5+E5</f>
        <v>-6</v>
      </c>
      <c r="I5">
        <v>1</v>
      </c>
      <c r="J5">
        <v>44</v>
      </c>
      <c r="K5">
        <v>-6</v>
      </c>
      <c r="L5">
        <f t="shared" ref="L5:L16" si="2">$Q$18+$Q$19*J5+$Q$20*K5</f>
        <v>27.282658853038026</v>
      </c>
      <c r="M5">
        <f t="shared" ref="M5:M16" si="3">B5-L5</f>
        <v>-19.282658853038026</v>
      </c>
      <c r="N5">
        <f t="shared" ref="N5:N16" si="4">M5*M5</f>
        <v>371.82093244264576</v>
      </c>
      <c r="Q5">
        <v>-4</v>
      </c>
      <c r="R5">
        <v>-6</v>
      </c>
      <c r="S5">
        <v>-6</v>
      </c>
      <c r="T5">
        <v>-3</v>
      </c>
      <c r="U5">
        <v>-3</v>
      </c>
      <c r="V5">
        <v>-3</v>
      </c>
      <c r="W5">
        <v>-6</v>
      </c>
      <c r="X5">
        <v>-6</v>
      </c>
      <c r="Y5">
        <v>-21</v>
      </c>
      <c r="Z5">
        <v>-40</v>
      </c>
      <c r="AA5">
        <v>-30</v>
      </c>
      <c r="AB5">
        <v>-20</v>
      </c>
      <c r="AC5">
        <v>-20</v>
      </c>
    </row>
    <row r="6" spans="1:29" x14ac:dyDescent="0.25">
      <c r="A6">
        <v>5</v>
      </c>
      <c r="B6">
        <v>9</v>
      </c>
      <c r="C6">
        <v>20</v>
      </c>
      <c r="D6">
        <v>18</v>
      </c>
      <c r="E6">
        <v>14</v>
      </c>
      <c r="F6">
        <v>1</v>
      </c>
      <c r="G6">
        <f t="shared" si="0"/>
        <v>52</v>
      </c>
      <c r="H6">
        <f t="shared" si="1"/>
        <v>-6</v>
      </c>
      <c r="I6">
        <v>1</v>
      </c>
      <c r="J6">
        <v>52</v>
      </c>
      <c r="K6">
        <v>-6</v>
      </c>
      <c r="L6">
        <f t="shared" si="2"/>
        <v>29.62586547801126</v>
      </c>
      <c r="M6">
        <f t="shared" si="3"/>
        <v>-20.62586547801126</v>
      </c>
      <c r="N6">
        <f t="shared" si="4"/>
        <v>425.42632671701665</v>
      </c>
    </row>
    <row r="7" spans="1:29" x14ac:dyDescent="0.25">
      <c r="A7">
        <v>6</v>
      </c>
      <c r="B7">
        <v>10</v>
      </c>
      <c r="C7">
        <v>21</v>
      </c>
      <c r="D7">
        <v>20</v>
      </c>
      <c r="E7">
        <v>18</v>
      </c>
      <c r="F7">
        <v>1</v>
      </c>
      <c r="G7">
        <f t="shared" si="0"/>
        <v>59</v>
      </c>
      <c r="H7">
        <f t="shared" si="1"/>
        <v>-3</v>
      </c>
      <c r="I7">
        <v>1</v>
      </c>
      <c r="J7">
        <v>59</v>
      </c>
      <c r="K7">
        <v>-3</v>
      </c>
      <c r="L7">
        <f t="shared" si="2"/>
        <v>28.980651041810439</v>
      </c>
      <c r="M7">
        <f t="shared" si="3"/>
        <v>-18.980651041810439</v>
      </c>
      <c r="N7">
        <f t="shared" si="4"/>
        <v>360.26511397097971</v>
      </c>
    </row>
    <row r="8" spans="1:29" x14ac:dyDescent="0.25">
      <c r="A8">
        <v>7</v>
      </c>
      <c r="B8">
        <v>20</v>
      </c>
      <c r="C8">
        <v>23</v>
      </c>
      <c r="D8">
        <v>21</v>
      </c>
      <c r="E8">
        <v>20</v>
      </c>
      <c r="F8">
        <v>1</v>
      </c>
      <c r="G8">
        <f t="shared" si="0"/>
        <v>64</v>
      </c>
      <c r="H8">
        <f t="shared" si="1"/>
        <v>-3</v>
      </c>
      <c r="I8">
        <v>1</v>
      </c>
      <c r="J8">
        <v>64</v>
      </c>
      <c r="K8">
        <v>-3</v>
      </c>
      <c r="L8">
        <f t="shared" si="2"/>
        <v>30.445155182418709</v>
      </c>
      <c r="M8">
        <f t="shared" si="3"/>
        <v>-10.445155182418709</v>
      </c>
      <c r="N8">
        <f t="shared" si="4"/>
        <v>109.10126678480842</v>
      </c>
      <c r="Q8">
        <f t="array" ref="Q8:S10">MMULT(Q3:AC5,I4:K16)</f>
        <v>13</v>
      </c>
      <c r="R8">
        <v>1451</v>
      </c>
      <c r="S8">
        <v>-168</v>
      </c>
      <c r="U8" t="s">
        <v>9</v>
      </c>
      <c r="V8">
        <f t="array" ref="V8:X10">MINVERSE(Q8:S10)</f>
        <v>0.24667535672245572</v>
      </c>
      <c r="W8">
        <v>-1.4124458949075146E-3</v>
      </c>
      <c r="X8">
        <v>9.3643240405428662E-4</v>
      </c>
    </row>
    <row r="9" spans="1:29" x14ac:dyDescent="0.25">
      <c r="A9">
        <v>8</v>
      </c>
      <c r="B9">
        <v>50</v>
      </c>
      <c r="C9">
        <v>24</v>
      </c>
      <c r="D9">
        <v>23</v>
      </c>
      <c r="E9">
        <v>21</v>
      </c>
      <c r="F9">
        <v>1</v>
      </c>
      <c r="G9">
        <f t="shared" si="0"/>
        <v>68</v>
      </c>
      <c r="H9">
        <f t="shared" si="1"/>
        <v>-3</v>
      </c>
      <c r="I9">
        <v>1</v>
      </c>
      <c r="J9">
        <v>68</v>
      </c>
      <c r="K9">
        <v>-3</v>
      </c>
      <c r="L9">
        <f t="shared" si="2"/>
        <v>31.616758494905326</v>
      </c>
      <c r="M9">
        <f t="shared" si="3"/>
        <v>18.383241505094674</v>
      </c>
      <c r="N9">
        <f t="shared" si="4"/>
        <v>337.94356823463551</v>
      </c>
      <c r="P9" t="s">
        <v>8</v>
      </c>
      <c r="Q9">
        <v>1451</v>
      </c>
      <c r="R9">
        <v>235683</v>
      </c>
      <c r="S9">
        <v>-26736</v>
      </c>
      <c r="V9">
        <v>-1.4124458949075149E-3</v>
      </c>
      <c r="W9">
        <v>2.6708169884167002E-5</v>
      </c>
      <c r="X9">
        <v>1.2137951111981327E-4</v>
      </c>
    </row>
    <row r="10" spans="1:29" x14ac:dyDescent="0.25">
      <c r="A10">
        <v>9</v>
      </c>
      <c r="B10">
        <v>60</v>
      </c>
      <c r="C10">
        <v>29</v>
      </c>
      <c r="D10">
        <v>24</v>
      </c>
      <c r="E10">
        <v>23</v>
      </c>
      <c r="F10">
        <v>1</v>
      </c>
      <c r="G10">
        <f t="shared" si="0"/>
        <v>76</v>
      </c>
      <c r="H10">
        <f t="shared" si="1"/>
        <v>-6</v>
      </c>
      <c r="I10">
        <v>1</v>
      </c>
      <c r="J10">
        <v>76</v>
      </c>
      <c r="K10">
        <v>-6</v>
      </c>
      <c r="L10">
        <f t="shared" si="2"/>
        <v>36.655485352930967</v>
      </c>
      <c r="M10">
        <f t="shared" si="3"/>
        <v>23.344514647069033</v>
      </c>
      <c r="N10">
        <f t="shared" si="4"/>
        <v>544.96636410722067</v>
      </c>
      <c r="Q10">
        <v>-168</v>
      </c>
      <c r="R10">
        <v>-26736</v>
      </c>
      <c r="S10">
        <v>3928</v>
      </c>
      <c r="V10">
        <v>9.3643240405428749E-4</v>
      </c>
      <c r="W10">
        <v>1.2137951111981327E-4</v>
      </c>
      <c r="X10">
        <v>1.1208053088544929E-3</v>
      </c>
    </row>
    <row r="11" spans="1:29" x14ac:dyDescent="0.25">
      <c r="A11">
        <v>10</v>
      </c>
      <c r="B11">
        <v>80</v>
      </c>
      <c r="C11">
        <v>30</v>
      </c>
      <c r="D11">
        <v>29</v>
      </c>
      <c r="E11">
        <v>24</v>
      </c>
      <c r="F11">
        <v>1</v>
      </c>
      <c r="G11">
        <f t="shared" si="0"/>
        <v>83</v>
      </c>
      <c r="H11">
        <f t="shared" si="1"/>
        <v>-6</v>
      </c>
      <c r="I11">
        <v>1</v>
      </c>
      <c r="J11">
        <v>83</v>
      </c>
      <c r="K11">
        <v>-6</v>
      </c>
      <c r="L11">
        <f t="shared" si="2"/>
        <v>38.705791149782549</v>
      </c>
      <c r="M11">
        <f t="shared" si="3"/>
        <v>41.294208850217451</v>
      </c>
      <c r="N11">
        <f t="shared" si="4"/>
        <v>1705.2116845653773</v>
      </c>
    </row>
    <row r="12" spans="1:29" x14ac:dyDescent="0.25">
      <c r="A12">
        <v>11</v>
      </c>
      <c r="B12">
        <v>83</v>
      </c>
      <c r="C12">
        <v>50</v>
      </c>
      <c r="D12">
        <v>30</v>
      </c>
      <c r="E12">
        <v>29</v>
      </c>
      <c r="F12">
        <v>1</v>
      </c>
      <c r="G12">
        <f t="shared" si="0"/>
        <v>109</v>
      </c>
      <c r="H12">
        <f t="shared" si="1"/>
        <v>-21</v>
      </c>
      <c r="I12">
        <v>1</v>
      </c>
      <c r="J12">
        <v>109</v>
      </c>
      <c r="K12">
        <v>-21</v>
      </c>
      <c r="L12">
        <f t="shared" si="2"/>
        <v>59.798813846207565</v>
      </c>
      <c r="M12">
        <f t="shared" si="3"/>
        <v>23.201186153792435</v>
      </c>
      <c r="N12">
        <f t="shared" si="4"/>
        <v>538.29503894292975</v>
      </c>
    </row>
    <row r="13" spans="1:29" x14ac:dyDescent="0.25">
      <c r="A13">
        <v>12</v>
      </c>
      <c r="B13">
        <v>85</v>
      </c>
      <c r="C13">
        <v>70</v>
      </c>
      <c r="D13">
        <v>50</v>
      </c>
      <c r="E13">
        <v>30</v>
      </c>
      <c r="F13">
        <v>1</v>
      </c>
      <c r="G13">
        <f t="shared" si="0"/>
        <v>150</v>
      </c>
      <c r="H13">
        <f t="shared" si="1"/>
        <v>-40</v>
      </c>
      <c r="I13">
        <v>1</v>
      </c>
      <c r="J13">
        <v>150</v>
      </c>
      <c r="K13">
        <v>-40</v>
      </c>
      <c r="L13">
        <f t="shared" si="2"/>
        <v>88.879375941860616</v>
      </c>
      <c r="M13">
        <f t="shared" si="3"/>
        <v>-3.8793759418606157</v>
      </c>
      <c r="N13">
        <f t="shared" si="4"/>
        <v>15.049557698286939</v>
      </c>
      <c r="P13" t="s">
        <v>10</v>
      </c>
      <c r="Q13">
        <f t="array" ref="Q13:Q15">MMULT(Q3:AC5,B4:B16)</f>
        <v>693</v>
      </c>
      <c r="V13" t="s">
        <v>18</v>
      </c>
      <c r="W13" t="s">
        <v>16</v>
      </c>
      <c r="X13" t="s">
        <v>17</v>
      </c>
    </row>
    <row r="14" spans="1:29" x14ac:dyDescent="0.25">
      <c r="A14">
        <v>13</v>
      </c>
      <c r="B14">
        <v>90</v>
      </c>
      <c r="C14">
        <v>80</v>
      </c>
      <c r="D14">
        <v>70</v>
      </c>
      <c r="E14">
        <v>50</v>
      </c>
      <c r="F14">
        <v>1</v>
      </c>
      <c r="G14">
        <f t="shared" si="0"/>
        <v>200</v>
      </c>
      <c r="H14">
        <f t="shared" si="1"/>
        <v>-30</v>
      </c>
      <c r="I14">
        <v>1</v>
      </c>
      <c r="J14">
        <v>200</v>
      </c>
      <c r="K14">
        <v>-30</v>
      </c>
      <c r="L14">
        <f t="shared" si="2"/>
        <v>94.539349904435312</v>
      </c>
      <c r="M14">
        <f t="shared" si="3"/>
        <v>-4.5393499044353121</v>
      </c>
      <c r="N14">
        <f t="shared" si="4"/>
        <v>20.605697554896878</v>
      </c>
      <c r="Q14">
        <v>106119</v>
      </c>
      <c r="T14" s="1" t="s">
        <v>15</v>
      </c>
      <c r="U14" t="s">
        <v>18</v>
      </c>
      <c r="V14">
        <f>$N$20*V8</f>
        <v>117.72384576007404</v>
      </c>
      <c r="W14">
        <f t="shared" ref="W14:X14" si="5">$N$20*W8</f>
        <v>-0.67407853336411161</v>
      </c>
      <c r="X14">
        <f t="shared" si="5"/>
        <v>0.44690489299122843</v>
      </c>
    </row>
    <row r="15" spans="1:29" x14ac:dyDescent="0.25">
      <c r="A15">
        <v>14</v>
      </c>
      <c r="B15">
        <v>93</v>
      </c>
      <c r="C15">
        <v>90</v>
      </c>
      <c r="D15">
        <v>80</v>
      </c>
      <c r="E15">
        <v>70</v>
      </c>
      <c r="F15">
        <v>1</v>
      </c>
      <c r="G15">
        <f t="shared" si="0"/>
        <v>240</v>
      </c>
      <c r="H15">
        <f t="shared" si="1"/>
        <v>-20</v>
      </c>
      <c r="I15">
        <v>1</v>
      </c>
      <c r="J15">
        <v>240</v>
      </c>
      <c r="K15">
        <v>-20</v>
      </c>
      <c r="L15">
        <f t="shared" si="2"/>
        <v>97.270315585793483</v>
      </c>
      <c r="M15">
        <f t="shared" si="3"/>
        <v>-4.2703155857934831</v>
      </c>
      <c r="N15">
        <f t="shared" si="4"/>
        <v>18.235595202270741</v>
      </c>
      <c r="Q15">
        <v>-12873</v>
      </c>
      <c r="U15" t="s">
        <v>16</v>
      </c>
      <c r="V15">
        <f t="shared" ref="V15:X16" si="6">$N$20*V9</f>
        <v>-0.67407853336411172</v>
      </c>
      <c r="W15">
        <f t="shared" si="6"/>
        <v>1.2746260971318601E-2</v>
      </c>
      <c r="X15">
        <f t="shared" si="6"/>
        <v>5.7927403188391895E-2</v>
      </c>
    </row>
    <row r="16" spans="1:29" x14ac:dyDescent="0.25">
      <c r="A16">
        <v>15</v>
      </c>
      <c r="B16">
        <v>98</v>
      </c>
      <c r="C16">
        <v>100</v>
      </c>
      <c r="D16">
        <v>90</v>
      </c>
      <c r="E16">
        <v>80</v>
      </c>
      <c r="F16">
        <v>1</v>
      </c>
      <c r="G16">
        <f t="shared" si="0"/>
        <v>270</v>
      </c>
      <c r="H16">
        <f t="shared" si="1"/>
        <v>-20</v>
      </c>
      <c r="I16">
        <v>1</v>
      </c>
      <c r="J16">
        <v>270</v>
      </c>
      <c r="K16">
        <v>-20</v>
      </c>
      <c r="L16">
        <f t="shared" si="2"/>
        <v>106.05734042944312</v>
      </c>
      <c r="M16">
        <f t="shared" si="3"/>
        <v>-8.0573404294431157</v>
      </c>
      <c r="N16">
        <f t="shared" si="4"/>
        <v>64.920734795938571</v>
      </c>
      <c r="U16" t="s">
        <v>17</v>
      </c>
      <c r="V16">
        <f t="shared" si="6"/>
        <v>0.44690489299122887</v>
      </c>
      <c r="W16">
        <f t="shared" si="6"/>
        <v>5.7927403188391895E-2</v>
      </c>
      <c r="X16">
        <f t="shared" si="6"/>
        <v>0.53489539068596803</v>
      </c>
    </row>
    <row r="17" spans="4:26" x14ac:dyDescent="0.25">
      <c r="D17">
        <v>100</v>
      </c>
      <c r="E17">
        <v>90</v>
      </c>
      <c r="M17">
        <f>SUM(M4:M16)</f>
        <v>-5.6132876125047915E-13</v>
      </c>
      <c r="N17">
        <f>SUM(N4:N16)</f>
        <v>4772.4202094711</v>
      </c>
    </row>
    <row r="18" spans="4:26" x14ac:dyDescent="0.25">
      <c r="E18">
        <v>100</v>
      </c>
      <c r="P18" s="5" t="s">
        <v>18</v>
      </c>
      <c r="Q18">
        <f t="array" ref="Q18:Q20">MMULT(V8:X10,Q13:Q15)</f>
        <v>9.0039819495804316</v>
      </c>
    </row>
    <row r="19" spans="4:26" x14ac:dyDescent="0.25">
      <c r="Q19">
        <v>0.2929008281216543</v>
      </c>
      <c r="Y19" s="4" t="s">
        <v>22</v>
      </c>
      <c r="Z19" s="4" t="s">
        <v>24</v>
      </c>
    </row>
    <row r="20" spans="4:26" x14ac:dyDescent="0.25">
      <c r="M20" t="s">
        <v>14</v>
      </c>
      <c r="N20">
        <f>N17/10</f>
        <v>477.24202094711001</v>
      </c>
      <c r="Q20">
        <v>-0.8985067443508008</v>
      </c>
      <c r="S20" s="4" t="s">
        <v>19</v>
      </c>
      <c r="T20">
        <f>W15+X16-2*X15</f>
        <v>0.43178684528050282</v>
      </c>
      <c r="U20">
        <f>W15+X16-2*X15</f>
        <v>0.43178684528050282</v>
      </c>
      <c r="W20" s="3" t="s">
        <v>23</v>
      </c>
      <c r="X20" s="1">
        <f t="shared" ref="X20:X22" si="7">Q22</f>
        <v>1.1914075724724551</v>
      </c>
      <c r="Y20">
        <f>T20^0.5</f>
        <v>0.6571048967101849</v>
      </c>
      <c r="Z20">
        <f>X20/Y20</f>
        <v>1.8131162595763208</v>
      </c>
    </row>
    <row r="21" spans="4:26" x14ac:dyDescent="0.25">
      <c r="X21" s="1">
        <f t="shared" si="7"/>
        <v>0.2929008281216543</v>
      </c>
      <c r="Y21">
        <f>T22^0.5</f>
        <v>0.11289933999505312</v>
      </c>
      <c r="Z21">
        <f t="shared" ref="Z21:Z22" si="8">X21/Y21</f>
        <v>2.5943537680068656</v>
      </c>
    </row>
    <row r="22" spans="4:26" x14ac:dyDescent="0.25">
      <c r="P22" s="6" t="s">
        <v>23</v>
      </c>
      <c r="Q22" s="1">
        <f>Q19-Q20</f>
        <v>1.1914075724724551</v>
      </c>
      <c r="S22" s="4" t="s">
        <v>20</v>
      </c>
      <c r="T22">
        <f>W15</f>
        <v>1.2746260971318601E-2</v>
      </c>
      <c r="X22" s="1">
        <f t="shared" si="7"/>
        <v>-0.6056059162291465</v>
      </c>
      <c r="Y22">
        <f>T24^0.5</f>
        <v>0.81455291911211658</v>
      </c>
      <c r="Z22">
        <f t="shared" si="8"/>
        <v>-0.74348259274458484</v>
      </c>
    </row>
    <row r="23" spans="4:26" x14ac:dyDescent="0.25">
      <c r="Q23" s="1">
        <f>Q19</f>
        <v>0.2929008281216543</v>
      </c>
    </row>
    <row r="24" spans="4:26" x14ac:dyDescent="0.25">
      <c r="Q24" s="1">
        <f>Q19+Q20</f>
        <v>-0.6056059162291465</v>
      </c>
      <c r="S24" s="4" t="s">
        <v>21</v>
      </c>
      <c r="T24">
        <f>W15+X16+2*X15</f>
        <v>0.66349645803407042</v>
      </c>
    </row>
    <row r="27" spans="4:26" x14ac:dyDescent="0.25">
      <c r="S27" s="5" t="s">
        <v>25</v>
      </c>
      <c r="T27" s="5"/>
      <c r="U27">
        <f>9*W15</f>
        <v>0.11471634874186741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E. Edison Achalma Mendoza</cp:lastModifiedBy>
  <dcterms:created xsi:type="dcterms:W3CDTF">2019-05-09T22:41:19Z</dcterms:created>
  <dcterms:modified xsi:type="dcterms:W3CDTF">2022-01-19T20:51:34Z</dcterms:modified>
</cp:coreProperties>
</file>